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3\IROP - Cyklostezka Fukov\Realizace\I. etapa\VŘ\"/>
    </mc:Choice>
  </mc:AlternateContent>
  <xr:revisionPtr revIDLastSave="0" documentId="13_ncr:1_{45F993B5-E146-444D-9307-DF3F79A0D71D}" xr6:coauthVersionLast="47" xr6:coauthVersionMax="47" xr10:uidLastSave="{00000000-0000-0000-0000-000000000000}"/>
  <bookViews>
    <workbookView xWindow="-108" yWindow="-108" windowWidth="23256" windowHeight="12576" firstSheet="5" activeTab="7" xr2:uid="{00000000-000D-0000-FFFF-FFFF00000000}"/>
  </bookViews>
  <sheets>
    <sheet name="Rekapitulace stavby" sheetId="1" r:id="rId1"/>
    <sheet name="02 - SO 001 Bourací práce..." sheetId="2" r:id="rId2"/>
    <sheet name="I etapa A - přímé výdaje" sheetId="3" r:id="rId3"/>
    <sheet name="I etapa B - přímé doprovo..." sheetId="4" r:id="rId4"/>
    <sheet name="I.etapa C - nepřímé náklady" sheetId="5" r:id="rId5"/>
    <sheet name="201a - přímé výdaje" sheetId="6" r:id="rId6"/>
    <sheet name="201b - nepřímé náklady" sheetId="7" r:id="rId7"/>
    <sheet name="202a - přímé výdaje" sheetId="8" r:id="rId8"/>
    <sheet name="202b - nepřímé náklady" sheetId="9" r:id="rId9"/>
    <sheet name="301a - přímé výdaje" sheetId="10" r:id="rId10"/>
    <sheet name="301b - nepřímé náklady" sheetId="11" r:id="rId11"/>
    <sheet name="08a - VRN přímé výdaje" sheetId="12" r:id="rId12"/>
    <sheet name="08b - VRN nepřímé náklady" sheetId="13" r:id="rId13"/>
    <sheet name="08c - VRN přímé doprovodn..." sheetId="14" r:id="rId14"/>
    <sheet name="Seznam figur" sheetId="15" r:id="rId15"/>
    <sheet name="Pokyny pro vyplnění" sheetId="16" r:id="rId16"/>
  </sheets>
  <definedNames>
    <definedName name="_xlnm._FilterDatabase" localSheetId="1" hidden="1">'02 - SO 001 Bourací práce...'!$C$82:$K$226</definedName>
    <definedName name="_xlnm._FilterDatabase" localSheetId="11" hidden="1">'08a - VRN přímé výdaje'!$C$86:$K$99</definedName>
    <definedName name="_xlnm._FilterDatabase" localSheetId="12" hidden="1">'08b - VRN nepřímé náklady'!$C$88:$K$101</definedName>
    <definedName name="_xlnm._FilterDatabase" localSheetId="13" hidden="1">'08c - VRN přímé doprovodn...'!$C$86:$K$91</definedName>
    <definedName name="_xlnm._FilterDatabase" localSheetId="5" hidden="1">'201a - přímé výdaje'!$C$93:$K$190</definedName>
    <definedName name="_xlnm._FilterDatabase" localSheetId="6" hidden="1">'201b - nepřímé náklady'!$C$85:$K$90</definedName>
    <definedName name="_xlnm._FilterDatabase" localSheetId="7" hidden="1">'202a - přímé výdaje'!$C$94:$K$291</definedName>
    <definedName name="_xlnm._FilterDatabase" localSheetId="8" hidden="1">'202b - nepřímé náklady'!$C$87:$K$97</definedName>
    <definedName name="_xlnm._FilterDatabase" localSheetId="9" hidden="1">'301a - přímé výdaje'!$C$90:$K$159</definedName>
    <definedName name="_xlnm._FilterDatabase" localSheetId="10" hidden="1">'301b - nepřímé náklady'!$C$86:$K$97</definedName>
    <definedName name="_xlnm._FilterDatabase" localSheetId="2" hidden="1">'I etapa A - přímé výdaje'!$C$92:$K$255</definedName>
    <definedName name="_xlnm._FilterDatabase" localSheetId="3" hidden="1">'I etapa B - přímé doprovo...'!$C$89:$K$142</definedName>
    <definedName name="_xlnm._FilterDatabase" localSheetId="4" hidden="1">'I.etapa C - nepřímé náklady'!$C$85:$K$91</definedName>
    <definedName name="_xlnm.Print_Titles" localSheetId="1">'02 - SO 001 Bourací práce...'!$82:$82</definedName>
    <definedName name="_xlnm.Print_Titles" localSheetId="11">'08a - VRN přímé výdaje'!$86:$86</definedName>
    <definedName name="_xlnm.Print_Titles" localSheetId="12">'08b - VRN nepřímé náklady'!$88:$88</definedName>
    <definedName name="_xlnm.Print_Titles" localSheetId="13">'08c - VRN přímé doprovodn...'!$86:$86</definedName>
    <definedName name="_xlnm.Print_Titles" localSheetId="5">'201a - přímé výdaje'!$93:$93</definedName>
    <definedName name="_xlnm.Print_Titles" localSheetId="6">'201b - nepřímé náklady'!$85:$85</definedName>
    <definedName name="_xlnm.Print_Titles" localSheetId="7">'202a - přímé výdaje'!$94:$94</definedName>
    <definedName name="_xlnm.Print_Titles" localSheetId="8">'202b - nepřímé náklady'!$87:$87</definedName>
    <definedName name="_xlnm.Print_Titles" localSheetId="9">'301a - přímé výdaje'!$90:$90</definedName>
    <definedName name="_xlnm.Print_Titles" localSheetId="10">'301b - nepřímé náklady'!$86:$86</definedName>
    <definedName name="_xlnm.Print_Titles" localSheetId="2">'I etapa A - přímé výdaje'!$92:$92</definedName>
    <definedName name="_xlnm.Print_Titles" localSheetId="3">'I etapa B - přímé doprovo...'!$89:$89</definedName>
    <definedName name="_xlnm.Print_Titles" localSheetId="4">'I.etapa C - nepřímé náklady'!$85:$85</definedName>
    <definedName name="_xlnm.Print_Titles" localSheetId="0">'Rekapitulace stavby'!$52:$52</definedName>
    <definedName name="_xlnm.Print_Titles" localSheetId="14">'Seznam figur'!$9:$9</definedName>
    <definedName name="_xlnm.Print_Area" localSheetId="1">'02 - SO 001 Bourací práce...'!$C$4:$J$39,'02 - SO 001 Bourací práce...'!$C$45:$J$64,'02 - SO 001 Bourací práce...'!$C$70:$K$226</definedName>
    <definedName name="_xlnm.Print_Area" localSheetId="11">'08a - VRN přímé výdaje'!$C$4:$J$41,'08a - VRN přímé výdaje'!$C$47:$J$66,'08a - VRN přímé výdaje'!$C$72:$K$99</definedName>
    <definedName name="_xlnm.Print_Area" localSheetId="12">'08b - VRN nepřímé náklady'!$C$4:$J$41,'08b - VRN nepřímé náklady'!$C$47:$J$68,'08b - VRN nepřímé náklady'!$C$74:$K$101</definedName>
    <definedName name="_xlnm.Print_Area" localSheetId="13">'08c - VRN přímé doprovodn...'!$C$4:$J$41,'08c - VRN přímé doprovodn...'!$C$47:$J$66,'08c - VRN přímé doprovodn...'!$C$72:$K$91</definedName>
    <definedName name="_xlnm.Print_Area" localSheetId="5">'201a - přímé výdaje'!$C$4:$J$41,'201a - přímé výdaje'!$C$47:$J$73,'201a - přímé výdaje'!$C$79:$K$190</definedName>
    <definedName name="_xlnm.Print_Area" localSheetId="6">'201b - nepřímé náklady'!$C$4:$J$41,'201b - nepřímé náklady'!$C$47:$J$65,'201b - nepřímé náklady'!$C$71:$K$90</definedName>
    <definedName name="_xlnm.Print_Area" localSheetId="7">'202a - přímé výdaje'!$C$4:$J$41,'202a - přímé výdaje'!$C$47:$J$74,'202a - přímé výdaje'!$C$80:$K$291</definedName>
    <definedName name="_xlnm.Print_Area" localSheetId="8">'202b - nepřímé náklady'!$C$4:$J$41,'202b - nepřímé náklady'!$C$47:$J$67,'202b - nepřímé náklady'!$C$73:$K$97</definedName>
    <definedName name="_xlnm.Print_Area" localSheetId="9">'301a - přímé výdaje'!$C$4:$J$41,'301a - přímé výdaje'!$C$47:$J$70,'301a - přímé výdaje'!$C$76:$K$159</definedName>
    <definedName name="_xlnm.Print_Area" localSheetId="10">'301b - nepřímé náklady'!$C$4:$J$41,'301b - nepřímé náklady'!$C$47:$J$66,'301b - nepřímé náklady'!$C$72:$K$97</definedName>
    <definedName name="_xlnm.Print_Area" localSheetId="2">'I etapa A - přímé výdaje'!$C$4:$J$41,'I etapa A - přímé výdaje'!$C$47:$J$72,'I etapa A - přímé výdaje'!$C$78:$K$255</definedName>
    <definedName name="_xlnm.Print_Area" localSheetId="3">'I etapa B - přímé doprovo...'!$C$4:$J$41,'I etapa B - přímé doprovo...'!$C$47:$J$69,'I etapa B - přímé doprovo...'!$C$75:$K$142</definedName>
    <definedName name="_xlnm.Print_Area" localSheetId="4">'I.etapa C - nepřímé náklady'!$C$4:$J$41,'I.etapa C - nepřímé náklady'!$C$47:$J$65,'I.etapa C - nepřímé náklady'!$C$71:$K$91</definedName>
    <definedName name="_xlnm.Print_Area" localSheetId="1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stavby'!$C$42:$AQ$73</definedName>
    <definedName name="_xlnm.Print_Area" localSheetId="14">'Seznam figur'!$C$4:$G$91</definedName>
  </definedNames>
  <calcPr calcId="181029"/>
</workbook>
</file>

<file path=xl/calcChain.xml><?xml version="1.0" encoding="utf-8"?>
<calcChain xmlns="http://schemas.openxmlformats.org/spreadsheetml/2006/main">
  <c r="D7" i="15" l="1"/>
  <c r="J39" i="14"/>
  <c r="J38" i="14"/>
  <c r="AY72" i="1"/>
  <c r="J37" i="14"/>
  <c r="AX72" i="1" s="1"/>
  <c r="BI90" i="14"/>
  <c r="BH90" i="14"/>
  <c r="F38" i="14" s="1"/>
  <c r="BC72" i="1" s="1"/>
  <c r="BG90" i="14"/>
  <c r="BF90" i="14"/>
  <c r="T90" i="14"/>
  <c r="T89" i="14"/>
  <c r="T88" i="14" s="1"/>
  <c r="T87" i="14" s="1"/>
  <c r="R90" i="14"/>
  <c r="R89" i="14"/>
  <c r="R88" i="14" s="1"/>
  <c r="R87" i="14" s="1"/>
  <c r="P90" i="14"/>
  <c r="P89" i="14"/>
  <c r="P88" i="14" s="1"/>
  <c r="P87" i="14" s="1"/>
  <c r="AU72" i="1" s="1"/>
  <c r="J84" i="14"/>
  <c r="J83" i="14"/>
  <c r="F83" i="14"/>
  <c r="F81" i="14"/>
  <c r="E79" i="14"/>
  <c r="J59" i="14"/>
  <c r="J58" i="14"/>
  <c r="F58" i="14"/>
  <c r="F56" i="14"/>
  <c r="E54" i="14"/>
  <c r="J20" i="14"/>
  <c r="E20" i="14"/>
  <c r="F59" i="14"/>
  <c r="J19" i="14"/>
  <c r="J14" i="14"/>
  <c r="J56" i="14"/>
  <c r="E7" i="14"/>
  <c r="E75" i="14" s="1"/>
  <c r="J39" i="13"/>
  <c r="J38" i="13"/>
  <c r="AY71" i="1"/>
  <c r="J37" i="13"/>
  <c r="AX71" i="1" s="1"/>
  <c r="BI100" i="13"/>
  <c r="BH100" i="13"/>
  <c r="BG100" i="13"/>
  <c r="BF100" i="13"/>
  <c r="T100" i="13"/>
  <c r="T99" i="13"/>
  <c r="R100" i="13"/>
  <c r="R99" i="13" s="1"/>
  <c r="P100" i="13"/>
  <c r="P99" i="13"/>
  <c r="BI97" i="13"/>
  <c r="BH97" i="13"/>
  <c r="BG97" i="13"/>
  <c r="BF97" i="13"/>
  <c r="T97" i="13"/>
  <c r="T96" i="13" s="1"/>
  <c r="R97" i="13"/>
  <c r="R96" i="13"/>
  <c r="P97" i="13"/>
  <c r="P96" i="13" s="1"/>
  <c r="BI94" i="13"/>
  <c r="BH94" i="13"/>
  <c r="BG94" i="13"/>
  <c r="BF94" i="13"/>
  <c r="T94" i="13"/>
  <c r="R94" i="13"/>
  <c r="P94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9" i="13"/>
  <c r="J58" i="13"/>
  <c r="F58" i="13"/>
  <c r="F56" i="13"/>
  <c r="E54" i="13"/>
  <c r="J20" i="13"/>
  <c r="E20" i="13"/>
  <c r="F86" i="13" s="1"/>
  <c r="J19" i="13"/>
  <c r="J14" i="13"/>
  <c r="J83" i="13"/>
  <c r="E7" i="13"/>
  <c r="E77" i="13" s="1"/>
  <c r="J39" i="12"/>
  <c r="J38" i="12"/>
  <c r="AY70" i="1" s="1"/>
  <c r="J37" i="12"/>
  <c r="AX70" i="1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0" i="12"/>
  <c r="BH90" i="12"/>
  <c r="BG90" i="12"/>
  <c r="BF90" i="12"/>
  <c r="T90" i="12"/>
  <c r="R90" i="12"/>
  <c r="P90" i="12"/>
  <c r="J84" i="12"/>
  <c r="J83" i="12"/>
  <c r="F83" i="12"/>
  <c r="F81" i="12"/>
  <c r="E79" i="12"/>
  <c r="J59" i="12"/>
  <c r="J58" i="12"/>
  <c r="F58" i="12"/>
  <c r="F56" i="12"/>
  <c r="E54" i="12"/>
  <c r="J20" i="12"/>
  <c r="E20" i="12"/>
  <c r="F84" i="12"/>
  <c r="J19" i="12"/>
  <c r="J14" i="12"/>
  <c r="J56" i="12" s="1"/>
  <c r="E7" i="12"/>
  <c r="E75" i="12"/>
  <c r="J39" i="11"/>
  <c r="J38" i="11"/>
  <c r="AY68" i="1"/>
  <c r="J37" i="11"/>
  <c r="AX68" i="1" s="1"/>
  <c r="BI94" i="11"/>
  <c r="BH94" i="11"/>
  <c r="BG94" i="11"/>
  <c r="BF94" i="11"/>
  <c r="T94" i="11"/>
  <c r="R94" i="11"/>
  <c r="P94" i="11"/>
  <c r="BI90" i="11"/>
  <c r="BH90" i="11"/>
  <c r="BG90" i="11"/>
  <c r="BF90" i="11"/>
  <c r="T90" i="11"/>
  <c r="R90" i="11"/>
  <c r="P90" i="11"/>
  <c r="J84" i="11"/>
  <c r="J83" i="11"/>
  <c r="F83" i="11"/>
  <c r="F81" i="11"/>
  <c r="E79" i="11"/>
  <c r="J59" i="11"/>
  <c r="J58" i="11"/>
  <c r="F58" i="11"/>
  <c r="F56" i="11"/>
  <c r="E54" i="11"/>
  <c r="J20" i="11"/>
  <c r="E20" i="11"/>
  <c r="F59" i="11"/>
  <c r="J19" i="11"/>
  <c r="J14" i="11"/>
  <c r="J81" i="11"/>
  <c r="E7" i="11"/>
  <c r="E50" i="11" s="1"/>
  <c r="J39" i="10"/>
  <c r="J38" i="10"/>
  <c r="AY67" i="1"/>
  <c r="J37" i="10"/>
  <c r="AX67" i="1" s="1"/>
  <c r="BI157" i="10"/>
  <c r="BH157" i="10"/>
  <c r="BG157" i="10"/>
  <c r="BF157" i="10"/>
  <c r="T157" i="10"/>
  <c r="T156" i="10"/>
  <c r="R157" i="10"/>
  <c r="R156" i="10" s="1"/>
  <c r="P157" i="10"/>
  <c r="P156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0" i="10"/>
  <c r="BH120" i="10"/>
  <c r="BG120" i="10"/>
  <c r="BF120" i="10"/>
  <c r="T120" i="10"/>
  <c r="R120" i="10"/>
  <c r="P120" i="10"/>
  <c r="BI115" i="10"/>
  <c r="BH115" i="10"/>
  <c r="BG115" i="10"/>
  <c r="BF115" i="10"/>
  <c r="T115" i="10"/>
  <c r="T114" i="10" s="1"/>
  <c r="R115" i="10"/>
  <c r="R114" i="10"/>
  <c r="P115" i="10"/>
  <c r="P114" i="10" s="1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2" i="10"/>
  <c r="BH102" i="10"/>
  <c r="BG102" i="10"/>
  <c r="BF102" i="10"/>
  <c r="T102" i="10"/>
  <c r="R102" i="10"/>
  <c r="P102" i="10"/>
  <c r="BI98" i="10"/>
  <c r="BH98" i="10"/>
  <c r="BG98" i="10"/>
  <c r="BF98" i="10"/>
  <c r="T98" i="10"/>
  <c r="R98" i="10"/>
  <c r="P98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9" i="10"/>
  <c r="J58" i="10"/>
  <c r="F58" i="10"/>
  <c r="F56" i="10"/>
  <c r="E54" i="10"/>
  <c r="J20" i="10"/>
  <c r="E20" i="10"/>
  <c r="F88" i="10" s="1"/>
  <c r="J19" i="10"/>
  <c r="J14" i="10"/>
  <c r="J56" i="10"/>
  <c r="E7" i="10"/>
  <c r="E50" i="10"/>
  <c r="J39" i="9"/>
  <c r="J38" i="9"/>
  <c r="AY65" i="1" s="1"/>
  <c r="J37" i="9"/>
  <c r="AX65" i="1"/>
  <c r="BI95" i="9"/>
  <c r="BH95" i="9"/>
  <c r="BG95" i="9"/>
  <c r="BF95" i="9"/>
  <c r="T95" i="9"/>
  <c r="T94" i="9" s="1"/>
  <c r="T89" i="9" s="1"/>
  <c r="T88" i="9" s="1"/>
  <c r="R95" i="9"/>
  <c r="R94" i="9"/>
  <c r="P95" i="9"/>
  <c r="P94" i="9" s="1"/>
  <c r="P89" i="9" s="1"/>
  <c r="P88" i="9" s="1"/>
  <c r="AU65" i="1" s="1"/>
  <c r="BI91" i="9"/>
  <c r="BH91" i="9"/>
  <c r="BG91" i="9"/>
  <c r="BF91" i="9"/>
  <c r="T91" i="9"/>
  <c r="T90" i="9"/>
  <c r="R91" i="9"/>
  <c r="R90" i="9"/>
  <c r="R89" i="9"/>
  <c r="R88" i="9" s="1"/>
  <c r="P91" i="9"/>
  <c r="P90" i="9"/>
  <c r="J85" i="9"/>
  <c r="J84" i="9"/>
  <c r="F84" i="9"/>
  <c r="F82" i="9"/>
  <c r="E80" i="9"/>
  <c r="J59" i="9"/>
  <c r="J58" i="9"/>
  <c r="F58" i="9"/>
  <c r="F56" i="9"/>
  <c r="E54" i="9"/>
  <c r="J20" i="9"/>
  <c r="E20" i="9"/>
  <c r="F85" i="9"/>
  <c r="J19" i="9"/>
  <c r="J14" i="9"/>
  <c r="J82" i="9"/>
  <c r="E7" i="9"/>
  <c r="E76" i="9"/>
  <c r="J39" i="8"/>
  <c r="J38" i="8"/>
  <c r="AY64" i="1" s="1"/>
  <c r="J37" i="8"/>
  <c r="AX64" i="1" s="1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R283" i="8"/>
  <c r="P283" i="8"/>
  <c r="BI278" i="8"/>
  <c r="BH278" i="8"/>
  <c r="BG278" i="8"/>
  <c r="BF278" i="8"/>
  <c r="T278" i="8"/>
  <c r="T277" i="8" s="1"/>
  <c r="R278" i="8"/>
  <c r="R277" i="8" s="1"/>
  <c r="P278" i="8"/>
  <c r="P277" i="8" s="1"/>
  <c r="BI273" i="8"/>
  <c r="BH273" i="8"/>
  <c r="BG273" i="8"/>
  <c r="BF273" i="8"/>
  <c r="T273" i="8"/>
  <c r="R273" i="8"/>
  <c r="P273" i="8"/>
  <c r="BI268" i="8"/>
  <c r="BH268" i="8"/>
  <c r="BG268" i="8"/>
  <c r="BF268" i="8"/>
  <c r="T268" i="8"/>
  <c r="R268" i="8"/>
  <c r="P268" i="8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56" i="8"/>
  <c r="BH256" i="8"/>
  <c r="BG256" i="8"/>
  <c r="BF256" i="8"/>
  <c r="T256" i="8"/>
  <c r="R256" i="8"/>
  <c r="P256" i="8"/>
  <c r="BI252" i="8"/>
  <c r="BH252" i="8"/>
  <c r="BG252" i="8"/>
  <c r="BF252" i="8"/>
  <c r="T252" i="8"/>
  <c r="R252" i="8"/>
  <c r="P252" i="8"/>
  <c r="BI243" i="8"/>
  <c r="BH243" i="8"/>
  <c r="BG243" i="8"/>
  <c r="BF243" i="8"/>
  <c r="T243" i="8"/>
  <c r="R243" i="8"/>
  <c r="P243" i="8"/>
  <c r="BI240" i="8"/>
  <c r="BH240" i="8"/>
  <c r="BG240" i="8"/>
  <c r="BF240" i="8"/>
  <c r="T240" i="8"/>
  <c r="R240" i="8"/>
  <c r="P240" i="8"/>
  <c r="BI236" i="8"/>
  <c r="BH236" i="8"/>
  <c r="BG236" i="8"/>
  <c r="BF236" i="8"/>
  <c r="T236" i="8"/>
  <c r="R236" i="8"/>
  <c r="P236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19" i="8"/>
  <c r="BH219" i="8"/>
  <c r="BG219" i="8"/>
  <c r="BF219" i="8"/>
  <c r="T219" i="8"/>
  <c r="R219" i="8"/>
  <c r="P219" i="8"/>
  <c r="BI212" i="8"/>
  <c r="BH212" i="8"/>
  <c r="BG212" i="8"/>
  <c r="BF212" i="8"/>
  <c r="T212" i="8"/>
  <c r="R212" i="8"/>
  <c r="P212" i="8"/>
  <c r="BI204" i="8"/>
  <c r="BH204" i="8"/>
  <c r="BG204" i="8"/>
  <c r="BF204" i="8"/>
  <c r="T204" i="8"/>
  <c r="R204" i="8"/>
  <c r="P204" i="8"/>
  <c r="BI196" i="8"/>
  <c r="BH196" i="8"/>
  <c r="BG196" i="8"/>
  <c r="BF196" i="8"/>
  <c r="T196" i="8"/>
  <c r="R196" i="8"/>
  <c r="P196" i="8"/>
  <c r="BI190" i="8"/>
  <c r="BH190" i="8"/>
  <c r="BG190" i="8"/>
  <c r="BF190" i="8"/>
  <c r="T190" i="8"/>
  <c r="R190" i="8"/>
  <c r="P190" i="8"/>
  <c r="BI182" i="8"/>
  <c r="BH182" i="8"/>
  <c r="BG182" i="8"/>
  <c r="BF182" i="8"/>
  <c r="T182" i="8"/>
  <c r="R182" i="8"/>
  <c r="P182" i="8"/>
  <c r="BI178" i="8"/>
  <c r="BH178" i="8"/>
  <c r="BG178" i="8"/>
  <c r="BF178" i="8"/>
  <c r="T178" i="8"/>
  <c r="R178" i="8"/>
  <c r="P178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T123" i="8" s="1"/>
  <c r="R124" i="8"/>
  <c r="R123" i="8" s="1"/>
  <c r="P124" i="8"/>
  <c r="P123" i="8" s="1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8" i="8"/>
  <c r="BH98" i="8"/>
  <c r="BG98" i="8"/>
  <c r="BF98" i="8"/>
  <c r="T98" i="8"/>
  <c r="R98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92" i="8" s="1"/>
  <c r="J19" i="8"/>
  <c r="J14" i="8"/>
  <c r="J89" i="8" s="1"/>
  <c r="E7" i="8"/>
  <c r="E83" i="8" s="1"/>
  <c r="J39" i="7"/>
  <c r="J38" i="7"/>
  <c r="AY62" i="1"/>
  <c r="J37" i="7"/>
  <c r="AX62" i="1"/>
  <c r="BI88" i="7"/>
  <c r="BH88" i="7"/>
  <c r="F38" i="7" s="1"/>
  <c r="BC62" i="1" s="1"/>
  <c r="BG88" i="7"/>
  <c r="BF88" i="7"/>
  <c r="T88" i="7"/>
  <c r="T87" i="7"/>
  <c r="T86" i="7" s="1"/>
  <c r="R88" i="7"/>
  <c r="R87" i="7"/>
  <c r="R86" i="7"/>
  <c r="P88" i="7"/>
  <c r="P87" i="7"/>
  <c r="P86" i="7"/>
  <c r="AU62" i="1"/>
  <c r="J83" i="7"/>
  <c r="J82" i="7"/>
  <c r="F82" i="7"/>
  <c r="F80" i="7"/>
  <c r="E78" i="7"/>
  <c r="J59" i="7"/>
  <c r="J58" i="7"/>
  <c r="F58" i="7"/>
  <c r="F56" i="7"/>
  <c r="E54" i="7"/>
  <c r="J20" i="7"/>
  <c r="E20" i="7"/>
  <c r="F83" i="7" s="1"/>
  <c r="J19" i="7"/>
  <c r="J14" i="7"/>
  <c r="J80" i="7"/>
  <c r="E7" i="7"/>
  <c r="E50" i="7"/>
  <c r="J39" i="6"/>
  <c r="J38" i="6"/>
  <c r="AY61" i="1" s="1"/>
  <c r="J37" i="6"/>
  <c r="AX61" i="1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3" i="6"/>
  <c r="BH103" i="6"/>
  <c r="BG103" i="6"/>
  <c r="BF103" i="6"/>
  <c r="T103" i="6"/>
  <c r="T102" i="6"/>
  <c r="R103" i="6"/>
  <c r="R102" i="6" s="1"/>
  <c r="P103" i="6"/>
  <c r="P102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J91" i="6"/>
  <c r="J90" i="6"/>
  <c r="F90" i="6"/>
  <c r="F88" i="6"/>
  <c r="E86" i="6"/>
  <c r="J59" i="6"/>
  <c r="J58" i="6"/>
  <c r="F58" i="6"/>
  <c r="F56" i="6"/>
  <c r="E54" i="6"/>
  <c r="J20" i="6"/>
  <c r="E20" i="6"/>
  <c r="F91" i="6"/>
  <c r="J19" i="6"/>
  <c r="J14" i="6"/>
  <c r="J88" i="6" s="1"/>
  <c r="E7" i="6"/>
  <c r="E82" i="6"/>
  <c r="J39" i="5"/>
  <c r="J38" i="5"/>
  <c r="AY59" i="1"/>
  <c r="J37" i="5"/>
  <c r="AX59" i="1"/>
  <c r="BI88" i="5"/>
  <c r="BH88" i="5"/>
  <c r="BG88" i="5"/>
  <c r="BF88" i="5"/>
  <c r="J36" i="5" s="1"/>
  <c r="AW59" i="1" s="1"/>
  <c r="T88" i="5"/>
  <c r="T87" i="5"/>
  <c r="T86" i="5"/>
  <c r="R88" i="5"/>
  <c r="R87" i="5" s="1"/>
  <c r="R86" i="5" s="1"/>
  <c r="P88" i="5"/>
  <c r="P87" i="5"/>
  <c r="P86" i="5" s="1"/>
  <c r="AU59" i="1" s="1"/>
  <c r="J83" i="5"/>
  <c r="J82" i="5"/>
  <c r="F82" i="5"/>
  <c r="F80" i="5"/>
  <c r="E78" i="5"/>
  <c r="J59" i="5"/>
  <c r="J58" i="5"/>
  <c r="F58" i="5"/>
  <c r="F56" i="5"/>
  <c r="E54" i="5"/>
  <c r="J20" i="5"/>
  <c r="E20" i="5"/>
  <c r="F59" i="5"/>
  <c r="J19" i="5"/>
  <c r="J14" i="5"/>
  <c r="J80" i="5"/>
  <c r="E7" i="5"/>
  <c r="E50" i="5"/>
  <c r="J39" i="4"/>
  <c r="J38" i="4"/>
  <c r="AY58" i="1"/>
  <c r="J37" i="4"/>
  <c r="AX58" i="1" s="1"/>
  <c r="BI141" i="4"/>
  <c r="BH141" i="4"/>
  <c r="BG141" i="4"/>
  <c r="BF141" i="4"/>
  <c r="T141" i="4"/>
  <c r="T140" i="4"/>
  <c r="R141" i="4"/>
  <c r="R140" i="4" s="1"/>
  <c r="P141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59" i="4"/>
  <c r="J19" i="4"/>
  <c r="J14" i="4"/>
  <c r="J84" i="4" s="1"/>
  <c r="E7" i="4"/>
  <c r="E50" i="4"/>
  <c r="J39" i="3"/>
  <c r="J38" i="3"/>
  <c r="AY57" i="1"/>
  <c r="J37" i="3"/>
  <c r="AX57" i="1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T241" i="3"/>
  <c r="R242" i="3"/>
  <c r="R241" i="3" s="1"/>
  <c r="P242" i="3"/>
  <c r="P241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6" i="3"/>
  <c r="BH96" i="3"/>
  <c r="BG96" i="3"/>
  <c r="BF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90" i="3"/>
  <c r="J19" i="3"/>
  <c r="J14" i="3"/>
  <c r="J56" i="3"/>
  <c r="E7" i="3"/>
  <c r="E81" i="3"/>
  <c r="J37" i="2"/>
  <c r="J36" i="2"/>
  <c r="AY55" i="1"/>
  <c r="J35" i="2"/>
  <c r="AX55" i="1" s="1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55" i="2"/>
  <c r="J23" i="2"/>
  <c r="J21" i="2"/>
  <c r="E21" i="2"/>
  <c r="J79" i="2"/>
  <c r="J20" i="2"/>
  <c r="J18" i="2"/>
  <c r="E18" i="2"/>
  <c r="F80" i="2"/>
  <c r="J17" i="2"/>
  <c r="J15" i="2"/>
  <c r="E15" i="2"/>
  <c r="F54" i="2"/>
  <c r="J14" i="2"/>
  <c r="J12" i="2"/>
  <c r="J77" i="2"/>
  <c r="E7" i="2"/>
  <c r="E73" i="2" s="1"/>
  <c r="L50" i="1"/>
  <c r="AM50" i="1"/>
  <c r="AM49" i="1"/>
  <c r="L49" i="1"/>
  <c r="AM47" i="1"/>
  <c r="L47" i="1"/>
  <c r="L45" i="1"/>
  <c r="L44" i="1"/>
  <c r="BK202" i="2"/>
  <c r="BK121" i="2"/>
  <c r="AS56" i="1"/>
  <c r="J145" i="2"/>
  <c r="BK232" i="3"/>
  <c r="BK173" i="3"/>
  <c r="BK238" i="3"/>
  <c r="BK131" i="3"/>
  <c r="BK215" i="3"/>
  <c r="J113" i="3"/>
  <c r="BK134" i="3"/>
  <c r="BK122" i="4"/>
  <c r="J114" i="4"/>
  <c r="F38" i="5"/>
  <c r="BC59" i="1"/>
  <c r="J173" i="6"/>
  <c r="J103" i="6"/>
  <c r="J141" i="6"/>
  <c r="J99" i="6"/>
  <c r="BK236" i="8"/>
  <c r="J140" i="8"/>
  <c r="BK116" i="8"/>
  <c r="BK212" i="8"/>
  <c r="J124" i="8"/>
  <c r="J212" i="8"/>
  <c r="BK268" i="8"/>
  <c r="J105" i="8"/>
  <c r="BK138" i="10"/>
  <c r="J106" i="10"/>
  <c r="BK133" i="10"/>
  <c r="BK90" i="11"/>
  <c r="BK96" i="12"/>
  <c r="BK100" i="13"/>
  <c r="BK127" i="2"/>
  <c r="BK166" i="2"/>
  <c r="J105" i="2"/>
  <c r="J148" i="2"/>
  <c r="BK109" i="2"/>
  <c r="J86" i="2"/>
  <c r="BK210" i="3"/>
  <c r="J215" i="3"/>
  <c r="J134" i="3"/>
  <c r="BK213" i="3"/>
  <c r="J121" i="3"/>
  <c r="J155" i="3"/>
  <c r="BK108" i="4"/>
  <c r="BK111" i="4"/>
  <c r="BK88" i="5"/>
  <c r="J124" i="6"/>
  <c r="BK182" i="6"/>
  <c r="BK151" i="6"/>
  <c r="BK110" i="6"/>
  <c r="BK144" i="6"/>
  <c r="BK119" i="8"/>
  <c r="BK196" i="8"/>
  <c r="J268" i="8"/>
  <c r="J190" i="8"/>
  <c r="BK98" i="8"/>
  <c r="J240" i="8"/>
  <c r="BK113" i="8"/>
  <c r="BK140" i="10"/>
  <c r="BK110" i="10"/>
  <c r="J124" i="10"/>
  <c r="J102" i="10"/>
  <c r="J152" i="10"/>
  <c r="J90" i="11"/>
  <c r="J96" i="12"/>
  <c r="BK97" i="13"/>
  <c r="F39" i="14"/>
  <c r="BD72" i="1"/>
  <c r="BK145" i="2"/>
  <c r="BK223" i="2"/>
  <c r="J190" i="2"/>
  <c r="BK148" i="2"/>
  <c r="J182" i="2"/>
  <c r="BK102" i="2"/>
  <c r="J136" i="2"/>
  <c r="J250" i="3"/>
  <c r="J181" i="3"/>
  <c r="BK96" i="3"/>
  <c r="J167" i="3"/>
  <c r="J210" i="3"/>
  <c r="J117" i="3"/>
  <c r="BK207" i="3"/>
  <c r="J141" i="4"/>
  <c r="BK98" i="4"/>
  <c r="J108" i="4"/>
  <c r="F39" i="5"/>
  <c r="BD59" i="1"/>
  <c r="J188" i="6"/>
  <c r="J116" i="6"/>
  <c r="J134" i="6"/>
  <c r="J88" i="7"/>
  <c r="J283" i="8"/>
  <c r="J174" i="8"/>
  <c r="BK204" i="8"/>
  <c r="J286" i="8"/>
  <c r="BK219" i="8"/>
  <c r="J119" i="8"/>
  <c r="J204" i="8"/>
  <c r="J95" i="9"/>
  <c r="BK220" i="2"/>
  <c r="J118" i="2"/>
  <c r="BK162" i="2"/>
  <c r="J109" i="2"/>
  <c r="BK215" i="2"/>
  <c r="J178" i="2"/>
  <c r="J158" i="2"/>
  <c r="AS63" i="1"/>
  <c r="J109" i="3"/>
  <c r="BK181" i="3"/>
  <c r="J253" i="3"/>
  <c r="BK177" i="3"/>
  <c r="J234" i="3"/>
  <c r="J138" i="3"/>
  <c r="BK141" i="4"/>
  <c r="J126" i="4"/>
  <c r="J179" i="6"/>
  <c r="J128" i="6"/>
  <c r="BK179" i="6"/>
  <c r="BK134" i="6"/>
  <c r="J151" i="6"/>
  <c r="J121" i="6"/>
  <c r="BK256" i="8"/>
  <c r="BK167" i="8"/>
  <c r="BK264" i="8"/>
  <c r="J156" i="8"/>
  <c r="J229" i="8"/>
  <c r="J150" i="8"/>
  <c r="BK182" i="8"/>
  <c r="BK91" i="9"/>
  <c r="BK124" i="10"/>
  <c r="J129" i="10"/>
  <c r="J98" i="10"/>
  <c r="J133" i="10"/>
  <c r="BK98" i="12"/>
  <c r="J92" i="12"/>
  <c r="F37" i="14"/>
  <c r="BB72" i="1" s="1"/>
  <c r="J215" i="2"/>
  <c r="BK151" i="2"/>
  <c r="J154" i="2"/>
  <c r="J124" i="2"/>
  <c r="BK96" i="2"/>
  <c r="BK198" i="2"/>
  <c r="BK170" i="2"/>
  <c r="J127" i="2"/>
  <c r="J247" i="3"/>
  <c r="BK191" i="3"/>
  <c r="BK104" i="3"/>
  <c r="J159" i="3"/>
  <c r="BK227" i="3"/>
  <c r="BK159" i="3"/>
  <c r="J220" i="3"/>
  <c r="J138" i="4"/>
  <c r="J133" i="4"/>
  <c r="BK129" i="4"/>
  <c r="J182" i="6"/>
  <c r="J138" i="6"/>
  <c r="BK154" i="6"/>
  <c r="J176" i="6"/>
  <c r="BK128" i="6"/>
  <c r="BK88" i="7"/>
  <c r="BK261" i="8"/>
  <c r="J171" i="8"/>
  <c r="BK278" i="8"/>
  <c r="BK190" i="8"/>
  <c r="BK273" i="8"/>
  <c r="BK160" i="8"/>
  <c r="J196" i="8"/>
  <c r="BK143" i="8"/>
  <c r="BK143" i="10"/>
  <c r="J145" i="10"/>
  <c r="BK127" i="10"/>
  <c r="J98" i="12"/>
  <c r="J97" i="13"/>
  <c r="J94" i="13"/>
  <c r="J206" i="2"/>
  <c r="BK158" i="2"/>
  <c r="BK115" i="2"/>
  <c r="BK142" i="2"/>
  <c r="J115" i="2"/>
  <c r="J174" i="2"/>
  <c r="J121" i="2"/>
  <c r="BK105" i="2"/>
  <c r="BK230" i="3"/>
  <c r="BK234" i="3"/>
  <c r="J177" i="3"/>
  <c r="J242" i="3"/>
  <c r="BK163" i="3"/>
  <c r="J232" i="3"/>
  <c r="BK133" i="4"/>
  <c r="BK126" i="4"/>
  <c r="J118" i="4"/>
  <c r="BK185" i="6"/>
  <c r="J131" i="6"/>
  <c r="BK286" i="8"/>
  <c r="BK178" i="8"/>
  <c r="J102" i="8"/>
  <c r="J219" i="8"/>
  <c r="BK102" i="8"/>
  <c r="J167" i="8"/>
  <c r="BK289" i="8"/>
  <c r="BK135" i="8"/>
  <c r="BK157" i="10"/>
  <c r="J127" i="10"/>
  <c r="J138" i="10"/>
  <c r="J115" i="10"/>
  <c r="BK135" i="10"/>
  <c r="BK94" i="11"/>
  <c r="J90" i="12"/>
  <c r="BK94" i="13"/>
  <c r="J90" i="14"/>
  <c r="J198" i="2"/>
  <c r="J96" i="2"/>
  <c r="BK206" i="2"/>
  <c r="BK174" i="2"/>
  <c r="BK118" i="2"/>
  <c r="AS69" i="1"/>
  <c r="J151" i="2"/>
  <c r="BK220" i="3"/>
  <c r="BK150" i="3"/>
  <c r="J213" i="3"/>
  <c r="BK155" i="3"/>
  <c r="BK250" i="3"/>
  <c r="BK146" i="3"/>
  <c r="J173" i="3"/>
  <c r="J129" i="4"/>
  <c r="BK135" i="4"/>
  <c r="J111" i="4"/>
  <c r="BK170" i="6"/>
  <c r="BK121" i="6"/>
  <c r="J157" i="6"/>
  <c r="BK96" i="6"/>
  <c r="J154" i="6"/>
  <c r="BK103" i="6"/>
  <c r="BK229" i="8"/>
  <c r="BK156" i="8"/>
  <c r="BK105" i="8"/>
  <c r="BK164" i="8"/>
  <c r="J261" i="8"/>
  <c r="BK174" i="8"/>
  <c r="J160" i="8"/>
  <c r="J149" i="10"/>
  <c r="BK190" i="2"/>
  <c r="BK136" i="2"/>
  <c r="AS60" i="1"/>
  <c r="J202" i="2"/>
  <c r="J90" i="2"/>
  <c r="J102" i="2"/>
  <c r="J186" i="3"/>
  <c r="J146" i="3"/>
  <c r="BK247" i="3"/>
  <c r="J163" i="3"/>
  <c r="J230" i="3"/>
  <c r="J127" i="3"/>
  <c r="BK218" i="3"/>
  <c r="BK113" i="3"/>
  <c r="BK114" i="4"/>
  <c r="BK118" i="4"/>
  <c r="J88" i="5"/>
  <c r="BK148" i="6"/>
  <c r="BK113" i="6"/>
  <c r="J148" i="6"/>
  <c r="BK188" i="6"/>
  <c r="BK138" i="6"/>
  <c r="F39" i="7"/>
  <c r="BD62" i="1" s="1"/>
  <c r="J135" i="8"/>
  <c r="BK226" i="8"/>
  <c r="BK131" i="8"/>
  <c r="J264" i="8"/>
  <c r="BK140" i="8"/>
  <c r="BK283" i="8"/>
  <c r="BK145" i="10"/>
  <c r="BK115" i="10"/>
  <c r="J143" i="10"/>
  <c r="J120" i="10"/>
  <c r="BK149" i="10"/>
  <c r="J94" i="11"/>
  <c r="BK94" i="12"/>
  <c r="F36" i="14"/>
  <c r="BA72" i="1"/>
  <c r="BK182" i="2"/>
  <c r="BK133" i="2"/>
  <c r="BK86" i="2"/>
  <c r="BK112" i="2"/>
  <c r="BK211" i="2"/>
  <c r="BK186" i="2"/>
  <c r="J139" i="2"/>
  <c r="J112" i="2"/>
  <c r="BK93" i="2"/>
  <c r="J227" i="3"/>
  <c r="BK138" i="3"/>
  <c r="BK186" i="3"/>
  <c r="BK253" i="3"/>
  <c r="J191" i="3"/>
  <c r="BK242" i="3"/>
  <c r="BK127" i="3"/>
  <c r="J93" i="4"/>
  <c r="BK105" i="4"/>
  <c r="J105" i="4"/>
  <c r="J160" i="6"/>
  <c r="BK99" i="6"/>
  <c r="J185" i="6"/>
  <c r="BK124" i="6"/>
  <c r="BK157" i="6"/>
  <c r="J113" i="6"/>
  <c r="F36" i="7"/>
  <c r="BA62" i="1"/>
  <c r="J236" i="8"/>
  <c r="J143" i="8"/>
  <c r="J243" i="8"/>
  <c r="BK124" i="8"/>
  <c r="J164" i="8"/>
  <c r="BK95" i="9"/>
  <c r="BK120" i="10"/>
  <c r="J110" i="10"/>
  <c r="BK106" i="10"/>
  <c r="BK92" i="12"/>
  <c r="J100" i="13"/>
  <c r="BK90" i="14"/>
  <c r="BK194" i="2"/>
  <c r="J142" i="2"/>
  <c r="AS66" i="1"/>
  <c r="J223" i="2"/>
  <c r="J130" i="2"/>
  <c r="J186" i="2"/>
  <c r="J238" i="3"/>
  <c r="J199" i="3"/>
  <c r="BK205" i="3"/>
  <c r="J104" i="3"/>
  <c r="BK203" i="3"/>
  <c r="J101" i="3"/>
  <c r="BK101" i="3"/>
  <c r="BK138" i="4"/>
  <c r="J98" i="4"/>
  <c r="BK163" i="6"/>
  <c r="J96" i="6"/>
  <c r="J167" i="6"/>
  <c r="BK131" i="6"/>
  <c r="BK160" i="6"/>
  <c r="J110" i="6"/>
  <c r="BK252" i="8"/>
  <c r="J146" i="8"/>
  <c r="J252" i="8"/>
  <c r="BK150" i="8"/>
  <c r="BK240" i="8"/>
  <c r="J131" i="8"/>
  <c r="J278" i="8"/>
  <c r="BK171" i="8"/>
  <c r="J91" i="9"/>
  <c r="J135" i="10"/>
  <c r="BK152" i="10"/>
  <c r="J140" i="10"/>
  <c r="BK94" i="10"/>
  <c r="BK102" i="10"/>
  <c r="J94" i="12"/>
  <c r="J92" i="13"/>
  <c r="J211" i="2"/>
  <c r="J162" i="2"/>
  <c r="BK130" i="2"/>
  <c r="J220" i="2"/>
  <c r="J170" i="2"/>
  <c r="BK99" i="2"/>
  <c r="BK124" i="2"/>
  <c r="BK178" i="2"/>
  <c r="J99" i="2"/>
  <c r="J203" i="3"/>
  <c r="BK117" i="3"/>
  <c r="J218" i="3"/>
  <c r="BK121" i="3"/>
  <c r="BK199" i="3"/>
  <c r="J96" i="3"/>
  <c r="J131" i="3"/>
  <c r="J122" i="4"/>
  <c r="J131" i="4"/>
  <c r="BK173" i="6"/>
  <c r="J144" i="6"/>
  <c r="BK176" i="6"/>
  <c r="BK141" i="6"/>
  <c r="J170" i="6"/>
  <c r="BK116" i="6"/>
  <c r="F37" i="7"/>
  <c r="BB62" i="1"/>
  <c r="J127" i="8"/>
  <c r="J256" i="8"/>
  <c r="BK127" i="8"/>
  <c r="BK146" i="8"/>
  <c r="J273" i="8"/>
  <c r="BK109" i="8"/>
  <c r="BK129" i="10"/>
  <c r="BK154" i="2"/>
  <c r="BK90" i="2"/>
  <c r="J133" i="2"/>
  <c r="J93" i="2"/>
  <c r="J194" i="2"/>
  <c r="J166" i="2"/>
  <c r="BK139" i="2"/>
  <c r="J207" i="3"/>
  <c r="BK167" i="3"/>
  <c r="BK224" i="3"/>
  <c r="J150" i="3"/>
  <c r="J224" i="3"/>
  <c r="BK109" i="3"/>
  <c r="J205" i="3"/>
  <c r="J135" i="4"/>
  <c r="BK131" i="4"/>
  <c r="BK93" i="4"/>
  <c r="F37" i="5"/>
  <c r="BB59" i="1"/>
  <c r="J163" i="6"/>
  <c r="J107" i="6"/>
  <c r="BK167" i="6"/>
  <c r="BK107" i="6"/>
  <c r="J289" i="8"/>
  <c r="J226" i="8"/>
  <c r="J109" i="8"/>
  <c r="J182" i="8"/>
  <c r="J98" i="8"/>
  <c r="J178" i="8"/>
  <c r="J113" i="8"/>
  <c r="BK243" i="8"/>
  <c r="J116" i="8"/>
  <c r="BK131" i="10"/>
  <c r="BK98" i="10"/>
  <c r="J131" i="10"/>
  <c r="J157" i="10"/>
  <c r="J94" i="10"/>
  <c r="BK90" i="12"/>
  <c r="BK92" i="13"/>
  <c r="R85" i="2" l="1"/>
  <c r="R84" i="2" s="1"/>
  <c r="R83" i="2" s="1"/>
  <c r="R210" i="2"/>
  <c r="R219" i="2"/>
  <c r="T95" i="3"/>
  <c r="T154" i="3"/>
  <c r="P162" i="3"/>
  <c r="T198" i="3"/>
  <c r="R246" i="3"/>
  <c r="R245" i="3" s="1"/>
  <c r="BK92" i="4"/>
  <c r="J92" i="4" s="1"/>
  <c r="J65" i="4" s="1"/>
  <c r="P104" i="4"/>
  <c r="P125" i="4"/>
  <c r="T95" i="6"/>
  <c r="R106" i="6"/>
  <c r="T120" i="6"/>
  <c r="P127" i="6"/>
  <c r="T137" i="6"/>
  <c r="P147" i="6"/>
  <c r="P166" i="6"/>
  <c r="T97" i="8"/>
  <c r="BK126" i="8"/>
  <c r="J126" i="8" s="1"/>
  <c r="J67" i="8" s="1"/>
  <c r="R139" i="8"/>
  <c r="P149" i="8"/>
  <c r="R260" i="8"/>
  <c r="T282" i="8"/>
  <c r="T281" i="8" s="1"/>
  <c r="T93" i="10"/>
  <c r="BK119" i="10"/>
  <c r="J119" i="10" s="1"/>
  <c r="J67" i="10" s="1"/>
  <c r="BK126" i="10"/>
  <c r="J126" i="10" s="1"/>
  <c r="J68" i="10" s="1"/>
  <c r="R89" i="11"/>
  <c r="R88" i="11" s="1"/>
  <c r="R87" i="11" s="1"/>
  <c r="BK89" i="12"/>
  <c r="J89" i="12"/>
  <c r="J65" i="12" s="1"/>
  <c r="BK91" i="13"/>
  <c r="J91" i="13"/>
  <c r="J65" i="13"/>
  <c r="P85" i="2"/>
  <c r="P84" i="2" s="1"/>
  <c r="P83" i="2" s="1"/>
  <c r="AU55" i="1" s="1"/>
  <c r="P210" i="2"/>
  <c r="P219" i="2"/>
  <c r="R95" i="3"/>
  <c r="R154" i="3"/>
  <c r="T162" i="3"/>
  <c r="BK198" i="3"/>
  <c r="J198" i="3"/>
  <c r="J68" i="3"/>
  <c r="P246" i="3"/>
  <c r="P245" i="3" s="1"/>
  <c r="P92" i="4"/>
  <c r="P91" i="4"/>
  <c r="P90" i="4" s="1"/>
  <c r="AU58" i="1" s="1"/>
  <c r="BK104" i="4"/>
  <c r="J104" i="4"/>
  <c r="J66" i="4" s="1"/>
  <c r="BK125" i="4"/>
  <c r="J125" i="4"/>
  <c r="J67" i="4"/>
  <c r="P95" i="6"/>
  <c r="P106" i="6"/>
  <c r="BK120" i="6"/>
  <c r="J120" i="6"/>
  <c r="J68" i="6" s="1"/>
  <c r="T127" i="6"/>
  <c r="R137" i="6"/>
  <c r="T147" i="6"/>
  <c r="R166" i="6"/>
  <c r="R97" i="8"/>
  <c r="R126" i="8"/>
  <c r="BK139" i="8"/>
  <c r="J139" i="8" s="1"/>
  <c r="J68" i="8" s="1"/>
  <c r="T149" i="8"/>
  <c r="T260" i="8"/>
  <c r="R282" i="8"/>
  <c r="R281" i="8" s="1"/>
  <c r="P93" i="10"/>
  <c r="R119" i="10"/>
  <c r="R126" i="10"/>
  <c r="T89" i="11"/>
  <c r="T88" i="11"/>
  <c r="T87" i="11"/>
  <c r="R89" i="12"/>
  <c r="R88" i="12" s="1"/>
  <c r="R87" i="12" s="1"/>
  <c r="R91" i="13"/>
  <c r="R90" i="13" s="1"/>
  <c r="R89" i="13" s="1"/>
  <c r="BK85" i="2"/>
  <c r="J85" i="2"/>
  <c r="J61" i="2" s="1"/>
  <c r="BK210" i="2"/>
  <c r="J210" i="2"/>
  <c r="J62" i="2"/>
  <c r="BK219" i="2"/>
  <c r="J219" i="2" s="1"/>
  <c r="J63" i="2" s="1"/>
  <c r="BK95" i="3"/>
  <c r="J95" i="3" s="1"/>
  <c r="J65" i="3" s="1"/>
  <c r="BK154" i="3"/>
  <c r="J154" i="3"/>
  <c r="J66" i="3" s="1"/>
  <c r="BK162" i="3"/>
  <c r="J162" i="3"/>
  <c r="J67" i="3"/>
  <c r="P198" i="3"/>
  <c r="BK246" i="3"/>
  <c r="J246" i="3"/>
  <c r="J71" i="3"/>
  <c r="T92" i="4"/>
  <c r="R104" i="4"/>
  <c r="R125" i="4"/>
  <c r="R95" i="6"/>
  <c r="BK106" i="6"/>
  <c r="J106" i="6" s="1"/>
  <c r="J66" i="6" s="1"/>
  <c r="R120" i="6"/>
  <c r="R127" i="6"/>
  <c r="BK137" i="6"/>
  <c r="J137" i="6"/>
  <c r="J70" i="6"/>
  <c r="BK147" i="6"/>
  <c r="J147" i="6" s="1"/>
  <c r="J71" i="6" s="1"/>
  <c r="T166" i="6"/>
  <c r="BK97" i="8"/>
  <c r="J97" i="8" s="1"/>
  <c r="J65" i="8" s="1"/>
  <c r="T126" i="8"/>
  <c r="T139" i="8"/>
  <c r="BK149" i="8"/>
  <c r="J149" i="8" s="1"/>
  <c r="J69" i="8" s="1"/>
  <c r="BK260" i="8"/>
  <c r="J260" i="8" s="1"/>
  <c r="J70" i="8" s="1"/>
  <c r="BK282" i="8"/>
  <c r="J282" i="8" s="1"/>
  <c r="J73" i="8" s="1"/>
  <c r="BK93" i="10"/>
  <c r="J93" i="10"/>
  <c r="J65" i="10" s="1"/>
  <c r="T119" i="10"/>
  <c r="P126" i="10"/>
  <c r="P89" i="11"/>
  <c r="P88" i="11" s="1"/>
  <c r="P87" i="11" s="1"/>
  <c r="AU68" i="1" s="1"/>
  <c r="P89" i="12"/>
  <c r="P88" i="12" s="1"/>
  <c r="P87" i="12" s="1"/>
  <c r="AU70" i="1" s="1"/>
  <c r="P91" i="13"/>
  <c r="P90" i="13" s="1"/>
  <c r="P89" i="13" s="1"/>
  <c r="AU71" i="1" s="1"/>
  <c r="T85" i="2"/>
  <c r="T84" i="2" s="1"/>
  <c r="T83" i="2" s="1"/>
  <c r="T210" i="2"/>
  <c r="T219" i="2"/>
  <c r="P95" i="3"/>
  <c r="P94" i="3" s="1"/>
  <c r="P93" i="3" s="1"/>
  <c r="AU57" i="1" s="1"/>
  <c r="P154" i="3"/>
  <c r="R162" i="3"/>
  <c r="R198" i="3"/>
  <c r="T246" i="3"/>
  <c r="T245" i="3" s="1"/>
  <c r="R92" i="4"/>
  <c r="R91" i="4"/>
  <c r="R90" i="4"/>
  <c r="T104" i="4"/>
  <c r="T125" i="4"/>
  <c r="BK95" i="6"/>
  <c r="J95" i="6"/>
  <c r="J64" i="6" s="1"/>
  <c r="T106" i="6"/>
  <c r="P120" i="6"/>
  <c r="BK127" i="6"/>
  <c r="J127" i="6" s="1"/>
  <c r="J69" i="6" s="1"/>
  <c r="P137" i="6"/>
  <c r="R147" i="6"/>
  <c r="BK166" i="6"/>
  <c r="J166" i="6" s="1"/>
  <c r="J72" i="6" s="1"/>
  <c r="P97" i="8"/>
  <c r="P126" i="8"/>
  <c r="P139" i="8"/>
  <c r="R149" i="8"/>
  <c r="P260" i="8"/>
  <c r="P282" i="8"/>
  <c r="P281" i="8" s="1"/>
  <c r="R93" i="10"/>
  <c r="R92" i="10"/>
  <c r="R91" i="10" s="1"/>
  <c r="P119" i="10"/>
  <c r="T126" i="10"/>
  <c r="BK89" i="11"/>
  <c r="J89" i="11" s="1"/>
  <c r="J65" i="11" s="1"/>
  <c r="T89" i="12"/>
  <c r="T88" i="12"/>
  <c r="T87" i="12" s="1"/>
  <c r="T91" i="13"/>
  <c r="T90" i="13"/>
  <c r="T89" i="13"/>
  <c r="BK140" i="4"/>
  <c r="J140" i="4" s="1"/>
  <c r="J68" i="4" s="1"/>
  <c r="BK94" i="9"/>
  <c r="J94" i="9" s="1"/>
  <c r="J66" i="9" s="1"/>
  <c r="BK156" i="10"/>
  <c r="J156" i="10"/>
  <c r="J69" i="10" s="1"/>
  <c r="BK96" i="13"/>
  <c r="J96" i="13"/>
  <c r="J66" i="13"/>
  <c r="BK99" i="13"/>
  <c r="J99" i="13" s="1"/>
  <c r="J67" i="13" s="1"/>
  <c r="BK89" i="14"/>
  <c r="BK88" i="14" s="1"/>
  <c r="J88" i="14" s="1"/>
  <c r="J64" i="14" s="1"/>
  <c r="BK241" i="3"/>
  <c r="J241" i="3" s="1"/>
  <c r="J69" i="3" s="1"/>
  <c r="BK87" i="7"/>
  <c r="J87" i="7"/>
  <c r="J64" i="7" s="1"/>
  <c r="BK123" i="8"/>
  <c r="J123" i="8"/>
  <c r="J66" i="8" s="1"/>
  <c r="BK277" i="8"/>
  <c r="J277" i="8" s="1"/>
  <c r="J71" i="8" s="1"/>
  <c r="BK114" i="10"/>
  <c r="J114" i="10" s="1"/>
  <c r="J66" i="10" s="1"/>
  <c r="BK87" i="5"/>
  <c r="J87" i="5"/>
  <c r="J64" i="5" s="1"/>
  <c r="BK102" i="6"/>
  <c r="J102" i="6"/>
  <c r="J65" i="6"/>
  <c r="BK90" i="9"/>
  <c r="J90" i="9" s="1"/>
  <c r="J65" i="9" s="1"/>
  <c r="J81" i="14"/>
  <c r="BE90" i="14"/>
  <c r="E50" i="14"/>
  <c r="F84" i="14"/>
  <c r="E50" i="13"/>
  <c r="J56" i="13"/>
  <c r="BE92" i="13"/>
  <c r="BE94" i="13"/>
  <c r="F59" i="13"/>
  <c r="BE97" i="13"/>
  <c r="BE100" i="13"/>
  <c r="E50" i="12"/>
  <c r="F59" i="12"/>
  <c r="J81" i="12"/>
  <c r="BE90" i="12"/>
  <c r="BE92" i="12"/>
  <c r="BE98" i="12"/>
  <c r="BE94" i="12"/>
  <c r="BE96" i="12"/>
  <c r="J56" i="11"/>
  <c r="E75" i="11"/>
  <c r="BE90" i="11"/>
  <c r="BE94" i="11"/>
  <c r="F84" i="11"/>
  <c r="E79" i="10"/>
  <c r="J85" i="10"/>
  <c r="BE106" i="10"/>
  <c r="BE120" i="10"/>
  <c r="BE124" i="10"/>
  <c r="BE127" i="10"/>
  <c r="BE129" i="10"/>
  <c r="BE145" i="10"/>
  <c r="BE98" i="10"/>
  <c r="BE135" i="10"/>
  <c r="BE138" i="10"/>
  <c r="BE149" i="10"/>
  <c r="BE110" i="10"/>
  <c r="BE115" i="10"/>
  <c r="BE133" i="10"/>
  <c r="BE140" i="10"/>
  <c r="BE143" i="10"/>
  <c r="BE157" i="10"/>
  <c r="F59" i="10"/>
  <c r="BE94" i="10"/>
  <c r="BE102" i="10"/>
  <c r="BE131" i="10"/>
  <c r="BE152" i="10"/>
  <c r="E50" i="9"/>
  <c r="J56" i="9"/>
  <c r="F59" i="9"/>
  <c r="BE91" i="9"/>
  <c r="BE95" i="9"/>
  <c r="BK86" i="7"/>
  <c r="J86" i="7" s="1"/>
  <c r="J32" i="7" s="1"/>
  <c r="E50" i="8"/>
  <c r="F59" i="8"/>
  <c r="BE119" i="8"/>
  <c r="BE124" i="8"/>
  <c r="BE143" i="8"/>
  <c r="BE146" i="8"/>
  <c r="BE150" i="8"/>
  <c r="BE164" i="8"/>
  <c r="BE174" i="8"/>
  <c r="BE178" i="8"/>
  <c r="BE190" i="8"/>
  <c r="BE204" i="8"/>
  <c r="BE229" i="8"/>
  <c r="BE252" i="8"/>
  <c r="BE256" i="8"/>
  <c r="J56" i="8"/>
  <c r="BE102" i="8"/>
  <c r="BE131" i="8"/>
  <c r="BE167" i="8"/>
  <c r="BE196" i="8"/>
  <c r="BE219" i="8"/>
  <c r="BE261" i="8"/>
  <c r="BE264" i="8"/>
  <c r="BE278" i="8"/>
  <c r="BE98" i="8"/>
  <c r="BE105" i="8"/>
  <c r="BE109" i="8"/>
  <c r="BE113" i="8"/>
  <c r="BE116" i="8"/>
  <c r="BE135" i="8"/>
  <c r="BE140" i="8"/>
  <c r="BE156" i="8"/>
  <c r="BE171" i="8"/>
  <c r="BE182" i="8"/>
  <c r="BE226" i="8"/>
  <c r="BE236" i="8"/>
  <c r="BE240" i="8"/>
  <c r="BE268" i="8"/>
  <c r="BE283" i="8"/>
  <c r="BE286" i="8"/>
  <c r="BE289" i="8"/>
  <c r="BE127" i="8"/>
  <c r="BE160" i="8"/>
  <c r="BE212" i="8"/>
  <c r="BE243" i="8"/>
  <c r="BE273" i="8"/>
  <c r="J56" i="7"/>
  <c r="F59" i="7"/>
  <c r="E74" i="7"/>
  <c r="BE88" i="7"/>
  <c r="J35" i="7" s="1"/>
  <c r="AV62" i="1" s="1"/>
  <c r="E50" i="6"/>
  <c r="J56" i="6"/>
  <c r="BE96" i="6"/>
  <c r="BE99" i="6"/>
  <c r="BE116" i="6"/>
  <c r="BE138" i="6"/>
  <c r="BE141" i="6"/>
  <c r="BE157" i="6"/>
  <c r="BE182" i="6"/>
  <c r="F59" i="6"/>
  <c r="BE103" i="6"/>
  <c r="BE113" i="6"/>
  <c r="BE121" i="6"/>
  <c r="BE124" i="6"/>
  <c r="BE128" i="6"/>
  <c r="BE131" i="6"/>
  <c r="BE144" i="6"/>
  <c r="BE148" i="6"/>
  <c r="BE151" i="6"/>
  <c r="BE167" i="6"/>
  <c r="BE173" i="6"/>
  <c r="BE179" i="6"/>
  <c r="BE185" i="6"/>
  <c r="BE188" i="6"/>
  <c r="BE107" i="6"/>
  <c r="BE110" i="6"/>
  <c r="BE134" i="6"/>
  <c r="BE154" i="6"/>
  <c r="BE160" i="6"/>
  <c r="BE163" i="6"/>
  <c r="BE170" i="6"/>
  <c r="BE176" i="6"/>
  <c r="J56" i="5"/>
  <c r="E74" i="5"/>
  <c r="F83" i="5"/>
  <c r="BE88" i="5"/>
  <c r="J35" i="5" s="1"/>
  <c r="AV59" i="1" s="1"/>
  <c r="AT59" i="1" s="1"/>
  <c r="BK245" i="3"/>
  <c r="J245" i="3" s="1"/>
  <c r="J70" i="3" s="1"/>
  <c r="E78" i="4"/>
  <c r="F87" i="4"/>
  <c r="BE98" i="4"/>
  <c r="BE108" i="4"/>
  <c r="BE126" i="4"/>
  <c r="BE129" i="4"/>
  <c r="BE135" i="4"/>
  <c r="BE138" i="4"/>
  <c r="J56" i="4"/>
  <c r="BE93" i="4"/>
  <c r="BE114" i="4"/>
  <c r="BE122" i="4"/>
  <c r="BE133" i="4"/>
  <c r="BE141" i="4"/>
  <c r="BE105" i="4"/>
  <c r="BE111" i="4"/>
  <c r="BE118" i="4"/>
  <c r="BE131" i="4"/>
  <c r="J87" i="3"/>
  <c r="BE138" i="3"/>
  <c r="BE146" i="3"/>
  <c r="BE163" i="3"/>
  <c r="BE177" i="3"/>
  <c r="BE181" i="3"/>
  <c r="BE186" i="3"/>
  <c r="BE199" i="3"/>
  <c r="BE213" i="3"/>
  <c r="BE224" i="3"/>
  <c r="BE227" i="3"/>
  <c r="BE247" i="3"/>
  <c r="F59" i="3"/>
  <c r="BE96" i="3"/>
  <c r="BE101" i="3"/>
  <c r="BE104" i="3"/>
  <c r="BE131" i="3"/>
  <c r="BE134" i="3"/>
  <c r="BE150" i="3"/>
  <c r="BE207" i="3"/>
  <c r="BE218" i="3"/>
  <c r="BE232" i="3"/>
  <c r="BE238" i="3"/>
  <c r="BE253" i="3"/>
  <c r="E50" i="3"/>
  <c r="BE109" i="3"/>
  <c r="BE113" i="3"/>
  <c r="BE117" i="3"/>
  <c r="BE167" i="3"/>
  <c r="BE173" i="3"/>
  <c r="BE191" i="3"/>
  <c r="BE203" i="3"/>
  <c r="BE205" i="3"/>
  <c r="BE230" i="3"/>
  <c r="BE242" i="3"/>
  <c r="BE250" i="3"/>
  <c r="BE121" i="3"/>
  <c r="BE127" i="3"/>
  <c r="BE155" i="3"/>
  <c r="BE159" i="3"/>
  <c r="BE210" i="3"/>
  <c r="BE215" i="3"/>
  <c r="BE220" i="3"/>
  <c r="BE234" i="3"/>
  <c r="E48" i="2"/>
  <c r="J54" i="2"/>
  <c r="F79" i="2"/>
  <c r="BE86" i="2"/>
  <c r="BE112" i="2"/>
  <c r="BE118" i="2"/>
  <c r="BE124" i="2"/>
  <c r="BE127" i="2"/>
  <c r="BE148" i="2"/>
  <c r="BE151" i="2"/>
  <c r="BE162" i="2"/>
  <c r="BE182" i="2"/>
  <c r="J80" i="2"/>
  <c r="BE90" i="2"/>
  <c r="BE93" i="2"/>
  <c r="BE96" i="2"/>
  <c r="BE109" i="2"/>
  <c r="BE115" i="2"/>
  <c r="BE121" i="2"/>
  <c r="BE133" i="2"/>
  <c r="BE139" i="2"/>
  <c r="BE142" i="2"/>
  <c r="BE145" i="2"/>
  <c r="BE158" i="2"/>
  <c r="BE178" i="2"/>
  <c r="BE186" i="2"/>
  <c r="BE194" i="2"/>
  <c r="BE215" i="2"/>
  <c r="BE220" i="2"/>
  <c r="F55" i="2"/>
  <c r="BE130" i="2"/>
  <c r="BE136" i="2"/>
  <c r="BE154" i="2"/>
  <c r="BE174" i="2"/>
  <c r="BE190" i="2"/>
  <c r="BE202" i="2"/>
  <c r="BE211" i="2"/>
  <c r="J52" i="2"/>
  <c r="BE99" i="2"/>
  <c r="BE102" i="2"/>
  <c r="BE105" i="2"/>
  <c r="BE166" i="2"/>
  <c r="BE170" i="2"/>
  <c r="BE198" i="2"/>
  <c r="BE206" i="2"/>
  <c r="BE223" i="2"/>
  <c r="F36" i="2"/>
  <c r="BC55" i="1"/>
  <c r="F38" i="8"/>
  <c r="BC64" i="1" s="1"/>
  <c r="J36" i="7"/>
  <c r="AW62" i="1"/>
  <c r="J36" i="8"/>
  <c r="AW64" i="1" s="1"/>
  <c r="AS54" i="1"/>
  <c r="F38" i="4"/>
  <c r="BC58" i="1" s="1"/>
  <c r="F36" i="8"/>
  <c r="BA64" i="1" s="1"/>
  <c r="F39" i="9"/>
  <c r="BD65" i="1" s="1"/>
  <c r="F37" i="11"/>
  <c r="BB68" i="1"/>
  <c r="F36" i="13"/>
  <c r="BA71" i="1" s="1"/>
  <c r="F35" i="2"/>
  <c r="BB55" i="1"/>
  <c r="F37" i="10"/>
  <c r="BB67" i="1" s="1"/>
  <c r="J36" i="14"/>
  <c r="AW72" i="1"/>
  <c r="F34" i="2"/>
  <c r="BA55" i="1" s="1"/>
  <c r="F39" i="10"/>
  <c r="BD67" i="1" s="1"/>
  <c r="J36" i="13"/>
  <c r="AW71" i="1"/>
  <c r="F36" i="3"/>
  <c r="BA57" i="1" s="1"/>
  <c r="F36" i="10"/>
  <c r="BA67" i="1"/>
  <c r="F37" i="2"/>
  <c r="BD55" i="1" s="1"/>
  <c r="J36" i="12"/>
  <c r="AW70" i="1"/>
  <c r="F35" i="14"/>
  <c r="AZ72" i="1" s="1"/>
  <c r="F37" i="3"/>
  <c r="BB57" i="1"/>
  <c r="F36" i="11"/>
  <c r="BA68" i="1" s="1"/>
  <c r="J36" i="11"/>
  <c r="AW68" i="1"/>
  <c r="F38" i="12"/>
  <c r="BC70" i="1" s="1"/>
  <c r="F38" i="3"/>
  <c r="BC57" i="1"/>
  <c r="J36" i="9"/>
  <c r="AW65" i="1" s="1"/>
  <c r="F38" i="11"/>
  <c r="BC68" i="1"/>
  <c r="F36" i="12"/>
  <c r="BA70" i="1" s="1"/>
  <c r="J34" i="2"/>
  <c r="AW55" i="1"/>
  <c r="J36" i="6"/>
  <c r="AW61" i="1" s="1"/>
  <c r="F38" i="9"/>
  <c r="BC65" i="1"/>
  <c r="F37" i="9"/>
  <c r="BB65" i="1" s="1"/>
  <c r="F38" i="10"/>
  <c r="BC67" i="1"/>
  <c r="J36" i="4"/>
  <c r="AW58" i="1" s="1"/>
  <c r="F39" i="8"/>
  <c r="BD64" i="1"/>
  <c r="F39" i="4"/>
  <c r="BD58" i="1" s="1"/>
  <c r="F36" i="6"/>
  <c r="BA61" i="1"/>
  <c r="BA60" i="1" s="1"/>
  <c r="AW60" i="1" s="1"/>
  <c r="F37" i="8"/>
  <c r="BB64" i="1" s="1"/>
  <c r="F36" i="4"/>
  <c r="BA58" i="1" s="1"/>
  <c r="F38" i="6"/>
  <c r="BC61" i="1"/>
  <c r="BC60" i="1"/>
  <c r="AY60" i="1" s="1"/>
  <c r="F39" i="11"/>
  <c r="BD68" i="1"/>
  <c r="F39" i="13"/>
  <c r="BD71" i="1" s="1"/>
  <c r="F39" i="3"/>
  <c r="BD57" i="1"/>
  <c r="F37" i="12"/>
  <c r="BB70" i="1" s="1"/>
  <c r="F38" i="13"/>
  <c r="BC71" i="1"/>
  <c r="J36" i="3"/>
  <c r="AW57" i="1" s="1"/>
  <c r="F39" i="6"/>
  <c r="BD61" i="1"/>
  <c r="BD60" i="1"/>
  <c r="F36" i="9"/>
  <c r="BA65" i="1" s="1"/>
  <c r="J36" i="10"/>
  <c r="AW67" i="1"/>
  <c r="F39" i="12"/>
  <c r="BD70" i="1" s="1"/>
  <c r="F37" i="4"/>
  <c r="BB58" i="1"/>
  <c r="F36" i="5"/>
  <c r="BA59" i="1" s="1"/>
  <c r="F37" i="6"/>
  <c r="BB61" i="1"/>
  <c r="BB60" i="1" s="1"/>
  <c r="AX60" i="1" s="1"/>
  <c r="F37" i="13"/>
  <c r="BB71" i="1"/>
  <c r="BK94" i="3" l="1"/>
  <c r="J94" i="3" s="1"/>
  <c r="J64" i="3" s="1"/>
  <c r="R119" i="6"/>
  <c r="P92" i="10"/>
  <c r="P91" i="10"/>
  <c r="AU67" i="1" s="1"/>
  <c r="AU66" i="1" s="1"/>
  <c r="R96" i="8"/>
  <c r="R95" i="8" s="1"/>
  <c r="T119" i="6"/>
  <c r="T94" i="6" s="1"/>
  <c r="T91" i="4"/>
  <c r="T90" i="4"/>
  <c r="R94" i="3"/>
  <c r="R93" i="3"/>
  <c r="T92" i="10"/>
  <c r="T91" i="10" s="1"/>
  <c r="T96" i="8"/>
  <c r="T95" i="8" s="1"/>
  <c r="P96" i="8"/>
  <c r="P95" i="8" s="1"/>
  <c r="AU64" i="1" s="1"/>
  <c r="AU63" i="1" s="1"/>
  <c r="P119" i="6"/>
  <c r="P94" i="6" s="1"/>
  <c r="AU61" i="1" s="1"/>
  <c r="AU60" i="1" s="1"/>
  <c r="T94" i="3"/>
  <c r="T93" i="3" s="1"/>
  <c r="R94" i="6"/>
  <c r="J89" i="14"/>
  <c r="J65" i="14"/>
  <c r="BK91" i="4"/>
  <c r="J91" i="4" s="1"/>
  <c r="J64" i="4" s="1"/>
  <c r="BK119" i="6"/>
  <c r="J119" i="6" s="1"/>
  <c r="J67" i="6" s="1"/>
  <c r="BK89" i="9"/>
  <c r="J89" i="9"/>
  <c r="J64" i="9" s="1"/>
  <c r="BK90" i="13"/>
  <c r="J90" i="13"/>
  <c r="J64" i="13"/>
  <c r="BK84" i="2"/>
  <c r="J84" i="2" s="1"/>
  <c r="J60" i="2" s="1"/>
  <c r="BK96" i="8"/>
  <c r="BK281" i="8"/>
  <c r="J281" i="8" s="1"/>
  <c r="J72" i="8" s="1"/>
  <c r="BK88" i="11"/>
  <c r="J88" i="11" s="1"/>
  <c r="J64" i="11" s="1"/>
  <c r="BK87" i="14"/>
  <c r="J87" i="14" s="1"/>
  <c r="J63" i="14" s="1"/>
  <c r="BK86" i="5"/>
  <c r="J86" i="5" s="1"/>
  <c r="J32" i="5" s="1"/>
  <c r="AG59" i="1" s="1"/>
  <c r="BK92" i="10"/>
  <c r="BK91" i="10" s="1"/>
  <c r="J91" i="10" s="1"/>
  <c r="J63" i="10" s="1"/>
  <c r="BK88" i="12"/>
  <c r="J88" i="12" s="1"/>
  <c r="J64" i="12" s="1"/>
  <c r="AG62" i="1"/>
  <c r="J63" i="7"/>
  <c r="J41" i="7"/>
  <c r="BK93" i="3"/>
  <c r="J93" i="3" s="1"/>
  <c r="J63" i="3" s="1"/>
  <c r="F35" i="4"/>
  <c r="AZ58" i="1"/>
  <c r="F35" i="11"/>
  <c r="AZ68" i="1" s="1"/>
  <c r="BB69" i="1"/>
  <c r="AX69" i="1"/>
  <c r="J35" i="3"/>
  <c r="AV57" i="1" s="1"/>
  <c r="AT57" i="1" s="1"/>
  <c r="AU56" i="1"/>
  <c r="BB63" i="1"/>
  <c r="AX63" i="1" s="1"/>
  <c r="BC63" i="1"/>
  <c r="AY63" i="1" s="1"/>
  <c r="J35" i="12"/>
  <c r="AV70" i="1" s="1"/>
  <c r="AT70" i="1" s="1"/>
  <c r="AT62" i="1"/>
  <c r="AN62" i="1" s="1"/>
  <c r="F35" i="12"/>
  <c r="AZ70" i="1"/>
  <c r="F33" i="2"/>
  <c r="AZ55" i="1" s="1"/>
  <c r="BA56" i="1"/>
  <c r="AW56" i="1"/>
  <c r="BA63" i="1"/>
  <c r="AW63" i="1" s="1"/>
  <c r="F35" i="9"/>
  <c r="AZ65" i="1"/>
  <c r="J35" i="13"/>
  <c r="AV71" i="1" s="1"/>
  <c r="AT71" i="1" s="1"/>
  <c r="BC69" i="1"/>
  <c r="AY69" i="1" s="1"/>
  <c r="F35" i="6"/>
  <c r="AZ61" i="1" s="1"/>
  <c r="J35" i="9"/>
  <c r="AV65" i="1" s="1"/>
  <c r="AT65" i="1" s="1"/>
  <c r="J33" i="2"/>
  <c r="AV55" i="1" s="1"/>
  <c r="AT55" i="1" s="1"/>
  <c r="BA66" i="1"/>
  <c r="AW66" i="1" s="1"/>
  <c r="J35" i="14"/>
  <c r="AV72" i="1" s="1"/>
  <c r="AT72" i="1" s="1"/>
  <c r="BB56" i="1"/>
  <c r="AX56" i="1" s="1"/>
  <c r="J35" i="8"/>
  <c r="AV64" i="1" s="1"/>
  <c r="AT64" i="1" s="1"/>
  <c r="J35" i="10"/>
  <c r="AV67" i="1"/>
  <c r="AT67" i="1" s="1"/>
  <c r="F35" i="3"/>
  <c r="AZ57" i="1" s="1"/>
  <c r="BD63" i="1"/>
  <c r="BD69" i="1"/>
  <c r="BD56" i="1"/>
  <c r="BC66" i="1"/>
  <c r="AY66" i="1"/>
  <c r="J35" i="11"/>
  <c r="AV68" i="1" s="1"/>
  <c r="AT68" i="1" s="1"/>
  <c r="AU69" i="1"/>
  <c r="F35" i="7"/>
  <c r="AZ62" i="1" s="1"/>
  <c r="BD66" i="1"/>
  <c r="BB66" i="1"/>
  <c r="AX66" i="1" s="1"/>
  <c r="F35" i="13"/>
  <c r="AZ71" i="1" s="1"/>
  <c r="BA69" i="1"/>
  <c r="AW69" i="1" s="1"/>
  <c r="F35" i="5"/>
  <c r="AZ59" i="1" s="1"/>
  <c r="J35" i="6"/>
  <c r="AV61" i="1" s="1"/>
  <c r="AT61" i="1" s="1"/>
  <c r="J35" i="4"/>
  <c r="AV58" i="1" s="1"/>
  <c r="AT58" i="1" s="1"/>
  <c r="F35" i="10"/>
  <c r="AZ67" i="1" s="1"/>
  <c r="BC56" i="1"/>
  <c r="AY56" i="1" s="1"/>
  <c r="F35" i="8"/>
  <c r="AZ64" i="1" s="1"/>
  <c r="BK95" i="8" l="1"/>
  <c r="J95" i="8" s="1"/>
  <c r="J32" i="8" s="1"/>
  <c r="AG64" i="1" s="1"/>
  <c r="AN64" i="1" s="1"/>
  <c r="J41" i="5"/>
  <c r="BK94" i="6"/>
  <c r="J94" i="6"/>
  <c r="J63" i="6"/>
  <c r="BK87" i="12"/>
  <c r="J87" i="12"/>
  <c r="BK83" i="2"/>
  <c r="J83" i="2" s="1"/>
  <c r="J30" i="2" s="1"/>
  <c r="AG55" i="1" s="1"/>
  <c r="J96" i="8"/>
  <c r="J64" i="8" s="1"/>
  <c r="J92" i="10"/>
  <c r="J64" i="10" s="1"/>
  <c r="BK88" i="9"/>
  <c r="J88" i="9"/>
  <c r="J63" i="9"/>
  <c r="BK89" i="13"/>
  <c r="J89" i="13" s="1"/>
  <c r="J63" i="13" s="1"/>
  <c r="BK90" i="4"/>
  <c r="J90" i="4" s="1"/>
  <c r="J63" i="4" s="1"/>
  <c r="BK87" i="11"/>
  <c r="J87" i="11"/>
  <c r="J63" i="11" s="1"/>
  <c r="J63" i="5"/>
  <c r="AN59" i="1"/>
  <c r="AU54" i="1"/>
  <c r="AZ66" i="1"/>
  <c r="AV66" i="1" s="1"/>
  <c r="AT66" i="1" s="1"/>
  <c r="J32" i="3"/>
  <c r="AG57" i="1" s="1"/>
  <c r="BB54" i="1"/>
  <c r="AX54" i="1" s="1"/>
  <c r="AZ56" i="1"/>
  <c r="AV56" i="1" s="1"/>
  <c r="AT56" i="1" s="1"/>
  <c r="BC54" i="1"/>
  <c r="AY54" i="1" s="1"/>
  <c r="BD54" i="1"/>
  <c r="W33" i="1" s="1"/>
  <c r="AZ63" i="1"/>
  <c r="AV63" i="1" s="1"/>
  <c r="AT63" i="1" s="1"/>
  <c r="J32" i="14"/>
  <c r="AG72" i="1"/>
  <c r="J32" i="12"/>
  <c r="AG70" i="1" s="1"/>
  <c r="BA54" i="1"/>
  <c r="W30" i="1" s="1"/>
  <c r="J32" i="10"/>
  <c r="AG67" i="1" s="1"/>
  <c r="AZ69" i="1"/>
  <c r="AV69" i="1"/>
  <c r="AT69" i="1"/>
  <c r="AZ60" i="1"/>
  <c r="AV60" i="1" s="1"/>
  <c r="AT60" i="1" s="1"/>
  <c r="J41" i="8" l="1"/>
  <c r="J63" i="8"/>
  <c r="J41" i="10"/>
  <c r="J41" i="14"/>
  <c r="J41" i="12"/>
  <c r="J39" i="2"/>
  <c r="J59" i="2"/>
  <c r="J63" i="12"/>
  <c r="J41" i="3"/>
  <c r="AN57" i="1"/>
  <c r="AN67" i="1"/>
  <c r="AN70" i="1"/>
  <c r="AN55" i="1"/>
  <c r="AN72" i="1"/>
  <c r="J32" i="4"/>
  <c r="AG58" i="1"/>
  <c r="AG56" i="1"/>
  <c r="AN56" i="1"/>
  <c r="W31" i="1"/>
  <c r="AW54" i="1"/>
  <c r="AK30" i="1"/>
  <c r="J32" i="9"/>
  <c r="AG65" i="1" s="1"/>
  <c r="AG63" i="1" s="1"/>
  <c r="W32" i="1"/>
  <c r="J32" i="11"/>
  <c r="AG68" i="1" s="1"/>
  <c r="AG66" i="1" s="1"/>
  <c r="J32" i="13"/>
  <c r="AG71" i="1"/>
  <c r="AG69" i="1" s="1"/>
  <c r="AZ54" i="1"/>
  <c r="AV54" i="1" s="1"/>
  <c r="AK29" i="1" s="1"/>
  <c r="J32" i="6"/>
  <c r="AG61" i="1"/>
  <c r="AG60" i="1"/>
  <c r="J41" i="4" l="1"/>
  <c r="J41" i="11"/>
  <c r="J41" i="6"/>
  <c r="J41" i="9"/>
  <c r="J41" i="13"/>
  <c r="AN61" i="1"/>
  <c r="AN71" i="1"/>
  <c r="AN58" i="1"/>
  <c r="AN65" i="1"/>
  <c r="AN68" i="1"/>
  <c r="AN63" i="1"/>
  <c r="AN69" i="1"/>
  <c r="AN66" i="1"/>
  <c r="AN60" i="1"/>
  <c r="W29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<sst xmlns="http://schemas.openxmlformats.org/spreadsheetml/2006/main" count="8665" uniqueCount="1409">
  <si>
    <t>Export Komplet</t>
  </si>
  <si>
    <t>VZ</t>
  </si>
  <si>
    <t>2.0</t>
  </si>
  <si>
    <t/>
  </si>
  <si>
    <t>False</t>
  </si>
  <si>
    <t>{4434e1a4-31b4-4804-a757-a11f2a6f2da6}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</si>
  <si>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</si>
  <si>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</si>
  <si>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</si>
  <si>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</si>
  <si>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</si>
  <si>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</si>
  <si>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</si>
  <si>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</si>
  <si>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</si>
  <si>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20190312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</si>
  <si>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</si>
  <si>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</si>
  <si>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Šluknov - Fukov I. etapa (2022)</t>
  </si>
  <si>
    <t>KSO:</t>
  </si>
  <si>
    <t>CC-CZ:</t>
  </si>
  <si>
    <t>Místo:</t>
  </si>
  <si>
    <t>Šluknov</t>
  </si>
  <si>
    <t>Datum:</t>
  </si>
  <si>
    <t>16. 11. 2022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</si>
  <si>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</si>
  <si>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</si>
  <si>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</si>
  <si>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</si>
  <si>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</si>
  <si>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</si>
  <si>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</si>
  <si>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Ing. Kňákal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</si>
  <si>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</si>
  <si>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</si>
  <si>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</si>
  <si>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</si>
  <si>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</si>
  <si>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</si>
  <si>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</si>
  <si>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</si>
  <si>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</si>
  <si>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</si>
  <si>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</si>
  <si>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</si>
  <si>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</si>
  <si>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</si>
  <si>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</si>
  <si>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</si>
  <si>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</si>
  <si>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</si>
  <si>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</si>
  <si>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</si>
  <si>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</si>
  <si>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</si>
  <si>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</si>
  <si>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</si>
  <si>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</si>
  <si>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</si>
  <si>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</si>
  <si>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</si>
  <si>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</si>
  <si>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</si>
  <si>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</si>
  <si>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</si>
  <si>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</si>
  <si>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</si>
  <si>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</si>
  <si>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</si>
  <si>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</si>
  <si>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</si>
  <si>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</si>
  <si>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</si>
  <si>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</si>
  <si>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</si>
  <si>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</si>
  <si>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</si>
  <si>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</si>
  <si>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SO 001 Bourací práce a kácení dřevin</t>
  </si>
  <si>
    <t>STA</t>
  </si>
  <si>
    <t>1</t>
  </si>
  <si>
    <t>{55ae66cc-16fb-41bf-8ead-a6d69062a595}</t>
  </si>
  <si>
    <t>2</t>
  </si>
  <si>
    <t>03</t>
  </si>
  <si>
    <t>SO 101 Stezka se společným provozem pro pěší a cyklisty</t>
  </si>
  <si>
    <t>{c2ee50a1-766c-499d-aef7-c08d699137df}</t>
  </si>
  <si>
    <t>I etapa A</t>
  </si>
  <si>
    <t>přímé výdaje</t>
  </si>
  <si>
    <t>Soupis</t>
  </si>
  <si>
    <t>{0782e104-5a46-45ea-abc8-0ba5d42cd6c3}</t>
  </si>
  <si>
    <t>I etapa B</t>
  </si>
  <si>
    <t>přímé doprovodné výdaje</t>
  </si>
  <si>
    <t>{ccd04b3a-b286-470a-9360-5161d085f66b}</t>
  </si>
  <si>
    <t>I.etapa C</t>
  </si>
  <si>
    <t>nepřímé náklady</t>
  </si>
  <si>
    <t>{8fe38c9c-a3c0-4749-b5ce-a043e4ffa167}</t>
  </si>
  <si>
    <t>04</t>
  </si>
  <si>
    <t>SO 201 - Most přes Sprévu</t>
  </si>
  <si>
    <t>{e59740ec-d9dd-40da-9452-cf217c134782}</t>
  </si>
  <si>
    <t>201a</t>
  </si>
  <si>
    <t>{290dc133-78cc-4d57-ae2e-3c886b6a8ff5}</t>
  </si>
  <si>
    <t>201b</t>
  </si>
  <si>
    <t>{ffcb9208-843a-4645-85a9-846d65e85bf2}</t>
  </si>
  <si>
    <t>05</t>
  </si>
  <si>
    <t>SO 202 - sanace mostu</t>
  </si>
  <si>
    <t>{ccf8e33f-4bd7-45c6-be7b-cf622f79cb01}</t>
  </si>
  <si>
    <t>202a</t>
  </si>
  <si>
    <t>{cc7d76b0-9f4c-4d3c-b639-69b1937f6bec}</t>
  </si>
  <si>
    <t>202b</t>
  </si>
  <si>
    <t>{a168289d-44ee-4052-8143-c7477165965c}</t>
  </si>
  <si>
    <t>SO 301</t>
  </si>
  <si>
    <t>Vodohospodářské objekty - propustky</t>
  </si>
  <si>
    <t>{eb1ccd1f-4080-447b-843c-25b810720f32}</t>
  </si>
  <si>
    <t>301a</t>
  </si>
  <si>
    <t>{5952f615-440a-457f-a3b2-e0f1bbc97daa}</t>
  </si>
  <si>
    <t>301b</t>
  </si>
  <si>
    <t>{f702bb45-e84a-477b-8715-264449ecaabc}</t>
  </si>
  <si>
    <t>08</t>
  </si>
  <si>
    <t xml:space="preserve">VRN </t>
  </si>
  <si>
    <t>{30fa3c3e-2178-49c3-b7bc-ee4d97f2570e}</t>
  </si>
  <si>
    <t>08a</t>
  </si>
  <si>
    <t>VRN přímé výdaje</t>
  </si>
  <si>
    <t>{d5109b20-0488-49b6-8e24-b1a6635560ab}</t>
  </si>
  <si>
    <t>08b</t>
  </si>
  <si>
    <t>VRN nepřímé náklady</t>
  </si>
  <si>
    <t>{8def66a2-81b6-459c-845e-b00591d66ecf}</t>
  </si>
  <si>
    <t>08c</t>
  </si>
  <si>
    <t>VRN přímé doprovodné výdaje</t>
  </si>
  <si>
    <t>{87b70268-4c25-47a1-9293-8c86ba53b267}</t>
  </si>
  <si>
    <t>KRYCÍ LIST SOUPISU PRACÍ</t>
  </si>
  <si>
    <t>Objekt:</t>
  </si>
  <si>
    <t>02 - SO 001 Bourací práce a kácení dřevin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</si>
  <si>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</si>
  <si>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</si>
  <si>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</si>
  <si>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</si>
  <si>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</si>
  <si>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</si>
  <si>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</si>
  <si>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</si>
  <si>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</si>
  <si>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</si>
  <si>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</si>
  <si>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</si>
  <si>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</si>
  <si>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</si>
  <si>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</si>
  <si>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</si>
  <si>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</si>
  <si>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</si>
  <si>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</si>
  <si>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</si>
  <si>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</si>
  <si>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</si>
  <si>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</si>
  <si>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</si>
  <si>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</si>
  <si>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</si>
  <si>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</si>
  <si>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</si>
  <si>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</si>
  <si>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</si>
  <si>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2022 02</t>
  </si>
  <si>
    <t>4</t>
  </si>
  <si>
    <t>1518311612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</si>
  <si>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</si>
  <si>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</si>
  <si>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</si>
  <si>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https://podminky.urs.cz/item/CS_URS_2022_02/111251102</t>
  </si>
  <si>
    <t>VV</t>
  </si>
  <si>
    <t>365+79</t>
  </si>
  <si>
    <t>112101101</t>
  </si>
  <si>
    <t>Odstranění stromů listnatých průměru kmene přes 100 do 300 mm</t>
  </si>
  <si>
    <t>kus</t>
  </si>
  <si>
    <t>1550611345</t>
  </si>
  <si>
    <t>Odstranění stromů s odřezáním kmene a s odvětvením listnatých, průměru kmene přes 100 do 300 mm</t>
  </si>
  <si>
    <t>https://podminky.urs.cz/item/CS_URS_2022_02/112101101</t>
  </si>
  <si>
    <t>3</t>
  </si>
  <si>
    <t>529560436</t>
  </si>
  <si>
    <t>112101102</t>
  </si>
  <si>
    <t>Odstranění stromů listnatých průměru kmene přes 300 do 500 mm</t>
  </si>
  <si>
    <t>1873822206</t>
  </si>
  <si>
    <t>Odstranění stromů s odřezáním kmene a s odvětvením listnatých, průměru kmene přes 300 do 500 mm</t>
  </si>
  <si>
    <t>https://podminky.urs.cz/item/CS_URS_2022_02/112101102</t>
  </si>
  <si>
    <t>5</t>
  </si>
  <si>
    <t>112101103</t>
  </si>
  <si>
    <t>Odstranění stromů listnatých průměru kmene přes 500 do 700 mm</t>
  </si>
  <si>
    <t>1837478766</t>
  </si>
  <si>
    <t>Odstranění stromů s odřezáním kmene a s odvětvením listnatých, průměru kmene přes 500 do 700 mm</t>
  </si>
  <si>
    <t>https://podminky.urs.cz/item/CS_URS_2022_02/112101103</t>
  </si>
  <si>
    <t>6</t>
  </si>
  <si>
    <t>112101104</t>
  </si>
  <si>
    <t>Odstranění stromů listnatých průměru kmene přes 700 do 900 mm</t>
  </si>
  <si>
    <t>420780021</t>
  </si>
  <si>
    <t>Odstranění stromů s odřezáním kmene a s odvětvením listnatých, průměru kmene přes 700 do 900 mm</t>
  </si>
  <si>
    <t>https://podminky.urs.cz/item/CS_URS_2022_02/112101104</t>
  </si>
  <si>
    <t>7</t>
  </si>
  <si>
    <t>112251101</t>
  </si>
  <si>
    <t>Odstranění pařezů průměru přes 100 do 300 mm</t>
  </si>
  <si>
    <t>-812733663</t>
  </si>
  <si>
    <t>Odstranění pařezů strojně s jejich vykopáním nebo vytrháním průměru přes 100 do 300 mm</t>
  </si>
  <si>
    <t>https://podminky.urs.cz/item/CS_URS_2022_02/112251101</t>
  </si>
  <si>
    <t>34</t>
  </si>
  <si>
    <t>8</t>
  </si>
  <si>
    <t>112251102</t>
  </si>
  <si>
    <t>Odstranění pařezů průměru přes 300 do 500 mm</t>
  </si>
  <si>
    <t>1975289105</t>
  </si>
  <si>
    <t>Odstranění pařezů strojně s jejich vykopáním nebo vytrháním průměru přes 300 do 500 mm</t>
  </si>
  <si>
    <t>https://podminky.urs.cz/item/CS_URS_2022_02/112251102</t>
  </si>
  <si>
    <t>9</t>
  </si>
  <si>
    <t>112251103</t>
  </si>
  <si>
    <t>Odstranění pařezů průměru přes 500 do 700 mm</t>
  </si>
  <si>
    <t>499141359</t>
  </si>
  <si>
    <t>Odstranění pařezů strojně s jejich vykopáním nebo vytrháním průměru přes 500 do 700 mm</t>
  </si>
  <si>
    <t>https://podminky.urs.cz/item/CS_URS_2022_02/112251103</t>
  </si>
  <si>
    <t>10</t>
  </si>
  <si>
    <t>112251104</t>
  </si>
  <si>
    <t>Odstranění pařezů průměru přes 700 do 900 mm</t>
  </si>
  <si>
    <t>-821153128</t>
  </si>
  <si>
    <t>Odstranění pařezů strojně s jejich vykopáním nebo vytrháním průměru přes 700 do 900 mm</t>
  </si>
  <si>
    <t>https://podminky.urs.cz/item/CS_URS_2022_02/112251104</t>
  </si>
  <si>
    <t>11</t>
  </si>
  <si>
    <t>162201401</t>
  </si>
  <si>
    <t>Vodorovné přemístění větví stromů listnatých do 1 km D kmene přes 100 do 300 mm</t>
  </si>
  <si>
    <t>1391050340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</si>
  <si>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</si>
  <si>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</si>
  <si>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12</t>
  </si>
  <si>
    <t>162201402</t>
  </si>
  <si>
    <t>Vodorovné přemístění větví stromů listnatých do 1 km D kmene přes 300 do 500 mm</t>
  </si>
  <si>
    <t>1567167187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</si>
  <si>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</si>
  <si>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</si>
  <si>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13</t>
  </si>
  <si>
    <t>162201403</t>
  </si>
  <si>
    <t>Vodorovné přemístění větví stromů listnatých do 1 km D kmene přes 500 do 700 mm</t>
  </si>
  <si>
    <t>-162625295</t>
  </si>
  <si>
    <t>Vodorovné přemístění větví, kmenů nebo pařezů s naložením, složením a dopravou do 1000 m větví stromů listnatých, průměru kmene přes 500 do 700 mm</t>
  </si>
  <si>
    <t>https://podminky.urs.cz/item/CS_URS_2022_02/162201403</t>
  </si>
  <si>
    <t>14</t>
  </si>
  <si>
    <t>162201404</t>
  </si>
  <si>
    <t>Vodorovné přemístění větví stromů listnatých do 1 km D kmene přes 700 do 900 mm</t>
  </si>
  <si>
    <t>2039349690</t>
  </si>
  <si>
    <t>Vodorovné přemístění větví, kmenů nebo pařezů s naložením, složením a dopravou do 1000 m větví stromů listnatých, průměru kmene přes 700 do 900 mm</t>
  </si>
  <si>
    <t>https://podminky.urs.cz/item/CS_URS_2022_02/162201404</t>
  </si>
  <si>
    <t>162201411</t>
  </si>
  <si>
    <t>Vodorovné přemístění kmenů stromů listnatých do 1 km D kmene přes 100 do 300 mm</t>
  </si>
  <si>
    <t>1143573680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</si>
  <si>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</si>
  <si>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</si>
  <si>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16</t>
  </si>
  <si>
    <t>162201412</t>
  </si>
  <si>
    <t>Vodorovné přemístění kmenů stromů listnatých do 1 km D kmene přes 300 do 500 mm</t>
  </si>
  <si>
    <t>-1677615589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</si>
  <si>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</si>
  <si>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</si>
  <si>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17</t>
  </si>
  <si>
    <t>162201413</t>
  </si>
  <si>
    <t>Vodorovné přemístění kmenů stromů listnatých do 1 km D kmene přes 500 do 700 mm</t>
  </si>
  <si>
    <t>-204470517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</si>
  <si>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</si>
  <si>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</si>
  <si>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18</t>
  </si>
  <si>
    <t>162201414</t>
  </si>
  <si>
    <t>Vodorovné přemístění kmenů stromů listnatých do 1 km D kmene přes 700 do 900 mm</t>
  </si>
  <si>
    <t>-2091179486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</si>
  <si>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</si>
  <si>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</si>
  <si>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19</t>
  </si>
  <si>
    <t>162201421</t>
  </si>
  <si>
    <t>Vodorovné přemístění pařezů do 1 km D přes 100 do 300 mm</t>
  </si>
  <si>
    <t>-1210172454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</si>
  <si>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</si>
  <si>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</si>
  <si>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20</t>
  </si>
  <si>
    <t>162201422</t>
  </si>
  <si>
    <t>Vodorovné přemístění pařezů do 1 km D přes 300 do 500 mm</t>
  </si>
  <si>
    <t>1861140458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</si>
  <si>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</si>
  <si>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</si>
  <si>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162201423</t>
  </si>
  <si>
    <t>Vodorovné přemístění pařezů do 1 km D přes 500 do 700 mm</t>
  </si>
  <si>
    <t>1878978638</t>
  </si>
  <si>
    <t>Vodorovné přemístění větví, kmenů nebo pařezů s naložením, složením a dopravou do 1000 m pařezů kmenů, průměru přes 500 do 700 mm</t>
  </si>
  <si>
    <t>https://podminky.urs.cz/item/CS_URS_2022_02/162201423</t>
  </si>
  <si>
    <t>22</t>
  </si>
  <si>
    <t>162201424</t>
  </si>
  <si>
    <t>Vodorovné přemístění pařezů do 1 km D přes 700 do 900 mm</t>
  </si>
  <si>
    <t>1562736291</t>
  </si>
  <si>
    <t>Vodorovné přemístění větví, kmenů nebo pařezů s naložením, složením a dopravou do 1000 m pařezů kmenů, průměru přes 700 do 900 mm</t>
  </si>
  <si>
    <t>https://podminky.urs.cz/item/CS_URS_2022_02/162201424</t>
  </si>
  <si>
    <t>23</t>
  </si>
  <si>
    <t>162301501</t>
  </si>
  <si>
    <t>Vodorovné přemístění křovin do 5 km D kmene do 100 mm</t>
  </si>
  <si>
    <t>667234000</t>
  </si>
  <si>
    <t>Vodorovné přemístění smýcených křovin do průměru kmene 100 mm na vzdálenost do 5 000 m</t>
  </si>
  <si>
    <t>https://podminky.urs.cz/item/CS_URS_2022_02/162301501</t>
  </si>
  <si>
    <t>24</t>
  </si>
  <si>
    <t>162301931</t>
  </si>
  <si>
    <t>Příplatek k vodorovnému přemístění větví stromů listnatých D kmene přes 100 do 300 mm ZKD 1 km</t>
  </si>
  <si>
    <t>582193702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</si>
  <si>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</si>
  <si>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https://podminky.urs.cz/item/CS_URS_2022_02/162301931</t>
  </si>
  <si>
    <t>34*5 'Přepočtené koeficientem množství</t>
  </si>
  <si>
    <t>25</t>
  </si>
  <si>
    <t>162301932</t>
  </si>
  <si>
    <t>Příplatek k vodorovnému přemístění větví stromů listnatých D kmene přes 300 do 500 mm ZKD 1 km</t>
  </si>
  <si>
    <t>1846899033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</si>
  <si>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</si>
  <si>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</si>
  <si>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3*5 'Přepočtené koeficientem množství</t>
  </si>
  <si>
    <t>26</t>
  </si>
  <si>
    <t>162301933</t>
  </si>
  <si>
    <t>Příplatek k vodorovnému přemístění větví stromů listnatých D kmene přes 500 do 700 mm ZKD 1 km</t>
  </si>
  <si>
    <t>2118321696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</si>
  <si>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</si>
  <si>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https://podminky.urs.cz/item/CS_URS_2022_02/162301933</t>
  </si>
  <si>
    <t>2*5 'Přepočtené koeficientem množství</t>
  </si>
  <si>
    <t>27</t>
  </si>
  <si>
    <t>162301934</t>
  </si>
  <si>
    <t>Příplatek k vodorovnému přemístění větví stromů listnatých D kmene přes 700 do 900 mm ZKD 1 km</t>
  </si>
  <si>
    <t>-2055464133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</si>
  <si>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</si>
  <si>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https://podminky.urs.cz/item/CS_URS_2022_02/162301934</t>
  </si>
  <si>
    <t>4*5 'Přepočtené koeficientem množství</t>
  </si>
  <si>
    <t>28</t>
  </si>
  <si>
    <t>162301951</t>
  </si>
  <si>
    <t>Příplatek k vodorovnému přemístění kmenů stromů listnatých D kmene přes 100 do 300 mm ZKD 1 km</t>
  </si>
  <si>
    <t>-702763807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</si>
  <si>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</si>
  <si>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https://podminky.urs.cz/item/CS_URS_2022_02/162301951</t>
  </si>
  <si>
    <t>29</t>
  </si>
  <si>
    <t>162301952</t>
  </si>
  <si>
    <t>Příplatek k vodorovnému přemístění kmenů stromů listnatých D kmene přes 300 do 500 mm ZKD 1 km</t>
  </si>
  <si>
    <t>80698637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</si>
  <si>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</si>
  <si>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</si>
  <si>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30</t>
  </si>
  <si>
    <t>162301953</t>
  </si>
  <si>
    <t>Příplatek k vodorovnému přemístění kmenů stromů listnatých D kmene přes 500 do 700 mm ZKD 1 km</t>
  </si>
  <si>
    <t>-1936683954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</si>
  <si>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</si>
  <si>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https://podminky.urs.cz/item/CS_URS_2022_02/162301953</t>
  </si>
  <si>
    <t>31</t>
  </si>
  <si>
    <t>162301954</t>
  </si>
  <si>
    <t>Příplatek k vodorovnému přemístění kmenů stromů listnatých D kmene přes 700 do 900 mm ZKD 1 km</t>
  </si>
  <si>
    <t>2050635926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</si>
  <si>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</si>
  <si>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https://podminky.urs.cz/item/CS_URS_2022_02/162301954</t>
  </si>
  <si>
    <t>32</t>
  </si>
  <si>
    <t>162301971</t>
  </si>
  <si>
    <t>Příplatek k vodorovnému přemístění pařezů D přes 100 do 300 mm ZKD 1 km</t>
  </si>
  <si>
    <t>1878186402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</si>
  <si>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</si>
  <si>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</si>
  <si>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33</t>
  </si>
  <si>
    <t>162301972</t>
  </si>
  <si>
    <t>Příplatek k vodorovnému přemístění pařezů D přes 300 do 500 mm ZKD 1 km</t>
  </si>
  <si>
    <t>1864849232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</si>
  <si>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</si>
  <si>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</si>
  <si>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162301973</t>
  </si>
  <si>
    <t>Příplatek k vodorovnému přemístění pařezů D přes 500 do 700 mm ZKD 1 km</t>
  </si>
  <si>
    <t>918787696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</si>
  <si>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</si>
  <si>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https://podminky.urs.cz/item/CS_URS_2022_02/162301973</t>
  </si>
  <si>
    <t>35</t>
  </si>
  <si>
    <t>162301974</t>
  </si>
  <si>
    <t>Příplatek k vodorovnému přemístění pařezů D přes 700 do 900 mm ZKD 1 km</t>
  </si>
  <si>
    <t>1095716201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</si>
  <si>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</si>
  <si>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https://podminky.urs.cz/item/CS_URS_2022_02/162301974</t>
  </si>
  <si>
    <t>36</t>
  </si>
  <si>
    <t>162301981</t>
  </si>
  <si>
    <t>Příplatek k vodorovnému přemístění křovin D kmene do 100 mm ZKD 1 km</t>
  </si>
  <si>
    <t>2092191456</t>
  </si>
  <si>
    <t>Vodorovné přemístění smýcených křovin Příplatek k ceně za každých dalších i započatých 1 000 m</t>
  </si>
  <si>
    <t>https://podminky.urs.cz/item/CS_URS_2022_02/162301981</t>
  </si>
  <si>
    <t>444*5 'Přepočtené koeficientem množství</t>
  </si>
  <si>
    <t>Ostatní konstrukce a práce, bourání</t>
  </si>
  <si>
    <t>37</t>
  </si>
  <si>
    <t>962021112</t>
  </si>
  <si>
    <t>Bourání mostních zdí a pilířů z kamene</t>
  </si>
  <si>
    <t>m3</t>
  </si>
  <si>
    <t>1672506871</t>
  </si>
  <si>
    <t>Bourání mostních konstrukcí zdiva a pilířů z kamene nebo cihel</t>
  </si>
  <si>
    <t>https://podminky.urs.cz/item/CS_URS_2022_02/962021112</t>
  </si>
  <si>
    <t>14*0,8*0,5*3</t>
  </si>
  <si>
    <t>38</t>
  </si>
  <si>
    <t>963021112</t>
  </si>
  <si>
    <t>Bourání mostní nosné konstrukce z kamene</t>
  </si>
  <si>
    <t>-1127995713</t>
  </si>
  <si>
    <t>Bourání mostních konstrukcí nosných konstrukcí z kamene nebo cihel</t>
  </si>
  <si>
    <t>https://podminky.urs.cz/item/CS_URS_2022_02/963021112</t>
  </si>
  <si>
    <t>14*0,5*7</t>
  </si>
  <si>
    <t>997</t>
  </si>
  <si>
    <t>Přesun sutě</t>
  </si>
  <si>
    <t>39</t>
  </si>
  <si>
    <t>997211511</t>
  </si>
  <si>
    <t>Vodorovná doprava suti po suchu na vzdálenost do 1 km</t>
  </si>
  <si>
    <t>t</t>
  </si>
  <si>
    <t>-1592108411</t>
  </si>
  <si>
    <t>Vodorovná doprava suti nebo vybouraných hmot suti se složením a hrubým urovnáním, na vzdálenost do 1 km</t>
  </si>
  <si>
    <t>https://podminky.urs.cz/item/CS_URS_2022_02/997211511</t>
  </si>
  <si>
    <t>40</t>
  </si>
  <si>
    <t>997211519</t>
  </si>
  <si>
    <t>Příplatek ZKD 1 km u vodorovné dopravy suti</t>
  </si>
  <si>
    <t>1790895024</t>
  </si>
  <si>
    <t>Vodorovná doprava suti nebo vybouraných hmot suti se složením a hrubým urovnáním, na vzdálenost Příplatek k ceně za každý další i započatý 1 km přes 1 km</t>
  </si>
  <si>
    <t>https://podminky.urs.cz/item/CS_URS_2022_02/997211519</t>
  </si>
  <si>
    <t>163,842*9 "Přepočtené koeficientem množství</t>
  </si>
  <si>
    <t>cyklo</t>
  </si>
  <si>
    <t>3680</t>
  </si>
  <si>
    <t>cyklo_souběžně</t>
  </si>
  <si>
    <t>2858</t>
  </si>
  <si>
    <t>cyklo_společně</t>
  </si>
  <si>
    <t>371</t>
  </si>
  <si>
    <t>krajnice</t>
  </si>
  <si>
    <t>699,2</t>
  </si>
  <si>
    <t>krajnice_svahování</t>
  </si>
  <si>
    <t>1693</t>
  </si>
  <si>
    <t>ornice</t>
  </si>
  <si>
    <t>2567</t>
  </si>
  <si>
    <t>pouze_cyklo</t>
  </si>
  <si>
    <t>451</t>
  </si>
  <si>
    <t>03 - SO 101 Stezka se společným provozem pro pěší a cyklisty</t>
  </si>
  <si>
    <t>sjezdy</t>
  </si>
  <si>
    <t>147,8</t>
  </si>
  <si>
    <t>Soupis:</t>
  </si>
  <si>
    <t>I etapa A - přímé výdaje</t>
  </si>
  <si>
    <t>VPH s.r.o.</t>
  </si>
  <si>
    <t xml:space="preserve">    2 - Zakládání</t>
  </si>
  <si>
    <t xml:space="preserve">    5 - Komunikace pozemní</t>
  </si>
  <si>
    <t xml:space="preserve">    998 - Přesun hmot</t>
  </si>
  <si>
    <t>PSV - Práce a dodávky PSV</t>
  </si>
  <si>
    <t xml:space="preserve">    762 - Konstrukce tesařské</t>
  </si>
  <si>
    <t>122251106</t>
  </si>
  <si>
    <t>Odkopávky a prokopávky nezapažené v hornině třídy těžitelnosti I skupiny 3 objem do 5000 m3 strojně</t>
  </si>
  <si>
    <t>-1747273082</t>
  </si>
  <si>
    <t>Odkopávky a prokopávky nezapažené strojně v hornině třídy těžitelnosti I skupiny 3 přes 1 000 do 5 000 m3</t>
  </si>
  <si>
    <t>https://podminky.urs.cz/item/CS_URS_2022_02/122251106</t>
  </si>
  <si>
    <t>3,02*70+1,93*500+1,83*40+1,25*100+4,2*40+1,4*20+1,29*20+1,88*100+0,69*120+0,99*160+2,11*15+2,2*14"z příčných řezů</t>
  </si>
  <si>
    <t>Součet</t>
  </si>
  <si>
    <t>M</t>
  </si>
  <si>
    <t>10364101</t>
  </si>
  <si>
    <t>zemina pro terénní úpravy - ornice</t>
  </si>
  <si>
    <t>-1913216643</t>
  </si>
  <si>
    <t>ornice*0,2*1,65</t>
  </si>
  <si>
    <t>162751117</t>
  </si>
  <si>
    <t>Vodorovné přemístění přes 9 000 do 10000 m výkopku/sypaniny z horniny třídy těžitelnosti I skupiny 1 až 3</t>
  </si>
  <si>
    <t>1314330175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</si>
  <si>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</si>
  <si>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</si>
  <si>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2088,05-156,5-krajnice</t>
  </si>
  <si>
    <t>171151131</t>
  </si>
  <si>
    <t>Uložení sypaniny z hornin nesoudržných a soudržných střídavě do násypů zhutněných strojně</t>
  </si>
  <si>
    <t>858969890</t>
  </si>
  <si>
    <t>Uložení sypanin do násypů strojně s rozprostřením sypaniny ve vrstvách a s hrubým urovnáním zhutněných z hornin nesoudržných a soudržných střídavě ukládaných</t>
  </si>
  <si>
    <t>https://podminky.urs.cz/item/CS_URS_2022_02/171151131</t>
  </si>
  <si>
    <t>1,62*40+6,55*14"z příčných řezů</t>
  </si>
  <si>
    <t>171251201</t>
  </si>
  <si>
    <t>Uložení sypaniny na skládky nebo meziskládky</t>
  </si>
  <si>
    <t>1814493020</t>
  </si>
  <si>
    <t>Uložení sypaniny na skládky nebo meziskládky bez hutnění s upravením uložené sypaniny do předepsaného tvaru</t>
  </si>
  <si>
    <t>https://podminky.urs.cz/item/CS_URS_2022_02/171251201</t>
  </si>
  <si>
    <t>1232,35</t>
  </si>
  <si>
    <t>181111121</t>
  </si>
  <si>
    <t>Plošná úprava terénu do 500 m2 zemina skupiny 1 až 4 nerovnosti přes 100 do 150 mm v rovinně a svahu do 1:5</t>
  </si>
  <si>
    <t>1215566169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</si>
  <si>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</si>
  <si>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https://podminky.urs.cz/item/CS_URS_2022_02/181111121</t>
  </si>
  <si>
    <t>181351103</t>
  </si>
  <si>
    <t>Rozprostření ornice tl vrstvy do 200 mm pl přes 100 do 500 m2 v rovině nebo ve svahu do 1:5 strojně</t>
  </si>
  <si>
    <t>381362839</t>
  </si>
  <si>
    <t>Rozprostření a urovnání ornice v rovině nebo ve svahu sklonu do 1:5 strojně při souvislé ploše přes 100 do 500 m2, tl. vrstvy do 200 mm</t>
  </si>
  <si>
    <t>https://podminky.urs.cz/item/CS_URS_2022_02/181351103</t>
  </si>
  <si>
    <t>(68+8+33+26+153+10+13+255+155+24+27+216+187+14+22+9+179+26+230+34+59)*0,5</t>
  </si>
  <si>
    <t>40*1,7+120*0,9+380*2,3+20*1,2+50*2*1,5+120*2*0,6+100*0,8+50*1,8+50*3,1</t>
  </si>
  <si>
    <t>181411121</t>
  </si>
  <si>
    <t>Založení lučního trávníku výsevem pl do 1000 m2 v rovině a ve svahu do 1:5</t>
  </si>
  <si>
    <t>-135958765</t>
  </si>
  <si>
    <t>Založení trávníku na půdě předem připravené plochy do 1000 m2 výsevem včetně utažení lučního v rovině nebo na svahu do 1:5</t>
  </si>
  <si>
    <t>https://podminky.urs.cz/item/CS_URS_2022_02/181411121</t>
  </si>
  <si>
    <t>00572100</t>
  </si>
  <si>
    <t>osivo jetelotráva intenzivní víceletá</t>
  </si>
  <si>
    <t>kg</t>
  </si>
  <si>
    <t>-68642632</t>
  </si>
  <si>
    <t>2567*0,015 "Přepočtené koeficientem množství</t>
  </si>
  <si>
    <t>181951111</t>
  </si>
  <si>
    <t>Úprava pláně v hornině třídy těžitelnosti I skupiny 1 až 3 bez zhutnění strojně</t>
  </si>
  <si>
    <t>1832116694</t>
  </si>
  <si>
    <t>Úprava pláně vyrovnáním výškových rozdílů strojně v hornině třídy těžitelnosti I, skupiny 1 až 3 bez zhutnění</t>
  </si>
  <si>
    <t>https://podminky.urs.cz/item/CS_URS_2022_02/181951111</t>
  </si>
  <si>
    <t>181951112</t>
  </si>
  <si>
    <t>Úprava pláně v hornině třídy těžitelnosti I skupiny 1 až 3 se zhutněním strojně</t>
  </si>
  <si>
    <t>-1982341559</t>
  </si>
  <si>
    <t>Úprava pláně vyrovnáním výškových rozdílů strojně v hornině třídy těžitelnosti I, skupiny 1 až 3 se zhutněním</t>
  </si>
  <si>
    <t>https://podminky.urs.cz/item/CS_URS_2022_02/181951112</t>
  </si>
  <si>
    <t>cyklo_souběžně*1,55</t>
  </si>
  <si>
    <t>pouze_cyklo*1,8</t>
  </si>
  <si>
    <t>cyklo_společně*1,8</t>
  </si>
  <si>
    <t>182151111</t>
  </si>
  <si>
    <t>Svahování v zářezech v hornině třídy těžitelnosti I skupiny 1 až 3 strojně</t>
  </si>
  <si>
    <t>-1929300019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</si>
  <si>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</si>
  <si>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</si>
  <si>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120*0,9+380*2,3</t>
  </si>
  <si>
    <t>182251101</t>
  </si>
  <si>
    <t>Svahování násypů strojně</t>
  </si>
  <si>
    <t>1268782178</t>
  </si>
  <si>
    <t>Svahování trvalých svahů do projektovaných profilů strojně s potřebným přemístěním výkopku při svahování násypů v jakékoliv hornině</t>
  </si>
  <si>
    <t>https://podminky.urs.cz/item/CS_URS_2022_02/182251101</t>
  </si>
  <si>
    <t>krajnice_svahování-120*0,9-380*2,3</t>
  </si>
  <si>
    <t>Zakládání</t>
  </si>
  <si>
    <t>232221131</t>
  </si>
  <si>
    <t>Zaražení ocelových jehel svisle hmotnosti nad 70 kg/m dl od 0 do 3 m</t>
  </si>
  <si>
    <t>m</t>
  </si>
  <si>
    <t>-1777111974</t>
  </si>
  <si>
    <t>Zaražení nebo nastražení a zaberanění ocelových jehel, pilot nebo zápor z válcovaných tyčí nebo kolejnic, s případným zarovnáním volných konců svislých, o hmotnosti přes 70 kg/m, na délku od 0 do 3 m</t>
  </si>
  <si>
    <t>https://podminky.urs.cz/item/CS_URS_2022_02/232221131</t>
  </si>
  <si>
    <t>0,7*(4++3+2+3+2)</t>
  </si>
  <si>
    <t>13010984.1</t>
  </si>
  <si>
    <t>sloupek z ocele profilové HE-B 240 jakost 11 375 včetně spojovacího materiálu a povrchové úpravy</t>
  </si>
  <si>
    <t>-1989315225</t>
  </si>
  <si>
    <t>(1,9*(3+2+3+2)+0,8*4)*0,0832</t>
  </si>
  <si>
    <t>Komunikace pozemní</t>
  </si>
  <si>
    <t>564861111</t>
  </si>
  <si>
    <t>Podklad ze štěrkodrtě ŠD plochy přes 100 m2 tl 200 mm</t>
  </si>
  <si>
    <t>1180003663</t>
  </si>
  <si>
    <t>Podklad ze štěrkodrti ŠD s rozprostřením a zhutněním plochy přes 100 m2, po zhutnění tl. 200 mm</t>
  </si>
  <si>
    <t>https://podminky.urs.cz/item/CS_URS_2022_02/564861111</t>
  </si>
  <si>
    <t>564952111</t>
  </si>
  <si>
    <t>Podklad z mechanicky zpevněného kameniva MZK tl 150 mm</t>
  </si>
  <si>
    <t>-1738972299</t>
  </si>
  <si>
    <t>Podklad z mechanicky zpevněného kameniva MZK (minerální beton) s rozprostřením a s hutněním, po zhutnění tl. 150 mm</t>
  </si>
  <si>
    <t>https://podminky.urs.cz/item/CS_URS_2022_02/564952111</t>
  </si>
  <si>
    <t>565145111</t>
  </si>
  <si>
    <t>Asfaltový beton vrstva podkladní ACP 16 (obalované kamenivo OKS) tl 60 mm š do 3 m</t>
  </si>
  <si>
    <t>-1802504002</t>
  </si>
  <si>
    <t>Asfaltový beton vrstva podkladní ACP 16 (obalované kamenivo střednězrnné - OKS) s rozprostřením a zhutněním v pruhu šířky přes 1,5 do 3 m, po zhutnění tl. 60 mm</t>
  </si>
  <si>
    <t>https://podminky.urs.cz/item/CS_URS_2022_02/565145111</t>
  </si>
  <si>
    <t>569903311</t>
  </si>
  <si>
    <t>Zřízení zemních krajnic se zhutněním</t>
  </si>
  <si>
    <t>1643645831</t>
  </si>
  <si>
    <t>Zřízení zemních krajnic z hornin jakékoliv třídy se zhutněním</t>
  </si>
  <si>
    <t>https://podminky.urs.cz/item/CS_URS_2022_02/569903311</t>
  </si>
  <si>
    <t>(68+8+33+26+153+10+13+255+155+24+27+216+187+14+22+9+179+26+230+34+59)*0,4</t>
  </si>
  <si>
    <t>573191111</t>
  </si>
  <si>
    <t>Postřik infiltrační kationaktivní emulzí v množství 1 kg/m2</t>
  </si>
  <si>
    <t>-539212498</t>
  </si>
  <si>
    <t>Postřik infiltrační kationaktivní emulzí v množství 1,00 kg/m2</t>
  </si>
  <si>
    <t>https://podminky.urs.cz/item/CS_URS_2022_02/573191111</t>
  </si>
  <si>
    <t>573231108</t>
  </si>
  <si>
    <t>Postřik živičný spojovací ze silniční emulze v množství 0,50 kg/m2</t>
  </si>
  <si>
    <t>-1996951606</t>
  </si>
  <si>
    <t>Postřik spojovací PS bez posypu kamenivem ze silniční emulze, v množství 0,50 kg/m2</t>
  </si>
  <si>
    <t>https://podminky.urs.cz/item/CS_URS_2022_02/573231108</t>
  </si>
  <si>
    <t>577134111</t>
  </si>
  <si>
    <t>Asfaltový beton vrstva obrusná ACO 11 (ABS) tř. I tl 40 mm š do 3 m z nemodifikovaného asfaltu</t>
  </si>
  <si>
    <t>-1515916419</t>
  </si>
  <si>
    <t>Asfaltový beton vrstva obrusná ACO 11 (ABS) s rozprostřením a se zhutněním z nemodifikovaného asfaltu v pruhu šířky do 3 m tř. I, po zhutnění tl. 40 mm</t>
  </si>
  <si>
    <t>https://podminky.urs.cz/item/CS_URS_2022_02/577134111</t>
  </si>
  <si>
    <t>1508+1350</t>
  </si>
  <si>
    <t>268+103</t>
  </si>
  <si>
    <t>914111111</t>
  </si>
  <si>
    <t>Montáž svislé dopravní značky do velikosti 1 m2 objímkami na sloupek nebo konzolu</t>
  </si>
  <si>
    <t>1332166455</t>
  </si>
  <si>
    <t>Montáž svislé dopravní značky základní velikosti do 1 m2 objímkami na sloupky nebo konzoly</t>
  </si>
  <si>
    <t>https://podminky.urs.cz/item/CS_URS_2022_02/914111111</t>
  </si>
  <si>
    <t>6+12+16</t>
  </si>
  <si>
    <t>40445600</t>
  </si>
  <si>
    <t>výstražné dopravní značky A1-A30, A33 700mm</t>
  </si>
  <si>
    <t>1843813262</t>
  </si>
  <si>
    <t>40445619</t>
  </si>
  <si>
    <t>zákazové, příkazové dopravní značky B1-B34, C1-15 500mm</t>
  </si>
  <si>
    <t>-533105889</t>
  </si>
  <si>
    <t>40445647</t>
  </si>
  <si>
    <t>dodatkové tabulky E1, E2a,b , E6, E9, E10 E12c, E17 500x500mm</t>
  </si>
  <si>
    <t>-1124246104</t>
  </si>
  <si>
    <t>16"E13</t>
  </si>
  <si>
    <t>914511111</t>
  </si>
  <si>
    <t>Montáž sloupku dopravních značek délky do 3,5 m s betonovým základem</t>
  </si>
  <si>
    <t>-451339272</t>
  </si>
  <si>
    <t>Montáž sloupku dopravních značek délky do 3,5 m do betonového základu</t>
  </si>
  <si>
    <t>https://podminky.urs.cz/item/CS_URS_2022_02/914511111</t>
  </si>
  <si>
    <t>40445230</t>
  </si>
  <si>
    <t>sloupek pro dopravní značku Zn D 70mm v 3,5m</t>
  </si>
  <si>
    <t>-1680588519</t>
  </si>
  <si>
    <t>40445257</t>
  </si>
  <si>
    <t>svorka upínací na sloupek D 70mm</t>
  </si>
  <si>
    <t>2082550039</t>
  </si>
  <si>
    <t>34*2</t>
  </si>
  <si>
    <t>40445254</t>
  </si>
  <si>
    <t>víčko plastové na sloupek D 70mm</t>
  </si>
  <si>
    <t>2069607601</t>
  </si>
  <si>
    <t>915231112</t>
  </si>
  <si>
    <t>Vodorovné dopravní značení přechody pro chodce, šipky, symboly retroreflexní bílý plast</t>
  </si>
  <si>
    <t>-170347756</t>
  </si>
  <si>
    <t>Vodorovné dopravní značení stříkaným plastem přechody pro chodce, šipky, symboly nápisy bílé retroreflexní</t>
  </si>
  <si>
    <t>https://podminky.urs.cz/item/CS_URS_2022_02/915231112</t>
  </si>
  <si>
    <t>2*(1,5+1,1+9*1)</t>
  </si>
  <si>
    <t>915621111</t>
  </si>
  <si>
    <t>Předznačení vodorovného plošného značení</t>
  </si>
  <si>
    <t>-1019075152</t>
  </si>
  <si>
    <t>Předznačení pro vodorovné značení stříkané barvou nebo prováděné z nátěrových hmot plošné šipky, symboly, nápisy</t>
  </si>
  <si>
    <t>https://podminky.urs.cz/item/CS_URS_2022_02/915621111</t>
  </si>
  <si>
    <t>915621111.1</t>
  </si>
  <si>
    <t>Instalace plastových varovných pásů</t>
  </si>
  <si>
    <t>1832399728</t>
  </si>
  <si>
    <t>1,5+1,1+9*1</t>
  </si>
  <si>
    <t>283111111.1</t>
  </si>
  <si>
    <t>varovné pásy Medialine 600x420mm bílé</t>
  </si>
  <si>
    <t>-1118994131</t>
  </si>
  <si>
    <t>283111111.2</t>
  </si>
  <si>
    <t>dvousložkové lepidlo na bázi metakrylátové pryskyřice</t>
  </si>
  <si>
    <t>-1310571620</t>
  </si>
  <si>
    <t>916131213</t>
  </si>
  <si>
    <t>Osazení silničního obrubníku betonového stojatého s boční opěrou do lože z betonu prostého</t>
  </si>
  <si>
    <t>-1564253448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</si>
  <si>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</si>
  <si>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</si>
  <si>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119+1206+668+360+63</t>
  </si>
  <si>
    <t>59217016</t>
  </si>
  <si>
    <t>obrubník betonový chodníkový 1000x80x250mm</t>
  </si>
  <si>
    <t>-236065229</t>
  </si>
  <si>
    <t>2416*1,01 "Přepočtené koeficientem množství</t>
  </si>
  <si>
    <t>998</t>
  </si>
  <si>
    <t>Přesun hmot</t>
  </si>
  <si>
    <t>998225111</t>
  </si>
  <si>
    <t>Přesun hmot pro pozemní komunikace s krytem z kamene, monolitickým betonovým nebo živičným</t>
  </si>
  <si>
    <t>-1165971085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</si>
  <si>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</si>
  <si>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</si>
  <si>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PSV</t>
  </si>
  <si>
    <t>Práce a dodávky PSV</t>
  </si>
  <si>
    <t>762</t>
  </si>
  <si>
    <t>Konstrukce tesařské</t>
  </si>
  <si>
    <t>762222141.1</t>
  </si>
  <si>
    <t>Montáž zábradlí osové vzdálenosti sloupků do 3000 mm rovného</t>
  </si>
  <si>
    <t>1495067093</t>
  </si>
  <si>
    <t>9,4+6,3+8+6</t>
  </si>
  <si>
    <t>05217118.1</t>
  </si>
  <si>
    <t>tyče dřevěné v kůře D 200mm do dl 4m včetně povrchové úpravy</t>
  </si>
  <si>
    <t>-19824257</t>
  </si>
  <si>
    <t>4*3,6+3*3*(2+1+2+1)</t>
  </si>
  <si>
    <t>41</t>
  </si>
  <si>
    <t>998762101</t>
  </si>
  <si>
    <t>Přesun hmot tonážní pro kce tesařské v objektech v do 6 m</t>
  </si>
  <si>
    <t>-1542700752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</si>
  <si>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</si>
  <si>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</si>
  <si>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I etapa B - přímé doprovodné výdaje</t>
  </si>
  <si>
    <t>-501702582</t>
  </si>
  <si>
    <t>sjezdy*0,5</t>
  </si>
  <si>
    <t>1378678218</t>
  </si>
  <si>
    <t>ornice*0,2</t>
  </si>
  <si>
    <t>-1919433973</t>
  </si>
  <si>
    <t>1911701870</t>
  </si>
  <si>
    <t>1540968798</t>
  </si>
  <si>
    <t>85676686</t>
  </si>
  <si>
    <t>1125425991</t>
  </si>
  <si>
    <t>1391749181</t>
  </si>
  <si>
    <t>29+13,2+34,7+21,5+25,1+17,7+6,6</t>
  </si>
  <si>
    <t>-2099835164</t>
  </si>
  <si>
    <t>1847763424</t>
  </si>
  <si>
    <t>-1298473539</t>
  </si>
  <si>
    <t>-331441567</t>
  </si>
  <si>
    <t>-1362474571</t>
  </si>
  <si>
    <t>5*2</t>
  </si>
  <si>
    <t>-911832005</t>
  </si>
  <si>
    <t>-1191304293</t>
  </si>
  <si>
    <t>I.etapa C - nepřímé náklady</t>
  </si>
  <si>
    <t>1 - Zemní práce</t>
  </si>
  <si>
    <t>171201231</t>
  </si>
  <si>
    <t>Poplatek za uložení zeminy a kamení na recyklační skládce (skládkovné) kód odpadu 17 05 04</t>
  </si>
  <si>
    <t>739781488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</si>
  <si>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</si>
  <si>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</si>
  <si>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1232,35*1,65 "Přepočtené koeficientem množství</t>
  </si>
  <si>
    <t>04 - SO 201 - Most přes Sprévu</t>
  </si>
  <si>
    <t>201a - přímé výdaje</t>
  </si>
  <si>
    <t>0 - Všeobecné konstrukce a práce</t>
  </si>
  <si>
    <t>6 - Úpravy povrchů, podlahy, výplně otvorů</t>
  </si>
  <si>
    <t>7 - Přidružená stavební výroba</t>
  </si>
  <si>
    <t xml:space="preserve">    2 - Základy</t>
  </si>
  <si>
    <t xml:space="preserve">    3 - Svislé konstrukce</t>
  </si>
  <si>
    <t xml:space="preserve">    4 - Vodorovné konstrukce</t>
  </si>
  <si>
    <t xml:space="preserve">    9 - Ostatní konstrukce a práce</t>
  </si>
  <si>
    <t>Všeobecné konstrukce a práce</t>
  </si>
  <si>
    <t>02520</t>
  </si>
  <si>
    <t>ZKOUŠENÍ MATERIÁLŮ NEZÁVISLOU ZKUŠEBNOU</t>
  </si>
  <si>
    <t>KPL</t>
  </si>
  <si>
    <t>-314933125</t>
  </si>
  <si>
    <t>P</t>
  </si>
  <si>
    <t>Poznámka k položce:_x000D_
betonové konstrukce_x000D_
zahrnuje veškeré náklady spojené s objednatelem požadovanými zkouškami</t>
  </si>
  <si>
    <t>02943</t>
  </si>
  <si>
    <t>OSTATNÍ POŽADAVKY - VYPRACOVÁNÍ RDS</t>
  </si>
  <si>
    <t>1112045285</t>
  </si>
  <si>
    <t>Poznámka k položce:_x000D_
min. výkresy výztuže, zábradlí+aktualizace DSP_x000D_
zahrnuje veškeré náklady spojené s objednatelem požadovanými pracemi</t>
  </si>
  <si>
    <t>Úpravy povrchů, podlahy, výplně otvorů</t>
  </si>
  <si>
    <t>62745</t>
  </si>
  <si>
    <t>SPÁROVÁNÍ STARÉHO ZDIVA CEMENTOVOU MALTOU</t>
  </si>
  <si>
    <t>M2</t>
  </si>
  <si>
    <t>1996387287</t>
  </si>
  <si>
    <t>Poznámka k položce:_x000D_
položka zahrnuje:   dodávku veškerého materiálu potřebného pro předepsanou úpravu v předepsané kvalitě   vyčištění spar (vyškrábání), vypláchnutí spar vodou, očištění povrchu   spárování   odklizení suti a přebytečného materiálu   potřebná lešení</t>
  </si>
  <si>
    <t>Přidružená stavební výroba</t>
  </si>
  <si>
    <t>711412</t>
  </si>
  <si>
    <t>IZOLACE MOSTOVEK CELOPLOŠNÁ ASFALTOVÝMI PÁSY</t>
  </si>
  <si>
    <t>-1820195817</t>
  </si>
  <si>
    <t>Poznámka k položce:_x000D_
položka zahrnuje:   - dodání  předepsaného izolačního materiálu   - očištění a ošetření podkladu, zadávací dokumentace může zahrnout i případné vyspravení   - zřízení izolace jako kompletního povlaku, případně komplet. soustavy nebo systému podle příslušného  technolog. předpisu   - zřízení izolace i jednotlivých vrstev po etapách, včetně pracovních spár a spojů   - úprava u okrajů, rohů, hran, dilatačních i pracovních spojů, kotev, obrubníků, dilatačních zařízení, odvodnění, otvorů, neizolovaných míst a pod.   - zajištění odvodnění povrchu izolace, včetně odvodnění nejnižších míst, pokud dokumentace pro zadání stavby nestanoví jinak   - ochrana izolace do doby zřízení definitivní ochranné vrstvy nebo konstrukce   - úprava, očištění a ošetření prostoru kolem izolace   - provedení požadovaných zkoušek   - nezahrnuje ochranné vrstvy, např. litý asfalt, asfaltový beton   v této položce se vykáže i izolace rámových konstrukcí (mosty, propusty, kolektory)</t>
  </si>
  <si>
    <t>711415</t>
  </si>
  <si>
    <t>IZOLACE MOSTOVEK CELOPLOŠ POLYMERNÍ</t>
  </si>
  <si>
    <t>-1013763226</t>
  </si>
  <si>
    <t>Poznámka k položce:_x000D_
přímo pojížděná izolace mostovky_x000D_
položka zahrnuje:   - dodání  předepsaného izolačního materiálu   - očištění a ošetření podkladu, zadávací dokumentace může zahrnout i případné vyspravení   - zřízení izolace jako kompletního povlaku, případně komplet. soustavy nebo systému podle příslušného  technolog. předpisu   - zřízení izolace i jednotlivých vrstev po etapách, včetně pracovních spár a spojů   - úprava u okrajů, rohů, hran, dilatačních i pracovních spojů, kotev, obrubníků, dilatačních zařízení, odvodnění, otvorů, neizolovaných míst a pod.   - zajištění odvodnění povrchu izolace, včetně odvodnění nejnižších míst, pokud dokumentace pro zadání stavby nestanoví jinak   - ochrana izolace do doby zřízení definitivní ochranné vrstvy nebo konstrukce   - úprava, očištění a ošetření prostoru kolem izolace   - provedení požadovaných zkoušek   - nezahrnuje ochranné vrstvy, např. litý asfalt, asfaltový beton   v této položce se vykáže i izolace rámových konstrukcí (mosty, propusty, kolektory)</t>
  </si>
  <si>
    <t>711509</t>
  </si>
  <si>
    <t>OCHRANA IZOLACE NA POVRCHU TEXTILIÍ</t>
  </si>
  <si>
    <t>-309680154</t>
  </si>
  <si>
    <t>Poznámka k položce:_x000D_
položka zahrnuje:   - dodání  předepsaného ochranného materiálu   - zřízení ochrany izolace</t>
  </si>
  <si>
    <t>78382</t>
  </si>
  <si>
    <t>NÁTĚRY BETON KONSTR TYP S2 (OS-B)</t>
  </si>
  <si>
    <t>210741241</t>
  </si>
  <si>
    <t>Poznámka k položce:_x000D_
kraje spodku desky v protispádu_x000D_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</si>
  <si>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122738</t>
  </si>
  <si>
    <t>ODKOPÁVKY A PROKOPÁVKY OBECNÉ TŘ. I, ODVOZ DO 20KM</t>
  </si>
  <si>
    <t>M3</t>
  </si>
  <si>
    <t>-1354933082</t>
  </si>
  <si>
    <t>Poznámka k položce:_x000D_
hliněná/štěrková vozovka na stáv. mostu a předpolí_x000D_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příplatek za lepivost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ruční vykopávky, odstranění kořenů a napadávek   - pažení, vzepření a rozepření vč. přepažování (vyjma štětových stěn)   - úpravu, ochranu a očištění dna, základové spáry, stěn a svahů   - zhutnění podloží, případně i svahů vč. svahování   - zřízení stupňů v podloží a lavic na svazích, není-li pro tyto práce zřízena samostatná položka   - udržování výkopiště a jeho ochrana proti vodě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</si>
  <si>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131838</t>
  </si>
  <si>
    <t>HLOUBENÍ JAM ZAPAŽ I NEPAŽ TŘ. II, ODVOZ DO 20KM</t>
  </si>
  <si>
    <t>-1247265092</t>
  </si>
  <si>
    <t>Poznámka k položce:_x000D_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eventuelně nutné druhotné rozpojení odstřelené horniny   - ruční vykopávky, odstranění kořenů a napadávek   - pažení, vzepření a rozepření vč. přepažování (vyjma štětových stěn)   - úpravu, ochranu a očištění dna, základové spáry, stěn a svahů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</si>
  <si>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Základy</t>
  </si>
  <si>
    <t>21264</t>
  </si>
  <si>
    <t>TRATIVODY KOMPLET Z TRUB Z PLAST HMOT DN DO 200MM</t>
  </si>
  <si>
    <t>-1238050772</t>
  </si>
  <si>
    <t>Poznámka k položce:_x000D_
Položka platí pro kompletní konstrukce trativodů a zahrnuje zejména:   - výkop rýhy předepsaného tvaru v dané třídě těžitelnosti, výplň, zásyp trativodu včetně dopravy, uložení přebytečného materiálu, dodávky předepsaného materiálu pro výplň a zásyp   - zřízení spojovací vrstvy   - zřízení podkladu a lože trativodu z předepsaného materiálu   - dodávka a uložení trativodu předepsaného materiálu a profilu   - obsyp trativodu předepsaným materiálem   - ukončení trativodu zaústěním do potrubí nebo vodoteče, případně vybudování ukončujícího objektu (kapličky) dle VL   - veškerý materiál, výrobky a polotovary, včetně mimostaveništní a vnitrostaveništní dopravy   - nezahrnuje opláštění z geotextilie, fólie</t>
  </si>
  <si>
    <t>21331</t>
  </si>
  <si>
    <t>DRENÁŽNÍ VRSTVY Z BETONU MEZEROVITÉHO (DRENÁŽNÍHO)</t>
  </si>
  <si>
    <t>2026892613</t>
  </si>
  <si>
    <t>Poznámka k položce:_x000D_
zásyp předpolí mostu_x000D_
Položka zahrnuje:   - dodávku předepsaného materiálu pro drenážní vrstvu, včetně mimostaveništní a vnitrostaveništní dopravy   - provedení drenážní vrstvy předepsaných rozměrů a předepsaného tvaru</t>
  </si>
  <si>
    <t>261113</t>
  </si>
  <si>
    <t>VRTY PRO KOTVENÍ A INJEKTÁŽ NA POVRCHU TŘ I D DO 25MM</t>
  </si>
  <si>
    <t>-403890594</t>
  </si>
  <si>
    <t>Poznámka k položce:_x000D_
vrty pro spřahující trny_x000D_
položka zahrnuje:   přemístění, montáž a demontáž vrtných souprav   svislou dopravu zeminy z vrtu   vodorovnou dopravu zeminy bez uložení na skládku   případně nutné pažení dočasné (včetně odpažení) i trvalé</t>
  </si>
  <si>
    <t>Svislé konstrukce</t>
  </si>
  <si>
    <t>327215</t>
  </si>
  <si>
    <t>PŘEZDĚNÍ ZDÍ Z KAMENNÉHO ZDIVA</t>
  </si>
  <si>
    <t>-1227965208</t>
  </si>
  <si>
    <t>Poznámka k položce:_x000D_
přesný rozsah bude určen po snesení stávající NK_x000D_
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</si>
  <si>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333325</t>
  </si>
  <si>
    <t>MOSTNÍ OPĚRY A KŘÍDLA ZE ŽELEZOVÉHO BETONU DO C30/37</t>
  </si>
  <si>
    <t>-1515791133</t>
  </si>
  <si>
    <t>Poznámka k položce:_x000D_
včetně osazení vlysu s letopočtem_x000D_
- dodání  čerstvého  betonu  (betonové  směsi)  požadované  kvality,  jeho  uložení  do požadovaného tvaru při jakékoliv hustotě výztuže, konzistenci čerstvého betonu a způsobu hutnění, ošetření a ochranu betonu,   - zhotovení nepropustného, mrazuvzdorného betonu a betonu požadované trvanlivosti a vlastností,   - užití potřebných přísad a technologií výroby betonu,   - zřízení pracovních a dilatačních spar, včetně potřebných úprav, výplně, vložek, opracování, očištění a ošetření,   - bednění  požadovaných  konstr. (i ztracené) s úpravou  dle požadované  kvality povrchu betonu, včetně odbedňovacích a odskružovacích prostředků,   - podpěrné  konstr. (skruže) a lešení všech druhů pro bednění, uložení čerstvého betonu, výztuže a doplňkových konstr., vč. požadovaných otvorů, ochranných a bezpečnostních opatření a základů těchto konstrukcí a lešení,   - vytvoření kotevních čel, kapes, nálitků, a sedel,   - zřízení  všech  požadovaných  otvorů, kapes, výklenků, prostupů, dutin, drážek a pod., vč. ztížení práce a úprav  kolem nich,   - úpravy pro osazení výztuže, doplňkových konstrukcí a vybavení,   - úpravy povrchu pro položení požadované izolace, povlaků a nátěrů, případně vyspravení,   - ztížení práce u kabelových a injektážních trubek a ostatních zařízení osazovaných do betonu,   - konstrukce betonových kloubů, upevnění kotevních prvků a doplňkových konstrukcí,   - nátěry zabraňující soudržnost betonu a bednění,   - výplň, těsnění  a tmelení spar a spojů,   - opatření  povrchů  betonu  izolací  proti zemní vlhkosti v částech, kde přijdou do styku se zeminou nebo kamenivem,   - případné zřízení spojovací vrstvy u základů,   - úpravy pro osazení zařízení ochrany konstrukce proti vlivu bludných proudů</t>
  </si>
  <si>
    <t>333365</t>
  </si>
  <si>
    <t>VÝZTUŽ MOSTNÍCH OPĚR A KŘÍDEL Z OCELI 10505, B500B</t>
  </si>
  <si>
    <t>T</t>
  </si>
  <si>
    <t>758705621</t>
  </si>
  <si>
    <t>Poznámka k položce:_x000D_
včetně spřahujících trnů_x000D_
Položka zahrnuje veškerý materiál, výrobky a polotovary, včetně mimostaveništní a vnitrostaveništní dopravy (rovněž přesuny), včetně naložení a složení, případně s uložením   - dodání betonářské výztuže v požadované kvalitě, stříhání, řezání, ohýbání a spojování do všech požadovaných tvarů (vč. armakošů) a uložení s požadovaným zajištěním polohy a krytí výztuže betonem,   - veškeré svary nebo jiné spoje výztuže,   - pomocné konstrukce a práce pro osazení a upevnění výztuže,   - zednické výpomoci pro montáž betonářské výztuže,   - úpravy výztuže pro osazení doplňkových konstrukcí,   - ochranu výztuže do doby jejího zabetonování,   - úpravy výztuže pro zřízení železobetonových kloubů, kotevních prvků, závěsných ok a doplňkových konstrukcí,   - veškerá opatření pro zajištění soudržnosti výztuže a betonu,   - vodivé propojení výztuže, které je součástí ochrany konstrukce proti vlivům bludných proudů, vyvedení do měřících skříní nebo míst pro měření bludných proudů (vlastní měřící skříně se uvádějí položkami SD 74),   - povrchovou antikorozní úpravu výztuže,   - separaci výztuže,   - osazení měřících zařízení a úpravy pro ně,   - osazení měřících skříní nebo míst pro měření bludných proudů.</t>
  </si>
  <si>
    <t>Vodorovné konstrukce</t>
  </si>
  <si>
    <t>421325</t>
  </si>
  <si>
    <t>MOSTNÍ NOSNÉ DESKOVÉ KONSTRUKCE ZE ŽELEZOBETONU C30/37</t>
  </si>
  <si>
    <t>738912311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</si>
  <si>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betonu,   - zhotovení nepropustného, mrazuvzdorného betonu a betonu požadované trvanlivosti a vlastností,   - užití potřebných přísad a technologií výroby betonu,   - zřízení pracovních a dilatačních spar, včetně potřebných úprav, výplně, vložek, opracování, očištění a ošetření,   - bednění  požadovaných  konstr. (i ztracené) s úpravou  dle požadované  kvality povrchu betonu, včetně odbedňovacích a odskružovacích prostředků,   - podpěrné  konstr. (skruže) a lešení všech druhů pro bednění, uložení čerstvého betonu, výztuže a doplňkových konstr., vč. požadovaných otvorů, ochranných a bezpečnostních opatření a základů těchto konstrukcí a lešení,   - vytvoření kotevních čel, kapes, nálitků, a sedel,   - zřízení  všech  požadovaných  otvorů, kapes, výklenků, prostupů, dutin, drážek a pod., vč. ztížení práce a úprav  kolem nich,   - úpravy pro osazení výztuže, doplňkových konstrukcí a vybavení,   - úpravy povrchu pro položení požadované izolace, povlaků a nátěrů, případně vyspravení,   - ztížení práce u kabelových a injektážních trubek a ostatních zařízení osazovaných do betonu,   - konstrukce betonových kloubů, upevnění kotevních prvků a doplňkových konstrukcí,   - nátěry zabraňující soudržnost betonu a bednění,   - výplň, těsnění  a tmelení spar a spojů,   - opatření  povrchů  betonu  izolací  proti zemní vlhkosti v částech, kde přijdou do styku se zeminou nebo kamenivem,   - případné zřízení spojovací vrstvy u základů,   - úpravy pro osazení zařízení ochrany konstrukce proti vlivu bludných proudů</t>
  </si>
  <si>
    <t>421365</t>
  </si>
  <si>
    <t>VÝZTUŽ MOSTNÍ DESKOVÉ KONSTRUKCE Z OCELI 10505, B500B</t>
  </si>
  <si>
    <t>-1523955039</t>
  </si>
  <si>
    <t>Poznámka k položce:_x000D_
Položka zahrnuje veškerý materiál, výrobky a polotovary, včetně mimostaveništní a vnitrostaveništní dopravy (rovněž přesuny), včetně naložení a složení, případně s uložením   - dodání betonářské výztuže v požadované kvalitě, stříhání, řezání, ohýbání a spojování do všech požadovaných tvarů (vč. armakošů) a uložení s požadovaným zajištěním polohy a krytí výztuže betonem,   - veškeré svary nebo jiné spoje výztuže,   - pomocné konstrukce a práce pro osazení a upevnění výztuže,   - zednické výpomoci pro montáž betonářské výztuže,   - úpravy výztuže pro osazení doplňkových konstrukcí,   - ochranu výztuže do doby jejího zabetonování,   - úpravy výztuže pro zřízení železobetonových kloubů, kotevních prvků, závěsných ok a doplňkových konstrukcí,   - veškerá opatření pro zajištění soudržnosti výztuže a betonu,   - vodivé propojení výztuže, které je součástí ochrany konstrukce proti vlivům bludných proudů, vyvedení do měřících skříní nebo míst pro měření bludných proudů (vlastní měřící skříně se uvádějí položkami SD 74.   - povrchovou antikorozní úpravu výztuže,   - separaci výztuže,   - osazení měřících zařízení a úpravy pro ně,   - osazení měřících skříní nebo míst pro měření bludných proudů.</t>
  </si>
  <si>
    <t>42417</t>
  </si>
  <si>
    <t>MOSTNÍ NOSNÍKY Z OCELI</t>
  </si>
  <si>
    <t>-682991203</t>
  </si>
  <si>
    <t>Poznámka k položce:_x000D_
- dílenská dokumentace, včetně technologického předpisu spojování,   - dodání  materiálu  v požadované kvalitě a výroba konstrukce (včetně  pomůcek,  přípravků a prostředků pro výrobu) bez ohledu na náročnost a její hmotnost,   - dodání spojovacího materiálu,   - zřízení  montážních  a  dilatačních  spojů,  spar, včetně potřebných úprav, vložek, opracování, očištění a ošetření,   - podpěr. konstr. a lešení všech druhů pro montáž konstrukcí i doplňkových, včetně požadovaných otvorů, ochranných a bezpečnostních opatření a základů pro tyto konstrukce a lešení,   - montáž konstrukce na staveništi, včetně montážních prostředků a pomůcek a zednických výpomocí,                                 - výplň, těsnění a tmelení spar a spojů,   - všechny druhy ocelového kotvení,   - dílenskou přejímku a montážní prohlídku, včetně požadovaných dokladů,   - zřízení kotevních otvorů nebo jam, nejsou-li částí jiné konstrukce,   - osazení kotvení nebo přímo částí konstrukce do podpůrné konstrukce nebo do zeminy,   - výplň kotevních otvorů  (příp.  podlití  patních  desek) maltou,  betonem  nebo  jinou speciální hmotou, vyplnění jam zeminou,   - veškeré druhy protikorozní ochrany a nátěry konstrukcí,   - zvláštní spojovací prostředky, rozebíratelnost konstrukce,   - ochranná opatření před účinky bludných proudů   - ochranu před přepětím.</t>
  </si>
  <si>
    <t>424179</t>
  </si>
  <si>
    <t>MOSTNÍ NOSNÍKY Z OCELI JINÉ JAKOSTI</t>
  </si>
  <si>
    <t>-1104542723</t>
  </si>
  <si>
    <t>Poznámka k položce:_x000D_
spřahující trny_x000D_
- dílenská dokumentace, včetně technologického předpisu spojování,   - dodání  materiálu  v požadované kvalitě a výroba konstrukce (včetně  pomůcek,  přípravků a prostředků pro výrobu) bez ohledu na náročnost a její hmotnost,   - dodání spojovacího materiálu,   - zřízení  montážních  a  dilatačních  spojů,  spar, včetně potřebných úprav, vložek, opracování, očištění a ošetření,   - podpěr. konstr. a lešení všech druhů pro montáž konstrukcí i doplňkových, včetně požadovaných otvorů, ochranných a bezpečnostních opatření a základů pro tyto konstrukce a lešení,   - montáž konstrukce na staveništi, včetně montážních prostředků a pomůcek a zednických výpomocí,                                 - výplň, těsnění a tmelení spar a spojů,   - všechny druhy ocelového kotvení,   - dílenskou přejímku a montážní prohlídku, včetně požadovaných dokladů,   - zřízení kotevních otvorů nebo jam, nejsou-li částí jiné konstrukce,   - osazení kotvení nebo přímo částí konstrukce do podpůrné konstrukce nebo do zeminy,   - výplň kotevních otvorů  (příp.  podlití  patních  desek) maltou,  betonem  nebo  jinou speciální hmotou, vyplnění jam zeminou,   - veškeré druhy protikorozní ochrany a nátěry konstrukcí,   - zvláštní spojovací prostředky, rozebíratelnost konstrukce,   - ochranná opatření před účinky bludných proudů   - ochranu před přepětím.</t>
  </si>
  <si>
    <t>42838</t>
  </si>
  <si>
    <t>KLOUB ZE ŽELEZOBETONU VČET VÝZTUŽE</t>
  </si>
  <si>
    <t>-1023162209</t>
  </si>
  <si>
    <t>Poznámka k položce:_x000D_
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</si>
  <si>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451312</t>
  </si>
  <si>
    <t>PODKLADNÍ A VÝPLŇOVÉ VRSTVY Z PROSTÉHO BETONU C12/15</t>
  </si>
  <si>
    <t>-2088958297</t>
  </si>
  <si>
    <t>Ostatní konstrukce a práce</t>
  </si>
  <si>
    <t>9112B1</t>
  </si>
  <si>
    <t>ZÁBRADLÍ MOSTNÍ SE SVISLOU VÝPLNÍ - DODÁVKA A MONTÁŽ</t>
  </si>
  <si>
    <t>-429587471</t>
  </si>
  <si>
    <t>Poznámka k položce:_x000D_
položka zahrnuje:   dodání zábradlí včetně předepsané povrchové úpravy   kotvení sloupků, t.j. kotevní desky, šrouby z nerez oceli, vrty a zálivku, pokud zadávací dokumentace nestanoví jinak   případné nivelační hmoty pod kotevní desky</t>
  </si>
  <si>
    <t>914911</t>
  </si>
  <si>
    <t>SLOUPKY A STOJKY DOPRAVNÍCH ZNAČEK Z OCEL TRUBEK SE ZABETONOVÁNÍM - DODÁVKA A MONTÁŽ</t>
  </si>
  <si>
    <t>KUS</t>
  </si>
  <si>
    <t>747192963</t>
  </si>
  <si>
    <t>Poznámka k položce:_x000D_
položka zahrnuje:   - sloupky a upevňovací zařízení včetně jejich osazení (betonová patka, zemní práce)</t>
  </si>
  <si>
    <t>914A21</t>
  </si>
  <si>
    <t>EV ČÍSLO MOSTU OCEL S FÓLIÍ TŘ.1 DODÁVKA A MONTÁŽ</t>
  </si>
  <si>
    <t>176642322</t>
  </si>
  <si>
    <t>Poznámka k položce:_x000D_
položka zahrnuje:   - dodávku a montáž značek v požadovaném provedení</t>
  </si>
  <si>
    <t>938443</t>
  </si>
  <si>
    <t>OČIŠTĚNÍ ZDIVA OTRYSKÁNÍM TLAKOVOU VODOU DO 1000 BARŮ</t>
  </si>
  <si>
    <t>-1756807576</t>
  </si>
  <si>
    <t>Poznámka k položce:_x000D_
položka zahrnuje očištění předepsaným způsobem včetně odklizení vzniklého odpadu</t>
  </si>
  <si>
    <t>94890</t>
  </si>
  <si>
    <t>PODPĚRNÉ SKRUŽE - ZŘÍZENÍ A ODSTRANĚNÍ</t>
  </si>
  <si>
    <t>M3OP</t>
  </si>
  <si>
    <t>-401842177</t>
  </si>
  <si>
    <t>Poznámka k položce:_x000D_
Položka zahrnuje dovoz, montáž, údržbu, opotřebení (nájemné), demontáž, konzervaci, odvoz.</t>
  </si>
  <si>
    <t>966128</t>
  </si>
  <si>
    <t>BOURÁNÍ KONSTRUKCÍ Z KAMENE NA SUCHO S ODVOZEM DO 20KM</t>
  </si>
  <si>
    <t>-1619908593</t>
  </si>
  <si>
    <t>Poznámka k položce:_x000D_
ubourání opěr, uložení kamene na sklad objednatele dle pokynů TDS_x000D_
položka zahrnuje:   - rozbourání konstrukce bez ohledu na použitou technologii   - veškeré pomocné konstrukce (lešení a pod.)  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 - veškeré další práce plynoucí z technologického předpisu a z platných předpisů</t>
  </si>
  <si>
    <t>966168</t>
  </si>
  <si>
    <t>BOURÁNÍ KONSTRUKCÍ ZE ŽELEZOBETONU S ODVOZEM DO 20KM</t>
  </si>
  <si>
    <t>416062586</t>
  </si>
  <si>
    <t>Poznámka k položce:_x000D_
položka zahrnuje:   - rozbourání konstrukce bez ohledu na použitou technologii   - veškeré pomocné konstrukce (lešení a pod.)  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 - veškeré další práce plynoucí z technologického předpisu a z platných předpisů</t>
  </si>
  <si>
    <t>967188</t>
  </si>
  <si>
    <t>VYBOURÁNÍ ČÁSTÍ KONSTRUKCÍ KOVOVÝCH S ODVOZEM DO 20KM</t>
  </si>
  <si>
    <t>396944326</t>
  </si>
  <si>
    <t>Poznámka k položce:_x000D_
položka zahrnuje:   - veškerou manipulaci s vybouranou sutí a hmotami včetně uložení na skládku,   - veškeré další práce plynoucí z technologického předpisu a z platných předpisů,  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</si>
  <si>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201b - nepřímé náklady</t>
  </si>
  <si>
    <t>014101</t>
  </si>
  <si>
    <t>POPLATKY ZA SKLÁDKU</t>
  </si>
  <si>
    <t>1329548758</t>
  </si>
  <si>
    <t>Poznámka k položce:_x000D_
výkop za opěrami, beton mostovky a štěrkové vozovkové vrstvy_x000D_
zahrnuje veškeré poplatky provozovateli skládky související s uložením odpadu na skládce.</t>
  </si>
  <si>
    <t>05 - SO 202 - sanace mostu</t>
  </si>
  <si>
    <t>202a - přímé výdaje</t>
  </si>
  <si>
    <t xml:space="preserve">    3 - Svislé a kompletní konstrukce</t>
  </si>
  <si>
    <t xml:space="preserve">    711 - Izolace proti vodě, vlhkosti a plynům</t>
  </si>
  <si>
    <t>111211201</t>
  </si>
  <si>
    <t>Odstranění křovin a stromů průměru kmene do 100 mm i s kořeny sklonu terénu přes 1:5 ručně</t>
  </si>
  <si>
    <t>-1226121595</t>
  </si>
  <si>
    <t>Odstranění křovin a stromů s odstraněním kořenů ručně průměru kmene do 100 mm jakékoliv plochy v rovině nebo ve svahu o sklonu přes 1:5</t>
  </si>
  <si>
    <t>https://podminky.urs.cz/item/CS_URS_2022_02/111211201</t>
  </si>
  <si>
    <t>(13,45+16+45,65+13,4)/Cos(50)</t>
  </si>
  <si>
    <t>113107111</t>
  </si>
  <si>
    <t>Odstranění podkladu z kameniva těženého tl do 100 mm ručně</t>
  </si>
  <si>
    <t>-1269547643</t>
  </si>
  <si>
    <t>Odstranění podkladů nebo krytů ručně s přemístěním hmot na skládku na vzdálenost do 3 m nebo s naložením na dopravní prostředek z kameniva těženého, o tl. vrstvy do 100 mm</t>
  </si>
  <si>
    <t>https://podminky.urs.cz/item/CS_URS_2022_02/113107111</t>
  </si>
  <si>
    <t>113107152</t>
  </si>
  <si>
    <t>Odstranění podkladu z kameniva těženého tl přes 100 do 200 mm strojně pl přes 50 do 200 m2</t>
  </si>
  <si>
    <t>-595536804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</si>
  <si>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</si>
  <si>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https://podminky.urs.cz/item/CS_URS_2022_02/113107152</t>
  </si>
  <si>
    <t>23*5</t>
  </si>
  <si>
    <t>114203101</t>
  </si>
  <si>
    <t>Rozebrání dlažeb z lomového kamene nebo betonových tvárnic na sucho</t>
  </si>
  <si>
    <t>-1577074740</t>
  </si>
  <si>
    <t>Rozebrání dlažeb nebo záhozů s naložením na dopravní prostředek dlažeb z lomového kamene nebo betonových tvárnic na sucho nebo se spárami vyplněnými pískem nebo drnem</t>
  </si>
  <si>
    <t>https://podminky.urs.cz/item/CS_URS_2022_02/114203101</t>
  </si>
  <si>
    <t>137,682*0,2</t>
  </si>
  <si>
    <t>114203201</t>
  </si>
  <si>
    <t>Očištění lomového kamene nebo betonových tvárnic od hlíny nebo písku</t>
  </si>
  <si>
    <t>-132525984</t>
  </si>
  <si>
    <t>Očištění lomového kamene nebo betonových tvárnic získaných při rozebrání dlažeb, záhozů, rovnanin a soustřeďovacích staveb od hlíny nebo písku</t>
  </si>
  <si>
    <t>https://podminky.urs.cz/item/CS_URS_2022_02/114203201</t>
  </si>
  <si>
    <t>114203301</t>
  </si>
  <si>
    <t>Třídění lomového kamene nebo betonových tvárnic podle druhu, velikosti nebo tvaru</t>
  </si>
  <si>
    <t>-538395761</t>
  </si>
  <si>
    <t>Třídění lomového kamene nebo betonových tvárnic získaných při rozebrání dlažeb, záhozů, rovnanin a soustřeďovacích staveb podle druhu, velikosti nebo tvaru</t>
  </si>
  <si>
    <t>https://podminky.urs.cz/item/CS_URS_2022_02/114203301</t>
  </si>
  <si>
    <t>-1638873937</t>
  </si>
  <si>
    <t>137,682</t>
  </si>
  <si>
    <t>Svislé a kompletní konstrukce</t>
  </si>
  <si>
    <t>3481711R</t>
  </si>
  <si>
    <t>Odstranění ochranného bednění pod mostovkou</t>
  </si>
  <si>
    <t>soubor</t>
  </si>
  <si>
    <t>1957499681</t>
  </si>
  <si>
    <t>421321108</t>
  </si>
  <si>
    <t>Mostní nosné konstrukce deskové přechodové ze ŽB C 30/37</t>
  </si>
  <si>
    <t>-101306079</t>
  </si>
  <si>
    <t>Mostní železobetonové nosné konstrukce deskové nebo klenbové deskové přechodové, z betonu C 30/37</t>
  </si>
  <si>
    <t>https://podminky.urs.cz/item/CS_URS_2022_02/421321108</t>
  </si>
  <si>
    <t>5*22,975*0,12</t>
  </si>
  <si>
    <t>421361236</t>
  </si>
  <si>
    <t>Výztuž ŽB spřahující desky z betonářské oceli 10 505</t>
  </si>
  <si>
    <t>-807432742</t>
  </si>
  <si>
    <t>Výztuž deskových konstrukcí z betonářské oceli 10 505 (R) nebo BSt 500 spřahující desky</t>
  </si>
  <si>
    <t>https://podminky.urs.cz/item/CS_URS_2022_02/421361236</t>
  </si>
  <si>
    <t>13,785*0,12</t>
  </si>
  <si>
    <t>465515427</t>
  </si>
  <si>
    <t>Dlažba na způsob kyklopského zdiva na cementovou maltu s vyspárováním tl 200 mm</t>
  </si>
  <si>
    <t>713157233</t>
  </si>
  <si>
    <t>Dlažba z lomového kamene lomařsky upraveného na způsob kyklopského zdiva, z kamene pro zdivo kyklopské, na cementovou maltu, s vyspárováním cementovou maltou, tl. kamene 200 mm</t>
  </si>
  <si>
    <t>https://podminky.urs.cz/item/CS_URS_2022_02/465515427</t>
  </si>
  <si>
    <t>565135121</t>
  </si>
  <si>
    <t>Asfaltový beton vrstva podkladní ACP 16 (obalované kamenivo OKS) tl 50 mm š přes 3 m</t>
  </si>
  <si>
    <t>-1497608128</t>
  </si>
  <si>
    <t>Asfaltový beton vrstva podkladní ACP 16 (obalované kamenivo střednězrnné - OKS) s rozprostřením a zhutněním v pruhu šířky přes 3 m, po zhutnění tl. 50 mm</t>
  </si>
  <si>
    <t>https://podminky.urs.cz/item/CS_URS_2022_02/565135121</t>
  </si>
  <si>
    <t>573211107</t>
  </si>
  <si>
    <t>Postřik živičný spojovací z asfaltu v množství 0,30 kg/m2</t>
  </si>
  <si>
    <t>-734234944</t>
  </si>
  <si>
    <t>Postřik spojovací PS bez posypu kamenivem z asfaltu silničního, v množství 0,30 kg/m2</t>
  </si>
  <si>
    <t>https://podminky.urs.cz/item/CS_URS_2022_02/573211107</t>
  </si>
  <si>
    <t>577134141</t>
  </si>
  <si>
    <t>Asfaltový beton vrstva obrusná ACO 11 (ABS) tř. I tl 40 mm š přes 3 m z modifikovaného asfaltu</t>
  </si>
  <si>
    <t>-1091375802</t>
  </si>
  <si>
    <t>Asfaltový beton vrstva obrusná ACO 11 (ABS) s rozprostřením a se zhutněním z modifikovaného asfaltu v pruhu šířky přes 3 m, po zhutnění tl. 40 mm</t>
  </si>
  <si>
    <t>https://podminky.urs.cz/item/CS_URS_2022_02/577134141</t>
  </si>
  <si>
    <t>941311111</t>
  </si>
  <si>
    <t>Montáž lešení řadového modulového lehkého zatížení do 200 kg/m2 š od 0,6 do 0,9 m v do 10 m</t>
  </si>
  <si>
    <t>1276172991</t>
  </si>
  <si>
    <t>Montáž lešení řadového modulového lehkého pracovního s podlahami s provozním zatížením tř. 3 do 200 kg/m2 šířky tř. SW06 od 0,6 do 0,9 m, výšky do 10 m</t>
  </si>
  <si>
    <t>https://podminky.urs.cz/item/CS_URS_2022_02/941311111</t>
  </si>
  <si>
    <t>8*5</t>
  </si>
  <si>
    <t>5*5/2*4</t>
  </si>
  <si>
    <t>941311211</t>
  </si>
  <si>
    <t>Příplatek k lešení řadovému modulovému lehkému š 0,9 m v přes 10 do 25 m za první a ZKD den použití</t>
  </si>
  <si>
    <t>2058656106</t>
  </si>
  <si>
    <t>Montáž lešení řadového modulového lehkého pracovního s podlahami s provozním zatížením tř. 3 do 200 kg/m2 Příplatek za první a každý další den použití lešení k ceně -1111 nebo -1112</t>
  </si>
  <si>
    <t>https://podminky.urs.cz/item/CS_URS_2022_02/941311211</t>
  </si>
  <si>
    <t>90*40 "Přepočtené koeficientem množství</t>
  </si>
  <si>
    <t>941311811</t>
  </si>
  <si>
    <t>Demontáž lešení řadového modulového lehkého zatížení do 200 kg/m2 š od 0,6 do 0,9 m v do 10 m</t>
  </si>
  <si>
    <t>383650731</t>
  </si>
  <si>
    <t>Demontáž lešení řadového modulového lehkého pracovního s podlahami s provozním zatížením tř. 3 do 200 kg/m2 šířky SW06 od 0,6 do 0,9 m, výšky do 10 m</t>
  </si>
  <si>
    <t>https://podminky.urs.cz/item/CS_URS_2022_02/941311811</t>
  </si>
  <si>
    <t>90</t>
  </si>
  <si>
    <t>946111114</t>
  </si>
  <si>
    <t>Montáž pojízdných věží trubkových/dílcových š přes 0,6 do 0,9 m dl do 3,2 m v přes 3,5 do 4,5 m</t>
  </si>
  <si>
    <t>-164071467</t>
  </si>
  <si>
    <t>Montáž pojízdných věží trubkových nebo dílcových s maximálním zatížením podlahy do 200 kg/m2 šířky od 0,6 do 0,9 m, délky do 3,2 m, výšky přes 3,5 m do 4,5 m</t>
  </si>
  <si>
    <t>https://podminky.urs.cz/item/CS_URS_2022_02/946111114</t>
  </si>
  <si>
    <t>946111214</t>
  </si>
  <si>
    <t>Příplatek k pojízdným věžím š přes 0,6 do 0,9 m dl do 3,2 m v do 4,5 m za první a ZKD den použití</t>
  </si>
  <si>
    <t>-1615675626</t>
  </si>
  <si>
    <t>Montáž pojízdných věží trubkových nebo dílcových s maximálním zatížením podlahy do 200 kg/m2 Příplatek za první a každý další den použití pojízdného lešení k ceně -1114</t>
  </si>
  <si>
    <t>https://podminky.urs.cz/item/CS_URS_2022_02/946111214</t>
  </si>
  <si>
    <t>1*20 "Přepočtené koeficientem množství</t>
  </si>
  <si>
    <t>946311121</t>
  </si>
  <si>
    <t>Montáž lešení zavěšeného řadového trubkového zatížení tř. 2 do 100 kg/m2 v do 10 m</t>
  </si>
  <si>
    <t>-884507123</t>
  </si>
  <si>
    <t>Montáž zavěšeného řadového trubkového lešení šíře do 1,5 m s provozním zatížením tř. 2 přes 75 do 150 kg/m2, umístěného ve výšce do 10 m</t>
  </si>
  <si>
    <t>https://podminky.urs.cz/item/CS_URS_2022_02/946311121</t>
  </si>
  <si>
    <t>946311221</t>
  </si>
  <si>
    <t>Příplatek k lešení zavěšenému řadovému trubkovému 100 kg/m2 v do 10 m za první a ZKD den použití</t>
  </si>
  <si>
    <t>496517433</t>
  </si>
  <si>
    <t>Montáž zavěšeného řadového trubkového lešení šíře do 1,5 m Příplatek za první a každý další den použití lešení k ceně -1121</t>
  </si>
  <si>
    <t>https://podminky.urs.cz/item/CS_URS_2022_02/946311221</t>
  </si>
  <si>
    <t>16*20 "Přepočtené koeficientem množství</t>
  </si>
  <si>
    <t>946311821</t>
  </si>
  <si>
    <t>Demontáž lešení zavěšeného řadového trubkového zatížení tř. 2 do 100 kg/m2 v do 10 m</t>
  </si>
  <si>
    <t>-2043719919</t>
  </si>
  <si>
    <t>Demontáž zavěšeného řadového trubkového lešení šíře do 1,5 m s provozním zatížením tř. 2 přes 75 do 150 kg/m2, umístěného ve výšce do 10 m</t>
  </si>
  <si>
    <t>https://podminky.urs.cz/item/CS_URS_2022_02/946311821</t>
  </si>
  <si>
    <t>985121121</t>
  </si>
  <si>
    <t>Tryskání degradovaného betonu stěn a rubu kleneb vodou pod tlakem do 300 barů</t>
  </si>
  <si>
    <t>-1747474993</t>
  </si>
  <si>
    <t>Tryskání degradovaného betonu stěn, rubu kleneb a podlah vodou pod tlakem do 300 barů</t>
  </si>
  <si>
    <t>https://podminky.urs.cz/item/CS_URS_2022_02/985121121</t>
  </si>
  <si>
    <t>23*5"mostovka</t>
  </si>
  <si>
    <t>5,03*6,78+6*6,78+0,6*6*6*2"stěny</t>
  </si>
  <si>
    <t>62,9*2"portály</t>
  </si>
  <si>
    <t>1,6*22,6*2*2"zábradlí</t>
  </si>
  <si>
    <t>985121221</t>
  </si>
  <si>
    <t>Tryskání degradovaného betonu líce kleneb vodou pod tlakem do 300 barů</t>
  </si>
  <si>
    <t>1719583824</t>
  </si>
  <si>
    <t>Tryskání degradovaného betonu líce kleneb a podhledů vodou pod tlakem do 300 barů</t>
  </si>
  <si>
    <t>https://podminky.urs.cz/item/CS_URS_2022_02/985121221</t>
  </si>
  <si>
    <t>57+0,6*10,5*6"podhled</t>
  </si>
  <si>
    <t>0,4*23*2+0,6*0,4*2*9"římsy</t>
  </si>
  <si>
    <t>985311111</t>
  </si>
  <si>
    <t>Reprofilace stěn cementovou sanační maltou tl do 10 mm</t>
  </si>
  <si>
    <t>1101903624</t>
  </si>
  <si>
    <t>Reprofilace betonu sanačními maltami na cementové bázi ručně stěn, tloušťky do 10 mm</t>
  </si>
  <si>
    <t>https://podminky.urs.cz/item/CS_URS_2022_02/985311111</t>
  </si>
  <si>
    <t>388,423*0,7 "Přepočtené koeficientem množství</t>
  </si>
  <si>
    <t>985311114</t>
  </si>
  <si>
    <t>Reprofilace stěn cementovou sanační maltou tl přes 30 do 40 mm</t>
  </si>
  <si>
    <t>1933741556</t>
  </si>
  <si>
    <t>Reprofilace betonu sanačními maltami na cementové bázi ručně stěn, tloušťky přes 30 do 40 mm</t>
  </si>
  <si>
    <t>https://podminky.urs.cz/item/CS_URS_2022_02/985311114</t>
  </si>
  <si>
    <t>388,423*0,3 "Přepočtené koeficientem množství</t>
  </si>
  <si>
    <t>985311211</t>
  </si>
  <si>
    <t>Reprofilace líce kleneb a podhledů cementovou sanační maltou tl do 10 mm</t>
  </si>
  <si>
    <t>964508122</t>
  </si>
  <si>
    <t>Reprofilace betonu sanačními maltami na cementové bázi ručně líce kleneb a podhledů, tloušťky do 10 mm</t>
  </si>
  <si>
    <t>https://podminky.urs.cz/item/CS_URS_2022_02/985311211</t>
  </si>
  <si>
    <t>117,52*0,7 "Přepočtené koeficientem množství</t>
  </si>
  <si>
    <t>985311214</t>
  </si>
  <si>
    <t>Reprofilace líce kleneb a podhledů cementovou sanační maltou tl přes 30 do 40 mm</t>
  </si>
  <si>
    <t>2063846863</t>
  </si>
  <si>
    <t>Reprofilace betonu sanačními maltami na cementové bázi ručně líce kleneb a podhledů, tloušťky přes 30 do 40 mm</t>
  </si>
  <si>
    <t>https://podminky.urs.cz/item/CS_URS_2022_02/985311214</t>
  </si>
  <si>
    <t>117,52*0,3 "Přepočtené koeficientem množství</t>
  </si>
  <si>
    <t>985311313</t>
  </si>
  <si>
    <t>Reprofilace rubu kleneb a podlah cementovou sanační maltou tl přes 20 do 30 mm</t>
  </si>
  <si>
    <t>-1597021279</t>
  </si>
  <si>
    <t>Reprofilace betonu sanačními maltami na cementové bázi ručně rubu kleneb a podlah, tloušťky přes 20 do 30 mm</t>
  </si>
  <si>
    <t>https://podminky.urs.cz/item/CS_URS_2022_02/985311313</t>
  </si>
  <si>
    <t>985321111</t>
  </si>
  <si>
    <t>Ochranný nátěr výztuže na cementové bázi stěn, líce kleneb a podhledů 1 vrstva tl 1 mm</t>
  </si>
  <si>
    <t>-1309443578</t>
  </si>
  <si>
    <t>Ochranný nátěr betonářské výztuže 1 vrstva tloušťky 1 mm na cementové bázi stěn, líce kleneb a podhledů</t>
  </si>
  <si>
    <t>https://podminky.urs.cz/item/CS_URS_2022_02/985321111</t>
  </si>
  <si>
    <t>503,423-115</t>
  </si>
  <si>
    <t>117,52</t>
  </si>
  <si>
    <t>505,943*0,1 "Přepočtené koeficientem množství</t>
  </si>
  <si>
    <t>985321112</t>
  </si>
  <si>
    <t>Ochranný nátěr výztuže na cementové bázi rubu kleneb a podlah 1 vrstva tl 1 mm</t>
  </si>
  <si>
    <t>1654399246</t>
  </si>
  <si>
    <t>Ochranný nátěr betonářské výztuže 1 vrstva tloušťky 1 mm na cementové bázi rubu kleneb a podlah</t>
  </si>
  <si>
    <t>https://podminky.urs.cz/item/CS_URS_2022_02/985321112</t>
  </si>
  <si>
    <t>115*0,1 "Přepočtené koeficientem množství</t>
  </si>
  <si>
    <t>985323111</t>
  </si>
  <si>
    <t>Spojovací můstek reprofilovaného betonu na cementové bázi tl 1 mm</t>
  </si>
  <si>
    <t>750351858</t>
  </si>
  <si>
    <t>Spojovací můstek reprofilovaného betonu na cementové bázi, tloušťky 1 mm</t>
  </si>
  <si>
    <t>https://podminky.urs.cz/item/CS_URS_2022_02/985323111</t>
  </si>
  <si>
    <t>985324211</t>
  </si>
  <si>
    <t>Ochranný akrylátový nátěr betonu dvojnásobný s impregnací (OS-B)</t>
  </si>
  <si>
    <t>-832014983</t>
  </si>
  <si>
    <t>Ochranný nátěr betonu akrylátový dvojnásobný s impregnací (OS-B)</t>
  </si>
  <si>
    <t>https://podminky.urs.cz/item/CS_URS_2022_02/985324211</t>
  </si>
  <si>
    <t>985331114</t>
  </si>
  <si>
    <t>Dodatečné vlepování betonářské výztuže D 14 mm do cementové aktivované malty včetně vyvrtání otvoru</t>
  </si>
  <si>
    <t>163218978</t>
  </si>
  <si>
    <t>Dodatečné vlepování betonářské výztuže včetně vyvrtání a vyčištění otvoru cementovou aktivovanou maltou průměr výztuže 14 mm</t>
  </si>
  <si>
    <t>https://podminky.urs.cz/item/CS_URS_2022_02/985331114</t>
  </si>
  <si>
    <t>5*22,975*8*0,15</t>
  </si>
  <si>
    <t>985341122</t>
  </si>
  <si>
    <t>Uhlíkové lamely pro zesílení ŽB stěn tl 1,4 mm modul pružnosti 170 kN/mm2 š 80 mm</t>
  </si>
  <si>
    <t>-575239170</t>
  </si>
  <si>
    <t>Uhlíkové lamely pro zesílení nosných železobetonových konstrukcí stěn tloušťky 1,4 mm modulu pružnosti 170 kN/mm2, lepené na povrch, šířky 80 mm</t>
  </si>
  <si>
    <t>https://podminky.urs.cz/item/CS_URS_2022_02/985341122</t>
  </si>
  <si>
    <t>5,5*8</t>
  </si>
  <si>
    <t>997013501</t>
  </si>
  <si>
    <t>Odvoz suti a vybouraných hmot na skládku nebo meziskládku do 1 km se složením</t>
  </si>
  <si>
    <t>-791434530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</si>
  <si>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</si>
  <si>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</si>
  <si>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</si>
  <si>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</si>
  <si>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-1894663141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</si>
  <si>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</si>
  <si>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</si>
  <si>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145,264*34 "Přepočtené koeficientem množství</t>
  </si>
  <si>
    <t>997211521</t>
  </si>
  <si>
    <t>Vodorovná doprava vybouraných hmot po suchu na vzdálenost do 1 km</t>
  </si>
  <si>
    <t>-1438994210</t>
  </si>
  <si>
    <t>Vodorovná doprava suti nebo vybouraných hmot vybouraných hmot se složením a hrubým urovnáním nebo s přeložením na jiný dopravní prostředek kromě lodi, na vzdálenost do 1 km</t>
  </si>
  <si>
    <t>https://podminky.urs.cz/item/CS_URS_2022_02/997211521</t>
  </si>
  <si>
    <t>49,5"rozebraný kámen pro zdění křídel</t>
  </si>
  <si>
    <t>49,5*2 "Přepočtené koeficientem množství</t>
  </si>
  <si>
    <t>997211612</t>
  </si>
  <si>
    <t>Nakládání vybouraných hmot na dopravní prostředky pro vodorovnou dopravu</t>
  </si>
  <si>
    <t>199617246</t>
  </si>
  <si>
    <t>Nakládání suti nebo vybouraných hmot na dopravní prostředky pro vodorovnou dopravu vybouraných hmot</t>
  </si>
  <si>
    <t>https://podminky.urs.cz/item/CS_URS_2022_02/997211612</t>
  </si>
  <si>
    <t>998212111</t>
  </si>
  <si>
    <t>Přesun hmot pro mosty zděné, monolitické betonové nebo ocelové v do 20 m</t>
  </si>
  <si>
    <t>-2112756434</t>
  </si>
  <si>
    <t>Přesun hmot pro mosty zděné, betonové monolitické, spřažené ocelobetonové nebo kovové vodorovná dopravní vzdálenost do 100 m výška mostu do 20 m</t>
  </si>
  <si>
    <t>https://podminky.urs.cz/item/CS_URS_2022_02/998212111</t>
  </si>
  <si>
    <t>711</t>
  </si>
  <si>
    <t>Izolace proti vodě, vlhkosti a plynům</t>
  </si>
  <si>
    <t>711311001</t>
  </si>
  <si>
    <t>-1338069358</t>
  </si>
  <si>
    <t>https://podminky.urs.cz/item/CS_URS_2022_02/711311001</t>
  </si>
  <si>
    <t>42</t>
  </si>
  <si>
    <t>24551030</t>
  </si>
  <si>
    <t>stěrka hydroizolační dvousložková cemento-polymerová vlákny vyztužená proti zemní vlhkosti</t>
  </si>
  <si>
    <t>548339664</t>
  </si>
  <si>
    <t>43</t>
  </si>
  <si>
    <t>374008358</t>
  </si>
  <si>
    <t>202b - nepřímé náklady</t>
  </si>
  <si>
    <t>348171R</t>
  </si>
  <si>
    <t>Provizorní zábrany - ochranná stěna v. 2m</t>
  </si>
  <si>
    <t>-1831126646</t>
  </si>
  <si>
    <t>Provizorní zábrany - ochranná stěna v. 2m vč. následného odstranění</t>
  </si>
  <si>
    <t>4*7,5</t>
  </si>
  <si>
    <t>997221873</t>
  </si>
  <si>
    <t>-1661433165</t>
  </si>
  <si>
    <t>https://podminky.urs.cz/item/CS_URS_2022_02/997221873</t>
  </si>
  <si>
    <t>SO 301 - Vodohospodářské objekty - propustky</t>
  </si>
  <si>
    <t>301a - přímé výdaje</t>
  </si>
  <si>
    <t>ing.Žílová Helena</t>
  </si>
  <si>
    <t>113105113</t>
  </si>
  <si>
    <t>Rozebrání dlažeb z lomového kamene kladených na MC vyspárované MC</t>
  </si>
  <si>
    <t>102037430</t>
  </si>
  <si>
    <t>Rozebrání dlažeb z lomového kamene s přemístěním hmot na skládku na vzdálenost do 3 m nebo s naložením na dopravní prostředek, kladených do cementové malty se spárami zalitými cementovou maltou</t>
  </si>
  <si>
    <t>https://podminky.urs.cz/item/CS_URS_2022_02/113105113</t>
  </si>
  <si>
    <t>10*2"skluz</t>
  </si>
  <si>
    <t>132251253</t>
  </si>
  <si>
    <t>Hloubení rýh nezapažených š do 2000 mm v hornině třídy těžitelnosti I skupiny 3 objem do 100 m3 strojně</t>
  </si>
  <si>
    <t>977578675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</si>
  <si>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</si>
  <si>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https://podminky.urs.cz/item/CS_URS_2022_02/132251253</t>
  </si>
  <si>
    <t>11,41*1,5"z příčného řezu 5,281 50</t>
  </si>
  <si>
    <t>-258984525</t>
  </si>
  <si>
    <t>17,115-14,592</t>
  </si>
  <si>
    <t>175151101</t>
  </si>
  <si>
    <t>Obsypání potrubí strojně sypaninou bez prohození, uloženou do 3 m</t>
  </si>
  <si>
    <t>727176751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</si>
  <si>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</si>
  <si>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</si>
  <si>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17,112-6*0,7*0,6</t>
  </si>
  <si>
    <t>-1153968186</t>
  </si>
  <si>
    <t>20"skluz</t>
  </si>
  <si>
    <t>451577877</t>
  </si>
  <si>
    <t>Podklad nebo lože pod dlažbu vodorovný nebo do sklonu 1:5 ze štěrkopísku tl přes 30 do 100 mm</t>
  </si>
  <si>
    <t>1351290173</t>
  </si>
  <si>
    <t>Podklad nebo lože pod dlažbu (přídlažbu) v ploše vodorovné nebo ve sklonu do 1:5, tloušťky od 30 do 100 mm ze štěrkopísku</t>
  </si>
  <si>
    <t>https://podminky.urs.cz/item/CS_URS_2022_02/451577877</t>
  </si>
  <si>
    <t>594411112</t>
  </si>
  <si>
    <t>Kladení dlažby z lomového kamene tl do 100 mm s provedením lože z MC</t>
  </si>
  <si>
    <t>-818068882</t>
  </si>
  <si>
    <t>Kladení dlažby z lomového kamene lomařsky upraveného v ploše vodorovné nebo ve sklonu na plocho tl. do 100 mm, bez vyplnění spár, s provedením lože tl. 50 mm z cementové malty</t>
  </si>
  <si>
    <t>https://podminky.urs.cz/item/CS_URS_2022_02/594411112</t>
  </si>
  <si>
    <t>58380751</t>
  </si>
  <si>
    <t>kámen lomový regulační (1 až 2 m2/t) LMB 10/60</t>
  </si>
  <si>
    <t>-804170821</t>
  </si>
  <si>
    <t>919411111.1</t>
  </si>
  <si>
    <t>Osazení čela prefabrikovaného betonového propustku, pro propustek z trub DN 300 až 600 mm</t>
  </si>
  <si>
    <t>261654160</t>
  </si>
  <si>
    <t>59225770.1</t>
  </si>
  <si>
    <t>betonové čelo TBM-Q900/1000/600</t>
  </si>
  <si>
    <t>-192234551</t>
  </si>
  <si>
    <t>919411111.2</t>
  </si>
  <si>
    <t>Osazení čela prefabrikovaného betonového propustku, pro propustek z trub DN 300 mm</t>
  </si>
  <si>
    <t>-422852630</t>
  </si>
  <si>
    <t>59225770.2</t>
  </si>
  <si>
    <t>betonové čelo TBM-Q650/1000/300</t>
  </si>
  <si>
    <t>-1474742105</t>
  </si>
  <si>
    <t>919521110</t>
  </si>
  <si>
    <t>Zřízení silničního propustku z trub betonových nebo ŽB DN 300</t>
  </si>
  <si>
    <t>-1967256161</t>
  </si>
  <si>
    <t>Zřízení silničního propustku z trub betonových nebo železobetonových DN 300 mm</t>
  </si>
  <si>
    <t>https://podminky.urs.cz/item/CS_URS_2022_02/919521110</t>
  </si>
  <si>
    <t>PFB.1020001</t>
  </si>
  <si>
    <t>Trouba hrdlová železobetonová TZH-Q 30/250</t>
  </si>
  <si>
    <t>838400822</t>
  </si>
  <si>
    <t>919521140</t>
  </si>
  <si>
    <t>Zřízení silničního propustku z trub betonových nebo ŽB DN 600</t>
  </si>
  <si>
    <t>882843458</t>
  </si>
  <si>
    <t>Zřízení silničního propustku z trub betonových nebo železobetonových DN 600 mm</t>
  </si>
  <si>
    <t>https://podminky.urs.cz/item/CS_URS_2022_02/919521140</t>
  </si>
  <si>
    <t>PFB.1020301</t>
  </si>
  <si>
    <t>Trouba hrdlová železobetonová TZH-Q 60/250</t>
  </si>
  <si>
    <t>-316134716</t>
  </si>
  <si>
    <t>935112311</t>
  </si>
  <si>
    <t>Osazení příkopového žlabu do betonu tl 100 mm z betonových tvárnic š 1200 mm</t>
  </si>
  <si>
    <t>674977816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</si>
  <si>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</si>
  <si>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https://podminky.urs.cz/item/CS_URS_2022_02/935112311</t>
  </si>
  <si>
    <t>16+3</t>
  </si>
  <si>
    <t>59227026</t>
  </si>
  <si>
    <t>žlabovka příkopová betonová 500x900x80mm</t>
  </si>
  <si>
    <t>666100755</t>
  </si>
  <si>
    <t>19*1,01 "Přepočtené koeficientem množství</t>
  </si>
  <si>
    <t>979054442</t>
  </si>
  <si>
    <t>Očištění vybouraných z desek nebo dlaždic s původním spárováním z MC</t>
  </si>
  <si>
    <t>69016358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</si>
  <si>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</si>
  <si>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https://podminky.urs.cz/item/CS_URS_2022_02/979054442</t>
  </si>
  <si>
    <t>20,000"skluz</t>
  </si>
  <si>
    <t>1112483036</t>
  </si>
  <si>
    <t>301b - nepřímé náklady</t>
  </si>
  <si>
    <t>-1413939426</t>
  </si>
  <si>
    <t>2,523*1,65 "Přepočtené koeficientem množství</t>
  </si>
  <si>
    <t>-140407151</t>
  </si>
  <si>
    <t>2,523</t>
  </si>
  <si>
    <t xml:space="preserve">08 - VRN </t>
  </si>
  <si>
    <t>08a - VRN přímé výdaje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</si>
  <si>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</si>
  <si>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</si>
  <si>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</si>
  <si>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</si>
  <si>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</si>
  <si>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</si>
  <si>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</si>
  <si>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</si>
  <si>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</si>
  <si>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1963477656</t>
  </si>
  <si>
    <t>012203000</t>
  </si>
  <si>
    <t>Geodetické práce při provádění stavby</t>
  </si>
  <si>
    <t>-1459971379</t>
  </si>
  <si>
    <t>012303000</t>
  </si>
  <si>
    <t>Geodetické zaměření pro dokumentaci skutečného provedení stavby</t>
  </si>
  <si>
    <t>121283992</t>
  </si>
  <si>
    <t>013244000</t>
  </si>
  <si>
    <t>Dokumentace dílenská</t>
  </si>
  <si>
    <t>1591772836</t>
  </si>
  <si>
    <t>013254000</t>
  </si>
  <si>
    <t>Dokumentace skutečného provedení stavby</t>
  </si>
  <si>
    <t>-2133212575</t>
  </si>
  <si>
    <t>08b - VRN nepřímé náklady</t>
  </si>
  <si>
    <t xml:space="preserve">    VRN3 - Zařízení staveniště</t>
  </si>
  <si>
    <t xml:space="preserve">    VRN7 - Provozní vlivy</t>
  </si>
  <si>
    <t>013203000</t>
  </si>
  <si>
    <t>Dokumentace stavby - 1HMP</t>
  </si>
  <si>
    <t>-1058579767</t>
  </si>
  <si>
    <t>01325400R</t>
  </si>
  <si>
    <t>mostní list</t>
  </si>
  <si>
    <t>2074997829</t>
  </si>
  <si>
    <t>VRN3</t>
  </si>
  <si>
    <t>Zařízení staveniště</t>
  </si>
  <si>
    <t>032903000</t>
  </si>
  <si>
    <t>Náklady na provoz a údržbu vybavení staveniště</t>
  </si>
  <si>
    <t>577757488</t>
  </si>
  <si>
    <t>Zařízení staveniště vybavení staveniště náklady na provoz a údržbu vybavení staveniště</t>
  </si>
  <si>
    <t>VRN7</t>
  </si>
  <si>
    <t>Provozní vlivy</t>
  </si>
  <si>
    <t>071203000</t>
  </si>
  <si>
    <t>Provoz dalšího subjektu</t>
  </si>
  <si>
    <t>1266388751</t>
  </si>
  <si>
    <t>08c - VRN přímé doprovodné výdaje</t>
  </si>
  <si>
    <t>034403000</t>
  </si>
  <si>
    <t>přechodné dopravní značení</t>
  </si>
  <si>
    <t>992604869</t>
  </si>
  <si>
    <t>přechodné dopravní značení - DIO</t>
  </si>
  <si>
    <t>SEZNAM FIGUR</t>
  </si>
  <si>
    <t>Výměra</t>
  </si>
  <si>
    <t xml:space="preserve"> 03/ I etapa A</t>
  </si>
  <si>
    <t>Použití figury:</t>
  </si>
  <si>
    <t>krajnice_50cm</t>
  </si>
  <si>
    <t xml:space="preserve"> 03/ I etapa B</t>
  </si>
  <si>
    <t xml:space="preserve"> 03/ I.etapa 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</si>
  <si>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</si>
  <si>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</si>
  <si>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</si>
  <si>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</si>
  <si>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</si>
  <si>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</si>
  <si>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</si>
  <si>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</si>
  <si>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</si>
  <si>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</si>
  <si>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</si>
  <si>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</si>
  <si>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</si>
  <si>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</si>
  <si>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</si>
  <si>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</si>
  <si>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</si>
  <si>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</si>
  <si>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</si>
  <si>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</si>
  <si>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</si>
  <si>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</si>
  <si>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</si>
  <si>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</si>
  <si>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</si>
  <si>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</si>
  <si>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</si>
  <si>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</si>
  <si>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</si>
  <si>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</si>
  <si>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</si>
  <si>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</si>
  <si>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</si>
  <si>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</si>
  <si>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</si>
  <si>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</si>
  <si>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</si>
  <si>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</si>
  <si>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</si>
  <si>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</si>
  <si>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</si>
  <si>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</si>
  <si>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</si>
  <si>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</si>
  <si>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</si>
  <si>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</si>
  <si>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</si>
  <si>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</si>
  <si>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</si>
  <si>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</si>
  <si>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</si>
  <si>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</si>
  <si>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</si>
  <si>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</si>
  <si>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</si>
  <si>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</si>
  <si>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</si>
  <si>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</si>
  <si>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</si>
  <si>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</si>
  <si>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</si>
  <si>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</si>
  <si>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</si>
  <si>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</si>
  <si>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</si>
  <si>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</si>
  <si>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</si>
  <si>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</si>
  <si>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</si>
  <si>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</si>
  <si>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</si>
  <si>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</si>
  <si>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</si>
  <si>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</si>
  <si>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</si>
  <si>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</si>
  <si>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</si>
  <si>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</si>
  <si>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</si>
  <si>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</si>
  <si>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</si>
  <si>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</si>
  <si>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</si>
  <si>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</si>
  <si>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</si>
  <si>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</si>
  <si>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</si>
  <si>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</si>
  <si>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</si>
  <si>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</si>
  <si>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</si>
  <si>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</si>
  <si>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</si>
  <si>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</si>
  <si>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</si>
  <si>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</si>
  <si>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</si>
  <si>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</si>
  <si>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</si>
  <si>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</si>
  <si>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</si>
  <si>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</si>
  <si>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</si>
  <si>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</si>
  <si>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</si>
  <si>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</si>
  <si>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</si>
  <si>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</si>
  <si>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</si>
  <si>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</si>
  <si>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</si>
  <si>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</si>
  <si>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</si>
  <si>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</si>
  <si>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</si>
  <si>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</si>
  <si>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</si>
  <si>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</si>
  <si>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</si>
  <si>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</si>
  <si>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</si>
  <si>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</si>
  <si>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</si>
  <si>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</si>
  <si>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</si>
  <si>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</si>
  <si>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</si>
  <si>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</si>
  <si>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</si>
  <si>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</si>
  <si>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</si>
  <si>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</si>
  <si>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</si>
  <si>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</si>
  <si>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</si>
  <si>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</si>
  <si>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</si>
  <si>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</si>
  <si>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</si>
  <si>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</si>
  <si>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</si>
  <si>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</si>
  <si>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</si>
  <si>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</si>
  <si>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</si>
  <si>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</si>
  <si>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</si>
  <si>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</si>
  <si>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</si>
  <si>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</si>
  <si>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</si>
  <si>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</si>
  <si>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</si>
  <si>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</si>
  <si>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</si>
  <si>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</si>
  <si>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</si>
  <si>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</si>
  <si>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</si>
  <si>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</si>
  <si>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</si>
  <si>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</si>
  <si>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</si>
  <si>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</si>
  <si>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</si>
  <si>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</si>
  <si>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</si>
  <si>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</si>
  <si>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</si>
  <si>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</si>
  <si>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</si>
  <si>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</si>
  <si>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</si>
  <si>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</si>
  <si>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</si>
  <si>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</si>
  <si>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</si>
  <si>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</si>
  <si>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</si>
  <si>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</si>
  <si>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</si>
  <si>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</si>
  <si>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</si>
  <si>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</si>
  <si>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</si>
  <si>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Provedení hydroizolace mostovek za studena</t>
  </si>
  <si>
    <t>Provedení izolace mostovek natěradly a tmely za studena nátěrem</t>
  </si>
  <si>
    <t>Poznámka k položce:_x000D_
izolační souvrství dle TZ - pol. 1-3 (primární, izolační, spojující vrstva)</t>
  </si>
  <si>
    <t>576123121</t>
  </si>
  <si>
    <t>Asfaltový koberec mastixový SMA 8 (AKMJ) tl 30 mm š přes 3 m</t>
  </si>
  <si>
    <t>Asfaltový koberec mastixový SMA 8 (AKMJ) s rozprostřením a se zhutněním v pruhu šířky přes 3 m, po zhutnění tl. 30 mm</t>
  </si>
  <si>
    <t>https://podminky.urs.cz/item/CS_URS_2022_02/576123121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</si>
</sst>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0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0" fillId="5" borderId="8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  <xf numFmtId="49" fontId="20" fillId="0" borderId="23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2251102" TargetMode="External"/><Relationship Id="rId13" Type="http://schemas.openxmlformats.org/officeDocument/2006/relationships/hyperlink" Target="https://podminky.urs.cz/item/CS_URS_2022_02/162201403" TargetMode="External"/><Relationship Id="rId18" Type="http://schemas.openxmlformats.org/officeDocument/2006/relationships/hyperlink" Target="https://podminky.urs.cz/item/CS_URS_2022_02/162201414" TargetMode="External"/><Relationship Id="rId26" Type="http://schemas.openxmlformats.org/officeDocument/2006/relationships/hyperlink" Target="https://podminky.urs.cz/item/CS_URS_2022_02/162301933" TargetMode="External"/><Relationship Id="rId39" Type="http://schemas.openxmlformats.org/officeDocument/2006/relationships/hyperlink" Target="https://podminky.urs.cz/item/CS_URS_2022_02/997211511" TargetMode="External"/><Relationship Id="rId3" Type="http://schemas.openxmlformats.org/officeDocument/2006/relationships/hyperlink" Target="https://podminky.urs.cz/item/CS_URS_2022_02/112101101" TargetMode="External"/><Relationship Id="rId21" Type="http://schemas.openxmlformats.org/officeDocument/2006/relationships/hyperlink" Target="https://podminky.urs.cz/item/CS_URS_2022_02/162201423" TargetMode="External"/><Relationship Id="rId34" Type="http://schemas.openxmlformats.org/officeDocument/2006/relationships/hyperlink" Target="https://podminky.urs.cz/item/CS_URS_2022_02/162301973" TargetMode="External"/><Relationship Id="rId7" Type="http://schemas.openxmlformats.org/officeDocument/2006/relationships/hyperlink" Target="https://podminky.urs.cz/item/CS_URS_2022_02/112251101" TargetMode="External"/><Relationship Id="rId12" Type="http://schemas.openxmlformats.org/officeDocument/2006/relationships/hyperlink" Target="https://podminky.urs.cz/item/CS_URS_2022_02/162201402" TargetMode="External"/><Relationship Id="rId17" Type="http://schemas.openxmlformats.org/officeDocument/2006/relationships/hyperlink" Target="https://podminky.urs.cz/item/CS_URS_2022_02/162201413" TargetMode="External"/><Relationship Id="rId25" Type="http://schemas.openxmlformats.org/officeDocument/2006/relationships/hyperlink" Target="https://podminky.urs.cz/item/CS_URS_2022_02/162301932" TargetMode="External"/><Relationship Id="rId33" Type="http://schemas.openxmlformats.org/officeDocument/2006/relationships/hyperlink" Target="https://podminky.urs.cz/item/CS_URS_2022_02/162301972" TargetMode="External"/><Relationship Id="rId38" Type="http://schemas.openxmlformats.org/officeDocument/2006/relationships/hyperlink" Target="https://podminky.urs.cz/item/CS_URS_2022_02/963021112" TargetMode="External"/><Relationship Id="rId2" Type="http://schemas.openxmlformats.org/officeDocument/2006/relationships/hyperlink" Target="https://podminky.urs.cz/item/CS_URS_2022_02/112101101" TargetMode="External"/><Relationship Id="rId16" Type="http://schemas.openxmlformats.org/officeDocument/2006/relationships/hyperlink" Target="https://podminky.urs.cz/item/CS_URS_2022_02/162201412" TargetMode="External"/><Relationship Id="rId20" Type="http://schemas.openxmlformats.org/officeDocument/2006/relationships/hyperlink" Target="https://podminky.urs.cz/item/CS_URS_2022_02/162201422" TargetMode="External"/><Relationship Id="rId29" Type="http://schemas.openxmlformats.org/officeDocument/2006/relationships/hyperlink" Target="https://podminky.urs.cz/item/CS_URS_2022_02/162301952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1251102" TargetMode="External"/><Relationship Id="rId6" Type="http://schemas.openxmlformats.org/officeDocument/2006/relationships/hyperlink" Target="https://podminky.urs.cz/item/CS_URS_2022_02/112101104" TargetMode="External"/><Relationship Id="rId11" Type="http://schemas.openxmlformats.org/officeDocument/2006/relationships/hyperlink" Target="https://podminky.urs.cz/item/CS_URS_2022_02/162201401" TargetMode="External"/><Relationship Id="rId24" Type="http://schemas.openxmlformats.org/officeDocument/2006/relationships/hyperlink" Target="https://podminky.urs.cz/item/CS_URS_2022_02/162301931" TargetMode="External"/><Relationship Id="rId32" Type="http://schemas.openxmlformats.org/officeDocument/2006/relationships/hyperlink" Target="https://podminky.urs.cz/item/CS_URS_2022_02/162301971" TargetMode="External"/><Relationship Id="rId37" Type="http://schemas.openxmlformats.org/officeDocument/2006/relationships/hyperlink" Target="https://podminky.urs.cz/item/CS_URS_2022_02/962021112" TargetMode="External"/><Relationship Id="rId40" Type="http://schemas.openxmlformats.org/officeDocument/2006/relationships/hyperlink" Target="https://podminky.urs.cz/item/CS_URS_2022_02/997211519" TargetMode="External"/><Relationship Id="rId5" Type="http://schemas.openxmlformats.org/officeDocument/2006/relationships/hyperlink" Target="https://podminky.urs.cz/item/CS_URS_2022_02/112101103" TargetMode="External"/><Relationship Id="rId15" Type="http://schemas.openxmlformats.org/officeDocument/2006/relationships/hyperlink" Target="https://podminky.urs.cz/item/CS_URS_2022_02/162201411" TargetMode="External"/><Relationship Id="rId23" Type="http://schemas.openxmlformats.org/officeDocument/2006/relationships/hyperlink" Target="https://podminky.urs.cz/item/CS_URS_2022_02/162301501" TargetMode="External"/><Relationship Id="rId28" Type="http://schemas.openxmlformats.org/officeDocument/2006/relationships/hyperlink" Target="https://podminky.urs.cz/item/CS_URS_2022_02/162301951" TargetMode="External"/><Relationship Id="rId36" Type="http://schemas.openxmlformats.org/officeDocument/2006/relationships/hyperlink" Target="https://podminky.urs.cz/item/CS_URS_2022_02/162301981" TargetMode="External"/><Relationship Id="rId10" Type="http://schemas.openxmlformats.org/officeDocument/2006/relationships/hyperlink" Target="https://podminky.urs.cz/item/CS_URS_2022_02/112251104" TargetMode="External"/><Relationship Id="rId19" Type="http://schemas.openxmlformats.org/officeDocument/2006/relationships/hyperlink" Target="https://podminky.urs.cz/item/CS_URS_2022_02/162201421" TargetMode="External"/><Relationship Id="rId31" Type="http://schemas.openxmlformats.org/officeDocument/2006/relationships/hyperlink" Target="https://podminky.urs.cz/item/CS_URS_2022_02/162301954" TargetMode="External"/><Relationship Id="rId4" Type="http://schemas.openxmlformats.org/officeDocument/2006/relationships/hyperlink" Target="https://podminky.urs.cz/item/CS_URS_2022_02/112101102" TargetMode="External"/><Relationship Id="rId9" Type="http://schemas.openxmlformats.org/officeDocument/2006/relationships/hyperlink" Target="https://podminky.urs.cz/item/CS_URS_2022_02/112251103" TargetMode="External"/><Relationship Id="rId14" Type="http://schemas.openxmlformats.org/officeDocument/2006/relationships/hyperlink" Target="https://podminky.urs.cz/item/CS_URS_2022_02/162201404" TargetMode="External"/><Relationship Id="rId22" Type="http://schemas.openxmlformats.org/officeDocument/2006/relationships/hyperlink" Target="https://podminky.urs.cz/item/CS_URS_2022_02/162201424" TargetMode="External"/><Relationship Id="rId27" Type="http://schemas.openxmlformats.org/officeDocument/2006/relationships/hyperlink" Target="https://podminky.urs.cz/item/CS_URS_2022_02/162301934" TargetMode="External"/><Relationship Id="rId30" Type="http://schemas.openxmlformats.org/officeDocument/2006/relationships/hyperlink" Target="https://podminky.urs.cz/item/CS_URS_2022_02/162301953" TargetMode="External"/><Relationship Id="rId35" Type="http://schemas.openxmlformats.org/officeDocument/2006/relationships/hyperlink" Target="https://podminky.urs.cz/item/CS_URS_2022_02/16230197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951111" TargetMode="External"/><Relationship Id="rId13" Type="http://schemas.openxmlformats.org/officeDocument/2006/relationships/hyperlink" Target="https://podminky.urs.cz/item/CS_URS_2022_02/564861111" TargetMode="External"/><Relationship Id="rId18" Type="http://schemas.openxmlformats.org/officeDocument/2006/relationships/hyperlink" Target="https://podminky.urs.cz/item/CS_URS_2022_02/573231108" TargetMode="External"/><Relationship Id="rId26" Type="http://schemas.openxmlformats.org/officeDocument/2006/relationships/hyperlink" Target="https://podminky.urs.cz/item/CS_URS_2022_02/998762101" TargetMode="External"/><Relationship Id="rId3" Type="http://schemas.openxmlformats.org/officeDocument/2006/relationships/hyperlink" Target="https://podminky.urs.cz/item/CS_URS_2022_02/171151131" TargetMode="External"/><Relationship Id="rId21" Type="http://schemas.openxmlformats.org/officeDocument/2006/relationships/hyperlink" Target="https://podminky.urs.cz/item/CS_URS_2022_02/914511111" TargetMode="External"/><Relationship Id="rId7" Type="http://schemas.openxmlformats.org/officeDocument/2006/relationships/hyperlink" Target="https://podminky.urs.cz/item/CS_URS_2022_02/181411121" TargetMode="External"/><Relationship Id="rId12" Type="http://schemas.openxmlformats.org/officeDocument/2006/relationships/hyperlink" Target="https://podminky.urs.cz/item/CS_URS_2022_02/232221131" TargetMode="External"/><Relationship Id="rId17" Type="http://schemas.openxmlformats.org/officeDocument/2006/relationships/hyperlink" Target="https://podminky.urs.cz/item/CS_URS_2022_02/573191111" TargetMode="External"/><Relationship Id="rId25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162751117" TargetMode="External"/><Relationship Id="rId16" Type="http://schemas.openxmlformats.org/officeDocument/2006/relationships/hyperlink" Target="https://podminky.urs.cz/item/CS_URS_2022_02/569903311" TargetMode="External"/><Relationship Id="rId20" Type="http://schemas.openxmlformats.org/officeDocument/2006/relationships/hyperlink" Target="https://podminky.urs.cz/item/CS_URS_2022_02/914111111" TargetMode="External"/><Relationship Id="rId1" Type="http://schemas.openxmlformats.org/officeDocument/2006/relationships/hyperlink" Target="https://podminky.urs.cz/item/CS_URS_2022_02/122251106" TargetMode="External"/><Relationship Id="rId6" Type="http://schemas.openxmlformats.org/officeDocument/2006/relationships/hyperlink" Target="https://podminky.urs.cz/item/CS_URS_2022_02/181351103" TargetMode="External"/><Relationship Id="rId11" Type="http://schemas.openxmlformats.org/officeDocument/2006/relationships/hyperlink" Target="https://podminky.urs.cz/item/CS_URS_2022_02/182251101" TargetMode="External"/><Relationship Id="rId24" Type="http://schemas.openxmlformats.org/officeDocument/2006/relationships/hyperlink" Target="https://podminky.urs.cz/item/CS_URS_2022_02/916131213" TargetMode="External"/><Relationship Id="rId5" Type="http://schemas.openxmlformats.org/officeDocument/2006/relationships/hyperlink" Target="https://podminky.urs.cz/item/CS_URS_2022_02/181111121" TargetMode="External"/><Relationship Id="rId15" Type="http://schemas.openxmlformats.org/officeDocument/2006/relationships/hyperlink" Target="https://podminky.urs.cz/item/CS_URS_2022_02/565145111" TargetMode="External"/><Relationship Id="rId23" Type="http://schemas.openxmlformats.org/officeDocument/2006/relationships/hyperlink" Target="https://podminky.urs.cz/item/CS_URS_2022_02/915621111" TargetMode="External"/><Relationship Id="rId10" Type="http://schemas.openxmlformats.org/officeDocument/2006/relationships/hyperlink" Target="https://podminky.urs.cz/item/CS_URS_2022_02/182151111" TargetMode="External"/><Relationship Id="rId19" Type="http://schemas.openxmlformats.org/officeDocument/2006/relationships/hyperlink" Target="https://podminky.urs.cz/item/CS_URS_2022_02/57713411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181951112" TargetMode="External"/><Relationship Id="rId14" Type="http://schemas.openxmlformats.org/officeDocument/2006/relationships/hyperlink" Target="https://podminky.urs.cz/item/CS_URS_2022_02/564952111" TargetMode="External"/><Relationship Id="rId22" Type="http://schemas.openxmlformats.org/officeDocument/2006/relationships/hyperlink" Target="https://podminky.urs.cz/item/CS_URS_2022_02/915231112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2225110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17120123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421321108" TargetMode="External"/><Relationship Id="rId13" Type="http://schemas.openxmlformats.org/officeDocument/2006/relationships/hyperlink" Target="https://podminky.urs.cz/item/CS_URS_2022_02/577134141" TargetMode="External"/><Relationship Id="rId18" Type="http://schemas.openxmlformats.org/officeDocument/2006/relationships/hyperlink" Target="https://podminky.urs.cz/item/CS_URS_2022_02/946111214" TargetMode="External"/><Relationship Id="rId26" Type="http://schemas.openxmlformats.org/officeDocument/2006/relationships/hyperlink" Target="https://podminky.urs.cz/item/CS_URS_2022_02/985311211" TargetMode="External"/><Relationship Id="rId39" Type="http://schemas.openxmlformats.org/officeDocument/2006/relationships/hyperlink" Target="https://podminky.urs.cz/item/CS_URS_2022_02/998212111" TargetMode="External"/><Relationship Id="rId3" Type="http://schemas.openxmlformats.org/officeDocument/2006/relationships/hyperlink" Target="https://podminky.urs.cz/item/CS_URS_2022_02/113107152" TargetMode="External"/><Relationship Id="rId21" Type="http://schemas.openxmlformats.org/officeDocument/2006/relationships/hyperlink" Target="https://podminky.urs.cz/item/CS_URS_2022_02/946311821" TargetMode="External"/><Relationship Id="rId34" Type="http://schemas.openxmlformats.org/officeDocument/2006/relationships/hyperlink" Target="https://podminky.urs.cz/item/CS_URS_2022_02/985341122" TargetMode="External"/><Relationship Id="rId42" Type="http://schemas.openxmlformats.org/officeDocument/2006/relationships/drawing" Target="../drawings/drawing8.xml"/><Relationship Id="rId7" Type="http://schemas.openxmlformats.org/officeDocument/2006/relationships/hyperlink" Target="https://podminky.urs.cz/item/CS_URS_2022_02/162301501" TargetMode="External"/><Relationship Id="rId12" Type="http://schemas.openxmlformats.org/officeDocument/2006/relationships/hyperlink" Target="https://podminky.urs.cz/item/CS_URS_2022_02/573211107" TargetMode="External"/><Relationship Id="rId17" Type="http://schemas.openxmlformats.org/officeDocument/2006/relationships/hyperlink" Target="https://podminky.urs.cz/item/CS_URS_2022_02/946111114" TargetMode="External"/><Relationship Id="rId25" Type="http://schemas.openxmlformats.org/officeDocument/2006/relationships/hyperlink" Target="https://podminky.urs.cz/item/CS_URS_2022_02/985311114" TargetMode="External"/><Relationship Id="rId33" Type="http://schemas.openxmlformats.org/officeDocument/2006/relationships/hyperlink" Target="https://podminky.urs.cz/item/CS_URS_2022_02/985331114" TargetMode="External"/><Relationship Id="rId38" Type="http://schemas.openxmlformats.org/officeDocument/2006/relationships/hyperlink" Target="https://podminky.urs.cz/item/CS_URS_2022_02/997211612" TargetMode="External"/><Relationship Id="rId2" Type="http://schemas.openxmlformats.org/officeDocument/2006/relationships/hyperlink" Target="https://podminky.urs.cz/item/CS_URS_2022_02/113107111" TargetMode="External"/><Relationship Id="rId16" Type="http://schemas.openxmlformats.org/officeDocument/2006/relationships/hyperlink" Target="https://podminky.urs.cz/item/CS_URS_2022_02/941311811" TargetMode="External"/><Relationship Id="rId20" Type="http://schemas.openxmlformats.org/officeDocument/2006/relationships/hyperlink" Target="https://podminky.urs.cz/item/CS_URS_2022_02/946311221" TargetMode="External"/><Relationship Id="rId29" Type="http://schemas.openxmlformats.org/officeDocument/2006/relationships/hyperlink" Target="https://podminky.urs.cz/item/CS_URS_2022_02/985321111" TargetMode="External"/><Relationship Id="rId41" Type="http://schemas.openxmlformats.org/officeDocument/2006/relationships/hyperlink" Target="https://podminky.urs.cz/item/CS_URS_2022_02/711391303" TargetMode="External"/><Relationship Id="rId1" Type="http://schemas.openxmlformats.org/officeDocument/2006/relationships/hyperlink" Target="https://podminky.urs.cz/item/CS_URS_2022_02/111211201" TargetMode="External"/><Relationship Id="rId6" Type="http://schemas.openxmlformats.org/officeDocument/2006/relationships/hyperlink" Target="https://podminky.urs.cz/item/CS_URS_2022_02/114203301" TargetMode="External"/><Relationship Id="rId11" Type="http://schemas.openxmlformats.org/officeDocument/2006/relationships/hyperlink" Target="https://podminky.urs.cz/item/CS_URS_2022_02/565135121" TargetMode="External"/><Relationship Id="rId24" Type="http://schemas.openxmlformats.org/officeDocument/2006/relationships/hyperlink" Target="https://podminky.urs.cz/item/CS_URS_2022_02/985311111" TargetMode="External"/><Relationship Id="rId32" Type="http://schemas.openxmlformats.org/officeDocument/2006/relationships/hyperlink" Target="https://podminky.urs.cz/item/CS_URS_2022_02/985324211" TargetMode="External"/><Relationship Id="rId37" Type="http://schemas.openxmlformats.org/officeDocument/2006/relationships/hyperlink" Target="https://podminky.urs.cz/item/CS_URS_2022_02/997211521" TargetMode="External"/><Relationship Id="rId40" Type="http://schemas.openxmlformats.org/officeDocument/2006/relationships/hyperlink" Target="https://podminky.urs.cz/item/CS_URS_2022_02/711311001" TargetMode="External"/><Relationship Id="rId5" Type="http://schemas.openxmlformats.org/officeDocument/2006/relationships/hyperlink" Target="https://podminky.urs.cz/item/CS_URS_2022_02/114203201" TargetMode="External"/><Relationship Id="rId15" Type="http://schemas.openxmlformats.org/officeDocument/2006/relationships/hyperlink" Target="https://podminky.urs.cz/item/CS_URS_2022_02/941311211" TargetMode="External"/><Relationship Id="rId23" Type="http://schemas.openxmlformats.org/officeDocument/2006/relationships/hyperlink" Target="https://podminky.urs.cz/item/CS_URS_2022_02/985121221" TargetMode="External"/><Relationship Id="rId28" Type="http://schemas.openxmlformats.org/officeDocument/2006/relationships/hyperlink" Target="https://podminky.urs.cz/item/CS_URS_2022_02/985311313" TargetMode="External"/><Relationship Id="rId36" Type="http://schemas.openxmlformats.org/officeDocument/2006/relationships/hyperlink" Target="https://podminky.urs.cz/item/CS_URS_2022_02/997013509" TargetMode="External"/><Relationship Id="rId10" Type="http://schemas.openxmlformats.org/officeDocument/2006/relationships/hyperlink" Target="https://podminky.urs.cz/item/CS_URS_2022_02/465515427" TargetMode="External"/><Relationship Id="rId19" Type="http://schemas.openxmlformats.org/officeDocument/2006/relationships/hyperlink" Target="https://podminky.urs.cz/item/CS_URS_2022_02/946311121" TargetMode="External"/><Relationship Id="rId31" Type="http://schemas.openxmlformats.org/officeDocument/2006/relationships/hyperlink" Target="https://podminky.urs.cz/item/CS_URS_2022_02/985323111" TargetMode="External"/><Relationship Id="rId4" Type="http://schemas.openxmlformats.org/officeDocument/2006/relationships/hyperlink" Target="https://podminky.urs.cz/item/CS_URS_2022_02/114203101" TargetMode="External"/><Relationship Id="rId9" Type="http://schemas.openxmlformats.org/officeDocument/2006/relationships/hyperlink" Target="https://podminky.urs.cz/item/CS_URS_2022_02/421361236" TargetMode="External"/><Relationship Id="rId14" Type="http://schemas.openxmlformats.org/officeDocument/2006/relationships/hyperlink" Target="https://podminky.urs.cz/item/CS_URS_2022_02/941311111" TargetMode="External"/><Relationship Id="rId22" Type="http://schemas.openxmlformats.org/officeDocument/2006/relationships/hyperlink" Target="https://podminky.urs.cz/item/CS_URS_2022_02/985121121" TargetMode="External"/><Relationship Id="rId27" Type="http://schemas.openxmlformats.org/officeDocument/2006/relationships/hyperlink" Target="https://podminky.urs.cz/item/CS_URS_2022_02/985311214" TargetMode="External"/><Relationship Id="rId30" Type="http://schemas.openxmlformats.org/officeDocument/2006/relationships/hyperlink" Target="https://podminky.urs.cz/item/CS_URS_2022_02/985321112" TargetMode="External"/><Relationship Id="rId35" Type="http://schemas.openxmlformats.org/officeDocument/2006/relationships/hyperlink" Target="https://podminky.urs.cz/item/CS_URS_2022_02/99701350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2_02/99722187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9521110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podminky.urs.cz/item/CS_URS_2022_02/162751117" TargetMode="External"/><Relationship Id="rId7" Type="http://schemas.openxmlformats.org/officeDocument/2006/relationships/hyperlink" Target="https://podminky.urs.cz/item/CS_URS_2022_02/594411112" TargetMode="External"/><Relationship Id="rId12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132251253" TargetMode="External"/><Relationship Id="rId1" Type="http://schemas.openxmlformats.org/officeDocument/2006/relationships/hyperlink" Target="https://podminky.urs.cz/item/CS_URS_2022_02/113105113" TargetMode="External"/><Relationship Id="rId6" Type="http://schemas.openxmlformats.org/officeDocument/2006/relationships/hyperlink" Target="https://podminky.urs.cz/item/CS_URS_2022_02/451577877" TargetMode="External"/><Relationship Id="rId11" Type="http://schemas.openxmlformats.org/officeDocument/2006/relationships/hyperlink" Target="https://podminky.urs.cz/item/CS_URS_2022_02/979054442" TargetMode="External"/><Relationship Id="rId5" Type="http://schemas.openxmlformats.org/officeDocument/2006/relationships/hyperlink" Target="https://podminky.urs.cz/item/CS_URS_2022_02/181951111" TargetMode="External"/><Relationship Id="rId10" Type="http://schemas.openxmlformats.org/officeDocument/2006/relationships/hyperlink" Target="https://podminky.urs.cz/item/CS_URS_2022_02/935112311" TargetMode="External"/><Relationship Id="rId4" Type="http://schemas.openxmlformats.org/officeDocument/2006/relationships/hyperlink" Target="https://podminky.urs.cz/item/CS_URS_2022_02/175151101" TargetMode="External"/><Relationship Id="rId9" Type="http://schemas.openxmlformats.org/officeDocument/2006/relationships/hyperlink" Target="https://podminky.urs.cz/item/CS_URS_2022_02/91952114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2_02/171251201" TargetMode="External"/><Relationship Id="rId1" Type="http://schemas.openxmlformats.org/officeDocument/2006/relationships/hyperlink" Target="https://podminky.urs.cz/item/CS_URS_2022_02/17120123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88" t="s">
        <v>6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98" t="s">
        <v>15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R5" s="19"/>
      <c r="BE5" s="295" t="s">
        <v>16</v>
      </c>
      <c r="BS5" s="16" t="s">
        <v>7</v>
      </c>
    </row>
    <row r="6" spans="1:74" ht="36.9" customHeight="1">
      <c r="B6" s="19"/>
      <c r="D6" s="25" t="s">
        <v>17</v>
      </c>
      <c r="K6" s="299" t="s">
        <v>18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R6" s="19"/>
      <c r="BE6" s="296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96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96"/>
      <c r="BS8" s="16" t="s">
        <v>7</v>
      </c>
    </row>
    <row r="9" spans="1:74" ht="14.4" customHeight="1">
      <c r="B9" s="19"/>
      <c r="AR9" s="19"/>
      <c r="BE9" s="296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96"/>
      <c r="BS10" s="16" t="s">
        <v>7</v>
      </c>
    </row>
    <row r="11" spans="1:74" ht="18.45" customHeight="1">
      <c r="B11" s="19"/>
      <c r="E11" s="24" t="s">
        <v>27</v>
      </c>
      <c r="AK11" s="26" t="s">
        <v>28</v>
      </c>
      <c r="AN11" s="24" t="s">
        <v>3</v>
      </c>
      <c r="AR11" s="19"/>
      <c r="BE11" s="296"/>
      <c r="BS11" s="16" t="s">
        <v>7</v>
      </c>
    </row>
    <row r="12" spans="1:74" ht="6.9" customHeight="1">
      <c r="B12" s="19"/>
      <c r="AR12" s="19"/>
      <c r="BE12" s="296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96"/>
      <c r="BS13" s="16" t="s">
        <v>7</v>
      </c>
    </row>
    <row r="14" spans="1:74" ht="13.2">
      <c r="B14" s="19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6" t="s">
        <v>28</v>
      </c>
      <c r="AN14" s="28" t="s">
        <v>30</v>
      </c>
      <c r="AR14" s="19"/>
      <c r="BE14" s="296"/>
      <c r="BS14" s="16" t="s">
        <v>7</v>
      </c>
    </row>
    <row r="15" spans="1:74" ht="6.9" customHeight="1">
      <c r="B15" s="19"/>
      <c r="AR15" s="19"/>
      <c r="BE15" s="296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96"/>
      <c r="BS16" s="16" t="s">
        <v>4</v>
      </c>
    </row>
    <row r="17" spans="2:71" ht="18.45" customHeight="1">
      <c r="B17" s="19"/>
      <c r="E17" s="24" t="s">
        <v>32</v>
      </c>
      <c r="AK17" s="26" t="s">
        <v>28</v>
      </c>
      <c r="AN17" s="24" t="s">
        <v>3</v>
      </c>
      <c r="AR17" s="19"/>
      <c r="BE17" s="296"/>
      <c r="BS17" s="16" t="s">
        <v>33</v>
      </c>
    </row>
    <row r="18" spans="2:71" ht="6.9" customHeight="1">
      <c r="B18" s="19"/>
      <c r="AR18" s="19"/>
      <c r="BE18" s="296"/>
      <c r="BS18" s="16" t="s">
        <v>7</v>
      </c>
    </row>
    <row r="19" spans="2:71" ht="12" customHeight="1">
      <c r="B19" s="19"/>
      <c r="D19" s="26" t="s">
        <v>34</v>
      </c>
      <c r="AK19" s="26" t="s">
        <v>26</v>
      </c>
      <c r="AN19" s="24" t="s">
        <v>3</v>
      </c>
      <c r="AR19" s="19"/>
      <c r="BE19" s="296"/>
      <c r="BS19" s="16" t="s">
        <v>7</v>
      </c>
    </row>
    <row r="20" spans="2:71" ht="18.45" customHeight="1">
      <c r="B20" s="19"/>
      <c r="E20" s="24" t="s">
        <v>35</v>
      </c>
      <c r="AK20" s="26" t="s">
        <v>28</v>
      </c>
      <c r="AN20" s="24" t="s">
        <v>3</v>
      </c>
      <c r="AR20" s="19"/>
      <c r="BE20" s="296"/>
      <c r="BS20" s="16" t="s">
        <v>33</v>
      </c>
    </row>
    <row r="21" spans="2:71" ht="6.9" customHeight="1">
      <c r="B21" s="19"/>
      <c r="AR21" s="19"/>
      <c r="BE21" s="296"/>
    </row>
    <row r="22" spans="2:71" ht="12" customHeight="1">
      <c r="B22" s="19"/>
      <c r="D22" s="26" t="s">
        <v>36</v>
      </c>
      <c r="AR22" s="19"/>
      <c r="BE22" s="296"/>
    </row>
    <row r="23" spans="2:71" ht="47.25" customHeight="1">
      <c r="B23" s="19"/>
      <c r="E23" s="302" t="s">
        <v>37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19"/>
      <c r="BE23" s="296"/>
    </row>
    <row r="24" spans="2:71" ht="6.9" customHeight="1">
      <c r="B24" s="19"/>
      <c r="AR24" s="19"/>
      <c r="BE24" s="296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96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3">
        <f>ROUND(AG54,2)</f>
        <v>0</v>
      </c>
      <c r="AL26" s="304"/>
      <c r="AM26" s="304"/>
      <c r="AN26" s="304"/>
      <c r="AO26" s="304"/>
      <c r="AR26" s="31"/>
      <c r="BE26" s="296"/>
    </row>
    <row r="27" spans="2:71" s="1" customFormat="1" ht="6.9" customHeight="1">
      <c r="B27" s="31"/>
      <c r="AR27" s="31"/>
      <c r="BE27" s="296"/>
    </row>
    <row r="28" spans="2:71" s="1" customFormat="1" ht="13.2">
      <c r="B28" s="31"/>
      <c r="L28" s="305" t="s">
        <v>39</v>
      </c>
      <c r="M28" s="305"/>
      <c r="N28" s="305"/>
      <c r="O28" s="305"/>
      <c r="P28" s="305"/>
      <c r="W28" s="305" t="s">
        <v>40</v>
      </c>
      <c r="X28" s="305"/>
      <c r="Y28" s="305"/>
      <c r="Z28" s="305"/>
      <c r="AA28" s="305"/>
      <c r="AB28" s="305"/>
      <c r="AC28" s="305"/>
      <c r="AD28" s="305"/>
      <c r="AE28" s="305"/>
      <c r="AK28" s="305" t="s">
        <v>41</v>
      </c>
      <c r="AL28" s="305"/>
      <c r="AM28" s="305"/>
      <c r="AN28" s="305"/>
      <c r="AO28" s="305"/>
      <c r="AR28" s="31"/>
      <c r="BE28" s="296"/>
    </row>
    <row r="29" spans="2:71" s="2" customFormat="1" ht="14.4" customHeight="1">
      <c r="B29" s="35"/>
      <c r="D29" s="26" t="s">
        <v>42</v>
      </c>
      <c r="F29" s="26" t="s">
        <v>43</v>
      </c>
      <c r="L29" s="281">
        <v>0.21</v>
      </c>
      <c r="M29" s="282"/>
      <c r="N29" s="282"/>
      <c r="O29" s="282"/>
      <c r="P29" s="282"/>
      <c r="W29" s="283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K29" s="283">
        <f>ROUND(AV54, 2)</f>
        <v>0</v>
      </c>
      <c r="AL29" s="282"/>
      <c r="AM29" s="282"/>
      <c r="AN29" s="282"/>
      <c r="AO29" s="282"/>
      <c r="AR29" s="35"/>
      <c r="BE29" s="297"/>
    </row>
    <row r="30" spans="2:71" s="2" customFormat="1" ht="14.4" customHeight="1">
      <c r="B30" s="35"/>
      <c r="F30" s="26" t="s">
        <v>44</v>
      </c>
      <c r="L30" s="281">
        <v>0.15</v>
      </c>
      <c r="M30" s="282"/>
      <c r="N30" s="282"/>
      <c r="O30" s="282"/>
      <c r="P30" s="282"/>
      <c r="W30" s="283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K30" s="283">
        <f>ROUND(AW54, 2)</f>
        <v>0</v>
      </c>
      <c r="AL30" s="282"/>
      <c r="AM30" s="282"/>
      <c r="AN30" s="282"/>
      <c r="AO30" s="282"/>
      <c r="AR30" s="35"/>
      <c r="BE30" s="297"/>
    </row>
    <row r="31" spans="2:71" s="2" customFormat="1" ht="14.4" hidden="1" customHeight="1">
      <c r="B31" s="35"/>
      <c r="F31" s="26" t="s">
        <v>45</v>
      </c>
      <c r="L31" s="281">
        <v>0.21</v>
      </c>
      <c r="M31" s="282"/>
      <c r="N31" s="282"/>
      <c r="O31" s="282"/>
      <c r="P31" s="282"/>
      <c r="W31" s="283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K31" s="283">
        <v>0</v>
      </c>
      <c r="AL31" s="282"/>
      <c r="AM31" s="282"/>
      <c r="AN31" s="282"/>
      <c r="AO31" s="282"/>
      <c r="AR31" s="35"/>
      <c r="BE31" s="297"/>
    </row>
    <row r="32" spans="2:71" s="2" customFormat="1" ht="14.4" hidden="1" customHeight="1">
      <c r="B32" s="35"/>
      <c r="F32" s="26" t="s">
        <v>46</v>
      </c>
      <c r="L32" s="281">
        <v>0.15</v>
      </c>
      <c r="M32" s="282"/>
      <c r="N32" s="282"/>
      <c r="O32" s="282"/>
      <c r="P32" s="282"/>
      <c r="W32" s="283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K32" s="283">
        <v>0</v>
      </c>
      <c r="AL32" s="282"/>
      <c r="AM32" s="282"/>
      <c r="AN32" s="282"/>
      <c r="AO32" s="282"/>
      <c r="AR32" s="35"/>
      <c r="BE32" s="297"/>
    </row>
    <row r="33" spans="2:44" s="2" customFormat="1" ht="14.4" hidden="1" customHeight="1">
      <c r="B33" s="35"/>
      <c r="F33" s="26" t="s">
        <v>47</v>
      </c>
      <c r="L33" s="281">
        <v>0</v>
      </c>
      <c r="M33" s="282"/>
      <c r="N33" s="282"/>
      <c r="O33" s="282"/>
      <c r="P33" s="282"/>
      <c r="W33" s="283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K33" s="283">
        <v>0</v>
      </c>
      <c r="AL33" s="282"/>
      <c r="AM33" s="282"/>
      <c r="AN33" s="282"/>
      <c r="AO33" s="282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87" t="s">
        <v>50</v>
      </c>
      <c r="Y35" s="285"/>
      <c r="Z35" s="285"/>
      <c r="AA35" s="285"/>
      <c r="AB35" s="285"/>
      <c r="AC35" s="38"/>
      <c r="AD35" s="38"/>
      <c r="AE35" s="38"/>
      <c r="AF35" s="38"/>
      <c r="AG35" s="38"/>
      <c r="AH35" s="38"/>
      <c r="AI35" s="38"/>
      <c r="AJ35" s="38"/>
      <c r="AK35" s="284">
        <f>SUM(AK26:AK33)</f>
        <v>0</v>
      </c>
      <c r="AL35" s="285"/>
      <c r="AM35" s="285"/>
      <c r="AN35" s="285"/>
      <c r="AO35" s="286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51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20190312</v>
      </c>
      <c r="AR44" s="44"/>
    </row>
    <row r="45" spans="2:44" s="4" customFormat="1" ht="36.9" customHeight="1">
      <c r="B45" s="45"/>
      <c r="C45" s="46" t="s">
        <v>17</v>
      </c>
      <c r="L45" s="309" t="str">
        <f>K6</f>
        <v>Cyklostezka Šluknov - Fukov I. etapa (2022)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Šluknov</v>
      </c>
      <c r="AI47" s="26" t="s">
        <v>23</v>
      </c>
      <c r="AM47" s="292" t="str">
        <f>IF(AN8= "","",AN8)</f>
        <v>16. 11. 2022</v>
      </c>
      <c r="AN47" s="292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Město Šluknov</v>
      </c>
      <c r="AI49" s="26" t="s">
        <v>31</v>
      </c>
      <c r="AM49" s="293" t="str">
        <f>IF(E17="","",E17)</f>
        <v>Ing. Kňákal</v>
      </c>
      <c r="AN49" s="294"/>
      <c r="AO49" s="294"/>
      <c r="AP49" s="294"/>
      <c r="AR49" s="31"/>
      <c r="AS49" s="277" t="s">
        <v>52</v>
      </c>
      <c r="AT49" s="27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93" t="str">
        <f>IF(E20="","",E20)</f>
        <v>J. Nešněra</v>
      </c>
      <c r="AN50" s="294"/>
      <c r="AO50" s="294"/>
      <c r="AP50" s="294"/>
      <c r="AR50" s="31"/>
      <c r="AS50" s="279"/>
      <c r="AT50" s="280"/>
      <c r="BD50" s="52"/>
    </row>
    <row r="51" spans="1:91" s="1" customFormat="1" ht="10.8" customHeight="1">
      <c r="B51" s="31"/>
      <c r="AR51" s="31"/>
      <c r="AS51" s="279"/>
      <c r="AT51" s="280"/>
      <c r="BD51" s="52"/>
    </row>
    <row r="52" spans="1:91" s="1" customFormat="1" ht="29.25" customHeight="1">
      <c r="B52" s="31"/>
      <c r="C52" s="312" t="s">
        <v>53</v>
      </c>
      <c r="D52" s="291"/>
      <c r="E52" s="291"/>
      <c r="F52" s="291"/>
      <c r="G52" s="291"/>
      <c r="H52" s="53"/>
      <c r="I52" s="311" t="s">
        <v>54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0" t="s">
        <v>55</v>
      </c>
      <c r="AH52" s="291"/>
      <c r="AI52" s="291"/>
      <c r="AJ52" s="291"/>
      <c r="AK52" s="291"/>
      <c r="AL52" s="291"/>
      <c r="AM52" s="291"/>
      <c r="AN52" s="311" t="s">
        <v>56</v>
      </c>
      <c r="AO52" s="291"/>
      <c r="AP52" s="291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8">
        <f>ROUND(AG55+AG56+AG60+AG63+AG66+AG69,2)</f>
        <v>0</v>
      </c>
      <c r="AH54" s="308"/>
      <c r="AI54" s="308"/>
      <c r="AJ54" s="308"/>
      <c r="AK54" s="308"/>
      <c r="AL54" s="308"/>
      <c r="AM54" s="308"/>
      <c r="AN54" s="276">
        <f t="shared" ref="AN54:AN72" si="0">SUM(AG54,AT54)</f>
        <v>0</v>
      </c>
      <c r="AO54" s="276"/>
      <c r="AP54" s="276"/>
      <c r="AQ54" s="63" t="s">
        <v>3</v>
      </c>
      <c r="AR54" s="59"/>
      <c r="AS54" s="64">
        <f>ROUND(AS55+AS56+AS60+AS63+AS66+AS69,2)</f>
        <v>0</v>
      </c>
      <c r="AT54" s="65">
        <f t="shared" ref="AT54:AT72" si="1">ROUND(SUM(AV54:AW54),2)</f>
        <v>0</v>
      </c>
      <c r="AU54" s="66">
        <f>ROUND(AU55+AU56+AU60+AU63+AU66+AU69,5)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ROUND(AZ55+AZ56+AZ60+AZ63+AZ66+AZ69,2)</f>
        <v>0</v>
      </c>
      <c r="BA54" s="65">
        <f>ROUND(BA55+BA56+BA60+BA63+BA66+BA69,2)</f>
        <v>0</v>
      </c>
      <c r="BB54" s="65">
        <f>ROUND(BB55+BB56+BB60+BB63+BB66+BB69,2)</f>
        <v>0</v>
      </c>
      <c r="BC54" s="65">
        <f>ROUND(BC55+BC56+BC60+BC63+BC66+BC69,2)</f>
        <v>0</v>
      </c>
      <c r="BD54" s="67">
        <f>ROUND(BD55+BD56+BD60+BD63+BD66+BD69,2)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3</v>
      </c>
    </row>
    <row r="55" spans="1:91" s="6" customFormat="1" ht="16.5" customHeight="1">
      <c r="A55" s="70" t="s">
        <v>76</v>
      </c>
      <c r="B55" s="71"/>
      <c r="C55" s="72"/>
      <c r="D55" s="306" t="s">
        <v>77</v>
      </c>
      <c r="E55" s="306"/>
      <c r="F55" s="306"/>
      <c r="G55" s="306"/>
      <c r="H55" s="306"/>
      <c r="I55" s="73"/>
      <c r="J55" s="306" t="s">
        <v>78</v>
      </c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271">
        <f>'02 - SO 001 Bourací práce...'!J30</f>
        <v>0</v>
      </c>
      <c r="AH55" s="272"/>
      <c r="AI55" s="272"/>
      <c r="AJ55" s="272"/>
      <c r="AK55" s="272"/>
      <c r="AL55" s="272"/>
      <c r="AM55" s="272"/>
      <c r="AN55" s="271">
        <f t="shared" si="0"/>
        <v>0</v>
      </c>
      <c r="AO55" s="272"/>
      <c r="AP55" s="272"/>
      <c r="AQ55" s="74" t="s">
        <v>79</v>
      </c>
      <c r="AR55" s="71"/>
      <c r="AS55" s="75">
        <v>0</v>
      </c>
      <c r="AT55" s="76">
        <f t="shared" si="1"/>
        <v>0</v>
      </c>
      <c r="AU55" s="77">
        <f>'02 - SO 001 Bourací práce...'!P83</f>
        <v>0</v>
      </c>
      <c r="AV55" s="76">
        <f>'02 - SO 001 Bourací práce...'!J33</f>
        <v>0</v>
      </c>
      <c r="AW55" s="76">
        <f>'02 - SO 001 Bourací práce...'!J34</f>
        <v>0</v>
      </c>
      <c r="AX55" s="76">
        <f>'02 - SO 001 Bourací práce...'!J35</f>
        <v>0</v>
      </c>
      <c r="AY55" s="76">
        <f>'02 - SO 001 Bourací práce...'!J36</f>
        <v>0</v>
      </c>
      <c r="AZ55" s="76">
        <f>'02 - SO 001 Bourací práce...'!F33</f>
        <v>0</v>
      </c>
      <c r="BA55" s="76">
        <f>'02 - SO 001 Bourací práce...'!F34</f>
        <v>0</v>
      </c>
      <c r="BB55" s="76">
        <f>'02 - SO 001 Bourací práce...'!F35</f>
        <v>0</v>
      </c>
      <c r="BC55" s="76">
        <f>'02 - SO 001 Bourací práce...'!F36</f>
        <v>0</v>
      </c>
      <c r="BD55" s="78">
        <f>'02 - SO 001 Bourací práce...'!F37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3</v>
      </c>
      <c r="CM55" s="79" t="s">
        <v>82</v>
      </c>
    </row>
    <row r="56" spans="1:91" s="6" customFormat="1" ht="24.75" customHeight="1">
      <c r="B56" s="71"/>
      <c r="C56" s="72"/>
      <c r="D56" s="306" t="s">
        <v>83</v>
      </c>
      <c r="E56" s="306"/>
      <c r="F56" s="306"/>
      <c r="G56" s="306"/>
      <c r="H56" s="306"/>
      <c r="I56" s="73"/>
      <c r="J56" s="306" t="s">
        <v>84</v>
      </c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273">
        <f>ROUND(SUM(AG57:AG59),2)</f>
        <v>0</v>
      </c>
      <c r="AH56" s="272"/>
      <c r="AI56" s="272"/>
      <c r="AJ56" s="272"/>
      <c r="AK56" s="272"/>
      <c r="AL56" s="272"/>
      <c r="AM56" s="272"/>
      <c r="AN56" s="271">
        <f t="shared" si="0"/>
        <v>0</v>
      </c>
      <c r="AO56" s="272"/>
      <c r="AP56" s="272"/>
      <c r="AQ56" s="74" t="s">
        <v>79</v>
      </c>
      <c r="AR56" s="71"/>
      <c r="AS56" s="75">
        <f>ROUND(SUM(AS57:AS59),2)</f>
        <v>0</v>
      </c>
      <c r="AT56" s="76">
        <f t="shared" si="1"/>
        <v>0</v>
      </c>
      <c r="AU56" s="77">
        <f>ROUND(SUM(AU57:AU59),5)</f>
        <v>0</v>
      </c>
      <c r="AV56" s="76">
        <f>ROUND(AZ56*L29,2)</f>
        <v>0</v>
      </c>
      <c r="AW56" s="76">
        <f>ROUND(BA56*L30,2)</f>
        <v>0</v>
      </c>
      <c r="AX56" s="76">
        <f>ROUND(BB56*L29,2)</f>
        <v>0</v>
      </c>
      <c r="AY56" s="76">
        <f>ROUND(BC56*L30,2)</f>
        <v>0</v>
      </c>
      <c r="AZ56" s="76">
        <f>ROUND(SUM(AZ57:AZ59),2)</f>
        <v>0</v>
      </c>
      <c r="BA56" s="76">
        <f>ROUND(SUM(BA57:BA59),2)</f>
        <v>0</v>
      </c>
      <c r="BB56" s="76">
        <f>ROUND(SUM(BB57:BB59),2)</f>
        <v>0</v>
      </c>
      <c r="BC56" s="76">
        <f>ROUND(SUM(BC57:BC59),2)</f>
        <v>0</v>
      </c>
      <c r="BD56" s="78">
        <f>ROUND(SUM(BD57:BD59),2)</f>
        <v>0</v>
      </c>
      <c r="BS56" s="79" t="s">
        <v>71</v>
      </c>
      <c r="BT56" s="79" t="s">
        <v>80</v>
      </c>
      <c r="BU56" s="79" t="s">
        <v>73</v>
      </c>
      <c r="BV56" s="79" t="s">
        <v>74</v>
      </c>
      <c r="BW56" s="79" t="s">
        <v>85</v>
      </c>
      <c r="BX56" s="79" t="s">
        <v>5</v>
      </c>
      <c r="CL56" s="79" t="s">
        <v>3</v>
      </c>
      <c r="CM56" s="79" t="s">
        <v>82</v>
      </c>
    </row>
    <row r="57" spans="1:91" s="3" customFormat="1" ht="23.25" customHeight="1">
      <c r="A57" s="70" t="s">
        <v>76</v>
      </c>
      <c r="B57" s="44"/>
      <c r="C57" s="9"/>
      <c r="D57" s="9"/>
      <c r="E57" s="307" t="s">
        <v>86</v>
      </c>
      <c r="F57" s="307"/>
      <c r="G57" s="307"/>
      <c r="H57" s="307"/>
      <c r="I57" s="307"/>
      <c r="J57" s="9"/>
      <c r="K57" s="307" t="s">
        <v>87</v>
      </c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274">
        <f>'I etapa A - přímé výdaje'!J32</f>
        <v>0</v>
      </c>
      <c r="AH57" s="275"/>
      <c r="AI57" s="275"/>
      <c r="AJ57" s="275"/>
      <c r="AK57" s="275"/>
      <c r="AL57" s="275"/>
      <c r="AM57" s="275"/>
      <c r="AN57" s="274">
        <f t="shared" si="0"/>
        <v>0</v>
      </c>
      <c r="AO57" s="275"/>
      <c r="AP57" s="275"/>
      <c r="AQ57" s="80" t="s">
        <v>88</v>
      </c>
      <c r="AR57" s="44"/>
      <c r="AS57" s="81">
        <v>0</v>
      </c>
      <c r="AT57" s="82">
        <f t="shared" si="1"/>
        <v>0</v>
      </c>
      <c r="AU57" s="83">
        <f>'I etapa A - přímé výdaje'!P93</f>
        <v>0</v>
      </c>
      <c r="AV57" s="82">
        <f>'I etapa A - přímé výdaje'!J35</f>
        <v>0</v>
      </c>
      <c r="AW57" s="82">
        <f>'I etapa A - přímé výdaje'!J36</f>
        <v>0</v>
      </c>
      <c r="AX57" s="82">
        <f>'I etapa A - přímé výdaje'!J37</f>
        <v>0</v>
      </c>
      <c r="AY57" s="82">
        <f>'I etapa A - přímé výdaje'!J38</f>
        <v>0</v>
      </c>
      <c r="AZ57" s="82">
        <f>'I etapa A - přímé výdaje'!F35</f>
        <v>0</v>
      </c>
      <c r="BA57" s="82">
        <f>'I etapa A - přímé výdaje'!F36</f>
        <v>0</v>
      </c>
      <c r="BB57" s="82">
        <f>'I etapa A - přímé výdaje'!F37</f>
        <v>0</v>
      </c>
      <c r="BC57" s="82">
        <f>'I etapa A - přímé výdaje'!F38</f>
        <v>0</v>
      </c>
      <c r="BD57" s="84">
        <f>'I etapa A - přímé výdaje'!F39</f>
        <v>0</v>
      </c>
      <c r="BT57" s="24" t="s">
        <v>82</v>
      </c>
      <c r="BV57" s="24" t="s">
        <v>74</v>
      </c>
      <c r="BW57" s="24" t="s">
        <v>89</v>
      </c>
      <c r="BX57" s="24" t="s">
        <v>85</v>
      </c>
      <c r="CL57" s="24" t="s">
        <v>3</v>
      </c>
    </row>
    <row r="58" spans="1:91" s="3" customFormat="1" ht="23.25" customHeight="1">
      <c r="A58" s="70" t="s">
        <v>76</v>
      </c>
      <c r="B58" s="44"/>
      <c r="C58" s="9"/>
      <c r="D58" s="9"/>
      <c r="E58" s="307" t="s">
        <v>90</v>
      </c>
      <c r="F58" s="307"/>
      <c r="G58" s="307"/>
      <c r="H58" s="307"/>
      <c r="I58" s="307"/>
      <c r="J58" s="9"/>
      <c r="K58" s="307" t="s">
        <v>91</v>
      </c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274">
        <f>'I etapa B - přímé doprovo...'!J32</f>
        <v>0</v>
      </c>
      <c r="AH58" s="275"/>
      <c r="AI58" s="275"/>
      <c r="AJ58" s="275"/>
      <c r="AK58" s="275"/>
      <c r="AL58" s="275"/>
      <c r="AM58" s="275"/>
      <c r="AN58" s="274">
        <f t="shared" si="0"/>
        <v>0</v>
      </c>
      <c r="AO58" s="275"/>
      <c r="AP58" s="275"/>
      <c r="AQ58" s="80" t="s">
        <v>88</v>
      </c>
      <c r="AR58" s="44"/>
      <c r="AS58" s="81">
        <v>0</v>
      </c>
      <c r="AT58" s="82">
        <f t="shared" si="1"/>
        <v>0</v>
      </c>
      <c r="AU58" s="83">
        <f>'I etapa B - přímé doprovo...'!P90</f>
        <v>0</v>
      </c>
      <c r="AV58" s="82">
        <f>'I etapa B - přímé doprovo...'!J35</f>
        <v>0</v>
      </c>
      <c r="AW58" s="82">
        <f>'I etapa B - přímé doprovo...'!J36</f>
        <v>0</v>
      </c>
      <c r="AX58" s="82">
        <f>'I etapa B - přímé doprovo...'!J37</f>
        <v>0</v>
      </c>
      <c r="AY58" s="82">
        <f>'I etapa B - přímé doprovo...'!J38</f>
        <v>0</v>
      </c>
      <c r="AZ58" s="82">
        <f>'I etapa B - přímé doprovo...'!F35</f>
        <v>0</v>
      </c>
      <c r="BA58" s="82">
        <f>'I etapa B - přímé doprovo...'!F36</f>
        <v>0</v>
      </c>
      <c r="BB58" s="82">
        <f>'I etapa B - přímé doprovo...'!F37</f>
        <v>0</v>
      </c>
      <c r="BC58" s="82">
        <f>'I etapa B - přímé doprovo...'!F38</f>
        <v>0</v>
      </c>
      <c r="BD58" s="84">
        <f>'I etapa B - přímé doprovo...'!F39</f>
        <v>0</v>
      </c>
      <c r="BT58" s="24" t="s">
        <v>82</v>
      </c>
      <c r="BV58" s="24" t="s">
        <v>74</v>
      </c>
      <c r="BW58" s="24" t="s">
        <v>92</v>
      </c>
      <c r="BX58" s="24" t="s">
        <v>85</v>
      </c>
      <c r="CL58" s="24" t="s">
        <v>3</v>
      </c>
    </row>
    <row r="59" spans="1:91" s="3" customFormat="1" ht="23.25" customHeight="1">
      <c r="A59" s="70" t="s">
        <v>76</v>
      </c>
      <c r="B59" s="44"/>
      <c r="C59" s="9"/>
      <c r="D59" s="9"/>
      <c r="E59" s="307" t="s">
        <v>93</v>
      </c>
      <c r="F59" s="307"/>
      <c r="G59" s="307"/>
      <c r="H59" s="307"/>
      <c r="I59" s="307"/>
      <c r="J59" s="9"/>
      <c r="K59" s="307" t="s">
        <v>94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274">
        <f>'I.etapa C - nepřímé náklady'!J32</f>
        <v>0</v>
      </c>
      <c r="AH59" s="275"/>
      <c r="AI59" s="275"/>
      <c r="AJ59" s="275"/>
      <c r="AK59" s="275"/>
      <c r="AL59" s="275"/>
      <c r="AM59" s="275"/>
      <c r="AN59" s="274">
        <f t="shared" si="0"/>
        <v>0</v>
      </c>
      <c r="AO59" s="275"/>
      <c r="AP59" s="275"/>
      <c r="AQ59" s="80" t="s">
        <v>88</v>
      </c>
      <c r="AR59" s="44"/>
      <c r="AS59" s="81">
        <v>0</v>
      </c>
      <c r="AT59" s="82">
        <f t="shared" si="1"/>
        <v>0</v>
      </c>
      <c r="AU59" s="83">
        <f>'I.etapa C - nepřímé náklady'!P86</f>
        <v>0</v>
      </c>
      <c r="AV59" s="82">
        <f>'I.etapa C - nepřímé náklady'!J35</f>
        <v>0</v>
      </c>
      <c r="AW59" s="82">
        <f>'I.etapa C - nepřímé náklady'!J36</f>
        <v>0</v>
      </c>
      <c r="AX59" s="82">
        <f>'I.etapa C - nepřímé náklady'!J37</f>
        <v>0</v>
      </c>
      <c r="AY59" s="82">
        <f>'I.etapa C - nepřímé náklady'!J38</f>
        <v>0</v>
      </c>
      <c r="AZ59" s="82">
        <f>'I.etapa C - nepřímé náklady'!F35</f>
        <v>0</v>
      </c>
      <c r="BA59" s="82">
        <f>'I.etapa C - nepřímé náklady'!F36</f>
        <v>0</v>
      </c>
      <c r="BB59" s="82">
        <f>'I.etapa C - nepřímé náklady'!F37</f>
        <v>0</v>
      </c>
      <c r="BC59" s="82">
        <f>'I.etapa C - nepřímé náklady'!F38</f>
        <v>0</v>
      </c>
      <c r="BD59" s="84">
        <f>'I.etapa C - nepřímé náklady'!F39</f>
        <v>0</v>
      </c>
      <c r="BT59" s="24" t="s">
        <v>82</v>
      </c>
      <c r="BV59" s="24" t="s">
        <v>74</v>
      </c>
      <c r="BW59" s="24" t="s">
        <v>95</v>
      </c>
      <c r="BX59" s="24" t="s">
        <v>85</v>
      </c>
      <c r="CL59" s="24" t="s">
        <v>3</v>
      </c>
    </row>
    <row r="60" spans="1:91" s="6" customFormat="1" ht="16.5" customHeight="1">
      <c r="B60" s="71"/>
      <c r="C60" s="72"/>
      <c r="D60" s="306" t="s">
        <v>96</v>
      </c>
      <c r="E60" s="306"/>
      <c r="F60" s="306"/>
      <c r="G60" s="306"/>
      <c r="H60" s="306"/>
      <c r="I60" s="73"/>
      <c r="J60" s="306" t="s">
        <v>97</v>
      </c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273">
        <f>ROUND(SUM(AG61:AG62),2)</f>
        <v>0</v>
      </c>
      <c r="AH60" s="272"/>
      <c r="AI60" s="272"/>
      <c r="AJ60" s="272"/>
      <c r="AK60" s="272"/>
      <c r="AL60" s="272"/>
      <c r="AM60" s="272"/>
      <c r="AN60" s="271">
        <f t="shared" si="0"/>
        <v>0</v>
      </c>
      <c r="AO60" s="272"/>
      <c r="AP60" s="272"/>
      <c r="AQ60" s="74" t="s">
        <v>79</v>
      </c>
      <c r="AR60" s="71"/>
      <c r="AS60" s="75">
        <f>ROUND(SUM(AS61:AS62),2)</f>
        <v>0</v>
      </c>
      <c r="AT60" s="76">
        <f t="shared" si="1"/>
        <v>0</v>
      </c>
      <c r="AU60" s="77">
        <f>ROUND(SUM(AU61:AU62),5)</f>
        <v>0</v>
      </c>
      <c r="AV60" s="76">
        <f>ROUND(AZ60*L29,2)</f>
        <v>0</v>
      </c>
      <c r="AW60" s="76">
        <f>ROUND(BA60*L30,2)</f>
        <v>0</v>
      </c>
      <c r="AX60" s="76">
        <f>ROUND(BB60*L29,2)</f>
        <v>0</v>
      </c>
      <c r="AY60" s="76">
        <f>ROUND(BC60*L30,2)</f>
        <v>0</v>
      </c>
      <c r="AZ60" s="76">
        <f>ROUND(SUM(AZ61:AZ62),2)</f>
        <v>0</v>
      </c>
      <c r="BA60" s="76">
        <f>ROUND(SUM(BA61:BA62),2)</f>
        <v>0</v>
      </c>
      <c r="BB60" s="76">
        <f>ROUND(SUM(BB61:BB62),2)</f>
        <v>0</v>
      </c>
      <c r="BC60" s="76">
        <f>ROUND(SUM(BC61:BC62),2)</f>
        <v>0</v>
      </c>
      <c r="BD60" s="78">
        <f>ROUND(SUM(BD61:BD62),2)</f>
        <v>0</v>
      </c>
      <c r="BS60" s="79" t="s">
        <v>71</v>
      </c>
      <c r="BT60" s="79" t="s">
        <v>80</v>
      </c>
      <c r="BU60" s="79" t="s">
        <v>73</v>
      </c>
      <c r="BV60" s="79" t="s">
        <v>74</v>
      </c>
      <c r="BW60" s="79" t="s">
        <v>98</v>
      </c>
      <c r="BX60" s="79" t="s">
        <v>5</v>
      </c>
      <c r="CL60" s="79" t="s">
        <v>3</v>
      </c>
      <c r="CM60" s="79" t="s">
        <v>82</v>
      </c>
    </row>
    <row r="61" spans="1:91" s="3" customFormat="1" ht="16.5" customHeight="1">
      <c r="A61" s="70" t="s">
        <v>76</v>
      </c>
      <c r="B61" s="44"/>
      <c r="C61" s="9"/>
      <c r="D61" s="9"/>
      <c r="E61" s="307" t="s">
        <v>99</v>
      </c>
      <c r="F61" s="307"/>
      <c r="G61" s="307"/>
      <c r="H61" s="307"/>
      <c r="I61" s="307"/>
      <c r="J61" s="9"/>
      <c r="K61" s="307" t="s">
        <v>87</v>
      </c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274">
        <f>'201a - přímé výdaje'!J32</f>
        <v>0</v>
      </c>
      <c r="AH61" s="275"/>
      <c r="AI61" s="275"/>
      <c r="AJ61" s="275"/>
      <c r="AK61" s="275"/>
      <c r="AL61" s="275"/>
      <c r="AM61" s="275"/>
      <c r="AN61" s="274">
        <f t="shared" si="0"/>
        <v>0</v>
      </c>
      <c r="AO61" s="275"/>
      <c r="AP61" s="275"/>
      <c r="AQ61" s="80" t="s">
        <v>88</v>
      </c>
      <c r="AR61" s="44"/>
      <c r="AS61" s="81">
        <v>0</v>
      </c>
      <c r="AT61" s="82">
        <f t="shared" si="1"/>
        <v>0</v>
      </c>
      <c r="AU61" s="83">
        <f>'201a - přímé výdaje'!P94</f>
        <v>0</v>
      </c>
      <c r="AV61" s="82">
        <f>'201a - přímé výdaje'!J35</f>
        <v>0</v>
      </c>
      <c r="AW61" s="82">
        <f>'201a - přímé výdaje'!J36</f>
        <v>0</v>
      </c>
      <c r="AX61" s="82">
        <f>'201a - přímé výdaje'!J37</f>
        <v>0</v>
      </c>
      <c r="AY61" s="82">
        <f>'201a - přímé výdaje'!J38</f>
        <v>0</v>
      </c>
      <c r="AZ61" s="82">
        <f>'201a - přímé výdaje'!F35</f>
        <v>0</v>
      </c>
      <c r="BA61" s="82">
        <f>'201a - přímé výdaje'!F36</f>
        <v>0</v>
      </c>
      <c r="BB61" s="82">
        <f>'201a - přímé výdaje'!F37</f>
        <v>0</v>
      </c>
      <c r="BC61" s="82">
        <f>'201a - přímé výdaje'!F38</f>
        <v>0</v>
      </c>
      <c r="BD61" s="84">
        <f>'201a - přímé výdaje'!F39</f>
        <v>0</v>
      </c>
      <c r="BT61" s="24" t="s">
        <v>82</v>
      </c>
      <c r="BV61" s="24" t="s">
        <v>74</v>
      </c>
      <c r="BW61" s="24" t="s">
        <v>100</v>
      </c>
      <c r="BX61" s="24" t="s">
        <v>98</v>
      </c>
      <c r="CL61" s="24" t="s">
        <v>3</v>
      </c>
    </row>
    <row r="62" spans="1:91" s="3" customFormat="1" ht="16.5" customHeight="1">
      <c r="A62" s="70" t="s">
        <v>76</v>
      </c>
      <c r="B62" s="44"/>
      <c r="C62" s="9"/>
      <c r="D62" s="9"/>
      <c r="E62" s="307" t="s">
        <v>101</v>
      </c>
      <c r="F62" s="307"/>
      <c r="G62" s="307"/>
      <c r="H62" s="307"/>
      <c r="I62" s="307"/>
      <c r="J62" s="9"/>
      <c r="K62" s="307" t="s">
        <v>94</v>
      </c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274">
        <f>'201b - nepřímé náklady'!J32</f>
        <v>0</v>
      </c>
      <c r="AH62" s="275"/>
      <c r="AI62" s="275"/>
      <c r="AJ62" s="275"/>
      <c r="AK62" s="275"/>
      <c r="AL62" s="275"/>
      <c r="AM62" s="275"/>
      <c r="AN62" s="274">
        <f t="shared" si="0"/>
        <v>0</v>
      </c>
      <c r="AO62" s="275"/>
      <c r="AP62" s="275"/>
      <c r="AQ62" s="80" t="s">
        <v>88</v>
      </c>
      <c r="AR62" s="44"/>
      <c r="AS62" s="81">
        <v>0</v>
      </c>
      <c r="AT62" s="82">
        <f t="shared" si="1"/>
        <v>0</v>
      </c>
      <c r="AU62" s="83">
        <f>'201b - nepřímé náklady'!P86</f>
        <v>0</v>
      </c>
      <c r="AV62" s="82">
        <f>'201b - nepřímé náklady'!J35</f>
        <v>0</v>
      </c>
      <c r="AW62" s="82">
        <f>'201b - nepřímé náklady'!J36</f>
        <v>0</v>
      </c>
      <c r="AX62" s="82">
        <f>'201b - nepřímé náklady'!J37</f>
        <v>0</v>
      </c>
      <c r="AY62" s="82">
        <f>'201b - nepřímé náklady'!J38</f>
        <v>0</v>
      </c>
      <c r="AZ62" s="82">
        <f>'201b - nepřímé náklady'!F35</f>
        <v>0</v>
      </c>
      <c r="BA62" s="82">
        <f>'201b - nepřímé náklady'!F36</f>
        <v>0</v>
      </c>
      <c r="BB62" s="82">
        <f>'201b - nepřímé náklady'!F37</f>
        <v>0</v>
      </c>
      <c r="BC62" s="82">
        <f>'201b - nepřímé náklady'!F38</f>
        <v>0</v>
      </c>
      <c r="BD62" s="84">
        <f>'201b - nepřímé náklady'!F39</f>
        <v>0</v>
      </c>
      <c r="BT62" s="24" t="s">
        <v>82</v>
      </c>
      <c r="BV62" s="24" t="s">
        <v>74</v>
      </c>
      <c r="BW62" s="24" t="s">
        <v>102</v>
      </c>
      <c r="BX62" s="24" t="s">
        <v>98</v>
      </c>
      <c r="CL62" s="24" t="s">
        <v>3</v>
      </c>
    </row>
    <row r="63" spans="1:91" s="6" customFormat="1" ht="16.5" customHeight="1">
      <c r="B63" s="71"/>
      <c r="C63" s="72"/>
      <c r="D63" s="306" t="s">
        <v>103</v>
      </c>
      <c r="E63" s="306"/>
      <c r="F63" s="306"/>
      <c r="G63" s="306"/>
      <c r="H63" s="306"/>
      <c r="I63" s="73"/>
      <c r="J63" s="306" t="s">
        <v>104</v>
      </c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273">
        <f>ROUND(SUM(AG64:AG65),2)</f>
        <v>0</v>
      </c>
      <c r="AH63" s="272"/>
      <c r="AI63" s="272"/>
      <c r="AJ63" s="272"/>
      <c r="AK63" s="272"/>
      <c r="AL63" s="272"/>
      <c r="AM63" s="272"/>
      <c r="AN63" s="271">
        <f t="shared" si="0"/>
        <v>0</v>
      </c>
      <c r="AO63" s="272"/>
      <c r="AP63" s="272"/>
      <c r="AQ63" s="74" t="s">
        <v>79</v>
      </c>
      <c r="AR63" s="71"/>
      <c r="AS63" s="75">
        <f>ROUND(SUM(AS64:AS65),2)</f>
        <v>0</v>
      </c>
      <c r="AT63" s="76">
        <f t="shared" si="1"/>
        <v>0</v>
      </c>
      <c r="AU63" s="77">
        <f>ROUND(SUM(AU64:AU65),5)</f>
        <v>0</v>
      </c>
      <c r="AV63" s="76">
        <f>ROUND(AZ63*L29,2)</f>
        <v>0</v>
      </c>
      <c r="AW63" s="76">
        <f>ROUND(BA63*L30,2)</f>
        <v>0</v>
      </c>
      <c r="AX63" s="76">
        <f>ROUND(BB63*L29,2)</f>
        <v>0</v>
      </c>
      <c r="AY63" s="76">
        <f>ROUND(BC63*L30,2)</f>
        <v>0</v>
      </c>
      <c r="AZ63" s="76">
        <f>ROUND(SUM(AZ64:AZ65),2)</f>
        <v>0</v>
      </c>
      <c r="BA63" s="76">
        <f>ROUND(SUM(BA64:BA65),2)</f>
        <v>0</v>
      </c>
      <c r="BB63" s="76">
        <f>ROUND(SUM(BB64:BB65),2)</f>
        <v>0</v>
      </c>
      <c r="BC63" s="76">
        <f>ROUND(SUM(BC64:BC65),2)</f>
        <v>0</v>
      </c>
      <c r="BD63" s="78">
        <f>ROUND(SUM(BD64:BD65),2)</f>
        <v>0</v>
      </c>
      <c r="BS63" s="79" t="s">
        <v>71</v>
      </c>
      <c r="BT63" s="79" t="s">
        <v>80</v>
      </c>
      <c r="BU63" s="79" t="s">
        <v>73</v>
      </c>
      <c r="BV63" s="79" t="s">
        <v>74</v>
      </c>
      <c r="BW63" s="79" t="s">
        <v>105</v>
      </c>
      <c r="BX63" s="79" t="s">
        <v>5</v>
      </c>
      <c r="CL63" s="79" t="s">
        <v>3</v>
      </c>
      <c r="CM63" s="79" t="s">
        <v>82</v>
      </c>
    </row>
    <row r="64" spans="1:91" s="3" customFormat="1" ht="16.5" customHeight="1">
      <c r="A64" s="70" t="s">
        <v>76</v>
      </c>
      <c r="B64" s="44"/>
      <c r="C64" s="9"/>
      <c r="D64" s="9"/>
      <c r="E64" s="307" t="s">
        <v>106</v>
      </c>
      <c r="F64" s="307"/>
      <c r="G64" s="307"/>
      <c r="H64" s="307"/>
      <c r="I64" s="307"/>
      <c r="J64" s="9"/>
      <c r="K64" s="307" t="s">
        <v>87</v>
      </c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274">
        <f>'202a - přímé výdaje'!J32</f>
        <v>0</v>
      </c>
      <c r="AH64" s="275"/>
      <c r="AI64" s="275"/>
      <c r="AJ64" s="275"/>
      <c r="AK64" s="275"/>
      <c r="AL64" s="275"/>
      <c r="AM64" s="275"/>
      <c r="AN64" s="274">
        <f t="shared" si="0"/>
        <v>0</v>
      </c>
      <c r="AO64" s="275"/>
      <c r="AP64" s="275"/>
      <c r="AQ64" s="80" t="s">
        <v>88</v>
      </c>
      <c r="AR64" s="44"/>
      <c r="AS64" s="81">
        <v>0</v>
      </c>
      <c r="AT64" s="82">
        <f t="shared" si="1"/>
        <v>0</v>
      </c>
      <c r="AU64" s="83">
        <f>'202a - přímé výdaje'!P95</f>
        <v>0</v>
      </c>
      <c r="AV64" s="82">
        <f>'202a - přímé výdaje'!J35</f>
        <v>0</v>
      </c>
      <c r="AW64" s="82">
        <f>'202a - přímé výdaje'!J36</f>
        <v>0</v>
      </c>
      <c r="AX64" s="82">
        <f>'202a - přímé výdaje'!J37</f>
        <v>0</v>
      </c>
      <c r="AY64" s="82">
        <f>'202a - přímé výdaje'!J38</f>
        <v>0</v>
      </c>
      <c r="AZ64" s="82">
        <f>'202a - přímé výdaje'!F35</f>
        <v>0</v>
      </c>
      <c r="BA64" s="82">
        <f>'202a - přímé výdaje'!F36</f>
        <v>0</v>
      </c>
      <c r="BB64" s="82">
        <f>'202a - přímé výdaje'!F37</f>
        <v>0</v>
      </c>
      <c r="BC64" s="82">
        <f>'202a - přímé výdaje'!F38</f>
        <v>0</v>
      </c>
      <c r="BD64" s="84">
        <f>'202a - přímé výdaje'!F39</f>
        <v>0</v>
      </c>
      <c r="BT64" s="24" t="s">
        <v>82</v>
      </c>
      <c r="BV64" s="24" t="s">
        <v>74</v>
      </c>
      <c r="BW64" s="24" t="s">
        <v>107</v>
      </c>
      <c r="BX64" s="24" t="s">
        <v>105</v>
      </c>
      <c r="CL64" s="24" t="s">
        <v>3</v>
      </c>
    </row>
    <row r="65" spans="1:91" s="3" customFormat="1" ht="16.5" customHeight="1">
      <c r="A65" s="70" t="s">
        <v>76</v>
      </c>
      <c r="B65" s="44"/>
      <c r="C65" s="9"/>
      <c r="D65" s="9"/>
      <c r="E65" s="307" t="s">
        <v>108</v>
      </c>
      <c r="F65" s="307"/>
      <c r="G65" s="307"/>
      <c r="H65" s="307"/>
      <c r="I65" s="307"/>
      <c r="J65" s="9"/>
      <c r="K65" s="307" t="s">
        <v>94</v>
      </c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274">
        <f>'202b - nepřímé náklady'!J32</f>
        <v>0</v>
      </c>
      <c r="AH65" s="275"/>
      <c r="AI65" s="275"/>
      <c r="AJ65" s="275"/>
      <c r="AK65" s="275"/>
      <c r="AL65" s="275"/>
      <c r="AM65" s="275"/>
      <c r="AN65" s="274">
        <f t="shared" si="0"/>
        <v>0</v>
      </c>
      <c r="AO65" s="275"/>
      <c r="AP65" s="275"/>
      <c r="AQ65" s="80" t="s">
        <v>88</v>
      </c>
      <c r="AR65" s="44"/>
      <c r="AS65" s="81">
        <v>0</v>
      </c>
      <c r="AT65" s="82">
        <f t="shared" si="1"/>
        <v>0</v>
      </c>
      <c r="AU65" s="83">
        <f>'202b - nepřímé náklady'!P88</f>
        <v>0</v>
      </c>
      <c r="AV65" s="82">
        <f>'202b - nepřímé náklady'!J35</f>
        <v>0</v>
      </c>
      <c r="AW65" s="82">
        <f>'202b - nepřímé náklady'!J36</f>
        <v>0</v>
      </c>
      <c r="AX65" s="82">
        <f>'202b - nepřímé náklady'!J37</f>
        <v>0</v>
      </c>
      <c r="AY65" s="82">
        <f>'202b - nepřímé náklady'!J38</f>
        <v>0</v>
      </c>
      <c r="AZ65" s="82">
        <f>'202b - nepřímé náklady'!F35</f>
        <v>0</v>
      </c>
      <c r="BA65" s="82">
        <f>'202b - nepřímé náklady'!F36</f>
        <v>0</v>
      </c>
      <c r="BB65" s="82">
        <f>'202b - nepřímé náklady'!F37</f>
        <v>0</v>
      </c>
      <c r="BC65" s="82">
        <f>'202b - nepřímé náklady'!F38</f>
        <v>0</v>
      </c>
      <c r="BD65" s="84">
        <f>'202b - nepřímé náklady'!F39</f>
        <v>0</v>
      </c>
      <c r="BT65" s="24" t="s">
        <v>82</v>
      </c>
      <c r="BV65" s="24" t="s">
        <v>74</v>
      </c>
      <c r="BW65" s="24" t="s">
        <v>109</v>
      </c>
      <c r="BX65" s="24" t="s">
        <v>105</v>
      </c>
      <c r="CL65" s="24" t="s">
        <v>3</v>
      </c>
    </row>
    <row r="66" spans="1:91" s="6" customFormat="1" ht="16.5" customHeight="1">
      <c r="B66" s="71"/>
      <c r="C66" s="72"/>
      <c r="D66" s="306" t="s">
        <v>110</v>
      </c>
      <c r="E66" s="306"/>
      <c r="F66" s="306"/>
      <c r="G66" s="306"/>
      <c r="H66" s="306"/>
      <c r="I66" s="73"/>
      <c r="J66" s="306" t="s">
        <v>111</v>
      </c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273">
        <f>ROUND(SUM(AG67:AG68),2)</f>
        <v>0</v>
      </c>
      <c r="AH66" s="272"/>
      <c r="AI66" s="272"/>
      <c r="AJ66" s="272"/>
      <c r="AK66" s="272"/>
      <c r="AL66" s="272"/>
      <c r="AM66" s="272"/>
      <c r="AN66" s="271">
        <f t="shared" si="0"/>
        <v>0</v>
      </c>
      <c r="AO66" s="272"/>
      <c r="AP66" s="272"/>
      <c r="AQ66" s="74" t="s">
        <v>79</v>
      </c>
      <c r="AR66" s="71"/>
      <c r="AS66" s="75">
        <f>ROUND(SUM(AS67:AS68),2)</f>
        <v>0</v>
      </c>
      <c r="AT66" s="76">
        <f t="shared" si="1"/>
        <v>0</v>
      </c>
      <c r="AU66" s="77">
        <f>ROUND(SUM(AU67:AU68),5)</f>
        <v>0</v>
      </c>
      <c r="AV66" s="76">
        <f>ROUND(AZ66*L29,2)</f>
        <v>0</v>
      </c>
      <c r="AW66" s="76">
        <f>ROUND(BA66*L30,2)</f>
        <v>0</v>
      </c>
      <c r="AX66" s="76">
        <f>ROUND(BB66*L29,2)</f>
        <v>0</v>
      </c>
      <c r="AY66" s="76">
        <f>ROUND(BC66*L30,2)</f>
        <v>0</v>
      </c>
      <c r="AZ66" s="76">
        <f>ROUND(SUM(AZ67:AZ68),2)</f>
        <v>0</v>
      </c>
      <c r="BA66" s="76">
        <f>ROUND(SUM(BA67:BA68),2)</f>
        <v>0</v>
      </c>
      <c r="BB66" s="76">
        <f>ROUND(SUM(BB67:BB68),2)</f>
        <v>0</v>
      </c>
      <c r="BC66" s="76">
        <f>ROUND(SUM(BC67:BC68),2)</f>
        <v>0</v>
      </c>
      <c r="BD66" s="78">
        <f>ROUND(SUM(BD67:BD68),2)</f>
        <v>0</v>
      </c>
      <c r="BS66" s="79" t="s">
        <v>71</v>
      </c>
      <c r="BT66" s="79" t="s">
        <v>80</v>
      </c>
      <c r="BU66" s="79" t="s">
        <v>73</v>
      </c>
      <c r="BV66" s="79" t="s">
        <v>74</v>
      </c>
      <c r="BW66" s="79" t="s">
        <v>112</v>
      </c>
      <c r="BX66" s="79" t="s">
        <v>5</v>
      </c>
      <c r="CL66" s="79" t="s">
        <v>3</v>
      </c>
      <c r="CM66" s="79" t="s">
        <v>82</v>
      </c>
    </row>
    <row r="67" spans="1:91" s="3" customFormat="1" ht="16.5" customHeight="1">
      <c r="A67" s="70" t="s">
        <v>76</v>
      </c>
      <c r="B67" s="44"/>
      <c r="C67" s="9"/>
      <c r="D67" s="9"/>
      <c r="E67" s="307" t="s">
        <v>113</v>
      </c>
      <c r="F67" s="307"/>
      <c r="G67" s="307"/>
      <c r="H67" s="307"/>
      <c r="I67" s="307"/>
      <c r="J67" s="9"/>
      <c r="K67" s="307" t="s">
        <v>87</v>
      </c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274">
        <f>'301a - přímé výdaje'!J32</f>
        <v>0</v>
      </c>
      <c r="AH67" s="275"/>
      <c r="AI67" s="275"/>
      <c r="AJ67" s="275"/>
      <c r="AK67" s="275"/>
      <c r="AL67" s="275"/>
      <c r="AM67" s="275"/>
      <c r="AN67" s="274">
        <f t="shared" si="0"/>
        <v>0</v>
      </c>
      <c r="AO67" s="275"/>
      <c r="AP67" s="275"/>
      <c r="AQ67" s="80" t="s">
        <v>88</v>
      </c>
      <c r="AR67" s="44"/>
      <c r="AS67" s="81">
        <v>0</v>
      </c>
      <c r="AT67" s="82">
        <f t="shared" si="1"/>
        <v>0</v>
      </c>
      <c r="AU67" s="83">
        <f>'301a - přímé výdaje'!P91</f>
        <v>0</v>
      </c>
      <c r="AV67" s="82">
        <f>'301a - přímé výdaje'!J35</f>
        <v>0</v>
      </c>
      <c r="AW67" s="82">
        <f>'301a - přímé výdaje'!J36</f>
        <v>0</v>
      </c>
      <c r="AX67" s="82">
        <f>'301a - přímé výdaje'!J37</f>
        <v>0</v>
      </c>
      <c r="AY67" s="82">
        <f>'301a - přímé výdaje'!J38</f>
        <v>0</v>
      </c>
      <c r="AZ67" s="82">
        <f>'301a - přímé výdaje'!F35</f>
        <v>0</v>
      </c>
      <c r="BA67" s="82">
        <f>'301a - přímé výdaje'!F36</f>
        <v>0</v>
      </c>
      <c r="BB67" s="82">
        <f>'301a - přímé výdaje'!F37</f>
        <v>0</v>
      </c>
      <c r="BC67" s="82">
        <f>'301a - přímé výdaje'!F38</f>
        <v>0</v>
      </c>
      <c r="BD67" s="84">
        <f>'301a - přímé výdaje'!F39</f>
        <v>0</v>
      </c>
      <c r="BT67" s="24" t="s">
        <v>82</v>
      </c>
      <c r="BV67" s="24" t="s">
        <v>74</v>
      </c>
      <c r="BW67" s="24" t="s">
        <v>114</v>
      </c>
      <c r="BX67" s="24" t="s">
        <v>112</v>
      </c>
      <c r="CL67" s="24" t="s">
        <v>3</v>
      </c>
    </row>
    <row r="68" spans="1:91" s="3" customFormat="1" ht="16.5" customHeight="1">
      <c r="A68" s="70" t="s">
        <v>76</v>
      </c>
      <c r="B68" s="44"/>
      <c r="C68" s="9"/>
      <c r="D68" s="9"/>
      <c r="E68" s="307" t="s">
        <v>115</v>
      </c>
      <c r="F68" s="307"/>
      <c r="G68" s="307"/>
      <c r="H68" s="307"/>
      <c r="I68" s="307"/>
      <c r="J68" s="9"/>
      <c r="K68" s="307" t="s">
        <v>94</v>
      </c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274">
        <f>'301b - nepřímé náklady'!J32</f>
        <v>0</v>
      </c>
      <c r="AH68" s="275"/>
      <c r="AI68" s="275"/>
      <c r="AJ68" s="275"/>
      <c r="AK68" s="275"/>
      <c r="AL68" s="275"/>
      <c r="AM68" s="275"/>
      <c r="AN68" s="274">
        <f t="shared" si="0"/>
        <v>0</v>
      </c>
      <c r="AO68" s="275"/>
      <c r="AP68" s="275"/>
      <c r="AQ68" s="80" t="s">
        <v>88</v>
      </c>
      <c r="AR68" s="44"/>
      <c r="AS68" s="81">
        <v>0</v>
      </c>
      <c r="AT68" s="82">
        <f t="shared" si="1"/>
        <v>0</v>
      </c>
      <c r="AU68" s="83">
        <f>'301b - nepřímé náklady'!P87</f>
        <v>0</v>
      </c>
      <c r="AV68" s="82">
        <f>'301b - nepřímé náklady'!J35</f>
        <v>0</v>
      </c>
      <c r="AW68" s="82">
        <f>'301b - nepřímé náklady'!J36</f>
        <v>0</v>
      </c>
      <c r="AX68" s="82">
        <f>'301b - nepřímé náklady'!J37</f>
        <v>0</v>
      </c>
      <c r="AY68" s="82">
        <f>'301b - nepřímé náklady'!J38</f>
        <v>0</v>
      </c>
      <c r="AZ68" s="82">
        <f>'301b - nepřímé náklady'!F35</f>
        <v>0</v>
      </c>
      <c r="BA68" s="82">
        <f>'301b - nepřímé náklady'!F36</f>
        <v>0</v>
      </c>
      <c r="BB68" s="82">
        <f>'301b - nepřímé náklady'!F37</f>
        <v>0</v>
      </c>
      <c r="BC68" s="82">
        <f>'301b - nepřímé náklady'!F38</f>
        <v>0</v>
      </c>
      <c r="BD68" s="84">
        <f>'301b - nepřímé náklady'!F39</f>
        <v>0</v>
      </c>
      <c r="BT68" s="24" t="s">
        <v>82</v>
      </c>
      <c r="BV68" s="24" t="s">
        <v>74</v>
      </c>
      <c r="BW68" s="24" t="s">
        <v>116</v>
      </c>
      <c r="BX68" s="24" t="s">
        <v>112</v>
      </c>
      <c r="CL68" s="24" t="s">
        <v>3</v>
      </c>
    </row>
    <row r="69" spans="1:91" s="6" customFormat="1" ht="16.5" customHeight="1">
      <c r="B69" s="71"/>
      <c r="C69" s="72"/>
      <c r="D69" s="306" t="s">
        <v>117</v>
      </c>
      <c r="E69" s="306"/>
      <c r="F69" s="306"/>
      <c r="G69" s="306"/>
      <c r="H69" s="306"/>
      <c r="I69" s="73"/>
      <c r="J69" s="306" t="s">
        <v>118</v>
      </c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273">
        <f>ROUND(SUM(AG70:AG72),2)</f>
        <v>0</v>
      </c>
      <c r="AH69" s="272"/>
      <c r="AI69" s="272"/>
      <c r="AJ69" s="272"/>
      <c r="AK69" s="272"/>
      <c r="AL69" s="272"/>
      <c r="AM69" s="272"/>
      <c r="AN69" s="271">
        <f t="shared" si="0"/>
        <v>0</v>
      </c>
      <c r="AO69" s="272"/>
      <c r="AP69" s="272"/>
      <c r="AQ69" s="74" t="s">
        <v>79</v>
      </c>
      <c r="AR69" s="71"/>
      <c r="AS69" s="75">
        <f>ROUND(SUM(AS70:AS72),2)</f>
        <v>0</v>
      </c>
      <c r="AT69" s="76">
        <f t="shared" si="1"/>
        <v>0</v>
      </c>
      <c r="AU69" s="77">
        <f>ROUND(SUM(AU70:AU72),5)</f>
        <v>0</v>
      </c>
      <c r="AV69" s="76">
        <f>ROUND(AZ69*L29,2)</f>
        <v>0</v>
      </c>
      <c r="AW69" s="76">
        <f>ROUND(BA69*L30,2)</f>
        <v>0</v>
      </c>
      <c r="AX69" s="76">
        <f>ROUND(BB69*L29,2)</f>
        <v>0</v>
      </c>
      <c r="AY69" s="76">
        <f>ROUND(BC69*L30,2)</f>
        <v>0</v>
      </c>
      <c r="AZ69" s="76">
        <f>ROUND(SUM(AZ70:AZ72),2)</f>
        <v>0</v>
      </c>
      <c r="BA69" s="76">
        <f>ROUND(SUM(BA70:BA72),2)</f>
        <v>0</v>
      </c>
      <c r="BB69" s="76">
        <f>ROUND(SUM(BB70:BB72),2)</f>
        <v>0</v>
      </c>
      <c r="BC69" s="76">
        <f>ROUND(SUM(BC70:BC72),2)</f>
        <v>0</v>
      </c>
      <c r="BD69" s="78">
        <f>ROUND(SUM(BD70:BD72),2)</f>
        <v>0</v>
      </c>
      <c r="BS69" s="79" t="s">
        <v>71</v>
      </c>
      <c r="BT69" s="79" t="s">
        <v>80</v>
      </c>
      <c r="BU69" s="79" t="s">
        <v>73</v>
      </c>
      <c r="BV69" s="79" t="s">
        <v>74</v>
      </c>
      <c r="BW69" s="79" t="s">
        <v>119</v>
      </c>
      <c r="BX69" s="79" t="s">
        <v>5</v>
      </c>
      <c r="CL69" s="79" t="s">
        <v>3</v>
      </c>
      <c r="CM69" s="79" t="s">
        <v>82</v>
      </c>
    </row>
    <row r="70" spans="1:91" s="3" customFormat="1" ht="16.5" customHeight="1">
      <c r="A70" s="70" t="s">
        <v>76</v>
      </c>
      <c r="B70" s="44"/>
      <c r="C70" s="9"/>
      <c r="D70" s="9"/>
      <c r="E70" s="307" t="s">
        <v>120</v>
      </c>
      <c r="F70" s="307"/>
      <c r="G70" s="307"/>
      <c r="H70" s="307"/>
      <c r="I70" s="307"/>
      <c r="J70" s="9"/>
      <c r="K70" s="307" t="s">
        <v>121</v>
      </c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274">
        <f>'08a - VRN přímé výdaje'!J32</f>
        <v>0</v>
      </c>
      <c r="AH70" s="275"/>
      <c r="AI70" s="275"/>
      <c r="AJ70" s="275"/>
      <c r="AK70" s="275"/>
      <c r="AL70" s="275"/>
      <c r="AM70" s="275"/>
      <c r="AN70" s="274">
        <f t="shared" si="0"/>
        <v>0</v>
      </c>
      <c r="AO70" s="275"/>
      <c r="AP70" s="275"/>
      <c r="AQ70" s="80" t="s">
        <v>88</v>
      </c>
      <c r="AR70" s="44"/>
      <c r="AS70" s="81">
        <v>0</v>
      </c>
      <c r="AT70" s="82">
        <f t="shared" si="1"/>
        <v>0</v>
      </c>
      <c r="AU70" s="83">
        <f>'08a - VRN přímé výdaje'!P87</f>
        <v>0</v>
      </c>
      <c r="AV70" s="82">
        <f>'08a - VRN přímé výdaje'!J35</f>
        <v>0</v>
      </c>
      <c r="AW70" s="82">
        <f>'08a - VRN přímé výdaje'!J36</f>
        <v>0</v>
      </c>
      <c r="AX70" s="82">
        <f>'08a - VRN přímé výdaje'!J37</f>
        <v>0</v>
      </c>
      <c r="AY70" s="82">
        <f>'08a - VRN přímé výdaje'!J38</f>
        <v>0</v>
      </c>
      <c r="AZ70" s="82">
        <f>'08a - VRN přímé výdaje'!F35</f>
        <v>0</v>
      </c>
      <c r="BA70" s="82">
        <f>'08a - VRN přímé výdaje'!F36</f>
        <v>0</v>
      </c>
      <c r="BB70" s="82">
        <f>'08a - VRN přímé výdaje'!F37</f>
        <v>0</v>
      </c>
      <c r="BC70" s="82">
        <f>'08a - VRN přímé výdaje'!F38</f>
        <v>0</v>
      </c>
      <c r="BD70" s="84">
        <f>'08a - VRN přímé výdaje'!F39</f>
        <v>0</v>
      </c>
      <c r="BT70" s="24" t="s">
        <v>82</v>
      </c>
      <c r="BV70" s="24" t="s">
        <v>74</v>
      </c>
      <c r="BW70" s="24" t="s">
        <v>122</v>
      </c>
      <c r="BX70" s="24" t="s">
        <v>119</v>
      </c>
      <c r="CL70" s="24" t="s">
        <v>3</v>
      </c>
    </row>
    <row r="71" spans="1:91" s="3" customFormat="1" ht="16.5" customHeight="1">
      <c r="A71" s="70" t="s">
        <v>76</v>
      </c>
      <c r="B71" s="44"/>
      <c r="C71" s="9"/>
      <c r="D71" s="9"/>
      <c r="E71" s="307" t="s">
        <v>123</v>
      </c>
      <c r="F71" s="307"/>
      <c r="G71" s="307"/>
      <c r="H71" s="307"/>
      <c r="I71" s="307"/>
      <c r="J71" s="9"/>
      <c r="K71" s="307" t="s">
        <v>124</v>
      </c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274">
        <f>'08b - VRN nepřímé náklady'!J32</f>
        <v>0</v>
      </c>
      <c r="AH71" s="275"/>
      <c r="AI71" s="275"/>
      <c r="AJ71" s="275"/>
      <c r="AK71" s="275"/>
      <c r="AL71" s="275"/>
      <c r="AM71" s="275"/>
      <c r="AN71" s="274">
        <f t="shared" si="0"/>
        <v>0</v>
      </c>
      <c r="AO71" s="275"/>
      <c r="AP71" s="275"/>
      <c r="AQ71" s="80" t="s">
        <v>88</v>
      </c>
      <c r="AR71" s="44"/>
      <c r="AS71" s="81">
        <v>0</v>
      </c>
      <c r="AT71" s="82">
        <f t="shared" si="1"/>
        <v>0</v>
      </c>
      <c r="AU71" s="83">
        <f>'08b - VRN nepřímé náklady'!P89</f>
        <v>0</v>
      </c>
      <c r="AV71" s="82">
        <f>'08b - VRN nepřímé náklady'!J35</f>
        <v>0</v>
      </c>
      <c r="AW71" s="82">
        <f>'08b - VRN nepřímé náklady'!J36</f>
        <v>0</v>
      </c>
      <c r="AX71" s="82">
        <f>'08b - VRN nepřímé náklady'!J37</f>
        <v>0</v>
      </c>
      <c r="AY71" s="82">
        <f>'08b - VRN nepřímé náklady'!J38</f>
        <v>0</v>
      </c>
      <c r="AZ71" s="82">
        <f>'08b - VRN nepřímé náklady'!F35</f>
        <v>0</v>
      </c>
      <c r="BA71" s="82">
        <f>'08b - VRN nepřímé náklady'!F36</f>
        <v>0</v>
      </c>
      <c r="BB71" s="82">
        <f>'08b - VRN nepřímé náklady'!F37</f>
        <v>0</v>
      </c>
      <c r="BC71" s="82">
        <f>'08b - VRN nepřímé náklady'!F38</f>
        <v>0</v>
      </c>
      <c r="BD71" s="84">
        <f>'08b - VRN nepřímé náklady'!F39</f>
        <v>0</v>
      </c>
      <c r="BT71" s="24" t="s">
        <v>82</v>
      </c>
      <c r="BV71" s="24" t="s">
        <v>74</v>
      </c>
      <c r="BW71" s="24" t="s">
        <v>125</v>
      </c>
      <c r="BX71" s="24" t="s">
        <v>119</v>
      </c>
      <c r="CL71" s="24" t="s">
        <v>3</v>
      </c>
    </row>
    <row r="72" spans="1:91" s="3" customFormat="1" ht="16.5" customHeight="1">
      <c r="A72" s="70" t="s">
        <v>76</v>
      </c>
      <c r="B72" s="44"/>
      <c r="C72" s="9"/>
      <c r="D72" s="9"/>
      <c r="E72" s="307" t="s">
        <v>126</v>
      </c>
      <c r="F72" s="307"/>
      <c r="G72" s="307"/>
      <c r="H72" s="307"/>
      <c r="I72" s="307"/>
      <c r="J72" s="9"/>
      <c r="K72" s="307" t="s">
        <v>127</v>
      </c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274">
        <f>'08c - VRN přímé doprovodn...'!J32</f>
        <v>0</v>
      </c>
      <c r="AH72" s="275"/>
      <c r="AI72" s="275"/>
      <c r="AJ72" s="275"/>
      <c r="AK72" s="275"/>
      <c r="AL72" s="275"/>
      <c r="AM72" s="275"/>
      <c r="AN72" s="274">
        <f t="shared" si="0"/>
        <v>0</v>
      </c>
      <c r="AO72" s="275"/>
      <c r="AP72" s="275"/>
      <c r="AQ72" s="80" t="s">
        <v>88</v>
      </c>
      <c r="AR72" s="44"/>
      <c r="AS72" s="85">
        <v>0</v>
      </c>
      <c r="AT72" s="86">
        <f t="shared" si="1"/>
        <v>0</v>
      </c>
      <c r="AU72" s="87">
        <f>'08c - VRN přímé doprovodn...'!P87</f>
        <v>0</v>
      </c>
      <c r="AV72" s="86">
        <f>'08c - VRN přímé doprovodn...'!J35</f>
        <v>0</v>
      </c>
      <c r="AW72" s="86">
        <f>'08c - VRN přímé doprovodn...'!J36</f>
        <v>0</v>
      </c>
      <c r="AX72" s="86">
        <f>'08c - VRN přímé doprovodn...'!J37</f>
        <v>0</v>
      </c>
      <c r="AY72" s="86">
        <f>'08c - VRN přímé doprovodn...'!J38</f>
        <v>0</v>
      </c>
      <c r="AZ72" s="86">
        <f>'08c - VRN přímé doprovodn...'!F35</f>
        <v>0</v>
      </c>
      <c r="BA72" s="86">
        <f>'08c - VRN přímé doprovodn...'!F36</f>
        <v>0</v>
      </c>
      <c r="BB72" s="86">
        <f>'08c - VRN přímé doprovodn...'!F37</f>
        <v>0</v>
      </c>
      <c r="BC72" s="86">
        <f>'08c - VRN přímé doprovodn...'!F38</f>
        <v>0</v>
      </c>
      <c r="BD72" s="88">
        <f>'08c - VRN přímé doprovodn...'!F39</f>
        <v>0</v>
      </c>
      <c r="BT72" s="24" t="s">
        <v>82</v>
      </c>
      <c r="BV72" s="24" t="s">
        <v>74</v>
      </c>
      <c r="BW72" s="24" t="s">
        <v>128</v>
      </c>
      <c r="BX72" s="24" t="s">
        <v>119</v>
      </c>
      <c r="CL72" s="24" t="s">
        <v>3</v>
      </c>
    </row>
    <row r="73" spans="1:91" s="1" customFormat="1" ht="30" customHeight="1">
      <c r="B73" s="31"/>
      <c r="AR73" s="31"/>
    </row>
    <row r="74" spans="1:91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31"/>
    </row>
  </sheetData>
  <mergeCells count="110">
    <mergeCell ref="I52:AF52"/>
    <mergeCell ref="J56:AF56"/>
    <mergeCell ref="J60:AF60"/>
    <mergeCell ref="J55:AF55"/>
    <mergeCell ref="J63:AF63"/>
    <mergeCell ref="K59:AF59"/>
    <mergeCell ref="K61:AF61"/>
    <mergeCell ref="K62:AF62"/>
    <mergeCell ref="K64:AF64"/>
    <mergeCell ref="K58:AF58"/>
    <mergeCell ref="K57:AF57"/>
    <mergeCell ref="L45:AO45"/>
    <mergeCell ref="E65:I65"/>
    <mergeCell ref="K65:AF65"/>
    <mergeCell ref="D66:H66"/>
    <mergeCell ref="J66:AF66"/>
    <mergeCell ref="E67:I67"/>
    <mergeCell ref="K67:AF67"/>
    <mergeCell ref="E68:I68"/>
    <mergeCell ref="K68:AF68"/>
    <mergeCell ref="AN58:AP58"/>
    <mergeCell ref="AN56:AP56"/>
    <mergeCell ref="AN52:AP52"/>
    <mergeCell ref="AN61:AP61"/>
    <mergeCell ref="AN60:AP60"/>
    <mergeCell ref="AN55:AP55"/>
    <mergeCell ref="AN59:AP59"/>
    <mergeCell ref="C52:G52"/>
    <mergeCell ref="D60:H60"/>
    <mergeCell ref="D56:H56"/>
    <mergeCell ref="D63:H63"/>
    <mergeCell ref="D55:H55"/>
    <mergeCell ref="E58:I58"/>
    <mergeCell ref="E59:I59"/>
    <mergeCell ref="E64:I64"/>
    <mergeCell ref="D69:H69"/>
    <mergeCell ref="J69:AF69"/>
    <mergeCell ref="E70:I70"/>
    <mergeCell ref="K70:AF70"/>
    <mergeCell ref="E71:I71"/>
    <mergeCell ref="K71:AF71"/>
    <mergeCell ref="E72:I72"/>
    <mergeCell ref="K72:AF72"/>
    <mergeCell ref="AG54:AM54"/>
    <mergeCell ref="E61:I61"/>
    <mergeCell ref="E62:I62"/>
    <mergeCell ref="E57:I57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4:AM64"/>
    <mergeCell ref="AG63:AM63"/>
    <mergeCell ref="AG62:AM62"/>
    <mergeCell ref="AG61:AM61"/>
    <mergeCell ref="AG60:AM60"/>
    <mergeCell ref="AG55:AM55"/>
    <mergeCell ref="AG52:AM52"/>
    <mergeCell ref="AG57:AM57"/>
    <mergeCell ref="AG59:AM59"/>
    <mergeCell ref="AG58:AM58"/>
    <mergeCell ref="AG56:AM56"/>
    <mergeCell ref="AM47:AN47"/>
    <mergeCell ref="AM49:AP49"/>
    <mergeCell ref="AM50:AP50"/>
    <mergeCell ref="AN57:AP57"/>
    <mergeCell ref="AN64:AP64"/>
    <mergeCell ref="AN63:AP63"/>
    <mergeCell ref="AN62:AP62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02 - SO 001 Bourací práce...'!C2" display="/" xr:uid="{00000000-0004-0000-0000-000000000000}"/>
    <hyperlink ref="A57" location="'I etapa A - přímé výdaje'!C2" display="/" xr:uid="{00000000-0004-0000-0000-000001000000}"/>
    <hyperlink ref="A58" location="'I etapa B - přímé doprovo...'!C2" display="/" xr:uid="{00000000-0004-0000-0000-000002000000}"/>
    <hyperlink ref="A59" location="'I.etapa C - nepřímé náklady'!C2" display="/" xr:uid="{00000000-0004-0000-0000-000003000000}"/>
    <hyperlink ref="A61" location="'201a - přímé výdaje'!C2" display="/" xr:uid="{00000000-0004-0000-0000-000004000000}"/>
    <hyperlink ref="A62" location="'201b - nepřímé náklady'!C2" display="/" xr:uid="{00000000-0004-0000-0000-000005000000}"/>
    <hyperlink ref="A64" location="'202a - přímé výdaje'!C2" display="/" xr:uid="{00000000-0004-0000-0000-000006000000}"/>
    <hyperlink ref="A65" location="'202b - nepřímé náklady'!C2" display="/" xr:uid="{00000000-0004-0000-0000-000007000000}"/>
    <hyperlink ref="A67" location="'301a - přímé výdaje'!C2" display="/" xr:uid="{00000000-0004-0000-0000-000008000000}"/>
    <hyperlink ref="A68" location="'301b - nepřímé náklady'!C2" display="/" xr:uid="{00000000-0004-0000-0000-000009000000}"/>
    <hyperlink ref="A70" location="'08a - VRN přímé výdaje'!C2" display="/" xr:uid="{00000000-0004-0000-0000-00000A000000}"/>
    <hyperlink ref="A71" location="'08b - VRN nepřímé náklady'!C2" display="/" xr:uid="{00000000-0004-0000-0000-00000B000000}"/>
    <hyperlink ref="A72" location="'08c - VRN přímé doprovodn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s="1" customFormat="1" ht="12" customHeight="1">
      <c r="B8" s="31"/>
      <c r="D8" s="26" t="s">
        <v>130</v>
      </c>
      <c r="L8" s="31"/>
    </row>
    <row r="9" spans="2:46" s="1" customFormat="1" ht="16.5" customHeight="1">
      <c r="B9" s="31"/>
      <c r="E9" s="309" t="s">
        <v>131</v>
      </c>
      <c r="F9" s="313"/>
      <c r="G9" s="313"/>
      <c r="H9" s="31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132</v>
      </c>
      <c r="I12" s="26" t="s">
        <v>23</v>
      </c>
      <c r="J12" s="48" t="str">
        <f>'Rekapitulace stavby'!AN8</f>
        <v>16. 11. 2022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Město Šluknov</v>
      </c>
      <c r="I15" s="26" t="s">
        <v>28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16" t="str">
        <f>'Rekapitulace stavby'!E14</f>
        <v>Vyplň údaj</v>
      </c>
      <c r="F18" s="298"/>
      <c r="G18" s="298"/>
      <c r="H18" s="298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 Kňákal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J. Nešněra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90"/>
      <c r="E27" s="302" t="s">
        <v>3</v>
      </c>
      <c r="F27" s="302"/>
      <c r="G27" s="302"/>
      <c r="H27" s="302"/>
      <c r="L27" s="90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38</v>
      </c>
      <c r="J30" s="62">
        <f>ROUND(J83,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" customHeight="1">
      <c r="B33" s="31"/>
      <c r="D33" s="51" t="s">
        <v>42</v>
      </c>
      <c r="E33" s="26" t="s">
        <v>43</v>
      </c>
      <c r="F33" s="82">
        <f>ROUND((SUM(BE83:BE226)),  2)</f>
        <v>0</v>
      </c>
      <c r="I33" s="92">
        <v>0.21</v>
      </c>
      <c r="J33" s="82">
        <f>ROUND(((SUM(BE83:BE226))*I33),  2)</f>
        <v>0</v>
      </c>
      <c r="L33" s="31"/>
    </row>
    <row r="34" spans="2:12" s="1" customFormat="1" ht="14.4" customHeight="1">
      <c r="B34" s="31"/>
      <c r="E34" s="26" t="s">
        <v>44</v>
      </c>
      <c r="F34" s="82">
        <f>ROUND((SUM(BF83:BF226)),  2)</f>
        <v>0</v>
      </c>
      <c r="I34" s="92">
        <v>0.15</v>
      </c>
      <c r="J34" s="82">
        <f>ROUND(((SUM(BF83:BF226))*I34),  2)</f>
        <v>0</v>
      </c>
      <c r="L34" s="31"/>
    </row>
    <row r="35" spans="2:12" s="1" customFormat="1" ht="14.4" hidden="1" customHeight="1">
      <c r="B35" s="31"/>
      <c r="E35" s="26" t="s">
        <v>45</v>
      </c>
      <c r="F35" s="82">
        <f>ROUND((SUM(BG83:BG226)),  2)</f>
        <v>0</v>
      </c>
      <c r="I35" s="92">
        <v>0.21</v>
      </c>
      <c r="J35" s="82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82">
        <f>ROUND((SUM(BH83:BH226)),  2)</f>
        <v>0</v>
      </c>
      <c r="I36" s="92">
        <v>0.15</v>
      </c>
      <c r="J36" s="82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82">
        <f>ROUND((SUM(BI83:BI226)),  2)</f>
        <v>0</v>
      </c>
      <c r="I37" s="92">
        <v>0</v>
      </c>
      <c r="J37" s="82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3"/>
      <c r="D39" s="94" t="s">
        <v>48</v>
      </c>
      <c r="E39" s="53"/>
      <c r="F39" s="53"/>
      <c r="G39" s="95" t="s">
        <v>49</v>
      </c>
      <c r="H39" s="96" t="s">
        <v>50</v>
      </c>
      <c r="I39" s="53"/>
      <c r="J39" s="97">
        <f>SUM(J30:J37)</f>
        <v>0</v>
      </c>
      <c r="K39" s="98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133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314" t="str">
        <f>E7</f>
        <v>Cyklostezka Šluknov - Fukov I. etapa (2022)</v>
      </c>
      <c r="F48" s="315"/>
      <c r="G48" s="315"/>
      <c r="H48" s="315"/>
      <c r="L48" s="31"/>
    </row>
    <row r="49" spans="2:47" s="1" customFormat="1" ht="12" customHeight="1">
      <c r="B49" s="31"/>
      <c r="C49" s="26" t="s">
        <v>130</v>
      </c>
      <c r="L49" s="31"/>
    </row>
    <row r="50" spans="2:47" s="1" customFormat="1" ht="16.5" customHeight="1">
      <c r="B50" s="31"/>
      <c r="E50" s="309" t="str">
        <f>E9</f>
        <v>02 - SO 001 Bourací práce a kácení dřevin</v>
      </c>
      <c r="F50" s="313"/>
      <c r="G50" s="313"/>
      <c r="H50" s="313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16. 11. 2022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Město Šluknov</v>
      </c>
      <c r="I54" s="26" t="s">
        <v>31</v>
      </c>
      <c r="J54" s="29" t="str">
        <f>E21</f>
        <v>Ing. Kňákal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J. Nešněra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134</v>
      </c>
      <c r="D57" s="93"/>
      <c r="E57" s="93"/>
      <c r="F57" s="93"/>
      <c r="G57" s="93"/>
      <c r="H57" s="93"/>
      <c r="I57" s="93"/>
      <c r="J57" s="100" t="s">
        <v>135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101" t="s">
        <v>70</v>
      </c>
      <c r="J59" s="62">
        <f>J83</f>
        <v>0</v>
      </c>
      <c r="L59" s="31"/>
      <c r="AU59" s="16" t="s">
        <v>136</v>
      </c>
    </row>
    <row r="60" spans="2:47" s="8" customFormat="1" ht="24.9" customHeight="1">
      <c r="B60" s="102"/>
      <c r="D60" s="103" t="s">
        <v>137</v>
      </c>
      <c r="E60" s="104"/>
      <c r="F60" s="104"/>
      <c r="G60" s="104"/>
      <c r="H60" s="104"/>
      <c r="I60" s="104"/>
      <c r="J60" s="105">
        <f>J84</f>
        <v>0</v>
      </c>
      <c r="L60" s="102"/>
    </row>
    <row r="61" spans="2:47" s="9" customFormat="1" ht="19.95" customHeight="1">
      <c r="B61" s="106"/>
      <c r="D61" s="107" t="s">
        <v>138</v>
      </c>
      <c r="E61" s="108"/>
      <c r="F61" s="108"/>
      <c r="G61" s="108"/>
      <c r="H61" s="108"/>
      <c r="I61" s="108"/>
      <c r="J61" s="109">
        <f>J85</f>
        <v>0</v>
      </c>
      <c r="L61" s="106"/>
    </row>
    <row r="62" spans="2:47" s="9" customFormat="1" ht="19.95" customHeight="1">
      <c r="B62" s="106"/>
      <c r="D62" s="107" t="s">
        <v>139</v>
      </c>
      <c r="E62" s="108"/>
      <c r="F62" s="108"/>
      <c r="G62" s="108"/>
      <c r="H62" s="108"/>
      <c r="I62" s="108"/>
      <c r="J62" s="109">
        <f>J210</f>
        <v>0</v>
      </c>
      <c r="L62" s="106"/>
    </row>
    <row r="63" spans="2:47" s="9" customFormat="1" ht="19.95" customHeight="1">
      <c r="B63" s="106"/>
      <c r="D63" s="107" t="s">
        <v>140</v>
      </c>
      <c r="E63" s="108"/>
      <c r="F63" s="108"/>
      <c r="G63" s="108"/>
      <c r="H63" s="108"/>
      <c r="I63" s="108"/>
      <c r="J63" s="109">
        <f>J219</f>
        <v>0</v>
      </c>
      <c r="L63" s="106"/>
    </row>
    <row r="64" spans="2:47" s="1" customFormat="1" ht="21.75" customHeight="1">
      <c r="B64" s="31"/>
      <c r="L64" s="31"/>
    </row>
    <row r="65" spans="2:12" s="1" customFormat="1" ht="6.9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" customHeight="1">
      <c r="B70" s="31"/>
      <c r="C70" s="20" t="s">
        <v>141</v>
      </c>
      <c r="L70" s="31"/>
    </row>
    <row r="71" spans="2:12" s="1" customFormat="1" ht="6.9" customHeight="1">
      <c r="B71" s="31"/>
      <c r="L71" s="31"/>
    </row>
    <row r="72" spans="2:12" s="1" customFormat="1" ht="12" customHeight="1">
      <c r="B72" s="31"/>
      <c r="C72" s="26" t="s">
        <v>17</v>
      </c>
      <c r="L72" s="31"/>
    </row>
    <row r="73" spans="2:12" s="1" customFormat="1" ht="16.5" customHeight="1">
      <c r="B73" s="31"/>
      <c r="E73" s="314" t="str">
        <f>E7</f>
        <v>Cyklostezka Šluknov - Fukov I. etapa (2022)</v>
      </c>
      <c r="F73" s="315"/>
      <c r="G73" s="315"/>
      <c r="H73" s="315"/>
      <c r="L73" s="31"/>
    </row>
    <row r="74" spans="2:12" s="1" customFormat="1" ht="12" customHeight="1">
      <c r="B74" s="31"/>
      <c r="C74" s="26" t="s">
        <v>130</v>
      </c>
      <c r="L74" s="31"/>
    </row>
    <row r="75" spans="2:12" s="1" customFormat="1" ht="16.5" customHeight="1">
      <c r="B75" s="31"/>
      <c r="E75" s="309" t="str">
        <f>E9</f>
        <v>02 - SO 001 Bourací práce a kácení dřevin</v>
      </c>
      <c r="F75" s="313"/>
      <c r="G75" s="313"/>
      <c r="H75" s="313"/>
      <c r="L75" s="31"/>
    </row>
    <row r="76" spans="2:12" s="1" customFormat="1" ht="6.9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 xml:space="preserve"> </v>
      </c>
      <c r="I77" s="26" t="s">
        <v>23</v>
      </c>
      <c r="J77" s="48" t="str">
        <f>IF(J12="","",J12)</f>
        <v>16. 11. 2022</v>
      </c>
      <c r="L77" s="31"/>
    </row>
    <row r="78" spans="2:12" s="1" customFormat="1" ht="6.9" customHeight="1">
      <c r="B78" s="31"/>
      <c r="L78" s="31"/>
    </row>
    <row r="79" spans="2:12" s="1" customFormat="1" ht="15.15" customHeight="1">
      <c r="B79" s="31"/>
      <c r="C79" s="26" t="s">
        <v>25</v>
      </c>
      <c r="F79" s="24" t="str">
        <f>E15</f>
        <v>Město Šluknov</v>
      </c>
      <c r="I79" s="26" t="s">
        <v>31</v>
      </c>
      <c r="J79" s="29" t="str">
        <f>E21</f>
        <v>Ing. Kňákal</v>
      </c>
      <c r="L79" s="31"/>
    </row>
    <row r="80" spans="2:12" s="1" customFormat="1" ht="15.15" customHeight="1">
      <c r="B80" s="31"/>
      <c r="C80" s="26" t="s">
        <v>29</v>
      </c>
      <c r="F80" s="24" t="str">
        <f>IF(E18="","",E18)</f>
        <v>Vyplň údaj</v>
      </c>
      <c r="I80" s="26" t="s">
        <v>34</v>
      </c>
      <c r="J80" s="29" t="str">
        <f>E24</f>
        <v>J. Nešněra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10"/>
      <c r="C82" s="111" t="s">
        <v>142</v>
      </c>
      <c r="D82" s="112" t="s">
        <v>57</v>
      </c>
      <c r="E82" s="112" t="s">
        <v>53</v>
      </c>
      <c r="F82" s="112" t="s">
        <v>54</v>
      </c>
      <c r="G82" s="112" t="s">
        <v>143</v>
      </c>
      <c r="H82" s="112" t="s">
        <v>144</v>
      </c>
      <c r="I82" s="112" t="s">
        <v>145</v>
      </c>
      <c r="J82" s="112" t="s">
        <v>135</v>
      </c>
      <c r="K82" s="113" t="s">
        <v>146</v>
      </c>
      <c r="L82" s="110"/>
      <c r="M82" s="55" t="s">
        <v>3</v>
      </c>
      <c r="N82" s="56" t="s">
        <v>42</v>
      </c>
      <c r="O82" s="56" t="s">
        <v>147</v>
      </c>
      <c r="P82" s="56" t="s">
        <v>148</v>
      </c>
      <c r="Q82" s="56" t="s">
        <v>149</v>
      </c>
      <c r="R82" s="56" t="s">
        <v>150</v>
      </c>
      <c r="S82" s="56" t="s">
        <v>151</v>
      </c>
      <c r="T82" s="57" t="s">
        <v>152</v>
      </c>
    </row>
    <row r="83" spans="2:65" s="1" customFormat="1" ht="22.8" customHeight="1">
      <c r="B83" s="31"/>
      <c r="C83" s="60" t="s">
        <v>153</v>
      </c>
      <c r="J83" s="114">
        <f>BK83</f>
        <v>0</v>
      </c>
      <c r="L83" s="31"/>
      <c r="M83" s="58"/>
      <c r="N83" s="49"/>
      <c r="O83" s="49"/>
      <c r="P83" s="115">
        <f>P84</f>
        <v>0</v>
      </c>
      <c r="Q83" s="49"/>
      <c r="R83" s="115">
        <f>R84</f>
        <v>7.8959999999999999</v>
      </c>
      <c r="S83" s="49"/>
      <c r="T83" s="116">
        <f>T84</f>
        <v>163.84200000000001</v>
      </c>
      <c r="AT83" s="16" t="s">
        <v>71</v>
      </c>
      <c r="AU83" s="16" t="s">
        <v>136</v>
      </c>
      <c r="BK83" s="117">
        <f>BK84</f>
        <v>0</v>
      </c>
    </row>
    <row r="84" spans="2:65" s="11" customFormat="1" ht="25.95" customHeight="1">
      <c r="B84" s="118"/>
      <c r="D84" s="119" t="s">
        <v>71</v>
      </c>
      <c r="E84" s="120" t="s">
        <v>154</v>
      </c>
      <c r="F84" s="120" t="s">
        <v>155</v>
      </c>
      <c r="I84" s="121"/>
      <c r="J84" s="122">
        <f>BK84</f>
        <v>0</v>
      </c>
      <c r="L84" s="118"/>
      <c r="M84" s="123"/>
      <c r="P84" s="124">
        <f>P85+P210+P219</f>
        <v>0</v>
      </c>
      <c r="R84" s="124">
        <f>R85+R210+R219</f>
        <v>7.8959999999999999</v>
      </c>
      <c r="T84" s="125">
        <f>T85+T210+T219</f>
        <v>163.84200000000001</v>
      </c>
      <c r="AR84" s="119" t="s">
        <v>80</v>
      </c>
      <c r="AT84" s="126" t="s">
        <v>71</v>
      </c>
      <c r="AU84" s="126" t="s">
        <v>72</v>
      </c>
      <c r="AY84" s="119" t="s">
        <v>156</v>
      </c>
      <c r="BK84" s="127">
        <f>BK85+BK210+BK219</f>
        <v>0</v>
      </c>
    </row>
    <row r="85" spans="2:65" s="11" customFormat="1" ht="22.8" customHeight="1">
      <c r="B85" s="118"/>
      <c r="D85" s="119" t="s">
        <v>71</v>
      </c>
      <c r="E85" s="128" t="s">
        <v>80</v>
      </c>
      <c r="F85" s="128" t="s">
        <v>157</v>
      </c>
      <c r="I85" s="121"/>
      <c r="J85" s="129">
        <f>BK85</f>
        <v>0</v>
      </c>
      <c r="L85" s="118"/>
      <c r="M85" s="123"/>
      <c r="P85" s="124">
        <f>SUM(P86:P209)</f>
        <v>0</v>
      </c>
      <c r="R85" s="124">
        <f>SUM(R86:R209)</f>
        <v>0</v>
      </c>
      <c r="T85" s="125">
        <f>SUM(T86:T209)</f>
        <v>0</v>
      </c>
      <c r="AR85" s="119" t="s">
        <v>80</v>
      </c>
      <c r="AT85" s="126" t="s">
        <v>71</v>
      </c>
      <c r="AU85" s="126" t="s">
        <v>80</v>
      </c>
      <c r="AY85" s="119" t="s">
        <v>156</v>
      </c>
      <c r="BK85" s="127">
        <f>SUM(BK86:BK209)</f>
        <v>0</v>
      </c>
    </row>
    <row r="86" spans="2:65" s="1" customFormat="1" ht="37.799999999999997" customHeight="1">
      <c r="B86" s="130"/>
      <c r="C86" s="131" t="s">
        <v>80</v>
      </c>
      <c r="D86" s="131" t="s">
        <v>158</v>
      </c>
      <c r="E86" s="132" t="s">
        <v>159</v>
      </c>
      <c r="F86" s="133" t="s">
        <v>160</v>
      </c>
      <c r="G86" s="134" t="s">
        <v>161</v>
      </c>
      <c r="H86" s="135">
        <v>444</v>
      </c>
      <c r="I86" s="136"/>
      <c r="J86" s="137">
        <f>ROUND(I86*H86,2)</f>
        <v>0</v>
      </c>
      <c r="K86" s="133" t="s">
        <v>162</v>
      </c>
      <c r="L86" s="31"/>
      <c r="M86" s="138" t="s">
        <v>3</v>
      </c>
      <c r="N86" s="139" t="s">
        <v>43</v>
      </c>
      <c r="P86" s="140">
        <f>O86*H86</f>
        <v>0</v>
      </c>
      <c r="Q86" s="140">
        <v>0</v>
      </c>
      <c r="R86" s="140">
        <f>Q86*H86</f>
        <v>0</v>
      </c>
      <c r="S86" s="140">
        <v>0</v>
      </c>
      <c r="T86" s="141">
        <f>S86*H86</f>
        <v>0</v>
      </c>
      <c r="AR86" s="142" t="s">
        <v>163</v>
      </c>
      <c r="AT86" s="142" t="s">
        <v>158</v>
      </c>
      <c r="AU86" s="142" t="s">
        <v>82</v>
      </c>
      <c r="AY86" s="16" t="s">
        <v>156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6" t="s">
        <v>80</v>
      </c>
      <c r="BK86" s="143">
        <f>ROUND(I86*H86,2)</f>
        <v>0</v>
      </c>
      <c r="BL86" s="16" t="s">
        <v>163</v>
      </c>
      <c r="BM86" s="142" t="s">
        <v>164</v>
      </c>
    </row>
    <row r="87" spans="2:65" s="1" customFormat="1" ht="28.8">
      <c r="B87" s="31"/>
      <c r="D87" s="144" t="s">
        <v>165</v>
      </c>
      <c r="F87" s="145" t="s">
        <v>166</v>
      </c>
      <c r="I87" s="146"/>
      <c r="L87" s="31"/>
      <c r="M87" s="147"/>
      <c r="T87" s="52"/>
      <c r="AT87" s="16" t="s">
        <v>165</v>
      </c>
      <c r="AU87" s="16" t="s">
        <v>82</v>
      </c>
    </row>
    <row r="88" spans="2:65" s="1" customFormat="1">
      <c r="B88" s="31"/>
      <c r="D88" s="148" t="s">
        <v>167</v>
      </c>
      <c r="F88" s="149" t="s">
        <v>168</v>
      </c>
      <c r="I88" s="146"/>
      <c r="L88" s="31"/>
      <c r="M88" s="147"/>
      <c r="T88" s="52"/>
      <c r="AT88" s="16" t="s">
        <v>167</v>
      </c>
      <c r="AU88" s="16" t="s">
        <v>82</v>
      </c>
    </row>
    <row r="89" spans="2:65" s="12" customFormat="1">
      <c r="B89" s="150"/>
      <c r="D89" s="144" t="s">
        <v>169</v>
      </c>
      <c r="E89" s="151" t="s">
        <v>3</v>
      </c>
      <c r="F89" s="152" t="s">
        <v>170</v>
      </c>
      <c r="H89" s="153">
        <v>444</v>
      </c>
      <c r="I89" s="154"/>
      <c r="L89" s="150"/>
      <c r="M89" s="155"/>
      <c r="T89" s="156"/>
      <c r="AT89" s="151" t="s">
        <v>169</v>
      </c>
      <c r="AU89" s="151" t="s">
        <v>82</v>
      </c>
      <c r="AV89" s="12" t="s">
        <v>82</v>
      </c>
      <c r="AW89" s="12" t="s">
        <v>33</v>
      </c>
      <c r="AX89" s="12" t="s">
        <v>80</v>
      </c>
      <c r="AY89" s="151" t="s">
        <v>156</v>
      </c>
    </row>
    <row r="90" spans="2:65" s="1" customFormat="1" ht="24.15" customHeight="1">
      <c r="B90" s="130"/>
      <c r="C90" s="131" t="s">
        <v>82</v>
      </c>
      <c r="D90" s="131" t="s">
        <v>158</v>
      </c>
      <c r="E90" s="132" t="s">
        <v>171</v>
      </c>
      <c r="F90" s="133" t="s">
        <v>172</v>
      </c>
      <c r="G90" s="134" t="s">
        <v>173</v>
      </c>
      <c r="H90" s="135">
        <v>31</v>
      </c>
      <c r="I90" s="136"/>
      <c r="J90" s="137">
        <f>ROUND(I90*H90,2)</f>
        <v>0</v>
      </c>
      <c r="K90" s="133" t="s">
        <v>162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163</v>
      </c>
      <c r="AT90" s="142" t="s">
        <v>158</v>
      </c>
      <c r="AU90" s="142" t="s">
        <v>82</v>
      </c>
      <c r="AY90" s="16" t="s">
        <v>156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163</v>
      </c>
      <c r="BM90" s="142" t="s">
        <v>174</v>
      </c>
    </row>
    <row r="91" spans="2:65" s="1" customFormat="1" ht="19.2">
      <c r="B91" s="31"/>
      <c r="D91" s="144" t="s">
        <v>165</v>
      </c>
      <c r="F91" s="145" t="s">
        <v>175</v>
      </c>
      <c r="I91" s="146"/>
      <c r="L91" s="31"/>
      <c r="M91" s="147"/>
      <c r="T91" s="52"/>
      <c r="AT91" s="16" t="s">
        <v>165</v>
      </c>
      <c r="AU91" s="16" t="s">
        <v>82</v>
      </c>
    </row>
    <row r="92" spans="2:65" s="1" customFormat="1">
      <c r="B92" s="31"/>
      <c r="D92" s="148" t="s">
        <v>167</v>
      </c>
      <c r="F92" s="149" t="s">
        <v>176</v>
      </c>
      <c r="I92" s="146"/>
      <c r="L92" s="31"/>
      <c r="M92" s="147"/>
      <c r="T92" s="52"/>
      <c r="AT92" s="16" t="s">
        <v>167</v>
      </c>
      <c r="AU92" s="16" t="s">
        <v>82</v>
      </c>
    </row>
    <row r="93" spans="2:65" s="1" customFormat="1" ht="24.15" customHeight="1">
      <c r="B93" s="130"/>
      <c r="C93" s="131" t="s">
        <v>177</v>
      </c>
      <c r="D93" s="131" t="s">
        <v>158</v>
      </c>
      <c r="E93" s="132" t="s">
        <v>171</v>
      </c>
      <c r="F93" s="133" t="s">
        <v>172</v>
      </c>
      <c r="G93" s="134" t="s">
        <v>173</v>
      </c>
      <c r="H93" s="135">
        <v>3</v>
      </c>
      <c r="I93" s="136"/>
      <c r="J93" s="137">
        <f>ROUND(I93*H93,2)</f>
        <v>0</v>
      </c>
      <c r="K93" s="133" t="s">
        <v>162</v>
      </c>
      <c r="L93" s="31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163</v>
      </c>
      <c r="AT93" s="142" t="s">
        <v>158</v>
      </c>
      <c r="AU93" s="142" t="s">
        <v>82</v>
      </c>
      <c r="AY93" s="16" t="s">
        <v>156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80</v>
      </c>
      <c r="BK93" s="143">
        <f>ROUND(I93*H93,2)</f>
        <v>0</v>
      </c>
      <c r="BL93" s="16" t="s">
        <v>163</v>
      </c>
      <c r="BM93" s="142" t="s">
        <v>178</v>
      </c>
    </row>
    <row r="94" spans="2:65" s="1" customFormat="1" ht="19.2">
      <c r="B94" s="31"/>
      <c r="D94" s="144" t="s">
        <v>165</v>
      </c>
      <c r="F94" s="145" t="s">
        <v>175</v>
      </c>
      <c r="I94" s="146"/>
      <c r="L94" s="31"/>
      <c r="M94" s="147"/>
      <c r="T94" s="52"/>
      <c r="AT94" s="16" t="s">
        <v>165</v>
      </c>
      <c r="AU94" s="16" t="s">
        <v>82</v>
      </c>
    </row>
    <row r="95" spans="2:65" s="1" customFormat="1">
      <c r="B95" s="31"/>
      <c r="D95" s="148" t="s">
        <v>167</v>
      </c>
      <c r="F95" s="149" t="s">
        <v>176</v>
      </c>
      <c r="I95" s="146"/>
      <c r="L95" s="31"/>
      <c r="M95" s="147"/>
      <c r="T95" s="52"/>
      <c r="AT95" s="16" t="s">
        <v>167</v>
      </c>
      <c r="AU95" s="16" t="s">
        <v>82</v>
      </c>
    </row>
    <row r="96" spans="2:65" s="1" customFormat="1" ht="24.15" customHeight="1">
      <c r="B96" s="130"/>
      <c r="C96" s="131" t="s">
        <v>163</v>
      </c>
      <c r="D96" s="131" t="s">
        <v>158</v>
      </c>
      <c r="E96" s="132" t="s">
        <v>179</v>
      </c>
      <c r="F96" s="133" t="s">
        <v>180</v>
      </c>
      <c r="G96" s="134" t="s">
        <v>173</v>
      </c>
      <c r="H96" s="135">
        <v>3</v>
      </c>
      <c r="I96" s="136"/>
      <c r="J96" s="137">
        <f>ROUND(I96*H96,2)</f>
        <v>0</v>
      </c>
      <c r="K96" s="133" t="s">
        <v>162</v>
      </c>
      <c r="L96" s="31"/>
      <c r="M96" s="138" t="s">
        <v>3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163</v>
      </c>
      <c r="AT96" s="142" t="s">
        <v>158</v>
      </c>
      <c r="AU96" s="142" t="s">
        <v>82</v>
      </c>
      <c r="AY96" s="16" t="s">
        <v>156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80</v>
      </c>
      <c r="BK96" s="143">
        <f>ROUND(I96*H96,2)</f>
        <v>0</v>
      </c>
      <c r="BL96" s="16" t="s">
        <v>163</v>
      </c>
      <c r="BM96" s="142" t="s">
        <v>181</v>
      </c>
    </row>
    <row r="97" spans="2:65" s="1" customFormat="1" ht="19.2">
      <c r="B97" s="31"/>
      <c r="D97" s="144" t="s">
        <v>165</v>
      </c>
      <c r="F97" s="145" t="s">
        <v>182</v>
      </c>
      <c r="I97" s="146"/>
      <c r="L97" s="31"/>
      <c r="M97" s="147"/>
      <c r="T97" s="52"/>
      <c r="AT97" s="16" t="s">
        <v>165</v>
      </c>
      <c r="AU97" s="16" t="s">
        <v>82</v>
      </c>
    </row>
    <row r="98" spans="2:65" s="1" customFormat="1">
      <c r="B98" s="31"/>
      <c r="D98" s="148" t="s">
        <v>167</v>
      </c>
      <c r="F98" s="149" t="s">
        <v>183</v>
      </c>
      <c r="I98" s="146"/>
      <c r="L98" s="31"/>
      <c r="M98" s="147"/>
      <c r="T98" s="52"/>
      <c r="AT98" s="16" t="s">
        <v>167</v>
      </c>
      <c r="AU98" s="16" t="s">
        <v>82</v>
      </c>
    </row>
    <row r="99" spans="2:65" s="1" customFormat="1" ht="24.15" customHeight="1">
      <c r="B99" s="130"/>
      <c r="C99" s="131" t="s">
        <v>184</v>
      </c>
      <c r="D99" s="131" t="s">
        <v>158</v>
      </c>
      <c r="E99" s="132" t="s">
        <v>185</v>
      </c>
      <c r="F99" s="133" t="s">
        <v>186</v>
      </c>
      <c r="G99" s="134" t="s">
        <v>173</v>
      </c>
      <c r="H99" s="135">
        <v>2</v>
      </c>
      <c r="I99" s="136"/>
      <c r="J99" s="137">
        <f>ROUND(I99*H99,2)</f>
        <v>0</v>
      </c>
      <c r="K99" s="133" t="s">
        <v>162</v>
      </c>
      <c r="L99" s="31"/>
      <c r="M99" s="138" t="s">
        <v>3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163</v>
      </c>
      <c r="AT99" s="142" t="s">
        <v>158</v>
      </c>
      <c r="AU99" s="142" t="s">
        <v>82</v>
      </c>
      <c r="AY99" s="16" t="s">
        <v>156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80</v>
      </c>
      <c r="BK99" s="143">
        <f>ROUND(I99*H99,2)</f>
        <v>0</v>
      </c>
      <c r="BL99" s="16" t="s">
        <v>163</v>
      </c>
      <c r="BM99" s="142" t="s">
        <v>187</v>
      </c>
    </row>
    <row r="100" spans="2:65" s="1" customFormat="1" ht="19.2">
      <c r="B100" s="31"/>
      <c r="D100" s="144" t="s">
        <v>165</v>
      </c>
      <c r="F100" s="145" t="s">
        <v>188</v>
      </c>
      <c r="I100" s="146"/>
      <c r="L100" s="31"/>
      <c r="M100" s="147"/>
      <c r="T100" s="52"/>
      <c r="AT100" s="16" t="s">
        <v>165</v>
      </c>
      <c r="AU100" s="16" t="s">
        <v>82</v>
      </c>
    </row>
    <row r="101" spans="2:65" s="1" customFormat="1">
      <c r="B101" s="31"/>
      <c r="D101" s="148" t="s">
        <v>167</v>
      </c>
      <c r="F101" s="149" t="s">
        <v>189</v>
      </c>
      <c r="I101" s="146"/>
      <c r="L101" s="31"/>
      <c r="M101" s="147"/>
      <c r="T101" s="52"/>
      <c r="AT101" s="16" t="s">
        <v>167</v>
      </c>
      <c r="AU101" s="16" t="s">
        <v>82</v>
      </c>
    </row>
    <row r="102" spans="2:65" s="1" customFormat="1" ht="24.15" customHeight="1">
      <c r="B102" s="130"/>
      <c r="C102" s="131" t="s">
        <v>190</v>
      </c>
      <c r="D102" s="131" t="s">
        <v>158</v>
      </c>
      <c r="E102" s="132" t="s">
        <v>191</v>
      </c>
      <c r="F102" s="133" t="s">
        <v>192</v>
      </c>
      <c r="G102" s="134" t="s">
        <v>173</v>
      </c>
      <c r="H102" s="135">
        <v>4</v>
      </c>
      <c r="I102" s="136"/>
      <c r="J102" s="137">
        <f>ROUND(I102*H102,2)</f>
        <v>0</v>
      </c>
      <c r="K102" s="133" t="s">
        <v>162</v>
      </c>
      <c r="L102" s="31"/>
      <c r="M102" s="138" t="s">
        <v>3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163</v>
      </c>
      <c r="AT102" s="142" t="s">
        <v>158</v>
      </c>
      <c r="AU102" s="142" t="s">
        <v>82</v>
      </c>
      <c r="AY102" s="16" t="s">
        <v>156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80</v>
      </c>
      <c r="BK102" s="143">
        <f>ROUND(I102*H102,2)</f>
        <v>0</v>
      </c>
      <c r="BL102" s="16" t="s">
        <v>163</v>
      </c>
      <c r="BM102" s="142" t="s">
        <v>193</v>
      </c>
    </row>
    <row r="103" spans="2:65" s="1" customFormat="1" ht="19.2">
      <c r="B103" s="31"/>
      <c r="D103" s="144" t="s">
        <v>165</v>
      </c>
      <c r="F103" s="145" t="s">
        <v>194</v>
      </c>
      <c r="I103" s="146"/>
      <c r="L103" s="31"/>
      <c r="M103" s="147"/>
      <c r="T103" s="52"/>
      <c r="AT103" s="16" t="s">
        <v>165</v>
      </c>
      <c r="AU103" s="16" t="s">
        <v>82</v>
      </c>
    </row>
    <row r="104" spans="2:65" s="1" customFormat="1">
      <c r="B104" s="31"/>
      <c r="D104" s="148" t="s">
        <v>167</v>
      </c>
      <c r="F104" s="149" t="s">
        <v>195</v>
      </c>
      <c r="I104" s="146"/>
      <c r="L104" s="31"/>
      <c r="M104" s="147"/>
      <c r="T104" s="52"/>
      <c r="AT104" s="16" t="s">
        <v>167</v>
      </c>
      <c r="AU104" s="16" t="s">
        <v>82</v>
      </c>
    </row>
    <row r="105" spans="2:65" s="1" customFormat="1" ht="21.75" customHeight="1">
      <c r="B105" s="130"/>
      <c r="C105" s="131" t="s">
        <v>196</v>
      </c>
      <c r="D105" s="131" t="s">
        <v>158</v>
      </c>
      <c r="E105" s="132" t="s">
        <v>197</v>
      </c>
      <c r="F105" s="133" t="s">
        <v>198</v>
      </c>
      <c r="G105" s="134" t="s">
        <v>173</v>
      </c>
      <c r="H105" s="135">
        <v>34</v>
      </c>
      <c r="I105" s="136"/>
      <c r="J105" s="137">
        <f>ROUND(I105*H105,2)</f>
        <v>0</v>
      </c>
      <c r="K105" s="133" t="s">
        <v>162</v>
      </c>
      <c r="L105" s="31"/>
      <c r="M105" s="138" t="s">
        <v>3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163</v>
      </c>
      <c r="AT105" s="142" t="s">
        <v>158</v>
      </c>
      <c r="AU105" s="142" t="s">
        <v>82</v>
      </c>
      <c r="AY105" s="16" t="s">
        <v>156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80</v>
      </c>
      <c r="BK105" s="143">
        <f>ROUND(I105*H105,2)</f>
        <v>0</v>
      </c>
      <c r="BL105" s="16" t="s">
        <v>163</v>
      </c>
      <c r="BM105" s="142" t="s">
        <v>199</v>
      </c>
    </row>
    <row r="106" spans="2:65" s="1" customFormat="1" ht="19.2">
      <c r="B106" s="31"/>
      <c r="D106" s="144" t="s">
        <v>165</v>
      </c>
      <c r="F106" s="145" t="s">
        <v>200</v>
      </c>
      <c r="I106" s="146"/>
      <c r="L106" s="31"/>
      <c r="M106" s="147"/>
      <c r="T106" s="52"/>
      <c r="AT106" s="16" t="s">
        <v>165</v>
      </c>
      <c r="AU106" s="16" t="s">
        <v>82</v>
      </c>
    </row>
    <row r="107" spans="2:65" s="1" customFormat="1">
      <c r="B107" s="31"/>
      <c r="D107" s="148" t="s">
        <v>167</v>
      </c>
      <c r="F107" s="149" t="s">
        <v>201</v>
      </c>
      <c r="I107" s="146"/>
      <c r="L107" s="31"/>
      <c r="M107" s="147"/>
      <c r="T107" s="52"/>
      <c r="AT107" s="16" t="s">
        <v>167</v>
      </c>
      <c r="AU107" s="16" t="s">
        <v>82</v>
      </c>
    </row>
    <row r="108" spans="2:65" s="12" customFormat="1">
      <c r="B108" s="150"/>
      <c r="D108" s="144" t="s">
        <v>169</v>
      </c>
      <c r="E108" s="151" t="s">
        <v>3</v>
      </c>
      <c r="F108" s="152" t="s">
        <v>202</v>
      </c>
      <c r="H108" s="153">
        <v>34</v>
      </c>
      <c r="I108" s="154"/>
      <c r="L108" s="150"/>
      <c r="M108" s="155"/>
      <c r="T108" s="156"/>
      <c r="AT108" s="151" t="s">
        <v>169</v>
      </c>
      <c r="AU108" s="151" t="s">
        <v>82</v>
      </c>
      <c r="AV108" s="12" t="s">
        <v>82</v>
      </c>
      <c r="AW108" s="12" t="s">
        <v>33</v>
      </c>
      <c r="AX108" s="12" t="s">
        <v>80</v>
      </c>
      <c r="AY108" s="151" t="s">
        <v>156</v>
      </c>
    </row>
    <row r="109" spans="2:65" s="1" customFormat="1" ht="21.75" customHeight="1">
      <c r="B109" s="130"/>
      <c r="C109" s="131" t="s">
        <v>203</v>
      </c>
      <c r="D109" s="131" t="s">
        <v>158</v>
      </c>
      <c r="E109" s="132" t="s">
        <v>204</v>
      </c>
      <c r="F109" s="133" t="s">
        <v>205</v>
      </c>
      <c r="G109" s="134" t="s">
        <v>173</v>
      </c>
      <c r="H109" s="135">
        <v>3</v>
      </c>
      <c r="I109" s="136"/>
      <c r="J109" s="137">
        <f>ROUND(I109*H109,2)</f>
        <v>0</v>
      </c>
      <c r="K109" s="133" t="s">
        <v>162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163</v>
      </c>
      <c r="AT109" s="142" t="s">
        <v>158</v>
      </c>
      <c r="AU109" s="142" t="s">
        <v>82</v>
      </c>
      <c r="AY109" s="16" t="s">
        <v>156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163</v>
      </c>
      <c r="BM109" s="142" t="s">
        <v>206</v>
      </c>
    </row>
    <row r="110" spans="2:65" s="1" customFormat="1" ht="19.2">
      <c r="B110" s="31"/>
      <c r="D110" s="144" t="s">
        <v>165</v>
      </c>
      <c r="F110" s="145" t="s">
        <v>207</v>
      </c>
      <c r="I110" s="146"/>
      <c r="L110" s="31"/>
      <c r="M110" s="147"/>
      <c r="T110" s="52"/>
      <c r="AT110" s="16" t="s">
        <v>165</v>
      </c>
      <c r="AU110" s="16" t="s">
        <v>82</v>
      </c>
    </row>
    <row r="111" spans="2:65" s="1" customFormat="1">
      <c r="B111" s="31"/>
      <c r="D111" s="148" t="s">
        <v>167</v>
      </c>
      <c r="F111" s="149" t="s">
        <v>208</v>
      </c>
      <c r="I111" s="146"/>
      <c r="L111" s="31"/>
      <c r="M111" s="147"/>
      <c r="T111" s="52"/>
      <c r="AT111" s="16" t="s">
        <v>167</v>
      </c>
      <c r="AU111" s="16" t="s">
        <v>82</v>
      </c>
    </row>
    <row r="112" spans="2:65" s="1" customFormat="1" ht="21.75" customHeight="1">
      <c r="B112" s="130"/>
      <c r="C112" s="131" t="s">
        <v>209</v>
      </c>
      <c r="D112" s="131" t="s">
        <v>158</v>
      </c>
      <c r="E112" s="132" t="s">
        <v>210</v>
      </c>
      <c r="F112" s="133" t="s">
        <v>211</v>
      </c>
      <c r="G112" s="134" t="s">
        <v>173</v>
      </c>
      <c r="H112" s="135">
        <v>2</v>
      </c>
      <c r="I112" s="136"/>
      <c r="J112" s="137">
        <f>ROUND(I112*H112,2)</f>
        <v>0</v>
      </c>
      <c r="K112" s="133" t="s">
        <v>162</v>
      </c>
      <c r="L112" s="31"/>
      <c r="M112" s="138" t="s">
        <v>3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163</v>
      </c>
      <c r="AT112" s="142" t="s">
        <v>158</v>
      </c>
      <c r="AU112" s="142" t="s">
        <v>82</v>
      </c>
      <c r="AY112" s="16" t="s">
        <v>156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80</v>
      </c>
      <c r="BK112" s="143">
        <f>ROUND(I112*H112,2)</f>
        <v>0</v>
      </c>
      <c r="BL112" s="16" t="s">
        <v>163</v>
      </c>
      <c r="BM112" s="142" t="s">
        <v>212</v>
      </c>
    </row>
    <row r="113" spans="2:65" s="1" customFormat="1" ht="19.2">
      <c r="B113" s="31"/>
      <c r="D113" s="144" t="s">
        <v>165</v>
      </c>
      <c r="F113" s="145" t="s">
        <v>213</v>
      </c>
      <c r="I113" s="146"/>
      <c r="L113" s="31"/>
      <c r="M113" s="147"/>
      <c r="T113" s="52"/>
      <c r="AT113" s="16" t="s">
        <v>165</v>
      </c>
      <c r="AU113" s="16" t="s">
        <v>82</v>
      </c>
    </row>
    <row r="114" spans="2:65" s="1" customFormat="1">
      <c r="B114" s="31"/>
      <c r="D114" s="148" t="s">
        <v>167</v>
      </c>
      <c r="F114" s="149" t="s">
        <v>214</v>
      </c>
      <c r="I114" s="146"/>
      <c r="L114" s="31"/>
      <c r="M114" s="147"/>
      <c r="T114" s="52"/>
      <c r="AT114" s="16" t="s">
        <v>167</v>
      </c>
      <c r="AU114" s="16" t="s">
        <v>82</v>
      </c>
    </row>
    <row r="115" spans="2:65" s="1" customFormat="1" ht="21.75" customHeight="1">
      <c r="B115" s="130"/>
      <c r="C115" s="131" t="s">
        <v>215</v>
      </c>
      <c r="D115" s="131" t="s">
        <v>158</v>
      </c>
      <c r="E115" s="132" t="s">
        <v>216</v>
      </c>
      <c r="F115" s="133" t="s">
        <v>217</v>
      </c>
      <c r="G115" s="134" t="s">
        <v>173</v>
      </c>
      <c r="H115" s="135">
        <v>4</v>
      </c>
      <c r="I115" s="136"/>
      <c r="J115" s="137">
        <f>ROUND(I115*H115,2)</f>
        <v>0</v>
      </c>
      <c r="K115" s="133" t="s">
        <v>162</v>
      </c>
      <c r="L115" s="31"/>
      <c r="M115" s="138" t="s">
        <v>3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163</v>
      </c>
      <c r="AT115" s="142" t="s">
        <v>158</v>
      </c>
      <c r="AU115" s="142" t="s">
        <v>82</v>
      </c>
      <c r="AY115" s="16" t="s">
        <v>156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163</v>
      </c>
      <c r="BM115" s="142" t="s">
        <v>218</v>
      </c>
    </row>
    <row r="116" spans="2:65" s="1" customFormat="1" ht="19.2">
      <c r="B116" s="31"/>
      <c r="D116" s="144" t="s">
        <v>165</v>
      </c>
      <c r="F116" s="145" t="s">
        <v>219</v>
      </c>
      <c r="I116" s="146"/>
      <c r="L116" s="31"/>
      <c r="M116" s="147"/>
      <c r="T116" s="52"/>
      <c r="AT116" s="16" t="s">
        <v>165</v>
      </c>
      <c r="AU116" s="16" t="s">
        <v>82</v>
      </c>
    </row>
    <row r="117" spans="2:65" s="1" customFormat="1">
      <c r="B117" s="31"/>
      <c r="D117" s="148" t="s">
        <v>167</v>
      </c>
      <c r="F117" s="149" t="s">
        <v>220</v>
      </c>
      <c r="I117" s="146"/>
      <c r="L117" s="31"/>
      <c r="M117" s="147"/>
      <c r="T117" s="52"/>
      <c r="AT117" s="16" t="s">
        <v>167</v>
      </c>
      <c r="AU117" s="16" t="s">
        <v>82</v>
      </c>
    </row>
    <row r="118" spans="2:65" s="1" customFormat="1" ht="24.15" customHeight="1">
      <c r="B118" s="130"/>
      <c r="C118" s="131" t="s">
        <v>221</v>
      </c>
      <c r="D118" s="131" t="s">
        <v>158</v>
      </c>
      <c r="E118" s="132" t="s">
        <v>222</v>
      </c>
      <c r="F118" s="133" t="s">
        <v>223</v>
      </c>
      <c r="G118" s="134" t="s">
        <v>173</v>
      </c>
      <c r="H118" s="135">
        <v>34</v>
      </c>
      <c r="I118" s="136"/>
      <c r="J118" s="137">
        <f>ROUND(I118*H118,2)</f>
        <v>0</v>
      </c>
      <c r="K118" s="133" t="s">
        <v>162</v>
      </c>
      <c r="L118" s="31"/>
      <c r="M118" s="138" t="s">
        <v>3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163</v>
      </c>
      <c r="AT118" s="142" t="s">
        <v>158</v>
      </c>
      <c r="AU118" s="142" t="s">
        <v>82</v>
      </c>
      <c r="AY118" s="16" t="s">
        <v>156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6" t="s">
        <v>80</v>
      </c>
      <c r="BK118" s="143">
        <f>ROUND(I118*H118,2)</f>
        <v>0</v>
      </c>
      <c r="BL118" s="16" t="s">
        <v>163</v>
      </c>
      <c r="BM118" s="142" t="s">
        <v>224</v>
      </c>
    </row>
    <row r="119" spans="2:65" s="1" customFormat="1" ht="28.8">
      <c r="B119" s="31"/>
      <c r="D119" s="144" t="s">
        <v>165</v>
      </c>
      <c r="F119" s="145" t="s">
        <v>225</v>
      </c>
      <c r="I119" s="146"/>
      <c r="L119" s="31"/>
      <c r="M119" s="147"/>
      <c r="T119" s="52"/>
      <c r="AT119" s="16" t="s">
        <v>165</v>
      </c>
      <c r="AU119" s="16" t="s">
        <v>82</v>
      </c>
    </row>
    <row r="120" spans="2:65" s="1" customFormat="1">
      <c r="B120" s="31"/>
      <c r="D120" s="148" t="s">
        <v>167</v>
      </c>
      <c r="F120" s="149" t="s">
        <v>226</v>
      </c>
      <c r="I120" s="146"/>
      <c r="L120" s="31"/>
      <c r="M120" s="147"/>
      <c r="T120" s="52"/>
      <c r="AT120" s="16" t="s">
        <v>167</v>
      </c>
      <c r="AU120" s="16" t="s">
        <v>82</v>
      </c>
    </row>
    <row r="121" spans="2:65" s="1" customFormat="1" ht="24.15" customHeight="1">
      <c r="B121" s="130"/>
      <c r="C121" s="131" t="s">
        <v>227</v>
      </c>
      <c r="D121" s="131" t="s">
        <v>158</v>
      </c>
      <c r="E121" s="132" t="s">
        <v>228</v>
      </c>
      <c r="F121" s="133" t="s">
        <v>229</v>
      </c>
      <c r="G121" s="134" t="s">
        <v>173</v>
      </c>
      <c r="H121" s="135">
        <v>3</v>
      </c>
      <c r="I121" s="136"/>
      <c r="J121" s="137">
        <f>ROUND(I121*H121,2)</f>
        <v>0</v>
      </c>
      <c r="K121" s="133" t="s">
        <v>162</v>
      </c>
      <c r="L121" s="31"/>
      <c r="M121" s="138" t="s">
        <v>3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163</v>
      </c>
      <c r="AT121" s="142" t="s">
        <v>158</v>
      </c>
      <c r="AU121" s="142" t="s">
        <v>82</v>
      </c>
      <c r="AY121" s="16" t="s">
        <v>156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80</v>
      </c>
      <c r="BK121" s="143">
        <f>ROUND(I121*H121,2)</f>
        <v>0</v>
      </c>
      <c r="BL121" s="16" t="s">
        <v>163</v>
      </c>
      <c r="BM121" s="142" t="s">
        <v>230</v>
      </c>
    </row>
    <row r="122" spans="2:65" s="1" customFormat="1" ht="28.8">
      <c r="B122" s="31"/>
      <c r="D122" s="144" t="s">
        <v>165</v>
      </c>
      <c r="F122" s="145" t="s">
        <v>231</v>
      </c>
      <c r="I122" s="146"/>
      <c r="L122" s="31"/>
      <c r="M122" s="147"/>
      <c r="T122" s="52"/>
      <c r="AT122" s="16" t="s">
        <v>165</v>
      </c>
      <c r="AU122" s="16" t="s">
        <v>82</v>
      </c>
    </row>
    <row r="123" spans="2:65" s="1" customFormat="1">
      <c r="B123" s="31"/>
      <c r="D123" s="148" t="s">
        <v>167</v>
      </c>
      <c r="F123" s="149" t="s">
        <v>232</v>
      </c>
      <c r="I123" s="146"/>
      <c r="L123" s="31"/>
      <c r="M123" s="147"/>
      <c r="T123" s="52"/>
      <c r="AT123" s="16" t="s">
        <v>167</v>
      </c>
      <c r="AU123" s="16" t="s">
        <v>82</v>
      </c>
    </row>
    <row r="124" spans="2:65" s="1" customFormat="1" ht="24.15" customHeight="1">
      <c r="B124" s="130"/>
      <c r="C124" s="131" t="s">
        <v>233</v>
      </c>
      <c r="D124" s="131" t="s">
        <v>158</v>
      </c>
      <c r="E124" s="132" t="s">
        <v>234</v>
      </c>
      <c r="F124" s="133" t="s">
        <v>235</v>
      </c>
      <c r="G124" s="134" t="s">
        <v>173</v>
      </c>
      <c r="H124" s="135">
        <v>2</v>
      </c>
      <c r="I124" s="136"/>
      <c r="J124" s="137">
        <f>ROUND(I124*H124,2)</f>
        <v>0</v>
      </c>
      <c r="K124" s="133" t="s">
        <v>162</v>
      </c>
      <c r="L124" s="31"/>
      <c r="M124" s="138" t="s">
        <v>3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163</v>
      </c>
      <c r="AT124" s="142" t="s">
        <v>158</v>
      </c>
      <c r="AU124" s="142" t="s">
        <v>82</v>
      </c>
      <c r="AY124" s="16" t="s">
        <v>156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80</v>
      </c>
      <c r="BK124" s="143">
        <f>ROUND(I124*H124,2)</f>
        <v>0</v>
      </c>
      <c r="BL124" s="16" t="s">
        <v>163</v>
      </c>
      <c r="BM124" s="142" t="s">
        <v>236</v>
      </c>
    </row>
    <row r="125" spans="2:65" s="1" customFormat="1" ht="28.8">
      <c r="B125" s="31"/>
      <c r="D125" s="144" t="s">
        <v>165</v>
      </c>
      <c r="F125" s="145" t="s">
        <v>237</v>
      </c>
      <c r="I125" s="146"/>
      <c r="L125" s="31"/>
      <c r="M125" s="147"/>
      <c r="T125" s="52"/>
      <c r="AT125" s="16" t="s">
        <v>165</v>
      </c>
      <c r="AU125" s="16" t="s">
        <v>82</v>
      </c>
    </row>
    <row r="126" spans="2:65" s="1" customFormat="1">
      <c r="B126" s="31"/>
      <c r="D126" s="148" t="s">
        <v>167</v>
      </c>
      <c r="F126" s="149" t="s">
        <v>238</v>
      </c>
      <c r="I126" s="146"/>
      <c r="L126" s="31"/>
      <c r="M126" s="147"/>
      <c r="T126" s="52"/>
      <c r="AT126" s="16" t="s">
        <v>167</v>
      </c>
      <c r="AU126" s="16" t="s">
        <v>82</v>
      </c>
    </row>
    <row r="127" spans="2:65" s="1" customFormat="1" ht="24.15" customHeight="1">
      <c r="B127" s="130"/>
      <c r="C127" s="131" t="s">
        <v>239</v>
      </c>
      <c r="D127" s="131" t="s">
        <v>158</v>
      </c>
      <c r="E127" s="132" t="s">
        <v>240</v>
      </c>
      <c r="F127" s="133" t="s">
        <v>241</v>
      </c>
      <c r="G127" s="134" t="s">
        <v>173</v>
      </c>
      <c r="H127" s="135">
        <v>4</v>
      </c>
      <c r="I127" s="136"/>
      <c r="J127" s="137">
        <f>ROUND(I127*H127,2)</f>
        <v>0</v>
      </c>
      <c r="K127" s="133" t="s">
        <v>162</v>
      </c>
      <c r="L127" s="31"/>
      <c r="M127" s="138" t="s">
        <v>3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163</v>
      </c>
      <c r="AT127" s="142" t="s">
        <v>158</v>
      </c>
      <c r="AU127" s="142" t="s">
        <v>82</v>
      </c>
      <c r="AY127" s="16" t="s">
        <v>156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163</v>
      </c>
      <c r="BM127" s="142" t="s">
        <v>242</v>
      </c>
    </row>
    <row r="128" spans="2:65" s="1" customFormat="1" ht="28.8">
      <c r="B128" s="31"/>
      <c r="D128" s="144" t="s">
        <v>165</v>
      </c>
      <c r="F128" s="145" t="s">
        <v>243</v>
      </c>
      <c r="I128" s="146"/>
      <c r="L128" s="31"/>
      <c r="M128" s="147"/>
      <c r="T128" s="52"/>
      <c r="AT128" s="16" t="s">
        <v>165</v>
      </c>
      <c r="AU128" s="16" t="s">
        <v>82</v>
      </c>
    </row>
    <row r="129" spans="2:65" s="1" customFormat="1">
      <c r="B129" s="31"/>
      <c r="D129" s="148" t="s">
        <v>167</v>
      </c>
      <c r="F129" s="149" t="s">
        <v>244</v>
      </c>
      <c r="I129" s="146"/>
      <c r="L129" s="31"/>
      <c r="M129" s="147"/>
      <c r="T129" s="52"/>
      <c r="AT129" s="16" t="s">
        <v>167</v>
      </c>
      <c r="AU129" s="16" t="s">
        <v>82</v>
      </c>
    </row>
    <row r="130" spans="2:65" s="1" customFormat="1" ht="24.15" customHeight="1">
      <c r="B130" s="130"/>
      <c r="C130" s="131" t="s">
        <v>9</v>
      </c>
      <c r="D130" s="131" t="s">
        <v>158</v>
      </c>
      <c r="E130" s="132" t="s">
        <v>245</v>
      </c>
      <c r="F130" s="133" t="s">
        <v>246</v>
      </c>
      <c r="G130" s="134" t="s">
        <v>173</v>
      </c>
      <c r="H130" s="135">
        <v>34</v>
      </c>
      <c r="I130" s="136"/>
      <c r="J130" s="137">
        <f>ROUND(I130*H130,2)</f>
        <v>0</v>
      </c>
      <c r="K130" s="133" t="s">
        <v>162</v>
      </c>
      <c r="L130" s="31"/>
      <c r="M130" s="138" t="s">
        <v>3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163</v>
      </c>
      <c r="AT130" s="142" t="s">
        <v>158</v>
      </c>
      <c r="AU130" s="142" t="s">
        <v>82</v>
      </c>
      <c r="AY130" s="16" t="s">
        <v>156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163</v>
      </c>
      <c r="BM130" s="142" t="s">
        <v>247</v>
      </c>
    </row>
    <row r="131" spans="2:65" s="1" customFormat="1" ht="28.8">
      <c r="B131" s="31"/>
      <c r="D131" s="144" t="s">
        <v>165</v>
      </c>
      <c r="F131" s="145" t="s">
        <v>248</v>
      </c>
      <c r="I131" s="146"/>
      <c r="L131" s="31"/>
      <c r="M131" s="147"/>
      <c r="T131" s="52"/>
      <c r="AT131" s="16" t="s">
        <v>165</v>
      </c>
      <c r="AU131" s="16" t="s">
        <v>82</v>
      </c>
    </row>
    <row r="132" spans="2:65" s="1" customFormat="1">
      <c r="B132" s="31"/>
      <c r="D132" s="148" t="s">
        <v>167</v>
      </c>
      <c r="F132" s="149" t="s">
        <v>249</v>
      </c>
      <c r="I132" s="146"/>
      <c r="L132" s="31"/>
      <c r="M132" s="147"/>
      <c r="T132" s="52"/>
      <c r="AT132" s="16" t="s">
        <v>167</v>
      </c>
      <c r="AU132" s="16" t="s">
        <v>82</v>
      </c>
    </row>
    <row r="133" spans="2:65" s="1" customFormat="1" ht="24.15" customHeight="1">
      <c r="B133" s="130"/>
      <c r="C133" s="131" t="s">
        <v>250</v>
      </c>
      <c r="D133" s="131" t="s">
        <v>158</v>
      </c>
      <c r="E133" s="132" t="s">
        <v>251</v>
      </c>
      <c r="F133" s="133" t="s">
        <v>252</v>
      </c>
      <c r="G133" s="134" t="s">
        <v>173</v>
      </c>
      <c r="H133" s="135">
        <v>3</v>
      </c>
      <c r="I133" s="136"/>
      <c r="J133" s="137">
        <f>ROUND(I133*H133,2)</f>
        <v>0</v>
      </c>
      <c r="K133" s="133" t="s">
        <v>162</v>
      </c>
      <c r="L133" s="31"/>
      <c r="M133" s="138" t="s">
        <v>3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163</v>
      </c>
      <c r="AT133" s="142" t="s">
        <v>158</v>
      </c>
      <c r="AU133" s="142" t="s">
        <v>82</v>
      </c>
      <c r="AY133" s="16" t="s">
        <v>156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163</v>
      </c>
      <c r="BM133" s="142" t="s">
        <v>253</v>
      </c>
    </row>
    <row r="134" spans="2:65" s="1" customFormat="1" ht="28.8">
      <c r="B134" s="31"/>
      <c r="D134" s="144" t="s">
        <v>165</v>
      </c>
      <c r="F134" s="145" t="s">
        <v>254</v>
      </c>
      <c r="I134" s="146"/>
      <c r="L134" s="31"/>
      <c r="M134" s="147"/>
      <c r="T134" s="52"/>
      <c r="AT134" s="16" t="s">
        <v>165</v>
      </c>
      <c r="AU134" s="16" t="s">
        <v>82</v>
      </c>
    </row>
    <row r="135" spans="2:65" s="1" customFormat="1">
      <c r="B135" s="31"/>
      <c r="D135" s="148" t="s">
        <v>167</v>
      </c>
      <c r="F135" s="149" t="s">
        <v>255</v>
      </c>
      <c r="I135" s="146"/>
      <c r="L135" s="31"/>
      <c r="M135" s="147"/>
      <c r="T135" s="52"/>
      <c r="AT135" s="16" t="s">
        <v>167</v>
      </c>
      <c r="AU135" s="16" t="s">
        <v>82</v>
      </c>
    </row>
    <row r="136" spans="2:65" s="1" customFormat="1" ht="24.15" customHeight="1">
      <c r="B136" s="130"/>
      <c r="C136" s="131" t="s">
        <v>256</v>
      </c>
      <c r="D136" s="131" t="s">
        <v>158</v>
      </c>
      <c r="E136" s="132" t="s">
        <v>257</v>
      </c>
      <c r="F136" s="133" t="s">
        <v>258</v>
      </c>
      <c r="G136" s="134" t="s">
        <v>173</v>
      </c>
      <c r="H136" s="135">
        <v>2</v>
      </c>
      <c r="I136" s="136"/>
      <c r="J136" s="137">
        <f>ROUND(I136*H136,2)</f>
        <v>0</v>
      </c>
      <c r="K136" s="133" t="s">
        <v>162</v>
      </c>
      <c r="L136" s="31"/>
      <c r="M136" s="138" t="s">
        <v>3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163</v>
      </c>
      <c r="AT136" s="142" t="s">
        <v>158</v>
      </c>
      <c r="AU136" s="142" t="s">
        <v>82</v>
      </c>
      <c r="AY136" s="16" t="s">
        <v>156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80</v>
      </c>
      <c r="BK136" s="143">
        <f>ROUND(I136*H136,2)</f>
        <v>0</v>
      </c>
      <c r="BL136" s="16" t="s">
        <v>163</v>
      </c>
      <c r="BM136" s="142" t="s">
        <v>259</v>
      </c>
    </row>
    <row r="137" spans="2:65" s="1" customFormat="1" ht="28.8">
      <c r="B137" s="31"/>
      <c r="D137" s="144" t="s">
        <v>165</v>
      </c>
      <c r="F137" s="145" t="s">
        <v>260</v>
      </c>
      <c r="I137" s="146"/>
      <c r="L137" s="31"/>
      <c r="M137" s="147"/>
      <c r="T137" s="52"/>
      <c r="AT137" s="16" t="s">
        <v>165</v>
      </c>
      <c r="AU137" s="16" t="s">
        <v>82</v>
      </c>
    </row>
    <row r="138" spans="2:65" s="1" customFormat="1">
      <c r="B138" s="31"/>
      <c r="D138" s="148" t="s">
        <v>167</v>
      </c>
      <c r="F138" s="149" t="s">
        <v>261</v>
      </c>
      <c r="I138" s="146"/>
      <c r="L138" s="31"/>
      <c r="M138" s="147"/>
      <c r="T138" s="52"/>
      <c r="AT138" s="16" t="s">
        <v>167</v>
      </c>
      <c r="AU138" s="16" t="s">
        <v>82</v>
      </c>
    </row>
    <row r="139" spans="2:65" s="1" customFormat="1" ht="24.15" customHeight="1">
      <c r="B139" s="130"/>
      <c r="C139" s="131" t="s">
        <v>262</v>
      </c>
      <c r="D139" s="131" t="s">
        <v>158</v>
      </c>
      <c r="E139" s="132" t="s">
        <v>263</v>
      </c>
      <c r="F139" s="133" t="s">
        <v>264</v>
      </c>
      <c r="G139" s="134" t="s">
        <v>173</v>
      </c>
      <c r="H139" s="135">
        <v>4</v>
      </c>
      <c r="I139" s="136"/>
      <c r="J139" s="137">
        <f>ROUND(I139*H139,2)</f>
        <v>0</v>
      </c>
      <c r="K139" s="133" t="s">
        <v>162</v>
      </c>
      <c r="L139" s="31"/>
      <c r="M139" s="138" t="s">
        <v>3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163</v>
      </c>
      <c r="AT139" s="142" t="s">
        <v>158</v>
      </c>
      <c r="AU139" s="142" t="s">
        <v>82</v>
      </c>
      <c r="AY139" s="16" t="s">
        <v>156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163</v>
      </c>
      <c r="BM139" s="142" t="s">
        <v>265</v>
      </c>
    </row>
    <row r="140" spans="2:65" s="1" customFormat="1" ht="28.8">
      <c r="B140" s="31"/>
      <c r="D140" s="144" t="s">
        <v>165</v>
      </c>
      <c r="F140" s="145" t="s">
        <v>266</v>
      </c>
      <c r="I140" s="146"/>
      <c r="L140" s="31"/>
      <c r="M140" s="147"/>
      <c r="T140" s="52"/>
      <c r="AT140" s="16" t="s">
        <v>165</v>
      </c>
      <c r="AU140" s="16" t="s">
        <v>82</v>
      </c>
    </row>
    <row r="141" spans="2:65" s="1" customFormat="1">
      <c r="B141" s="31"/>
      <c r="D141" s="148" t="s">
        <v>167</v>
      </c>
      <c r="F141" s="149" t="s">
        <v>267</v>
      </c>
      <c r="I141" s="146"/>
      <c r="L141" s="31"/>
      <c r="M141" s="147"/>
      <c r="T141" s="52"/>
      <c r="AT141" s="16" t="s">
        <v>167</v>
      </c>
      <c r="AU141" s="16" t="s">
        <v>82</v>
      </c>
    </row>
    <row r="142" spans="2:65" s="1" customFormat="1" ht="24.15" customHeight="1">
      <c r="B142" s="130"/>
      <c r="C142" s="131" t="s">
        <v>268</v>
      </c>
      <c r="D142" s="131" t="s">
        <v>158</v>
      </c>
      <c r="E142" s="132" t="s">
        <v>269</v>
      </c>
      <c r="F142" s="133" t="s">
        <v>270</v>
      </c>
      <c r="G142" s="134" t="s">
        <v>173</v>
      </c>
      <c r="H142" s="135">
        <v>34</v>
      </c>
      <c r="I142" s="136"/>
      <c r="J142" s="137">
        <f>ROUND(I142*H142,2)</f>
        <v>0</v>
      </c>
      <c r="K142" s="133" t="s">
        <v>162</v>
      </c>
      <c r="L142" s="31"/>
      <c r="M142" s="138" t="s">
        <v>3</v>
      </c>
      <c r="N142" s="139" t="s">
        <v>43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163</v>
      </c>
      <c r="AT142" s="142" t="s">
        <v>158</v>
      </c>
      <c r="AU142" s="142" t="s">
        <v>82</v>
      </c>
      <c r="AY142" s="16" t="s">
        <v>156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80</v>
      </c>
      <c r="BK142" s="143">
        <f>ROUND(I142*H142,2)</f>
        <v>0</v>
      </c>
      <c r="BL142" s="16" t="s">
        <v>163</v>
      </c>
      <c r="BM142" s="142" t="s">
        <v>271</v>
      </c>
    </row>
    <row r="143" spans="2:65" s="1" customFormat="1" ht="28.8">
      <c r="B143" s="31"/>
      <c r="D143" s="144" t="s">
        <v>165</v>
      </c>
      <c r="F143" s="145" t="s">
        <v>272</v>
      </c>
      <c r="I143" s="146"/>
      <c r="L143" s="31"/>
      <c r="M143" s="147"/>
      <c r="T143" s="52"/>
      <c r="AT143" s="16" t="s">
        <v>165</v>
      </c>
      <c r="AU143" s="16" t="s">
        <v>82</v>
      </c>
    </row>
    <row r="144" spans="2:65" s="1" customFormat="1">
      <c r="B144" s="31"/>
      <c r="D144" s="148" t="s">
        <v>167</v>
      </c>
      <c r="F144" s="149" t="s">
        <v>273</v>
      </c>
      <c r="I144" s="146"/>
      <c r="L144" s="31"/>
      <c r="M144" s="147"/>
      <c r="T144" s="52"/>
      <c r="AT144" s="16" t="s">
        <v>167</v>
      </c>
      <c r="AU144" s="16" t="s">
        <v>82</v>
      </c>
    </row>
    <row r="145" spans="2:65" s="1" customFormat="1" ht="24.15" customHeight="1">
      <c r="B145" s="130"/>
      <c r="C145" s="131" t="s">
        <v>274</v>
      </c>
      <c r="D145" s="131" t="s">
        <v>158</v>
      </c>
      <c r="E145" s="132" t="s">
        <v>275</v>
      </c>
      <c r="F145" s="133" t="s">
        <v>276</v>
      </c>
      <c r="G145" s="134" t="s">
        <v>173</v>
      </c>
      <c r="H145" s="135">
        <v>3</v>
      </c>
      <c r="I145" s="136"/>
      <c r="J145" s="137">
        <f>ROUND(I145*H145,2)</f>
        <v>0</v>
      </c>
      <c r="K145" s="133" t="s">
        <v>162</v>
      </c>
      <c r="L145" s="31"/>
      <c r="M145" s="138" t="s">
        <v>3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163</v>
      </c>
      <c r="AT145" s="142" t="s">
        <v>158</v>
      </c>
      <c r="AU145" s="142" t="s">
        <v>82</v>
      </c>
      <c r="AY145" s="16" t="s">
        <v>156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163</v>
      </c>
      <c r="BM145" s="142" t="s">
        <v>277</v>
      </c>
    </row>
    <row r="146" spans="2:65" s="1" customFormat="1" ht="28.8">
      <c r="B146" s="31"/>
      <c r="D146" s="144" t="s">
        <v>165</v>
      </c>
      <c r="F146" s="145" t="s">
        <v>278</v>
      </c>
      <c r="I146" s="146"/>
      <c r="L146" s="31"/>
      <c r="M146" s="147"/>
      <c r="T146" s="52"/>
      <c r="AT146" s="16" t="s">
        <v>165</v>
      </c>
      <c r="AU146" s="16" t="s">
        <v>82</v>
      </c>
    </row>
    <row r="147" spans="2:65" s="1" customFormat="1">
      <c r="B147" s="31"/>
      <c r="D147" s="148" t="s">
        <v>167</v>
      </c>
      <c r="F147" s="149" t="s">
        <v>279</v>
      </c>
      <c r="I147" s="146"/>
      <c r="L147" s="31"/>
      <c r="M147" s="147"/>
      <c r="T147" s="52"/>
      <c r="AT147" s="16" t="s">
        <v>167</v>
      </c>
      <c r="AU147" s="16" t="s">
        <v>82</v>
      </c>
    </row>
    <row r="148" spans="2:65" s="1" customFormat="1" ht="24.15" customHeight="1">
      <c r="B148" s="130"/>
      <c r="C148" s="131" t="s">
        <v>8</v>
      </c>
      <c r="D148" s="131" t="s">
        <v>158</v>
      </c>
      <c r="E148" s="132" t="s">
        <v>280</v>
      </c>
      <c r="F148" s="133" t="s">
        <v>281</v>
      </c>
      <c r="G148" s="134" t="s">
        <v>173</v>
      </c>
      <c r="H148" s="135">
        <v>2</v>
      </c>
      <c r="I148" s="136"/>
      <c r="J148" s="137">
        <f>ROUND(I148*H148,2)</f>
        <v>0</v>
      </c>
      <c r="K148" s="133" t="s">
        <v>162</v>
      </c>
      <c r="L148" s="31"/>
      <c r="M148" s="138" t="s">
        <v>3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163</v>
      </c>
      <c r="AT148" s="142" t="s">
        <v>158</v>
      </c>
      <c r="AU148" s="142" t="s">
        <v>82</v>
      </c>
      <c r="AY148" s="16" t="s">
        <v>156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163</v>
      </c>
      <c r="BM148" s="142" t="s">
        <v>282</v>
      </c>
    </row>
    <row r="149" spans="2:65" s="1" customFormat="1" ht="28.8">
      <c r="B149" s="31"/>
      <c r="D149" s="144" t="s">
        <v>165</v>
      </c>
      <c r="F149" s="145" t="s">
        <v>283</v>
      </c>
      <c r="I149" s="146"/>
      <c r="L149" s="31"/>
      <c r="M149" s="147"/>
      <c r="T149" s="52"/>
      <c r="AT149" s="16" t="s">
        <v>165</v>
      </c>
      <c r="AU149" s="16" t="s">
        <v>82</v>
      </c>
    </row>
    <row r="150" spans="2:65" s="1" customFormat="1">
      <c r="B150" s="31"/>
      <c r="D150" s="148" t="s">
        <v>167</v>
      </c>
      <c r="F150" s="149" t="s">
        <v>284</v>
      </c>
      <c r="I150" s="146"/>
      <c r="L150" s="31"/>
      <c r="M150" s="147"/>
      <c r="T150" s="52"/>
      <c r="AT150" s="16" t="s">
        <v>167</v>
      </c>
      <c r="AU150" s="16" t="s">
        <v>82</v>
      </c>
    </row>
    <row r="151" spans="2:65" s="1" customFormat="1" ht="24.15" customHeight="1">
      <c r="B151" s="130"/>
      <c r="C151" s="131" t="s">
        <v>285</v>
      </c>
      <c r="D151" s="131" t="s">
        <v>158</v>
      </c>
      <c r="E151" s="132" t="s">
        <v>286</v>
      </c>
      <c r="F151" s="133" t="s">
        <v>287</v>
      </c>
      <c r="G151" s="134" t="s">
        <v>173</v>
      </c>
      <c r="H151" s="135">
        <v>4</v>
      </c>
      <c r="I151" s="136"/>
      <c r="J151" s="137">
        <f>ROUND(I151*H151,2)</f>
        <v>0</v>
      </c>
      <c r="K151" s="133" t="s">
        <v>162</v>
      </c>
      <c r="L151" s="31"/>
      <c r="M151" s="138" t="s">
        <v>3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163</v>
      </c>
      <c r="AT151" s="142" t="s">
        <v>158</v>
      </c>
      <c r="AU151" s="142" t="s">
        <v>82</v>
      </c>
      <c r="AY151" s="16" t="s">
        <v>156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163</v>
      </c>
      <c r="BM151" s="142" t="s">
        <v>288</v>
      </c>
    </row>
    <row r="152" spans="2:65" s="1" customFormat="1" ht="28.8">
      <c r="B152" s="31"/>
      <c r="D152" s="144" t="s">
        <v>165</v>
      </c>
      <c r="F152" s="145" t="s">
        <v>289</v>
      </c>
      <c r="I152" s="146"/>
      <c r="L152" s="31"/>
      <c r="M152" s="147"/>
      <c r="T152" s="52"/>
      <c r="AT152" s="16" t="s">
        <v>165</v>
      </c>
      <c r="AU152" s="16" t="s">
        <v>82</v>
      </c>
    </row>
    <row r="153" spans="2:65" s="1" customFormat="1">
      <c r="B153" s="31"/>
      <c r="D153" s="148" t="s">
        <v>167</v>
      </c>
      <c r="F153" s="149" t="s">
        <v>290</v>
      </c>
      <c r="I153" s="146"/>
      <c r="L153" s="31"/>
      <c r="M153" s="147"/>
      <c r="T153" s="52"/>
      <c r="AT153" s="16" t="s">
        <v>167</v>
      </c>
      <c r="AU153" s="16" t="s">
        <v>82</v>
      </c>
    </row>
    <row r="154" spans="2:65" s="1" customFormat="1" ht="24.15" customHeight="1">
      <c r="B154" s="130"/>
      <c r="C154" s="131" t="s">
        <v>291</v>
      </c>
      <c r="D154" s="131" t="s">
        <v>158</v>
      </c>
      <c r="E154" s="132" t="s">
        <v>292</v>
      </c>
      <c r="F154" s="133" t="s">
        <v>293</v>
      </c>
      <c r="G154" s="134" t="s">
        <v>161</v>
      </c>
      <c r="H154" s="135">
        <v>444</v>
      </c>
      <c r="I154" s="136"/>
      <c r="J154" s="137">
        <f>ROUND(I154*H154,2)</f>
        <v>0</v>
      </c>
      <c r="K154" s="133" t="s">
        <v>162</v>
      </c>
      <c r="L154" s="31"/>
      <c r="M154" s="138" t="s">
        <v>3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163</v>
      </c>
      <c r="AT154" s="142" t="s">
        <v>158</v>
      </c>
      <c r="AU154" s="142" t="s">
        <v>82</v>
      </c>
      <c r="AY154" s="16" t="s">
        <v>156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80</v>
      </c>
      <c r="BK154" s="143">
        <f>ROUND(I154*H154,2)</f>
        <v>0</v>
      </c>
      <c r="BL154" s="16" t="s">
        <v>163</v>
      </c>
      <c r="BM154" s="142" t="s">
        <v>294</v>
      </c>
    </row>
    <row r="155" spans="2:65" s="1" customFormat="1" ht="19.2">
      <c r="B155" s="31"/>
      <c r="D155" s="144" t="s">
        <v>165</v>
      </c>
      <c r="F155" s="145" t="s">
        <v>295</v>
      </c>
      <c r="I155" s="146"/>
      <c r="L155" s="31"/>
      <c r="M155" s="147"/>
      <c r="T155" s="52"/>
      <c r="AT155" s="16" t="s">
        <v>165</v>
      </c>
      <c r="AU155" s="16" t="s">
        <v>82</v>
      </c>
    </row>
    <row r="156" spans="2:65" s="1" customFormat="1">
      <c r="B156" s="31"/>
      <c r="D156" s="148" t="s">
        <v>167</v>
      </c>
      <c r="F156" s="149" t="s">
        <v>296</v>
      </c>
      <c r="I156" s="146"/>
      <c r="L156" s="31"/>
      <c r="M156" s="147"/>
      <c r="T156" s="52"/>
      <c r="AT156" s="16" t="s">
        <v>167</v>
      </c>
      <c r="AU156" s="16" t="s">
        <v>82</v>
      </c>
    </row>
    <row r="157" spans="2:65" s="12" customFormat="1">
      <c r="B157" s="150"/>
      <c r="D157" s="144" t="s">
        <v>169</v>
      </c>
      <c r="E157" s="151" t="s">
        <v>3</v>
      </c>
      <c r="F157" s="152" t="s">
        <v>170</v>
      </c>
      <c r="H157" s="153">
        <v>444</v>
      </c>
      <c r="I157" s="154"/>
      <c r="L157" s="150"/>
      <c r="M157" s="155"/>
      <c r="T157" s="156"/>
      <c r="AT157" s="151" t="s">
        <v>169</v>
      </c>
      <c r="AU157" s="151" t="s">
        <v>82</v>
      </c>
      <c r="AV157" s="12" t="s">
        <v>82</v>
      </c>
      <c r="AW157" s="12" t="s">
        <v>33</v>
      </c>
      <c r="AX157" s="12" t="s">
        <v>80</v>
      </c>
      <c r="AY157" s="151" t="s">
        <v>156</v>
      </c>
    </row>
    <row r="158" spans="2:65" s="1" customFormat="1" ht="33" customHeight="1">
      <c r="B158" s="130"/>
      <c r="C158" s="131" t="s">
        <v>297</v>
      </c>
      <c r="D158" s="131" t="s">
        <v>158</v>
      </c>
      <c r="E158" s="132" t="s">
        <v>298</v>
      </c>
      <c r="F158" s="133" t="s">
        <v>299</v>
      </c>
      <c r="G158" s="134" t="s">
        <v>173</v>
      </c>
      <c r="H158" s="135">
        <v>170</v>
      </c>
      <c r="I158" s="136"/>
      <c r="J158" s="137">
        <f>ROUND(I158*H158,2)</f>
        <v>0</v>
      </c>
      <c r="K158" s="133" t="s">
        <v>162</v>
      </c>
      <c r="L158" s="31"/>
      <c r="M158" s="138" t="s">
        <v>3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163</v>
      </c>
      <c r="AT158" s="142" t="s">
        <v>158</v>
      </c>
      <c r="AU158" s="142" t="s">
        <v>82</v>
      </c>
      <c r="AY158" s="16" t="s">
        <v>156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80</v>
      </c>
      <c r="BK158" s="143">
        <f>ROUND(I158*H158,2)</f>
        <v>0</v>
      </c>
      <c r="BL158" s="16" t="s">
        <v>163</v>
      </c>
      <c r="BM158" s="142" t="s">
        <v>300</v>
      </c>
    </row>
    <row r="159" spans="2:65" s="1" customFormat="1" ht="38.4">
      <c r="B159" s="31"/>
      <c r="D159" s="144" t="s">
        <v>165</v>
      </c>
      <c r="F159" s="145" t="s">
        <v>301</v>
      </c>
      <c r="I159" s="146"/>
      <c r="L159" s="31"/>
      <c r="M159" s="147"/>
      <c r="T159" s="52"/>
      <c r="AT159" s="16" t="s">
        <v>165</v>
      </c>
      <c r="AU159" s="16" t="s">
        <v>82</v>
      </c>
    </row>
    <row r="160" spans="2:65" s="1" customFormat="1">
      <c r="B160" s="31"/>
      <c r="D160" s="148" t="s">
        <v>167</v>
      </c>
      <c r="F160" s="149" t="s">
        <v>302</v>
      </c>
      <c r="I160" s="146"/>
      <c r="L160" s="31"/>
      <c r="M160" s="147"/>
      <c r="T160" s="52"/>
      <c r="AT160" s="16" t="s">
        <v>167</v>
      </c>
      <c r="AU160" s="16" t="s">
        <v>82</v>
      </c>
    </row>
    <row r="161" spans="2:65" s="12" customFormat="1">
      <c r="B161" s="150"/>
      <c r="D161" s="144" t="s">
        <v>169</v>
      </c>
      <c r="F161" s="152" t="s">
        <v>303</v>
      </c>
      <c r="H161" s="153">
        <v>170</v>
      </c>
      <c r="I161" s="154"/>
      <c r="L161" s="150"/>
      <c r="M161" s="155"/>
      <c r="T161" s="156"/>
      <c r="AT161" s="151" t="s">
        <v>169</v>
      </c>
      <c r="AU161" s="151" t="s">
        <v>82</v>
      </c>
      <c r="AV161" s="12" t="s">
        <v>82</v>
      </c>
      <c r="AW161" s="12" t="s">
        <v>4</v>
      </c>
      <c r="AX161" s="12" t="s">
        <v>80</v>
      </c>
      <c r="AY161" s="151" t="s">
        <v>156</v>
      </c>
    </row>
    <row r="162" spans="2:65" s="1" customFormat="1" ht="33" customHeight="1">
      <c r="B162" s="130"/>
      <c r="C162" s="131" t="s">
        <v>304</v>
      </c>
      <c r="D162" s="131" t="s">
        <v>158</v>
      </c>
      <c r="E162" s="132" t="s">
        <v>305</v>
      </c>
      <c r="F162" s="133" t="s">
        <v>306</v>
      </c>
      <c r="G162" s="134" t="s">
        <v>173</v>
      </c>
      <c r="H162" s="135">
        <v>15</v>
      </c>
      <c r="I162" s="136"/>
      <c r="J162" s="137">
        <f>ROUND(I162*H162,2)</f>
        <v>0</v>
      </c>
      <c r="K162" s="133" t="s">
        <v>162</v>
      </c>
      <c r="L162" s="31"/>
      <c r="M162" s="138" t="s">
        <v>3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163</v>
      </c>
      <c r="AT162" s="142" t="s">
        <v>158</v>
      </c>
      <c r="AU162" s="142" t="s">
        <v>82</v>
      </c>
      <c r="AY162" s="16" t="s">
        <v>156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80</v>
      </c>
      <c r="BK162" s="143">
        <f>ROUND(I162*H162,2)</f>
        <v>0</v>
      </c>
      <c r="BL162" s="16" t="s">
        <v>163</v>
      </c>
      <c r="BM162" s="142" t="s">
        <v>307</v>
      </c>
    </row>
    <row r="163" spans="2:65" s="1" customFormat="1" ht="38.4">
      <c r="B163" s="31"/>
      <c r="D163" s="144" t="s">
        <v>165</v>
      </c>
      <c r="F163" s="145" t="s">
        <v>308</v>
      </c>
      <c r="I163" s="146"/>
      <c r="L163" s="31"/>
      <c r="M163" s="147"/>
      <c r="T163" s="52"/>
      <c r="AT163" s="16" t="s">
        <v>165</v>
      </c>
      <c r="AU163" s="16" t="s">
        <v>82</v>
      </c>
    </row>
    <row r="164" spans="2:65" s="1" customFormat="1">
      <c r="B164" s="31"/>
      <c r="D164" s="148" t="s">
        <v>167</v>
      </c>
      <c r="F164" s="149" t="s">
        <v>309</v>
      </c>
      <c r="I164" s="146"/>
      <c r="L164" s="31"/>
      <c r="M164" s="147"/>
      <c r="T164" s="52"/>
      <c r="AT164" s="16" t="s">
        <v>167</v>
      </c>
      <c r="AU164" s="16" t="s">
        <v>82</v>
      </c>
    </row>
    <row r="165" spans="2:65" s="12" customFormat="1">
      <c r="B165" s="150"/>
      <c r="D165" s="144" t="s">
        <v>169</v>
      </c>
      <c r="F165" s="152" t="s">
        <v>310</v>
      </c>
      <c r="H165" s="153">
        <v>15</v>
      </c>
      <c r="I165" s="154"/>
      <c r="L165" s="150"/>
      <c r="M165" s="155"/>
      <c r="T165" s="156"/>
      <c r="AT165" s="151" t="s">
        <v>169</v>
      </c>
      <c r="AU165" s="151" t="s">
        <v>82</v>
      </c>
      <c r="AV165" s="12" t="s">
        <v>82</v>
      </c>
      <c r="AW165" s="12" t="s">
        <v>4</v>
      </c>
      <c r="AX165" s="12" t="s">
        <v>80</v>
      </c>
      <c r="AY165" s="151" t="s">
        <v>156</v>
      </c>
    </row>
    <row r="166" spans="2:65" s="1" customFormat="1" ht="33" customHeight="1">
      <c r="B166" s="130"/>
      <c r="C166" s="131" t="s">
        <v>311</v>
      </c>
      <c r="D166" s="131" t="s">
        <v>158</v>
      </c>
      <c r="E166" s="132" t="s">
        <v>312</v>
      </c>
      <c r="F166" s="133" t="s">
        <v>313</v>
      </c>
      <c r="G166" s="134" t="s">
        <v>173</v>
      </c>
      <c r="H166" s="135">
        <v>10</v>
      </c>
      <c r="I166" s="136"/>
      <c r="J166" s="137">
        <f>ROUND(I166*H166,2)</f>
        <v>0</v>
      </c>
      <c r="K166" s="133" t="s">
        <v>162</v>
      </c>
      <c r="L166" s="31"/>
      <c r="M166" s="138" t="s">
        <v>3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163</v>
      </c>
      <c r="AT166" s="142" t="s">
        <v>158</v>
      </c>
      <c r="AU166" s="142" t="s">
        <v>82</v>
      </c>
      <c r="AY166" s="16" t="s">
        <v>156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163</v>
      </c>
      <c r="BM166" s="142" t="s">
        <v>314</v>
      </c>
    </row>
    <row r="167" spans="2:65" s="1" customFormat="1" ht="38.4">
      <c r="B167" s="31"/>
      <c r="D167" s="144" t="s">
        <v>165</v>
      </c>
      <c r="F167" s="145" t="s">
        <v>315</v>
      </c>
      <c r="I167" s="146"/>
      <c r="L167" s="31"/>
      <c r="M167" s="147"/>
      <c r="T167" s="52"/>
      <c r="AT167" s="16" t="s">
        <v>165</v>
      </c>
      <c r="AU167" s="16" t="s">
        <v>82</v>
      </c>
    </row>
    <row r="168" spans="2:65" s="1" customFormat="1">
      <c r="B168" s="31"/>
      <c r="D168" s="148" t="s">
        <v>167</v>
      </c>
      <c r="F168" s="149" t="s">
        <v>316</v>
      </c>
      <c r="I168" s="146"/>
      <c r="L168" s="31"/>
      <c r="M168" s="147"/>
      <c r="T168" s="52"/>
      <c r="AT168" s="16" t="s">
        <v>167</v>
      </c>
      <c r="AU168" s="16" t="s">
        <v>82</v>
      </c>
    </row>
    <row r="169" spans="2:65" s="12" customFormat="1">
      <c r="B169" s="150"/>
      <c r="D169" s="144" t="s">
        <v>169</v>
      </c>
      <c r="F169" s="152" t="s">
        <v>317</v>
      </c>
      <c r="H169" s="153">
        <v>10</v>
      </c>
      <c r="I169" s="154"/>
      <c r="L169" s="150"/>
      <c r="M169" s="155"/>
      <c r="T169" s="156"/>
      <c r="AT169" s="151" t="s">
        <v>169</v>
      </c>
      <c r="AU169" s="151" t="s">
        <v>82</v>
      </c>
      <c r="AV169" s="12" t="s">
        <v>82</v>
      </c>
      <c r="AW169" s="12" t="s">
        <v>4</v>
      </c>
      <c r="AX169" s="12" t="s">
        <v>80</v>
      </c>
      <c r="AY169" s="151" t="s">
        <v>156</v>
      </c>
    </row>
    <row r="170" spans="2:65" s="1" customFormat="1" ht="33" customHeight="1">
      <c r="B170" s="130"/>
      <c r="C170" s="131" t="s">
        <v>318</v>
      </c>
      <c r="D170" s="131" t="s">
        <v>158</v>
      </c>
      <c r="E170" s="132" t="s">
        <v>319</v>
      </c>
      <c r="F170" s="133" t="s">
        <v>320</v>
      </c>
      <c r="G170" s="134" t="s">
        <v>173</v>
      </c>
      <c r="H170" s="135">
        <v>20</v>
      </c>
      <c r="I170" s="136"/>
      <c r="J170" s="137">
        <f>ROUND(I170*H170,2)</f>
        <v>0</v>
      </c>
      <c r="K170" s="133" t="s">
        <v>162</v>
      </c>
      <c r="L170" s="31"/>
      <c r="M170" s="138" t="s">
        <v>3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163</v>
      </c>
      <c r="AT170" s="142" t="s">
        <v>158</v>
      </c>
      <c r="AU170" s="142" t="s">
        <v>82</v>
      </c>
      <c r="AY170" s="16" t="s">
        <v>156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163</v>
      </c>
      <c r="BM170" s="142" t="s">
        <v>321</v>
      </c>
    </row>
    <row r="171" spans="2:65" s="1" customFormat="1" ht="38.4">
      <c r="B171" s="31"/>
      <c r="D171" s="144" t="s">
        <v>165</v>
      </c>
      <c r="F171" s="145" t="s">
        <v>322</v>
      </c>
      <c r="I171" s="146"/>
      <c r="L171" s="31"/>
      <c r="M171" s="147"/>
      <c r="T171" s="52"/>
      <c r="AT171" s="16" t="s">
        <v>165</v>
      </c>
      <c r="AU171" s="16" t="s">
        <v>82</v>
      </c>
    </row>
    <row r="172" spans="2:65" s="1" customFormat="1">
      <c r="B172" s="31"/>
      <c r="D172" s="148" t="s">
        <v>167</v>
      </c>
      <c r="F172" s="149" t="s">
        <v>323</v>
      </c>
      <c r="I172" s="146"/>
      <c r="L172" s="31"/>
      <c r="M172" s="147"/>
      <c r="T172" s="52"/>
      <c r="AT172" s="16" t="s">
        <v>167</v>
      </c>
      <c r="AU172" s="16" t="s">
        <v>82</v>
      </c>
    </row>
    <row r="173" spans="2:65" s="12" customFormat="1">
      <c r="B173" s="150"/>
      <c r="D173" s="144" t="s">
        <v>169</v>
      </c>
      <c r="F173" s="152" t="s">
        <v>324</v>
      </c>
      <c r="H173" s="153">
        <v>20</v>
      </c>
      <c r="I173" s="154"/>
      <c r="L173" s="150"/>
      <c r="M173" s="155"/>
      <c r="T173" s="156"/>
      <c r="AT173" s="151" t="s">
        <v>169</v>
      </c>
      <c r="AU173" s="151" t="s">
        <v>82</v>
      </c>
      <c r="AV173" s="12" t="s">
        <v>82</v>
      </c>
      <c r="AW173" s="12" t="s">
        <v>4</v>
      </c>
      <c r="AX173" s="12" t="s">
        <v>80</v>
      </c>
      <c r="AY173" s="151" t="s">
        <v>156</v>
      </c>
    </row>
    <row r="174" spans="2:65" s="1" customFormat="1" ht="33" customHeight="1">
      <c r="B174" s="130"/>
      <c r="C174" s="131" t="s">
        <v>325</v>
      </c>
      <c r="D174" s="131" t="s">
        <v>158</v>
      </c>
      <c r="E174" s="132" t="s">
        <v>326</v>
      </c>
      <c r="F174" s="133" t="s">
        <v>327</v>
      </c>
      <c r="G174" s="134" t="s">
        <v>173</v>
      </c>
      <c r="H174" s="135">
        <v>170</v>
      </c>
      <c r="I174" s="136"/>
      <c r="J174" s="137">
        <f>ROUND(I174*H174,2)</f>
        <v>0</v>
      </c>
      <c r="K174" s="133" t="s">
        <v>162</v>
      </c>
      <c r="L174" s="31"/>
      <c r="M174" s="138" t="s">
        <v>3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163</v>
      </c>
      <c r="AT174" s="142" t="s">
        <v>158</v>
      </c>
      <c r="AU174" s="142" t="s">
        <v>82</v>
      </c>
      <c r="AY174" s="16" t="s">
        <v>156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163</v>
      </c>
      <c r="BM174" s="142" t="s">
        <v>328</v>
      </c>
    </row>
    <row r="175" spans="2:65" s="1" customFormat="1" ht="38.4">
      <c r="B175" s="31"/>
      <c r="D175" s="144" t="s">
        <v>165</v>
      </c>
      <c r="F175" s="145" t="s">
        <v>329</v>
      </c>
      <c r="I175" s="146"/>
      <c r="L175" s="31"/>
      <c r="M175" s="147"/>
      <c r="T175" s="52"/>
      <c r="AT175" s="16" t="s">
        <v>165</v>
      </c>
      <c r="AU175" s="16" t="s">
        <v>82</v>
      </c>
    </row>
    <row r="176" spans="2:65" s="1" customFormat="1">
      <c r="B176" s="31"/>
      <c r="D176" s="148" t="s">
        <v>167</v>
      </c>
      <c r="F176" s="149" t="s">
        <v>330</v>
      </c>
      <c r="I176" s="146"/>
      <c r="L176" s="31"/>
      <c r="M176" s="147"/>
      <c r="T176" s="52"/>
      <c r="AT176" s="16" t="s">
        <v>167</v>
      </c>
      <c r="AU176" s="16" t="s">
        <v>82</v>
      </c>
    </row>
    <row r="177" spans="2:65" s="12" customFormat="1">
      <c r="B177" s="150"/>
      <c r="D177" s="144" t="s">
        <v>169</v>
      </c>
      <c r="F177" s="152" t="s">
        <v>303</v>
      </c>
      <c r="H177" s="153">
        <v>170</v>
      </c>
      <c r="I177" s="154"/>
      <c r="L177" s="150"/>
      <c r="M177" s="155"/>
      <c r="T177" s="156"/>
      <c r="AT177" s="151" t="s">
        <v>169</v>
      </c>
      <c r="AU177" s="151" t="s">
        <v>82</v>
      </c>
      <c r="AV177" s="12" t="s">
        <v>82</v>
      </c>
      <c r="AW177" s="12" t="s">
        <v>4</v>
      </c>
      <c r="AX177" s="12" t="s">
        <v>80</v>
      </c>
      <c r="AY177" s="151" t="s">
        <v>156</v>
      </c>
    </row>
    <row r="178" spans="2:65" s="1" customFormat="1" ht="33" customHeight="1">
      <c r="B178" s="130"/>
      <c r="C178" s="131" t="s">
        <v>331</v>
      </c>
      <c r="D178" s="131" t="s">
        <v>158</v>
      </c>
      <c r="E178" s="132" t="s">
        <v>332</v>
      </c>
      <c r="F178" s="133" t="s">
        <v>333</v>
      </c>
      <c r="G178" s="134" t="s">
        <v>173</v>
      </c>
      <c r="H178" s="135">
        <v>15</v>
      </c>
      <c r="I178" s="136"/>
      <c r="J178" s="137">
        <f>ROUND(I178*H178,2)</f>
        <v>0</v>
      </c>
      <c r="K178" s="133" t="s">
        <v>162</v>
      </c>
      <c r="L178" s="31"/>
      <c r="M178" s="138" t="s">
        <v>3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163</v>
      </c>
      <c r="AT178" s="142" t="s">
        <v>158</v>
      </c>
      <c r="AU178" s="142" t="s">
        <v>82</v>
      </c>
      <c r="AY178" s="16" t="s">
        <v>156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163</v>
      </c>
      <c r="BM178" s="142" t="s">
        <v>334</v>
      </c>
    </row>
    <row r="179" spans="2:65" s="1" customFormat="1" ht="38.4">
      <c r="B179" s="31"/>
      <c r="D179" s="144" t="s">
        <v>165</v>
      </c>
      <c r="F179" s="145" t="s">
        <v>335</v>
      </c>
      <c r="I179" s="146"/>
      <c r="L179" s="31"/>
      <c r="M179" s="147"/>
      <c r="T179" s="52"/>
      <c r="AT179" s="16" t="s">
        <v>165</v>
      </c>
      <c r="AU179" s="16" t="s">
        <v>82</v>
      </c>
    </row>
    <row r="180" spans="2:65" s="1" customFormat="1">
      <c r="B180" s="31"/>
      <c r="D180" s="148" t="s">
        <v>167</v>
      </c>
      <c r="F180" s="149" t="s">
        <v>336</v>
      </c>
      <c r="I180" s="146"/>
      <c r="L180" s="31"/>
      <c r="M180" s="147"/>
      <c r="T180" s="52"/>
      <c r="AT180" s="16" t="s">
        <v>167</v>
      </c>
      <c r="AU180" s="16" t="s">
        <v>82</v>
      </c>
    </row>
    <row r="181" spans="2:65" s="12" customFormat="1">
      <c r="B181" s="150"/>
      <c r="D181" s="144" t="s">
        <v>169</v>
      </c>
      <c r="F181" s="152" t="s">
        <v>310</v>
      </c>
      <c r="H181" s="153">
        <v>15</v>
      </c>
      <c r="I181" s="154"/>
      <c r="L181" s="150"/>
      <c r="M181" s="155"/>
      <c r="T181" s="156"/>
      <c r="AT181" s="151" t="s">
        <v>169</v>
      </c>
      <c r="AU181" s="151" t="s">
        <v>82</v>
      </c>
      <c r="AV181" s="12" t="s">
        <v>82</v>
      </c>
      <c r="AW181" s="12" t="s">
        <v>4</v>
      </c>
      <c r="AX181" s="12" t="s">
        <v>80</v>
      </c>
      <c r="AY181" s="151" t="s">
        <v>156</v>
      </c>
    </row>
    <row r="182" spans="2:65" s="1" customFormat="1" ht="33" customHeight="1">
      <c r="B182" s="130"/>
      <c r="C182" s="131" t="s">
        <v>337</v>
      </c>
      <c r="D182" s="131" t="s">
        <v>158</v>
      </c>
      <c r="E182" s="132" t="s">
        <v>338</v>
      </c>
      <c r="F182" s="133" t="s">
        <v>339</v>
      </c>
      <c r="G182" s="134" t="s">
        <v>173</v>
      </c>
      <c r="H182" s="135">
        <v>10</v>
      </c>
      <c r="I182" s="136"/>
      <c r="J182" s="137">
        <f>ROUND(I182*H182,2)</f>
        <v>0</v>
      </c>
      <c r="K182" s="133" t="s">
        <v>162</v>
      </c>
      <c r="L182" s="31"/>
      <c r="M182" s="138" t="s">
        <v>3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163</v>
      </c>
      <c r="AT182" s="142" t="s">
        <v>158</v>
      </c>
      <c r="AU182" s="142" t="s">
        <v>82</v>
      </c>
      <c r="AY182" s="16" t="s">
        <v>156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163</v>
      </c>
      <c r="BM182" s="142" t="s">
        <v>340</v>
      </c>
    </row>
    <row r="183" spans="2:65" s="1" customFormat="1" ht="38.4">
      <c r="B183" s="31"/>
      <c r="D183" s="144" t="s">
        <v>165</v>
      </c>
      <c r="F183" s="145" t="s">
        <v>341</v>
      </c>
      <c r="I183" s="146"/>
      <c r="L183" s="31"/>
      <c r="M183" s="147"/>
      <c r="T183" s="52"/>
      <c r="AT183" s="16" t="s">
        <v>165</v>
      </c>
      <c r="AU183" s="16" t="s">
        <v>82</v>
      </c>
    </row>
    <row r="184" spans="2:65" s="1" customFormat="1">
      <c r="B184" s="31"/>
      <c r="D184" s="148" t="s">
        <v>167</v>
      </c>
      <c r="F184" s="149" t="s">
        <v>342</v>
      </c>
      <c r="I184" s="146"/>
      <c r="L184" s="31"/>
      <c r="M184" s="147"/>
      <c r="T184" s="52"/>
      <c r="AT184" s="16" t="s">
        <v>167</v>
      </c>
      <c r="AU184" s="16" t="s">
        <v>82</v>
      </c>
    </row>
    <row r="185" spans="2:65" s="12" customFormat="1">
      <c r="B185" s="150"/>
      <c r="D185" s="144" t="s">
        <v>169</v>
      </c>
      <c r="F185" s="152" t="s">
        <v>317</v>
      </c>
      <c r="H185" s="153">
        <v>10</v>
      </c>
      <c r="I185" s="154"/>
      <c r="L185" s="150"/>
      <c r="M185" s="155"/>
      <c r="T185" s="156"/>
      <c r="AT185" s="151" t="s">
        <v>169</v>
      </c>
      <c r="AU185" s="151" t="s">
        <v>82</v>
      </c>
      <c r="AV185" s="12" t="s">
        <v>82</v>
      </c>
      <c r="AW185" s="12" t="s">
        <v>4</v>
      </c>
      <c r="AX185" s="12" t="s">
        <v>80</v>
      </c>
      <c r="AY185" s="151" t="s">
        <v>156</v>
      </c>
    </row>
    <row r="186" spans="2:65" s="1" customFormat="1" ht="33" customHeight="1">
      <c r="B186" s="130"/>
      <c r="C186" s="131" t="s">
        <v>343</v>
      </c>
      <c r="D186" s="131" t="s">
        <v>158</v>
      </c>
      <c r="E186" s="132" t="s">
        <v>344</v>
      </c>
      <c r="F186" s="133" t="s">
        <v>345</v>
      </c>
      <c r="G186" s="134" t="s">
        <v>173</v>
      </c>
      <c r="H186" s="135">
        <v>20</v>
      </c>
      <c r="I186" s="136"/>
      <c r="J186" s="137">
        <f>ROUND(I186*H186,2)</f>
        <v>0</v>
      </c>
      <c r="K186" s="133" t="s">
        <v>162</v>
      </c>
      <c r="L186" s="31"/>
      <c r="M186" s="138" t="s">
        <v>3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163</v>
      </c>
      <c r="AT186" s="142" t="s">
        <v>158</v>
      </c>
      <c r="AU186" s="142" t="s">
        <v>82</v>
      </c>
      <c r="AY186" s="16" t="s">
        <v>156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80</v>
      </c>
      <c r="BK186" s="143">
        <f>ROUND(I186*H186,2)</f>
        <v>0</v>
      </c>
      <c r="BL186" s="16" t="s">
        <v>163</v>
      </c>
      <c r="BM186" s="142" t="s">
        <v>346</v>
      </c>
    </row>
    <row r="187" spans="2:65" s="1" customFormat="1" ht="38.4">
      <c r="B187" s="31"/>
      <c r="D187" s="144" t="s">
        <v>165</v>
      </c>
      <c r="F187" s="145" t="s">
        <v>347</v>
      </c>
      <c r="I187" s="146"/>
      <c r="L187" s="31"/>
      <c r="M187" s="147"/>
      <c r="T187" s="52"/>
      <c r="AT187" s="16" t="s">
        <v>165</v>
      </c>
      <c r="AU187" s="16" t="s">
        <v>82</v>
      </c>
    </row>
    <row r="188" spans="2:65" s="1" customFormat="1">
      <c r="B188" s="31"/>
      <c r="D188" s="148" t="s">
        <v>167</v>
      </c>
      <c r="F188" s="149" t="s">
        <v>348</v>
      </c>
      <c r="I188" s="146"/>
      <c r="L188" s="31"/>
      <c r="M188" s="147"/>
      <c r="T188" s="52"/>
      <c r="AT188" s="16" t="s">
        <v>167</v>
      </c>
      <c r="AU188" s="16" t="s">
        <v>82</v>
      </c>
    </row>
    <row r="189" spans="2:65" s="12" customFormat="1">
      <c r="B189" s="150"/>
      <c r="D189" s="144" t="s">
        <v>169</v>
      </c>
      <c r="F189" s="152" t="s">
        <v>324</v>
      </c>
      <c r="H189" s="153">
        <v>20</v>
      </c>
      <c r="I189" s="154"/>
      <c r="L189" s="150"/>
      <c r="M189" s="155"/>
      <c r="T189" s="156"/>
      <c r="AT189" s="151" t="s">
        <v>169</v>
      </c>
      <c r="AU189" s="151" t="s">
        <v>82</v>
      </c>
      <c r="AV189" s="12" t="s">
        <v>82</v>
      </c>
      <c r="AW189" s="12" t="s">
        <v>4</v>
      </c>
      <c r="AX189" s="12" t="s">
        <v>80</v>
      </c>
      <c r="AY189" s="151" t="s">
        <v>156</v>
      </c>
    </row>
    <row r="190" spans="2:65" s="1" customFormat="1" ht="24.15" customHeight="1">
      <c r="B190" s="130"/>
      <c r="C190" s="131" t="s">
        <v>349</v>
      </c>
      <c r="D190" s="131" t="s">
        <v>158</v>
      </c>
      <c r="E190" s="132" t="s">
        <v>350</v>
      </c>
      <c r="F190" s="133" t="s">
        <v>351</v>
      </c>
      <c r="G190" s="134" t="s">
        <v>173</v>
      </c>
      <c r="H190" s="135">
        <v>170</v>
      </c>
      <c r="I190" s="136"/>
      <c r="J190" s="137">
        <f>ROUND(I190*H190,2)</f>
        <v>0</v>
      </c>
      <c r="K190" s="133" t="s">
        <v>162</v>
      </c>
      <c r="L190" s="31"/>
      <c r="M190" s="138" t="s">
        <v>3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163</v>
      </c>
      <c r="AT190" s="142" t="s">
        <v>158</v>
      </c>
      <c r="AU190" s="142" t="s">
        <v>82</v>
      </c>
      <c r="AY190" s="16" t="s">
        <v>156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163</v>
      </c>
      <c r="BM190" s="142" t="s">
        <v>352</v>
      </c>
    </row>
    <row r="191" spans="2:65" s="1" customFormat="1" ht="38.4">
      <c r="B191" s="31"/>
      <c r="D191" s="144" t="s">
        <v>165</v>
      </c>
      <c r="F191" s="145" t="s">
        <v>353</v>
      </c>
      <c r="I191" s="146"/>
      <c r="L191" s="31"/>
      <c r="M191" s="147"/>
      <c r="T191" s="52"/>
      <c r="AT191" s="16" t="s">
        <v>165</v>
      </c>
      <c r="AU191" s="16" t="s">
        <v>82</v>
      </c>
    </row>
    <row r="192" spans="2:65" s="1" customFormat="1">
      <c r="B192" s="31"/>
      <c r="D192" s="148" t="s">
        <v>167</v>
      </c>
      <c r="F192" s="149" t="s">
        <v>354</v>
      </c>
      <c r="I192" s="146"/>
      <c r="L192" s="31"/>
      <c r="M192" s="147"/>
      <c r="T192" s="52"/>
      <c r="AT192" s="16" t="s">
        <v>167</v>
      </c>
      <c r="AU192" s="16" t="s">
        <v>82</v>
      </c>
    </row>
    <row r="193" spans="2:65" s="12" customFormat="1">
      <c r="B193" s="150"/>
      <c r="D193" s="144" t="s">
        <v>169</v>
      </c>
      <c r="F193" s="152" t="s">
        <v>303</v>
      </c>
      <c r="H193" s="153">
        <v>170</v>
      </c>
      <c r="I193" s="154"/>
      <c r="L193" s="150"/>
      <c r="M193" s="155"/>
      <c r="T193" s="156"/>
      <c r="AT193" s="151" t="s">
        <v>169</v>
      </c>
      <c r="AU193" s="151" t="s">
        <v>82</v>
      </c>
      <c r="AV193" s="12" t="s">
        <v>82</v>
      </c>
      <c r="AW193" s="12" t="s">
        <v>4</v>
      </c>
      <c r="AX193" s="12" t="s">
        <v>80</v>
      </c>
      <c r="AY193" s="151" t="s">
        <v>156</v>
      </c>
    </row>
    <row r="194" spans="2:65" s="1" customFormat="1" ht="24.15" customHeight="1">
      <c r="B194" s="130"/>
      <c r="C194" s="131" t="s">
        <v>355</v>
      </c>
      <c r="D194" s="131" t="s">
        <v>158</v>
      </c>
      <c r="E194" s="132" t="s">
        <v>356</v>
      </c>
      <c r="F194" s="133" t="s">
        <v>357</v>
      </c>
      <c r="G194" s="134" t="s">
        <v>173</v>
      </c>
      <c r="H194" s="135">
        <v>15</v>
      </c>
      <c r="I194" s="136"/>
      <c r="J194" s="137">
        <f>ROUND(I194*H194,2)</f>
        <v>0</v>
      </c>
      <c r="K194" s="133" t="s">
        <v>162</v>
      </c>
      <c r="L194" s="31"/>
      <c r="M194" s="138" t="s">
        <v>3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163</v>
      </c>
      <c r="AT194" s="142" t="s">
        <v>158</v>
      </c>
      <c r="AU194" s="142" t="s">
        <v>82</v>
      </c>
      <c r="AY194" s="16" t="s">
        <v>156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80</v>
      </c>
      <c r="BK194" s="143">
        <f>ROUND(I194*H194,2)</f>
        <v>0</v>
      </c>
      <c r="BL194" s="16" t="s">
        <v>163</v>
      </c>
      <c r="BM194" s="142" t="s">
        <v>358</v>
      </c>
    </row>
    <row r="195" spans="2:65" s="1" customFormat="1" ht="38.4">
      <c r="B195" s="31"/>
      <c r="D195" s="144" t="s">
        <v>165</v>
      </c>
      <c r="F195" s="145" t="s">
        <v>359</v>
      </c>
      <c r="I195" s="146"/>
      <c r="L195" s="31"/>
      <c r="M195" s="147"/>
      <c r="T195" s="52"/>
      <c r="AT195" s="16" t="s">
        <v>165</v>
      </c>
      <c r="AU195" s="16" t="s">
        <v>82</v>
      </c>
    </row>
    <row r="196" spans="2:65" s="1" customFormat="1">
      <c r="B196" s="31"/>
      <c r="D196" s="148" t="s">
        <v>167</v>
      </c>
      <c r="F196" s="149" t="s">
        <v>360</v>
      </c>
      <c r="I196" s="146"/>
      <c r="L196" s="31"/>
      <c r="M196" s="147"/>
      <c r="T196" s="52"/>
      <c r="AT196" s="16" t="s">
        <v>167</v>
      </c>
      <c r="AU196" s="16" t="s">
        <v>82</v>
      </c>
    </row>
    <row r="197" spans="2:65" s="12" customFormat="1">
      <c r="B197" s="150"/>
      <c r="D197" s="144" t="s">
        <v>169</v>
      </c>
      <c r="F197" s="152" t="s">
        <v>310</v>
      </c>
      <c r="H197" s="153">
        <v>15</v>
      </c>
      <c r="I197" s="154"/>
      <c r="L197" s="150"/>
      <c r="M197" s="155"/>
      <c r="T197" s="156"/>
      <c r="AT197" s="151" t="s">
        <v>169</v>
      </c>
      <c r="AU197" s="151" t="s">
        <v>82</v>
      </c>
      <c r="AV197" s="12" t="s">
        <v>82</v>
      </c>
      <c r="AW197" s="12" t="s">
        <v>4</v>
      </c>
      <c r="AX197" s="12" t="s">
        <v>80</v>
      </c>
      <c r="AY197" s="151" t="s">
        <v>156</v>
      </c>
    </row>
    <row r="198" spans="2:65" s="1" customFormat="1" ht="24.15" customHeight="1">
      <c r="B198" s="130"/>
      <c r="C198" s="131" t="s">
        <v>202</v>
      </c>
      <c r="D198" s="131" t="s">
        <v>158</v>
      </c>
      <c r="E198" s="132" t="s">
        <v>361</v>
      </c>
      <c r="F198" s="133" t="s">
        <v>362</v>
      </c>
      <c r="G198" s="134" t="s">
        <v>173</v>
      </c>
      <c r="H198" s="135">
        <v>10</v>
      </c>
      <c r="I198" s="136"/>
      <c r="J198" s="137">
        <f>ROUND(I198*H198,2)</f>
        <v>0</v>
      </c>
      <c r="K198" s="133" t="s">
        <v>162</v>
      </c>
      <c r="L198" s="31"/>
      <c r="M198" s="138" t="s">
        <v>3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163</v>
      </c>
      <c r="AT198" s="142" t="s">
        <v>158</v>
      </c>
      <c r="AU198" s="142" t="s">
        <v>82</v>
      </c>
      <c r="AY198" s="16" t="s">
        <v>156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163</v>
      </c>
      <c r="BM198" s="142" t="s">
        <v>363</v>
      </c>
    </row>
    <row r="199" spans="2:65" s="1" customFormat="1" ht="38.4">
      <c r="B199" s="31"/>
      <c r="D199" s="144" t="s">
        <v>165</v>
      </c>
      <c r="F199" s="145" t="s">
        <v>364</v>
      </c>
      <c r="I199" s="146"/>
      <c r="L199" s="31"/>
      <c r="M199" s="147"/>
      <c r="T199" s="52"/>
      <c r="AT199" s="16" t="s">
        <v>165</v>
      </c>
      <c r="AU199" s="16" t="s">
        <v>82</v>
      </c>
    </row>
    <row r="200" spans="2:65" s="1" customFormat="1">
      <c r="B200" s="31"/>
      <c r="D200" s="148" t="s">
        <v>167</v>
      </c>
      <c r="F200" s="149" t="s">
        <v>365</v>
      </c>
      <c r="I200" s="146"/>
      <c r="L200" s="31"/>
      <c r="M200" s="147"/>
      <c r="T200" s="52"/>
      <c r="AT200" s="16" t="s">
        <v>167</v>
      </c>
      <c r="AU200" s="16" t="s">
        <v>82</v>
      </c>
    </row>
    <row r="201" spans="2:65" s="12" customFormat="1">
      <c r="B201" s="150"/>
      <c r="D201" s="144" t="s">
        <v>169</v>
      </c>
      <c r="F201" s="152" t="s">
        <v>317</v>
      </c>
      <c r="H201" s="153">
        <v>10</v>
      </c>
      <c r="I201" s="154"/>
      <c r="L201" s="150"/>
      <c r="M201" s="155"/>
      <c r="T201" s="156"/>
      <c r="AT201" s="151" t="s">
        <v>169</v>
      </c>
      <c r="AU201" s="151" t="s">
        <v>82</v>
      </c>
      <c r="AV201" s="12" t="s">
        <v>82</v>
      </c>
      <c r="AW201" s="12" t="s">
        <v>4</v>
      </c>
      <c r="AX201" s="12" t="s">
        <v>80</v>
      </c>
      <c r="AY201" s="151" t="s">
        <v>156</v>
      </c>
    </row>
    <row r="202" spans="2:65" s="1" customFormat="1" ht="24.15" customHeight="1">
      <c r="B202" s="130"/>
      <c r="C202" s="131" t="s">
        <v>366</v>
      </c>
      <c r="D202" s="131" t="s">
        <v>158</v>
      </c>
      <c r="E202" s="132" t="s">
        <v>367</v>
      </c>
      <c r="F202" s="133" t="s">
        <v>368</v>
      </c>
      <c r="G202" s="134" t="s">
        <v>173</v>
      </c>
      <c r="H202" s="135">
        <v>20</v>
      </c>
      <c r="I202" s="136"/>
      <c r="J202" s="137">
        <f>ROUND(I202*H202,2)</f>
        <v>0</v>
      </c>
      <c r="K202" s="133" t="s">
        <v>162</v>
      </c>
      <c r="L202" s="31"/>
      <c r="M202" s="138" t="s">
        <v>3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163</v>
      </c>
      <c r="AT202" s="142" t="s">
        <v>158</v>
      </c>
      <c r="AU202" s="142" t="s">
        <v>82</v>
      </c>
      <c r="AY202" s="16" t="s">
        <v>156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80</v>
      </c>
      <c r="BK202" s="143">
        <f>ROUND(I202*H202,2)</f>
        <v>0</v>
      </c>
      <c r="BL202" s="16" t="s">
        <v>163</v>
      </c>
      <c r="BM202" s="142" t="s">
        <v>369</v>
      </c>
    </row>
    <row r="203" spans="2:65" s="1" customFormat="1" ht="38.4">
      <c r="B203" s="31"/>
      <c r="D203" s="144" t="s">
        <v>165</v>
      </c>
      <c r="F203" s="145" t="s">
        <v>370</v>
      </c>
      <c r="I203" s="146"/>
      <c r="L203" s="31"/>
      <c r="M203" s="147"/>
      <c r="T203" s="52"/>
      <c r="AT203" s="16" t="s">
        <v>165</v>
      </c>
      <c r="AU203" s="16" t="s">
        <v>82</v>
      </c>
    </row>
    <row r="204" spans="2:65" s="1" customFormat="1">
      <c r="B204" s="31"/>
      <c r="D204" s="148" t="s">
        <v>167</v>
      </c>
      <c r="F204" s="149" t="s">
        <v>371</v>
      </c>
      <c r="I204" s="146"/>
      <c r="L204" s="31"/>
      <c r="M204" s="147"/>
      <c r="T204" s="52"/>
      <c r="AT204" s="16" t="s">
        <v>167</v>
      </c>
      <c r="AU204" s="16" t="s">
        <v>82</v>
      </c>
    </row>
    <row r="205" spans="2:65" s="12" customFormat="1">
      <c r="B205" s="150"/>
      <c r="D205" s="144" t="s">
        <v>169</v>
      </c>
      <c r="F205" s="152" t="s">
        <v>324</v>
      </c>
      <c r="H205" s="153">
        <v>20</v>
      </c>
      <c r="I205" s="154"/>
      <c r="L205" s="150"/>
      <c r="M205" s="155"/>
      <c r="T205" s="156"/>
      <c r="AT205" s="151" t="s">
        <v>169</v>
      </c>
      <c r="AU205" s="151" t="s">
        <v>82</v>
      </c>
      <c r="AV205" s="12" t="s">
        <v>82</v>
      </c>
      <c r="AW205" s="12" t="s">
        <v>4</v>
      </c>
      <c r="AX205" s="12" t="s">
        <v>80</v>
      </c>
      <c r="AY205" s="151" t="s">
        <v>156</v>
      </c>
    </row>
    <row r="206" spans="2:65" s="1" customFormat="1" ht="24.15" customHeight="1">
      <c r="B206" s="130"/>
      <c r="C206" s="131" t="s">
        <v>372</v>
      </c>
      <c r="D206" s="131" t="s">
        <v>158</v>
      </c>
      <c r="E206" s="132" t="s">
        <v>373</v>
      </c>
      <c r="F206" s="133" t="s">
        <v>374</v>
      </c>
      <c r="G206" s="134" t="s">
        <v>161</v>
      </c>
      <c r="H206" s="135">
        <v>2220</v>
      </c>
      <c r="I206" s="136"/>
      <c r="J206" s="137">
        <f>ROUND(I206*H206,2)</f>
        <v>0</v>
      </c>
      <c r="K206" s="133" t="s">
        <v>162</v>
      </c>
      <c r="L206" s="31"/>
      <c r="M206" s="138" t="s">
        <v>3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163</v>
      </c>
      <c r="AT206" s="142" t="s">
        <v>158</v>
      </c>
      <c r="AU206" s="142" t="s">
        <v>82</v>
      </c>
      <c r="AY206" s="16" t="s">
        <v>156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80</v>
      </c>
      <c r="BK206" s="143">
        <f>ROUND(I206*H206,2)</f>
        <v>0</v>
      </c>
      <c r="BL206" s="16" t="s">
        <v>163</v>
      </c>
      <c r="BM206" s="142" t="s">
        <v>375</v>
      </c>
    </row>
    <row r="207" spans="2:65" s="1" customFormat="1" ht="19.2">
      <c r="B207" s="31"/>
      <c r="D207" s="144" t="s">
        <v>165</v>
      </c>
      <c r="F207" s="145" t="s">
        <v>376</v>
      </c>
      <c r="I207" s="146"/>
      <c r="L207" s="31"/>
      <c r="M207" s="147"/>
      <c r="T207" s="52"/>
      <c r="AT207" s="16" t="s">
        <v>165</v>
      </c>
      <c r="AU207" s="16" t="s">
        <v>82</v>
      </c>
    </row>
    <row r="208" spans="2:65" s="1" customFormat="1">
      <c r="B208" s="31"/>
      <c r="D208" s="148" t="s">
        <v>167</v>
      </c>
      <c r="F208" s="149" t="s">
        <v>377</v>
      </c>
      <c r="I208" s="146"/>
      <c r="L208" s="31"/>
      <c r="M208" s="147"/>
      <c r="T208" s="52"/>
      <c r="AT208" s="16" t="s">
        <v>167</v>
      </c>
      <c r="AU208" s="16" t="s">
        <v>82</v>
      </c>
    </row>
    <row r="209" spans="2:65" s="12" customFormat="1">
      <c r="B209" s="150"/>
      <c r="D209" s="144" t="s">
        <v>169</v>
      </c>
      <c r="F209" s="152" t="s">
        <v>378</v>
      </c>
      <c r="H209" s="153">
        <v>2220</v>
      </c>
      <c r="I209" s="154"/>
      <c r="L209" s="150"/>
      <c r="M209" s="155"/>
      <c r="T209" s="156"/>
      <c r="AT209" s="151" t="s">
        <v>169</v>
      </c>
      <c r="AU209" s="151" t="s">
        <v>82</v>
      </c>
      <c r="AV209" s="12" t="s">
        <v>82</v>
      </c>
      <c r="AW209" s="12" t="s">
        <v>4</v>
      </c>
      <c r="AX209" s="12" t="s">
        <v>80</v>
      </c>
      <c r="AY209" s="151" t="s">
        <v>156</v>
      </c>
    </row>
    <row r="210" spans="2:65" s="11" customFormat="1" ht="22.8" customHeight="1">
      <c r="B210" s="118"/>
      <c r="D210" s="119" t="s">
        <v>71</v>
      </c>
      <c r="E210" s="128" t="s">
        <v>209</v>
      </c>
      <c r="F210" s="128" t="s">
        <v>379</v>
      </c>
      <c r="I210" s="121"/>
      <c r="J210" s="129">
        <f>BK210</f>
        <v>0</v>
      </c>
      <c r="L210" s="118"/>
      <c r="M210" s="123"/>
      <c r="P210" s="124">
        <f>SUM(P211:P218)</f>
        <v>0</v>
      </c>
      <c r="R210" s="124">
        <f>SUM(R211:R218)</f>
        <v>7.8959999999999999</v>
      </c>
      <c r="T210" s="125">
        <f>SUM(T211:T218)</f>
        <v>163.84200000000001</v>
      </c>
      <c r="AR210" s="119" t="s">
        <v>80</v>
      </c>
      <c r="AT210" s="126" t="s">
        <v>71</v>
      </c>
      <c r="AU210" s="126" t="s">
        <v>80</v>
      </c>
      <c r="AY210" s="119" t="s">
        <v>156</v>
      </c>
      <c r="BK210" s="127">
        <f>SUM(BK211:BK218)</f>
        <v>0</v>
      </c>
    </row>
    <row r="211" spans="2:65" s="1" customFormat="1" ht="16.5" customHeight="1">
      <c r="B211" s="130"/>
      <c r="C211" s="131" t="s">
        <v>380</v>
      </c>
      <c r="D211" s="131" t="s">
        <v>158</v>
      </c>
      <c r="E211" s="132" t="s">
        <v>381</v>
      </c>
      <c r="F211" s="133" t="s">
        <v>382</v>
      </c>
      <c r="G211" s="134" t="s">
        <v>383</v>
      </c>
      <c r="H211" s="135">
        <v>16.8</v>
      </c>
      <c r="I211" s="136"/>
      <c r="J211" s="137">
        <f>ROUND(I211*H211,2)</f>
        <v>0</v>
      </c>
      <c r="K211" s="133" t="s">
        <v>162</v>
      </c>
      <c r="L211" s="31"/>
      <c r="M211" s="138" t="s">
        <v>3</v>
      </c>
      <c r="N211" s="139" t="s">
        <v>43</v>
      </c>
      <c r="P211" s="140">
        <f>O211*H211</f>
        <v>0</v>
      </c>
      <c r="Q211" s="140">
        <v>0.12</v>
      </c>
      <c r="R211" s="140">
        <f>Q211*H211</f>
        <v>2.016</v>
      </c>
      <c r="S211" s="140">
        <v>2.4900000000000002</v>
      </c>
      <c r="T211" s="141">
        <f>S211*H211</f>
        <v>41.832000000000008</v>
      </c>
      <c r="AR211" s="142" t="s">
        <v>163</v>
      </c>
      <c r="AT211" s="142" t="s">
        <v>158</v>
      </c>
      <c r="AU211" s="142" t="s">
        <v>82</v>
      </c>
      <c r="AY211" s="16" t="s">
        <v>156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80</v>
      </c>
      <c r="BK211" s="143">
        <f>ROUND(I211*H211,2)</f>
        <v>0</v>
      </c>
      <c r="BL211" s="16" t="s">
        <v>163</v>
      </c>
      <c r="BM211" s="142" t="s">
        <v>384</v>
      </c>
    </row>
    <row r="212" spans="2:65" s="1" customFormat="1" ht="19.2">
      <c r="B212" s="31"/>
      <c r="D212" s="144" t="s">
        <v>165</v>
      </c>
      <c r="F212" s="145" t="s">
        <v>385</v>
      </c>
      <c r="I212" s="146"/>
      <c r="L212" s="31"/>
      <c r="M212" s="147"/>
      <c r="T212" s="52"/>
      <c r="AT212" s="16" t="s">
        <v>165</v>
      </c>
      <c r="AU212" s="16" t="s">
        <v>82</v>
      </c>
    </row>
    <row r="213" spans="2:65" s="1" customFormat="1">
      <c r="B213" s="31"/>
      <c r="D213" s="148" t="s">
        <v>167</v>
      </c>
      <c r="F213" s="149" t="s">
        <v>386</v>
      </c>
      <c r="I213" s="146"/>
      <c r="L213" s="31"/>
      <c r="M213" s="147"/>
      <c r="T213" s="52"/>
      <c r="AT213" s="16" t="s">
        <v>167</v>
      </c>
      <c r="AU213" s="16" t="s">
        <v>82</v>
      </c>
    </row>
    <row r="214" spans="2:65" s="12" customFormat="1">
      <c r="B214" s="150"/>
      <c r="D214" s="144" t="s">
        <v>169</v>
      </c>
      <c r="E214" s="151" t="s">
        <v>3</v>
      </c>
      <c r="F214" s="152" t="s">
        <v>387</v>
      </c>
      <c r="H214" s="153">
        <v>16.8</v>
      </c>
      <c r="I214" s="154"/>
      <c r="L214" s="150"/>
      <c r="M214" s="155"/>
      <c r="T214" s="156"/>
      <c r="AT214" s="151" t="s">
        <v>169</v>
      </c>
      <c r="AU214" s="151" t="s">
        <v>82</v>
      </c>
      <c r="AV214" s="12" t="s">
        <v>82</v>
      </c>
      <c r="AW214" s="12" t="s">
        <v>33</v>
      </c>
      <c r="AX214" s="12" t="s">
        <v>80</v>
      </c>
      <c r="AY214" s="151" t="s">
        <v>156</v>
      </c>
    </row>
    <row r="215" spans="2:65" s="1" customFormat="1" ht="16.5" customHeight="1">
      <c r="B215" s="130"/>
      <c r="C215" s="131" t="s">
        <v>388</v>
      </c>
      <c r="D215" s="131" t="s">
        <v>158</v>
      </c>
      <c r="E215" s="132" t="s">
        <v>389</v>
      </c>
      <c r="F215" s="133" t="s">
        <v>390</v>
      </c>
      <c r="G215" s="134" t="s">
        <v>383</v>
      </c>
      <c r="H215" s="135">
        <v>49</v>
      </c>
      <c r="I215" s="136"/>
      <c r="J215" s="137">
        <f>ROUND(I215*H215,2)</f>
        <v>0</v>
      </c>
      <c r="K215" s="133" t="s">
        <v>162</v>
      </c>
      <c r="L215" s="31"/>
      <c r="M215" s="138" t="s">
        <v>3</v>
      </c>
      <c r="N215" s="139" t="s">
        <v>43</v>
      </c>
      <c r="P215" s="140">
        <f>O215*H215</f>
        <v>0</v>
      </c>
      <c r="Q215" s="140">
        <v>0.12</v>
      </c>
      <c r="R215" s="140">
        <f>Q215*H215</f>
        <v>5.88</v>
      </c>
      <c r="S215" s="140">
        <v>2.4900000000000002</v>
      </c>
      <c r="T215" s="141">
        <f>S215*H215</f>
        <v>122.01</v>
      </c>
      <c r="AR215" s="142" t="s">
        <v>163</v>
      </c>
      <c r="AT215" s="142" t="s">
        <v>158</v>
      </c>
      <c r="AU215" s="142" t="s">
        <v>82</v>
      </c>
      <c r="AY215" s="16" t="s">
        <v>156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80</v>
      </c>
      <c r="BK215" s="143">
        <f>ROUND(I215*H215,2)</f>
        <v>0</v>
      </c>
      <c r="BL215" s="16" t="s">
        <v>163</v>
      </c>
      <c r="BM215" s="142" t="s">
        <v>391</v>
      </c>
    </row>
    <row r="216" spans="2:65" s="1" customFormat="1" ht="19.2">
      <c r="B216" s="31"/>
      <c r="D216" s="144" t="s">
        <v>165</v>
      </c>
      <c r="F216" s="145" t="s">
        <v>392</v>
      </c>
      <c r="I216" s="146"/>
      <c r="L216" s="31"/>
      <c r="M216" s="147"/>
      <c r="T216" s="52"/>
      <c r="AT216" s="16" t="s">
        <v>165</v>
      </c>
      <c r="AU216" s="16" t="s">
        <v>82</v>
      </c>
    </row>
    <row r="217" spans="2:65" s="1" customFormat="1">
      <c r="B217" s="31"/>
      <c r="D217" s="148" t="s">
        <v>167</v>
      </c>
      <c r="F217" s="149" t="s">
        <v>393</v>
      </c>
      <c r="I217" s="146"/>
      <c r="L217" s="31"/>
      <c r="M217" s="147"/>
      <c r="T217" s="52"/>
      <c r="AT217" s="16" t="s">
        <v>167</v>
      </c>
      <c r="AU217" s="16" t="s">
        <v>82</v>
      </c>
    </row>
    <row r="218" spans="2:65" s="12" customFormat="1">
      <c r="B218" s="150"/>
      <c r="D218" s="144" t="s">
        <v>169</v>
      </c>
      <c r="E218" s="151" t="s">
        <v>3</v>
      </c>
      <c r="F218" s="152" t="s">
        <v>394</v>
      </c>
      <c r="H218" s="153">
        <v>49</v>
      </c>
      <c r="I218" s="154"/>
      <c r="L218" s="150"/>
      <c r="M218" s="155"/>
      <c r="T218" s="156"/>
      <c r="AT218" s="151" t="s">
        <v>169</v>
      </c>
      <c r="AU218" s="151" t="s">
        <v>82</v>
      </c>
      <c r="AV218" s="12" t="s">
        <v>82</v>
      </c>
      <c r="AW218" s="12" t="s">
        <v>33</v>
      </c>
      <c r="AX218" s="12" t="s">
        <v>80</v>
      </c>
      <c r="AY218" s="151" t="s">
        <v>156</v>
      </c>
    </row>
    <row r="219" spans="2:65" s="11" customFormat="1" ht="22.8" customHeight="1">
      <c r="B219" s="118"/>
      <c r="D219" s="119" t="s">
        <v>71</v>
      </c>
      <c r="E219" s="128" t="s">
        <v>395</v>
      </c>
      <c r="F219" s="128" t="s">
        <v>396</v>
      </c>
      <c r="I219" s="121"/>
      <c r="J219" s="129">
        <f>BK219</f>
        <v>0</v>
      </c>
      <c r="L219" s="118"/>
      <c r="M219" s="123"/>
      <c r="P219" s="124">
        <f>SUM(P220:P226)</f>
        <v>0</v>
      </c>
      <c r="R219" s="124">
        <f>SUM(R220:R226)</f>
        <v>0</v>
      </c>
      <c r="T219" s="125">
        <f>SUM(T220:T226)</f>
        <v>0</v>
      </c>
      <c r="AR219" s="119" t="s">
        <v>80</v>
      </c>
      <c r="AT219" s="126" t="s">
        <v>71</v>
      </c>
      <c r="AU219" s="126" t="s">
        <v>80</v>
      </c>
      <c r="AY219" s="119" t="s">
        <v>156</v>
      </c>
      <c r="BK219" s="127">
        <f>SUM(BK220:BK226)</f>
        <v>0</v>
      </c>
    </row>
    <row r="220" spans="2:65" s="1" customFormat="1" ht="24.15" customHeight="1">
      <c r="B220" s="130"/>
      <c r="C220" s="131" t="s">
        <v>397</v>
      </c>
      <c r="D220" s="131" t="s">
        <v>158</v>
      </c>
      <c r="E220" s="132" t="s">
        <v>398</v>
      </c>
      <c r="F220" s="133" t="s">
        <v>399</v>
      </c>
      <c r="G220" s="134" t="s">
        <v>400</v>
      </c>
      <c r="H220" s="135">
        <v>163.84200000000001</v>
      </c>
      <c r="I220" s="136"/>
      <c r="J220" s="137">
        <f>ROUND(I220*H220,2)</f>
        <v>0</v>
      </c>
      <c r="K220" s="133" t="s">
        <v>162</v>
      </c>
      <c r="L220" s="31"/>
      <c r="M220" s="138" t="s">
        <v>3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163</v>
      </c>
      <c r="AT220" s="142" t="s">
        <v>158</v>
      </c>
      <c r="AU220" s="142" t="s">
        <v>82</v>
      </c>
      <c r="AY220" s="16" t="s">
        <v>156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80</v>
      </c>
      <c r="BK220" s="143">
        <f>ROUND(I220*H220,2)</f>
        <v>0</v>
      </c>
      <c r="BL220" s="16" t="s">
        <v>163</v>
      </c>
      <c r="BM220" s="142" t="s">
        <v>401</v>
      </c>
    </row>
    <row r="221" spans="2:65" s="1" customFormat="1" ht="19.2">
      <c r="B221" s="31"/>
      <c r="D221" s="144" t="s">
        <v>165</v>
      </c>
      <c r="F221" s="145" t="s">
        <v>402</v>
      </c>
      <c r="I221" s="146"/>
      <c r="L221" s="31"/>
      <c r="M221" s="147"/>
      <c r="T221" s="52"/>
      <c r="AT221" s="16" t="s">
        <v>165</v>
      </c>
      <c r="AU221" s="16" t="s">
        <v>82</v>
      </c>
    </row>
    <row r="222" spans="2:65" s="1" customFormat="1">
      <c r="B222" s="31"/>
      <c r="D222" s="148" t="s">
        <v>167</v>
      </c>
      <c r="F222" s="149" t="s">
        <v>403</v>
      </c>
      <c r="I222" s="146"/>
      <c r="L222" s="31"/>
      <c r="M222" s="147"/>
      <c r="T222" s="52"/>
      <c r="AT222" s="16" t="s">
        <v>167</v>
      </c>
      <c r="AU222" s="16" t="s">
        <v>82</v>
      </c>
    </row>
    <row r="223" spans="2:65" s="1" customFormat="1" ht="16.5" customHeight="1">
      <c r="B223" s="130"/>
      <c r="C223" s="131" t="s">
        <v>404</v>
      </c>
      <c r="D223" s="131" t="s">
        <v>158</v>
      </c>
      <c r="E223" s="132" t="s">
        <v>405</v>
      </c>
      <c r="F223" s="133" t="s">
        <v>406</v>
      </c>
      <c r="G223" s="134" t="s">
        <v>400</v>
      </c>
      <c r="H223" s="135">
        <v>1474.578</v>
      </c>
      <c r="I223" s="136"/>
      <c r="J223" s="137">
        <f>ROUND(I223*H223,2)</f>
        <v>0</v>
      </c>
      <c r="K223" s="133" t="s">
        <v>162</v>
      </c>
      <c r="L223" s="31"/>
      <c r="M223" s="138" t="s">
        <v>3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163</v>
      </c>
      <c r="AT223" s="142" t="s">
        <v>158</v>
      </c>
      <c r="AU223" s="142" t="s">
        <v>82</v>
      </c>
      <c r="AY223" s="16" t="s">
        <v>156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80</v>
      </c>
      <c r="BK223" s="143">
        <f>ROUND(I223*H223,2)</f>
        <v>0</v>
      </c>
      <c r="BL223" s="16" t="s">
        <v>163</v>
      </c>
      <c r="BM223" s="142" t="s">
        <v>407</v>
      </c>
    </row>
    <row r="224" spans="2:65" s="1" customFormat="1" ht="28.8">
      <c r="B224" s="31"/>
      <c r="D224" s="144" t="s">
        <v>165</v>
      </c>
      <c r="F224" s="145" t="s">
        <v>408</v>
      </c>
      <c r="I224" s="146"/>
      <c r="L224" s="31"/>
      <c r="M224" s="147"/>
      <c r="T224" s="52"/>
      <c r="AT224" s="16" t="s">
        <v>165</v>
      </c>
      <c r="AU224" s="16" t="s">
        <v>82</v>
      </c>
    </row>
    <row r="225" spans="2:51" s="1" customFormat="1">
      <c r="B225" s="31"/>
      <c r="D225" s="148" t="s">
        <v>167</v>
      </c>
      <c r="F225" s="149" t="s">
        <v>409</v>
      </c>
      <c r="I225" s="146"/>
      <c r="L225" s="31"/>
      <c r="M225" s="147"/>
      <c r="T225" s="52"/>
      <c r="AT225" s="16" t="s">
        <v>167</v>
      </c>
      <c r="AU225" s="16" t="s">
        <v>82</v>
      </c>
    </row>
    <row r="226" spans="2:51" s="12" customFormat="1">
      <c r="B226" s="150"/>
      <c r="D226" s="144" t="s">
        <v>169</v>
      </c>
      <c r="E226" s="151" t="s">
        <v>3</v>
      </c>
      <c r="F226" s="152" t="s">
        <v>410</v>
      </c>
      <c r="H226" s="153">
        <v>1474.578</v>
      </c>
      <c r="I226" s="154"/>
      <c r="L226" s="150"/>
      <c r="M226" s="157"/>
      <c r="N226" s="158"/>
      <c r="O226" s="158"/>
      <c r="P226" s="158"/>
      <c r="Q226" s="158"/>
      <c r="R226" s="158"/>
      <c r="S226" s="158"/>
      <c r="T226" s="159"/>
      <c r="AT226" s="151" t="s">
        <v>169</v>
      </c>
      <c r="AU226" s="151" t="s">
        <v>82</v>
      </c>
      <c r="AV226" s="12" t="s">
        <v>82</v>
      </c>
      <c r="AW226" s="12" t="s">
        <v>33</v>
      </c>
      <c r="AX226" s="12" t="s">
        <v>80</v>
      </c>
      <c r="AY226" s="151" t="s">
        <v>156</v>
      </c>
    </row>
    <row r="227" spans="2:51" s="1" customFormat="1" ht="6.9" customHeight="1">
      <c r="B227" s="40"/>
      <c r="C227" s="41"/>
      <c r="D227" s="41"/>
      <c r="E227" s="41"/>
      <c r="F227" s="41"/>
      <c r="G227" s="41"/>
      <c r="H227" s="41"/>
      <c r="I227" s="41"/>
      <c r="J227" s="41"/>
      <c r="K227" s="41"/>
      <c r="L227" s="31"/>
    </row>
  </sheetData>
  <autoFilter ref="C82:K226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1" r:id="rId5" xr:uid="{00000000-0004-0000-0100-000004000000}"/>
    <hyperlink ref="F104" r:id="rId6" xr:uid="{00000000-0004-0000-0100-000005000000}"/>
    <hyperlink ref="F107" r:id="rId7" xr:uid="{00000000-0004-0000-0100-000006000000}"/>
    <hyperlink ref="F111" r:id="rId8" xr:uid="{00000000-0004-0000-0100-000007000000}"/>
    <hyperlink ref="F114" r:id="rId9" xr:uid="{00000000-0004-0000-0100-000008000000}"/>
    <hyperlink ref="F117" r:id="rId10" xr:uid="{00000000-0004-0000-0100-000009000000}"/>
    <hyperlink ref="F120" r:id="rId11" xr:uid="{00000000-0004-0000-0100-00000A000000}"/>
    <hyperlink ref="F123" r:id="rId12" xr:uid="{00000000-0004-0000-0100-00000B000000}"/>
    <hyperlink ref="F126" r:id="rId13" xr:uid="{00000000-0004-0000-0100-00000C000000}"/>
    <hyperlink ref="F129" r:id="rId14" xr:uid="{00000000-0004-0000-0100-00000D000000}"/>
    <hyperlink ref="F132" r:id="rId15" xr:uid="{00000000-0004-0000-0100-00000E000000}"/>
    <hyperlink ref="F135" r:id="rId16" xr:uid="{00000000-0004-0000-0100-00000F000000}"/>
    <hyperlink ref="F138" r:id="rId17" xr:uid="{00000000-0004-0000-0100-000010000000}"/>
    <hyperlink ref="F141" r:id="rId18" xr:uid="{00000000-0004-0000-0100-000011000000}"/>
    <hyperlink ref="F144" r:id="rId19" xr:uid="{00000000-0004-0000-0100-000012000000}"/>
    <hyperlink ref="F147" r:id="rId20" xr:uid="{00000000-0004-0000-0100-000013000000}"/>
    <hyperlink ref="F150" r:id="rId21" xr:uid="{00000000-0004-0000-0100-000014000000}"/>
    <hyperlink ref="F153" r:id="rId22" xr:uid="{00000000-0004-0000-0100-000015000000}"/>
    <hyperlink ref="F156" r:id="rId23" xr:uid="{00000000-0004-0000-0100-000016000000}"/>
    <hyperlink ref="F160" r:id="rId24" xr:uid="{00000000-0004-0000-0100-000017000000}"/>
    <hyperlink ref="F164" r:id="rId25" xr:uid="{00000000-0004-0000-0100-000018000000}"/>
    <hyperlink ref="F168" r:id="rId26" xr:uid="{00000000-0004-0000-0100-000019000000}"/>
    <hyperlink ref="F172" r:id="rId27" xr:uid="{00000000-0004-0000-0100-00001A000000}"/>
    <hyperlink ref="F176" r:id="rId28" xr:uid="{00000000-0004-0000-0100-00001B000000}"/>
    <hyperlink ref="F180" r:id="rId29" xr:uid="{00000000-0004-0000-0100-00001C000000}"/>
    <hyperlink ref="F184" r:id="rId30" xr:uid="{00000000-0004-0000-0100-00001D000000}"/>
    <hyperlink ref="F188" r:id="rId31" xr:uid="{00000000-0004-0000-0100-00001E000000}"/>
    <hyperlink ref="F192" r:id="rId32" xr:uid="{00000000-0004-0000-0100-00001F000000}"/>
    <hyperlink ref="F196" r:id="rId33" xr:uid="{00000000-0004-0000-0100-000020000000}"/>
    <hyperlink ref="F200" r:id="rId34" xr:uid="{00000000-0004-0000-0100-000021000000}"/>
    <hyperlink ref="F204" r:id="rId35" xr:uid="{00000000-0004-0000-0100-000022000000}"/>
    <hyperlink ref="F208" r:id="rId36" xr:uid="{00000000-0004-0000-0100-000023000000}"/>
    <hyperlink ref="F213" r:id="rId37" xr:uid="{00000000-0004-0000-0100-000024000000}"/>
    <hyperlink ref="F217" r:id="rId38" xr:uid="{00000000-0004-0000-0100-000025000000}"/>
    <hyperlink ref="F222" r:id="rId39" xr:uid="{00000000-0004-0000-0100-000026000000}"/>
    <hyperlink ref="F225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89</v>
      </c>
      <c r="AZ2" s="160" t="s">
        <v>411</v>
      </c>
      <c r="BA2" s="160" t="s">
        <v>3</v>
      </c>
      <c r="BB2" s="160" t="s">
        <v>3</v>
      </c>
      <c r="BC2" s="160" t="s">
        <v>412</v>
      </c>
      <c r="BD2" s="160" t="s">
        <v>82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  <c r="AZ3" s="160" t="s">
        <v>413</v>
      </c>
      <c r="BA3" s="160" t="s">
        <v>3</v>
      </c>
      <c r="BB3" s="160" t="s">
        <v>3</v>
      </c>
      <c r="BC3" s="160" t="s">
        <v>414</v>
      </c>
      <c r="BD3" s="160" t="s">
        <v>82</v>
      </c>
    </row>
    <row r="4" spans="2:56" ht="24.9" customHeight="1">
      <c r="B4" s="19"/>
      <c r="D4" s="20" t="s">
        <v>129</v>
      </c>
      <c r="L4" s="19"/>
      <c r="M4" s="89" t="s">
        <v>11</v>
      </c>
      <c r="AT4" s="16" t="s">
        <v>4</v>
      </c>
      <c r="AZ4" s="160" t="s">
        <v>415</v>
      </c>
      <c r="BA4" s="160" t="s">
        <v>3</v>
      </c>
      <c r="BB4" s="160" t="s">
        <v>3</v>
      </c>
      <c r="BC4" s="160" t="s">
        <v>416</v>
      </c>
      <c r="BD4" s="160" t="s">
        <v>82</v>
      </c>
    </row>
    <row r="5" spans="2:56" ht="6.9" customHeight="1">
      <c r="B5" s="19"/>
      <c r="L5" s="19"/>
      <c r="AZ5" s="160" t="s">
        <v>417</v>
      </c>
      <c r="BA5" s="160" t="s">
        <v>3</v>
      </c>
      <c r="BB5" s="160" t="s">
        <v>3</v>
      </c>
      <c r="BC5" s="160" t="s">
        <v>418</v>
      </c>
      <c r="BD5" s="160" t="s">
        <v>82</v>
      </c>
    </row>
    <row r="6" spans="2:56" ht="12" customHeight="1">
      <c r="B6" s="19"/>
      <c r="D6" s="26" t="s">
        <v>17</v>
      </c>
      <c r="L6" s="19"/>
      <c r="AZ6" s="160" t="s">
        <v>419</v>
      </c>
      <c r="BA6" s="160" t="s">
        <v>3</v>
      </c>
      <c r="BB6" s="160" t="s">
        <v>3</v>
      </c>
      <c r="BC6" s="160" t="s">
        <v>420</v>
      </c>
      <c r="BD6" s="160" t="s">
        <v>82</v>
      </c>
    </row>
    <row r="7" spans="2:5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  <c r="AZ7" s="160" t="s">
        <v>421</v>
      </c>
      <c r="BA7" s="160" t="s">
        <v>3</v>
      </c>
      <c r="BB7" s="160" t="s">
        <v>3</v>
      </c>
      <c r="BC7" s="160" t="s">
        <v>422</v>
      </c>
      <c r="BD7" s="160" t="s">
        <v>82</v>
      </c>
    </row>
    <row r="8" spans="2:56" ht="12" customHeight="1">
      <c r="B8" s="19"/>
      <c r="D8" s="26" t="s">
        <v>130</v>
      </c>
      <c r="L8" s="19"/>
      <c r="AZ8" s="160" t="s">
        <v>423</v>
      </c>
      <c r="BA8" s="160" t="s">
        <v>3</v>
      </c>
      <c r="BB8" s="160" t="s">
        <v>3</v>
      </c>
      <c r="BC8" s="160" t="s">
        <v>424</v>
      </c>
      <c r="BD8" s="160" t="s">
        <v>82</v>
      </c>
    </row>
    <row r="9" spans="2:56" s="1" customFormat="1" ht="16.5" customHeight="1">
      <c r="B9" s="31"/>
      <c r="E9" s="314" t="s">
        <v>425</v>
      </c>
      <c r="F9" s="313"/>
      <c r="G9" s="313"/>
      <c r="H9" s="313"/>
      <c r="L9" s="31"/>
      <c r="AZ9" s="160" t="s">
        <v>426</v>
      </c>
      <c r="BA9" s="160" t="s">
        <v>3</v>
      </c>
      <c r="BB9" s="160" t="s">
        <v>3</v>
      </c>
      <c r="BC9" s="160" t="s">
        <v>427</v>
      </c>
      <c r="BD9" s="160" t="s">
        <v>82</v>
      </c>
    </row>
    <row r="10" spans="2:56" s="1" customFormat="1" ht="12" customHeight="1">
      <c r="B10" s="31"/>
      <c r="D10" s="26" t="s">
        <v>428</v>
      </c>
      <c r="L10" s="31"/>
    </row>
    <row r="11" spans="2:56" s="1" customFormat="1" ht="16.5" customHeight="1">
      <c r="B11" s="31"/>
      <c r="E11" s="309" t="s">
        <v>429</v>
      </c>
      <c r="F11" s="313"/>
      <c r="G11" s="313"/>
      <c r="H11" s="313"/>
      <c r="L11" s="31"/>
    </row>
    <row r="12" spans="2:56" s="1" customFormat="1">
      <c r="B12" s="31"/>
      <c r="L12" s="31"/>
    </row>
    <row r="13" spans="2:5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56" s="1" customFormat="1" ht="10.8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430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132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ROUND(J93,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ROUND((SUM(BE93:BE255)),  2)</f>
        <v>0</v>
      </c>
      <c r="I35" s="92">
        <v>0.21</v>
      </c>
      <c r="J35" s="82">
        <f>ROUND(((SUM(BE93:BE255))*I35),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ROUND((SUM(BF93:BF255)),  2)</f>
        <v>0</v>
      </c>
      <c r="I36" s="92">
        <v>0.15</v>
      </c>
      <c r="J36" s="82">
        <f>ROUND(((SUM(BF93:BF255))*I36),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ROUND((SUM(BG93:BG255)),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ROUND((SUM(BH93:BH255)),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ROUND((SUM(BI93:BI255)),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425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I etapa A - přímé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VPH s.r.o.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J93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J94</f>
        <v>0</v>
      </c>
      <c r="L64" s="102"/>
    </row>
    <row r="65" spans="2:12" s="9" customFormat="1" ht="19.95" customHeight="1">
      <c r="B65" s="106"/>
      <c r="D65" s="107" t="s">
        <v>138</v>
      </c>
      <c r="E65" s="108"/>
      <c r="F65" s="108"/>
      <c r="G65" s="108"/>
      <c r="H65" s="108"/>
      <c r="I65" s="108"/>
      <c r="J65" s="109">
        <f>J95</f>
        <v>0</v>
      </c>
      <c r="L65" s="106"/>
    </row>
    <row r="66" spans="2:12" s="9" customFormat="1" ht="19.95" customHeight="1">
      <c r="B66" s="106"/>
      <c r="D66" s="107" t="s">
        <v>431</v>
      </c>
      <c r="E66" s="108"/>
      <c r="F66" s="108"/>
      <c r="G66" s="108"/>
      <c r="H66" s="108"/>
      <c r="I66" s="108"/>
      <c r="J66" s="109">
        <f>J154</f>
        <v>0</v>
      </c>
      <c r="L66" s="106"/>
    </row>
    <row r="67" spans="2:12" s="9" customFormat="1" ht="19.95" customHeight="1">
      <c r="B67" s="106"/>
      <c r="D67" s="107" t="s">
        <v>432</v>
      </c>
      <c r="E67" s="108"/>
      <c r="F67" s="108"/>
      <c r="G67" s="108"/>
      <c r="H67" s="108"/>
      <c r="I67" s="108"/>
      <c r="J67" s="109">
        <f>J162</f>
        <v>0</v>
      </c>
      <c r="L67" s="106"/>
    </row>
    <row r="68" spans="2:12" s="9" customFormat="1" ht="19.95" customHeight="1">
      <c r="B68" s="106"/>
      <c r="D68" s="107" t="s">
        <v>139</v>
      </c>
      <c r="E68" s="108"/>
      <c r="F68" s="108"/>
      <c r="G68" s="108"/>
      <c r="H68" s="108"/>
      <c r="I68" s="108"/>
      <c r="J68" s="109">
        <f>J198</f>
        <v>0</v>
      </c>
      <c r="L68" s="106"/>
    </row>
    <row r="69" spans="2:12" s="9" customFormat="1" ht="19.95" customHeight="1">
      <c r="B69" s="106"/>
      <c r="D69" s="107" t="s">
        <v>433</v>
      </c>
      <c r="E69" s="108"/>
      <c r="F69" s="108"/>
      <c r="G69" s="108"/>
      <c r="H69" s="108"/>
      <c r="I69" s="108"/>
      <c r="J69" s="109">
        <f>J241</f>
        <v>0</v>
      </c>
      <c r="L69" s="106"/>
    </row>
    <row r="70" spans="2:12" s="8" customFormat="1" ht="24.9" customHeight="1">
      <c r="B70" s="102"/>
      <c r="D70" s="103" t="s">
        <v>434</v>
      </c>
      <c r="E70" s="104"/>
      <c r="F70" s="104"/>
      <c r="G70" s="104"/>
      <c r="H70" s="104"/>
      <c r="I70" s="104"/>
      <c r="J70" s="105">
        <f>J245</f>
        <v>0</v>
      </c>
      <c r="L70" s="102"/>
    </row>
    <row r="71" spans="2:12" s="9" customFormat="1" ht="19.95" customHeight="1">
      <c r="B71" s="106"/>
      <c r="D71" s="107" t="s">
        <v>435</v>
      </c>
      <c r="E71" s="108"/>
      <c r="F71" s="108"/>
      <c r="G71" s="108"/>
      <c r="H71" s="108"/>
      <c r="I71" s="108"/>
      <c r="J71" s="109">
        <f>J246</f>
        <v>0</v>
      </c>
      <c r="L71" s="106"/>
    </row>
    <row r="72" spans="2:12" s="1" customFormat="1" ht="21.75" customHeight="1">
      <c r="B72" s="31"/>
      <c r="L72" s="31"/>
    </row>
    <row r="73" spans="2:12" s="1" customFormat="1" ht="6.9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" customHeight="1">
      <c r="B78" s="31"/>
      <c r="C78" s="20" t="s">
        <v>141</v>
      </c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17</v>
      </c>
      <c r="L80" s="31"/>
    </row>
    <row r="81" spans="2:65" s="1" customFormat="1" ht="16.5" customHeight="1">
      <c r="B81" s="31"/>
      <c r="E81" s="314" t="str">
        <f>E7</f>
        <v>Cyklostezka Šluknov - Fukov I. etapa (2022)</v>
      </c>
      <c r="F81" s="315"/>
      <c r="G81" s="315"/>
      <c r="H81" s="315"/>
      <c r="L81" s="31"/>
    </row>
    <row r="82" spans="2:65" ht="12" customHeight="1">
      <c r="B82" s="19"/>
      <c r="C82" s="26" t="s">
        <v>130</v>
      </c>
      <c r="L82" s="19"/>
    </row>
    <row r="83" spans="2:65" s="1" customFormat="1" ht="16.5" customHeight="1">
      <c r="B83" s="31"/>
      <c r="E83" s="314" t="s">
        <v>425</v>
      </c>
      <c r="F83" s="313"/>
      <c r="G83" s="313"/>
      <c r="H83" s="313"/>
      <c r="L83" s="31"/>
    </row>
    <row r="84" spans="2:65" s="1" customFormat="1" ht="12" customHeight="1">
      <c r="B84" s="31"/>
      <c r="C84" s="26" t="s">
        <v>428</v>
      </c>
      <c r="L84" s="31"/>
    </row>
    <row r="85" spans="2:65" s="1" customFormat="1" ht="16.5" customHeight="1">
      <c r="B85" s="31"/>
      <c r="E85" s="309" t="str">
        <f>E11</f>
        <v>I etapa A - přímé výdaje</v>
      </c>
      <c r="F85" s="313"/>
      <c r="G85" s="313"/>
      <c r="H85" s="313"/>
      <c r="L85" s="31"/>
    </row>
    <row r="86" spans="2:65" s="1" customFormat="1" ht="6.9" customHeight="1">
      <c r="B86" s="31"/>
      <c r="L86" s="31"/>
    </row>
    <row r="87" spans="2:65" s="1" customFormat="1" ht="12" customHeight="1">
      <c r="B87" s="31"/>
      <c r="C87" s="26" t="s">
        <v>21</v>
      </c>
      <c r="F87" s="24" t="str">
        <f>F14</f>
        <v>Šluknov</v>
      </c>
      <c r="I87" s="26" t="s">
        <v>23</v>
      </c>
      <c r="J87" s="48" t="str">
        <f>IF(J14="","",J14)</f>
        <v>16. 11. 2022</v>
      </c>
      <c r="L87" s="31"/>
    </row>
    <row r="88" spans="2:65" s="1" customFormat="1" ht="6.9" customHeight="1">
      <c r="B88" s="31"/>
      <c r="L88" s="31"/>
    </row>
    <row r="89" spans="2:65" s="1" customFormat="1" ht="15.15" customHeight="1">
      <c r="B89" s="31"/>
      <c r="C89" s="26" t="s">
        <v>25</v>
      </c>
      <c r="F89" s="24" t="str">
        <f>E17</f>
        <v>Město Šluknov</v>
      </c>
      <c r="I89" s="26" t="s">
        <v>31</v>
      </c>
      <c r="J89" s="29" t="str">
        <f>E23</f>
        <v>VPH s.r.o.</v>
      </c>
      <c r="L89" s="31"/>
    </row>
    <row r="90" spans="2:65" s="1" customFormat="1" ht="15.15" customHeight="1">
      <c r="B90" s="31"/>
      <c r="C90" s="26" t="s">
        <v>29</v>
      </c>
      <c r="F90" s="24" t="str">
        <f>IF(E20="","",E20)</f>
        <v>Vyplň údaj</v>
      </c>
      <c r="I90" s="26" t="s">
        <v>34</v>
      </c>
      <c r="J90" s="29" t="str">
        <f>E26</f>
        <v xml:space="preserve"> </v>
      </c>
      <c r="L90" s="31"/>
    </row>
    <row r="91" spans="2:65" s="1" customFormat="1" ht="10.35" customHeight="1">
      <c r="B91" s="31"/>
      <c r="L91" s="31"/>
    </row>
    <row r="92" spans="2:65" s="10" customFormat="1" ht="29.25" customHeight="1">
      <c r="B92" s="110"/>
      <c r="C92" s="111" t="s">
        <v>142</v>
      </c>
      <c r="D92" s="112" t="s">
        <v>57</v>
      </c>
      <c r="E92" s="112" t="s">
        <v>53</v>
      </c>
      <c r="F92" s="112" t="s">
        <v>54</v>
      </c>
      <c r="G92" s="112" t="s">
        <v>143</v>
      </c>
      <c r="H92" s="112" t="s">
        <v>144</v>
      </c>
      <c r="I92" s="112" t="s">
        <v>145</v>
      </c>
      <c r="J92" s="112" t="s">
        <v>135</v>
      </c>
      <c r="K92" s="113" t="s">
        <v>146</v>
      </c>
      <c r="L92" s="110"/>
      <c r="M92" s="55" t="s">
        <v>3</v>
      </c>
      <c r="N92" s="56" t="s">
        <v>42</v>
      </c>
      <c r="O92" s="56" t="s">
        <v>147</v>
      </c>
      <c r="P92" s="56" t="s">
        <v>148</v>
      </c>
      <c r="Q92" s="56" t="s">
        <v>149</v>
      </c>
      <c r="R92" s="56" t="s">
        <v>150</v>
      </c>
      <c r="S92" s="56" t="s">
        <v>151</v>
      </c>
      <c r="T92" s="57" t="s">
        <v>152</v>
      </c>
    </row>
    <row r="93" spans="2:65" s="1" customFormat="1" ht="22.8" customHeight="1">
      <c r="B93" s="31"/>
      <c r="C93" s="60" t="s">
        <v>153</v>
      </c>
      <c r="J93" s="114">
        <f>BK93</f>
        <v>0</v>
      </c>
      <c r="L93" s="31"/>
      <c r="M93" s="58"/>
      <c r="N93" s="49"/>
      <c r="O93" s="49"/>
      <c r="P93" s="115">
        <f>P94+P245</f>
        <v>0</v>
      </c>
      <c r="Q93" s="49"/>
      <c r="R93" s="115">
        <f>R94+R245</f>
        <v>5420.5982400000012</v>
      </c>
      <c r="S93" s="49"/>
      <c r="T93" s="116">
        <f>T94+T245</f>
        <v>0</v>
      </c>
      <c r="AT93" s="16" t="s">
        <v>71</v>
      </c>
      <c r="AU93" s="16" t="s">
        <v>136</v>
      </c>
      <c r="BK93" s="117">
        <f>BK94+BK245</f>
        <v>0</v>
      </c>
    </row>
    <row r="94" spans="2:65" s="11" customFormat="1" ht="25.95" customHeight="1">
      <c r="B94" s="118"/>
      <c r="D94" s="119" t="s">
        <v>71</v>
      </c>
      <c r="E94" s="120" t="s">
        <v>154</v>
      </c>
      <c r="F94" s="120" t="s">
        <v>155</v>
      </c>
      <c r="I94" s="121"/>
      <c r="J94" s="122">
        <f>BK94</f>
        <v>0</v>
      </c>
      <c r="L94" s="118"/>
      <c r="M94" s="123"/>
      <c r="P94" s="124">
        <f>P95+P154+P162+P198+P241</f>
        <v>0</v>
      </c>
      <c r="R94" s="124">
        <f>R95+R154+R162+R198+R241</f>
        <v>5420.155557000001</v>
      </c>
      <c r="T94" s="125">
        <f>T95+T154+T162+T198+T241</f>
        <v>0</v>
      </c>
      <c r="AR94" s="119" t="s">
        <v>80</v>
      </c>
      <c r="AT94" s="126" t="s">
        <v>71</v>
      </c>
      <c r="AU94" s="126" t="s">
        <v>72</v>
      </c>
      <c r="AY94" s="119" t="s">
        <v>156</v>
      </c>
      <c r="BK94" s="127">
        <f>BK95+BK154+BK162+BK198+BK241</f>
        <v>0</v>
      </c>
    </row>
    <row r="95" spans="2:65" s="11" customFormat="1" ht="22.8" customHeight="1">
      <c r="B95" s="118"/>
      <c r="D95" s="119" t="s">
        <v>71</v>
      </c>
      <c r="E95" s="128" t="s">
        <v>80</v>
      </c>
      <c r="F95" s="128" t="s">
        <v>157</v>
      </c>
      <c r="I95" s="121"/>
      <c r="J95" s="129">
        <f>BK95</f>
        <v>0</v>
      </c>
      <c r="L95" s="118"/>
      <c r="M95" s="123"/>
      <c r="P95" s="124">
        <f>SUM(P96:P153)</f>
        <v>0</v>
      </c>
      <c r="R95" s="124">
        <f>SUM(R96:R153)</f>
        <v>847.148505</v>
      </c>
      <c r="T95" s="125">
        <f>SUM(T96:T153)</f>
        <v>0</v>
      </c>
      <c r="AR95" s="119" t="s">
        <v>80</v>
      </c>
      <c r="AT95" s="126" t="s">
        <v>71</v>
      </c>
      <c r="AU95" s="126" t="s">
        <v>80</v>
      </c>
      <c r="AY95" s="119" t="s">
        <v>156</v>
      </c>
      <c r="BK95" s="127">
        <f>SUM(BK96:BK153)</f>
        <v>0</v>
      </c>
    </row>
    <row r="96" spans="2:65" s="1" customFormat="1" ht="33" customHeight="1">
      <c r="B96" s="130"/>
      <c r="C96" s="131" t="s">
        <v>80</v>
      </c>
      <c r="D96" s="131" t="s">
        <v>158</v>
      </c>
      <c r="E96" s="132" t="s">
        <v>436</v>
      </c>
      <c r="F96" s="133" t="s">
        <v>437</v>
      </c>
      <c r="G96" s="134" t="s">
        <v>383</v>
      </c>
      <c r="H96" s="135">
        <v>2088.0500000000002</v>
      </c>
      <c r="I96" s="136"/>
      <c r="J96" s="137">
        <f>ROUND(I96*H96,2)</f>
        <v>0</v>
      </c>
      <c r="K96" s="133" t="s">
        <v>162</v>
      </c>
      <c r="L96" s="31"/>
      <c r="M96" s="138" t="s">
        <v>3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163</v>
      </c>
      <c r="AT96" s="142" t="s">
        <v>158</v>
      </c>
      <c r="AU96" s="142" t="s">
        <v>82</v>
      </c>
      <c r="AY96" s="16" t="s">
        <v>156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80</v>
      </c>
      <c r="BK96" s="143">
        <f>ROUND(I96*H96,2)</f>
        <v>0</v>
      </c>
      <c r="BL96" s="16" t="s">
        <v>163</v>
      </c>
      <c r="BM96" s="142" t="s">
        <v>438</v>
      </c>
    </row>
    <row r="97" spans="2:65" s="1" customFormat="1" ht="19.2">
      <c r="B97" s="31"/>
      <c r="D97" s="144" t="s">
        <v>165</v>
      </c>
      <c r="F97" s="145" t="s">
        <v>439</v>
      </c>
      <c r="I97" s="146"/>
      <c r="L97" s="31"/>
      <c r="M97" s="147"/>
      <c r="T97" s="52"/>
      <c r="AT97" s="16" t="s">
        <v>165</v>
      </c>
      <c r="AU97" s="16" t="s">
        <v>82</v>
      </c>
    </row>
    <row r="98" spans="2:65" s="1" customFormat="1">
      <c r="B98" s="31"/>
      <c r="D98" s="148" t="s">
        <v>167</v>
      </c>
      <c r="F98" s="149" t="s">
        <v>440</v>
      </c>
      <c r="I98" s="146"/>
      <c r="L98" s="31"/>
      <c r="M98" s="147"/>
      <c r="T98" s="52"/>
      <c r="AT98" s="16" t="s">
        <v>167</v>
      </c>
      <c r="AU98" s="16" t="s">
        <v>82</v>
      </c>
    </row>
    <row r="99" spans="2:65" s="12" customFormat="1" ht="30.6">
      <c r="B99" s="150"/>
      <c r="D99" s="144" t="s">
        <v>169</v>
      </c>
      <c r="E99" s="151" t="s">
        <v>3</v>
      </c>
      <c r="F99" s="152" t="s">
        <v>441</v>
      </c>
      <c r="H99" s="153">
        <v>2088.0500000000002</v>
      </c>
      <c r="I99" s="154"/>
      <c r="L99" s="150"/>
      <c r="M99" s="155"/>
      <c r="T99" s="156"/>
      <c r="AT99" s="151" t="s">
        <v>169</v>
      </c>
      <c r="AU99" s="151" t="s">
        <v>82</v>
      </c>
      <c r="AV99" s="12" t="s">
        <v>82</v>
      </c>
      <c r="AW99" s="12" t="s">
        <v>33</v>
      </c>
      <c r="AX99" s="12" t="s">
        <v>72</v>
      </c>
      <c r="AY99" s="151" t="s">
        <v>156</v>
      </c>
    </row>
    <row r="100" spans="2:65" s="13" customFormat="1">
      <c r="B100" s="161"/>
      <c r="D100" s="144" t="s">
        <v>169</v>
      </c>
      <c r="E100" s="162" t="s">
        <v>3</v>
      </c>
      <c r="F100" s="163" t="s">
        <v>442</v>
      </c>
      <c r="H100" s="164">
        <v>2088.0500000000002</v>
      </c>
      <c r="I100" s="165"/>
      <c r="L100" s="161"/>
      <c r="M100" s="166"/>
      <c r="T100" s="167"/>
      <c r="AT100" s="162" t="s">
        <v>169</v>
      </c>
      <c r="AU100" s="162" t="s">
        <v>82</v>
      </c>
      <c r="AV100" s="13" t="s">
        <v>163</v>
      </c>
      <c r="AW100" s="13" t="s">
        <v>33</v>
      </c>
      <c r="AX100" s="13" t="s">
        <v>80</v>
      </c>
      <c r="AY100" s="162" t="s">
        <v>156</v>
      </c>
    </row>
    <row r="101" spans="2:65" s="1" customFormat="1" ht="16.5" customHeight="1">
      <c r="B101" s="130"/>
      <c r="C101" s="168" t="s">
        <v>82</v>
      </c>
      <c r="D101" s="168" t="s">
        <v>443</v>
      </c>
      <c r="E101" s="169" t="s">
        <v>444</v>
      </c>
      <c r="F101" s="170" t="s">
        <v>445</v>
      </c>
      <c r="G101" s="171" t="s">
        <v>400</v>
      </c>
      <c r="H101" s="172">
        <v>847.11</v>
      </c>
      <c r="I101" s="173"/>
      <c r="J101" s="174">
        <f>ROUND(I101*H101,2)</f>
        <v>0</v>
      </c>
      <c r="K101" s="170" t="s">
        <v>162</v>
      </c>
      <c r="L101" s="175"/>
      <c r="M101" s="176" t="s">
        <v>3</v>
      </c>
      <c r="N101" s="177" t="s">
        <v>43</v>
      </c>
      <c r="P101" s="140">
        <f>O101*H101</f>
        <v>0</v>
      </c>
      <c r="Q101" s="140">
        <v>1</v>
      </c>
      <c r="R101" s="140">
        <f>Q101*H101</f>
        <v>847.11</v>
      </c>
      <c r="S101" s="140">
        <v>0</v>
      </c>
      <c r="T101" s="141">
        <f>S101*H101</f>
        <v>0</v>
      </c>
      <c r="AR101" s="142" t="s">
        <v>203</v>
      </c>
      <c r="AT101" s="142" t="s">
        <v>443</v>
      </c>
      <c r="AU101" s="142" t="s">
        <v>82</v>
      </c>
      <c r="AY101" s="16" t="s">
        <v>156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6" t="s">
        <v>80</v>
      </c>
      <c r="BK101" s="143">
        <f>ROUND(I101*H101,2)</f>
        <v>0</v>
      </c>
      <c r="BL101" s="16" t="s">
        <v>163</v>
      </c>
      <c r="BM101" s="142" t="s">
        <v>446</v>
      </c>
    </row>
    <row r="102" spans="2:65" s="1" customFormat="1">
      <c r="B102" s="31"/>
      <c r="D102" s="144" t="s">
        <v>165</v>
      </c>
      <c r="F102" s="145" t="s">
        <v>445</v>
      </c>
      <c r="I102" s="146"/>
      <c r="L102" s="31"/>
      <c r="M102" s="147"/>
      <c r="T102" s="52"/>
      <c r="AT102" s="16" t="s">
        <v>165</v>
      </c>
      <c r="AU102" s="16" t="s">
        <v>82</v>
      </c>
    </row>
    <row r="103" spans="2:65" s="12" customFormat="1">
      <c r="B103" s="150"/>
      <c r="D103" s="144" t="s">
        <v>169</v>
      </c>
      <c r="E103" s="151" t="s">
        <v>3</v>
      </c>
      <c r="F103" s="152" t="s">
        <v>447</v>
      </c>
      <c r="H103" s="153">
        <v>847.11</v>
      </c>
      <c r="I103" s="154"/>
      <c r="L103" s="150"/>
      <c r="M103" s="155"/>
      <c r="T103" s="156"/>
      <c r="AT103" s="151" t="s">
        <v>169</v>
      </c>
      <c r="AU103" s="151" t="s">
        <v>82</v>
      </c>
      <c r="AV103" s="12" t="s">
        <v>82</v>
      </c>
      <c r="AW103" s="12" t="s">
        <v>33</v>
      </c>
      <c r="AX103" s="12" t="s">
        <v>80</v>
      </c>
      <c r="AY103" s="151" t="s">
        <v>156</v>
      </c>
    </row>
    <row r="104" spans="2:65" s="1" customFormat="1" ht="37.799999999999997" customHeight="1">
      <c r="B104" s="130"/>
      <c r="C104" s="131" t="s">
        <v>177</v>
      </c>
      <c r="D104" s="131" t="s">
        <v>158</v>
      </c>
      <c r="E104" s="132" t="s">
        <v>448</v>
      </c>
      <c r="F104" s="133" t="s">
        <v>449</v>
      </c>
      <c r="G104" s="134" t="s">
        <v>383</v>
      </c>
      <c r="H104" s="135">
        <v>1232.3499999999999</v>
      </c>
      <c r="I104" s="136"/>
      <c r="J104" s="137">
        <f>ROUND(I104*H104,2)</f>
        <v>0</v>
      </c>
      <c r="K104" s="133" t="s">
        <v>162</v>
      </c>
      <c r="L104" s="31"/>
      <c r="M104" s="138" t="s">
        <v>3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163</v>
      </c>
      <c r="AT104" s="142" t="s">
        <v>158</v>
      </c>
      <c r="AU104" s="142" t="s">
        <v>82</v>
      </c>
      <c r="AY104" s="16" t="s">
        <v>156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6" t="s">
        <v>80</v>
      </c>
      <c r="BK104" s="143">
        <f>ROUND(I104*H104,2)</f>
        <v>0</v>
      </c>
      <c r="BL104" s="16" t="s">
        <v>163</v>
      </c>
      <c r="BM104" s="142" t="s">
        <v>450</v>
      </c>
    </row>
    <row r="105" spans="2:65" s="1" customFormat="1" ht="38.4">
      <c r="B105" s="31"/>
      <c r="D105" s="144" t="s">
        <v>165</v>
      </c>
      <c r="F105" s="145" t="s">
        <v>451</v>
      </c>
      <c r="I105" s="146"/>
      <c r="L105" s="31"/>
      <c r="M105" s="147"/>
      <c r="T105" s="52"/>
      <c r="AT105" s="16" t="s">
        <v>165</v>
      </c>
      <c r="AU105" s="16" t="s">
        <v>82</v>
      </c>
    </row>
    <row r="106" spans="2:65" s="1" customFormat="1">
      <c r="B106" s="31"/>
      <c r="D106" s="148" t="s">
        <v>167</v>
      </c>
      <c r="F106" s="149" t="s">
        <v>452</v>
      </c>
      <c r="I106" s="146"/>
      <c r="L106" s="31"/>
      <c r="M106" s="147"/>
      <c r="T106" s="52"/>
      <c r="AT106" s="16" t="s">
        <v>167</v>
      </c>
      <c r="AU106" s="16" t="s">
        <v>82</v>
      </c>
    </row>
    <row r="107" spans="2:65" s="12" customFormat="1">
      <c r="B107" s="150"/>
      <c r="D107" s="144" t="s">
        <v>169</v>
      </c>
      <c r="E107" s="151" t="s">
        <v>3</v>
      </c>
      <c r="F107" s="152" t="s">
        <v>453</v>
      </c>
      <c r="H107" s="153">
        <v>1232.3499999999999</v>
      </c>
      <c r="I107" s="154"/>
      <c r="L107" s="150"/>
      <c r="M107" s="155"/>
      <c r="T107" s="156"/>
      <c r="AT107" s="151" t="s">
        <v>169</v>
      </c>
      <c r="AU107" s="151" t="s">
        <v>82</v>
      </c>
      <c r="AV107" s="12" t="s">
        <v>82</v>
      </c>
      <c r="AW107" s="12" t="s">
        <v>33</v>
      </c>
      <c r="AX107" s="12" t="s">
        <v>72</v>
      </c>
      <c r="AY107" s="151" t="s">
        <v>156</v>
      </c>
    </row>
    <row r="108" spans="2:65" s="13" customFormat="1">
      <c r="B108" s="161"/>
      <c r="D108" s="144" t="s">
        <v>169</v>
      </c>
      <c r="E108" s="162" t="s">
        <v>3</v>
      </c>
      <c r="F108" s="163" t="s">
        <v>442</v>
      </c>
      <c r="H108" s="164">
        <v>1232.3499999999999</v>
      </c>
      <c r="I108" s="165"/>
      <c r="L108" s="161"/>
      <c r="M108" s="166"/>
      <c r="T108" s="167"/>
      <c r="AT108" s="162" t="s">
        <v>169</v>
      </c>
      <c r="AU108" s="162" t="s">
        <v>82</v>
      </c>
      <c r="AV108" s="13" t="s">
        <v>163</v>
      </c>
      <c r="AW108" s="13" t="s">
        <v>33</v>
      </c>
      <c r="AX108" s="13" t="s">
        <v>80</v>
      </c>
      <c r="AY108" s="162" t="s">
        <v>156</v>
      </c>
    </row>
    <row r="109" spans="2:65" s="1" customFormat="1" ht="24.15" customHeight="1">
      <c r="B109" s="130"/>
      <c r="C109" s="131" t="s">
        <v>163</v>
      </c>
      <c r="D109" s="131" t="s">
        <v>158</v>
      </c>
      <c r="E109" s="132" t="s">
        <v>454</v>
      </c>
      <c r="F109" s="133" t="s">
        <v>455</v>
      </c>
      <c r="G109" s="134" t="s">
        <v>383</v>
      </c>
      <c r="H109" s="135">
        <v>156.5</v>
      </c>
      <c r="I109" s="136"/>
      <c r="J109" s="137">
        <f>ROUND(I109*H109,2)</f>
        <v>0</v>
      </c>
      <c r="K109" s="133" t="s">
        <v>162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163</v>
      </c>
      <c r="AT109" s="142" t="s">
        <v>158</v>
      </c>
      <c r="AU109" s="142" t="s">
        <v>82</v>
      </c>
      <c r="AY109" s="16" t="s">
        <v>156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163</v>
      </c>
      <c r="BM109" s="142" t="s">
        <v>456</v>
      </c>
    </row>
    <row r="110" spans="2:65" s="1" customFormat="1" ht="28.8">
      <c r="B110" s="31"/>
      <c r="D110" s="144" t="s">
        <v>165</v>
      </c>
      <c r="F110" s="145" t="s">
        <v>457</v>
      </c>
      <c r="I110" s="146"/>
      <c r="L110" s="31"/>
      <c r="M110" s="147"/>
      <c r="T110" s="52"/>
      <c r="AT110" s="16" t="s">
        <v>165</v>
      </c>
      <c r="AU110" s="16" t="s">
        <v>82</v>
      </c>
    </row>
    <row r="111" spans="2:65" s="1" customFormat="1">
      <c r="B111" s="31"/>
      <c r="D111" s="148" t="s">
        <v>167</v>
      </c>
      <c r="F111" s="149" t="s">
        <v>458</v>
      </c>
      <c r="I111" s="146"/>
      <c r="L111" s="31"/>
      <c r="M111" s="147"/>
      <c r="T111" s="52"/>
      <c r="AT111" s="16" t="s">
        <v>167</v>
      </c>
      <c r="AU111" s="16" t="s">
        <v>82</v>
      </c>
    </row>
    <row r="112" spans="2:65" s="12" customFormat="1">
      <c r="B112" s="150"/>
      <c r="D112" s="144" t="s">
        <v>169</v>
      </c>
      <c r="E112" s="151" t="s">
        <v>3</v>
      </c>
      <c r="F112" s="152" t="s">
        <v>459</v>
      </c>
      <c r="H112" s="153">
        <v>156.5</v>
      </c>
      <c r="I112" s="154"/>
      <c r="L112" s="150"/>
      <c r="M112" s="155"/>
      <c r="T112" s="156"/>
      <c r="AT112" s="151" t="s">
        <v>169</v>
      </c>
      <c r="AU112" s="151" t="s">
        <v>82</v>
      </c>
      <c r="AV112" s="12" t="s">
        <v>82</v>
      </c>
      <c r="AW112" s="12" t="s">
        <v>33</v>
      </c>
      <c r="AX112" s="12" t="s">
        <v>80</v>
      </c>
      <c r="AY112" s="151" t="s">
        <v>156</v>
      </c>
    </row>
    <row r="113" spans="2:65" s="1" customFormat="1" ht="16.5" customHeight="1">
      <c r="B113" s="130"/>
      <c r="C113" s="131" t="s">
        <v>184</v>
      </c>
      <c r="D113" s="131" t="s">
        <v>158</v>
      </c>
      <c r="E113" s="132" t="s">
        <v>460</v>
      </c>
      <c r="F113" s="133" t="s">
        <v>461</v>
      </c>
      <c r="G113" s="134" t="s">
        <v>383</v>
      </c>
      <c r="H113" s="135">
        <v>1232.3499999999999</v>
      </c>
      <c r="I113" s="136"/>
      <c r="J113" s="137">
        <f>ROUND(I113*H113,2)</f>
        <v>0</v>
      </c>
      <c r="K113" s="133" t="s">
        <v>162</v>
      </c>
      <c r="L113" s="31"/>
      <c r="M113" s="138" t="s">
        <v>3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163</v>
      </c>
      <c r="AT113" s="142" t="s">
        <v>158</v>
      </c>
      <c r="AU113" s="142" t="s">
        <v>82</v>
      </c>
      <c r="AY113" s="16" t="s">
        <v>156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6" t="s">
        <v>80</v>
      </c>
      <c r="BK113" s="143">
        <f>ROUND(I113*H113,2)</f>
        <v>0</v>
      </c>
      <c r="BL113" s="16" t="s">
        <v>163</v>
      </c>
      <c r="BM113" s="142" t="s">
        <v>462</v>
      </c>
    </row>
    <row r="114" spans="2:65" s="1" customFormat="1" ht="19.2">
      <c r="B114" s="31"/>
      <c r="D114" s="144" t="s">
        <v>165</v>
      </c>
      <c r="F114" s="145" t="s">
        <v>463</v>
      </c>
      <c r="I114" s="146"/>
      <c r="L114" s="31"/>
      <c r="M114" s="147"/>
      <c r="T114" s="52"/>
      <c r="AT114" s="16" t="s">
        <v>165</v>
      </c>
      <c r="AU114" s="16" t="s">
        <v>82</v>
      </c>
    </row>
    <row r="115" spans="2:65" s="1" customFormat="1">
      <c r="B115" s="31"/>
      <c r="D115" s="148" t="s">
        <v>167</v>
      </c>
      <c r="F115" s="149" t="s">
        <v>464</v>
      </c>
      <c r="I115" s="146"/>
      <c r="L115" s="31"/>
      <c r="M115" s="147"/>
      <c r="T115" s="52"/>
      <c r="AT115" s="16" t="s">
        <v>167</v>
      </c>
      <c r="AU115" s="16" t="s">
        <v>82</v>
      </c>
    </row>
    <row r="116" spans="2:65" s="12" customFormat="1">
      <c r="B116" s="150"/>
      <c r="D116" s="144" t="s">
        <v>169</v>
      </c>
      <c r="E116" s="151" t="s">
        <v>3</v>
      </c>
      <c r="F116" s="152" t="s">
        <v>465</v>
      </c>
      <c r="H116" s="153">
        <v>1232.3499999999999</v>
      </c>
      <c r="I116" s="154"/>
      <c r="L116" s="150"/>
      <c r="M116" s="155"/>
      <c r="T116" s="156"/>
      <c r="AT116" s="151" t="s">
        <v>169</v>
      </c>
      <c r="AU116" s="151" t="s">
        <v>82</v>
      </c>
      <c r="AV116" s="12" t="s">
        <v>82</v>
      </c>
      <c r="AW116" s="12" t="s">
        <v>33</v>
      </c>
      <c r="AX116" s="12" t="s">
        <v>80</v>
      </c>
      <c r="AY116" s="151" t="s">
        <v>156</v>
      </c>
    </row>
    <row r="117" spans="2:65" s="1" customFormat="1" ht="37.799999999999997" customHeight="1">
      <c r="B117" s="130"/>
      <c r="C117" s="131" t="s">
        <v>190</v>
      </c>
      <c r="D117" s="131" t="s">
        <v>158</v>
      </c>
      <c r="E117" s="132" t="s">
        <v>466</v>
      </c>
      <c r="F117" s="133" t="s">
        <v>467</v>
      </c>
      <c r="G117" s="134" t="s">
        <v>161</v>
      </c>
      <c r="H117" s="135">
        <v>2567</v>
      </c>
      <c r="I117" s="136"/>
      <c r="J117" s="137">
        <f>ROUND(I117*H117,2)</f>
        <v>0</v>
      </c>
      <c r="K117" s="133" t="s">
        <v>162</v>
      </c>
      <c r="L117" s="31"/>
      <c r="M117" s="138" t="s">
        <v>3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163</v>
      </c>
      <c r="AT117" s="142" t="s">
        <v>158</v>
      </c>
      <c r="AU117" s="142" t="s">
        <v>82</v>
      </c>
      <c r="AY117" s="16" t="s">
        <v>156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6" t="s">
        <v>80</v>
      </c>
      <c r="BK117" s="143">
        <f>ROUND(I117*H117,2)</f>
        <v>0</v>
      </c>
      <c r="BL117" s="16" t="s">
        <v>163</v>
      </c>
      <c r="BM117" s="142" t="s">
        <v>468</v>
      </c>
    </row>
    <row r="118" spans="2:65" s="1" customFormat="1" ht="38.4">
      <c r="B118" s="31"/>
      <c r="D118" s="144" t="s">
        <v>165</v>
      </c>
      <c r="F118" s="145" t="s">
        <v>469</v>
      </c>
      <c r="I118" s="146"/>
      <c r="L118" s="31"/>
      <c r="M118" s="147"/>
      <c r="T118" s="52"/>
      <c r="AT118" s="16" t="s">
        <v>165</v>
      </c>
      <c r="AU118" s="16" t="s">
        <v>82</v>
      </c>
    </row>
    <row r="119" spans="2:65" s="1" customFormat="1">
      <c r="B119" s="31"/>
      <c r="D119" s="148" t="s">
        <v>167</v>
      </c>
      <c r="F119" s="149" t="s">
        <v>470</v>
      </c>
      <c r="I119" s="146"/>
      <c r="L119" s="31"/>
      <c r="M119" s="147"/>
      <c r="T119" s="52"/>
      <c r="AT119" s="16" t="s">
        <v>167</v>
      </c>
      <c r="AU119" s="16" t="s">
        <v>82</v>
      </c>
    </row>
    <row r="120" spans="2:65" s="12" customFormat="1">
      <c r="B120" s="150"/>
      <c r="D120" s="144" t="s">
        <v>169</v>
      </c>
      <c r="E120" s="151" t="s">
        <v>3</v>
      </c>
      <c r="F120" s="152" t="s">
        <v>421</v>
      </c>
      <c r="H120" s="153">
        <v>2567</v>
      </c>
      <c r="I120" s="154"/>
      <c r="L120" s="150"/>
      <c r="M120" s="155"/>
      <c r="T120" s="156"/>
      <c r="AT120" s="151" t="s">
        <v>169</v>
      </c>
      <c r="AU120" s="151" t="s">
        <v>82</v>
      </c>
      <c r="AV120" s="12" t="s">
        <v>82</v>
      </c>
      <c r="AW120" s="12" t="s">
        <v>33</v>
      </c>
      <c r="AX120" s="12" t="s">
        <v>80</v>
      </c>
      <c r="AY120" s="151" t="s">
        <v>156</v>
      </c>
    </row>
    <row r="121" spans="2:65" s="1" customFormat="1" ht="33" customHeight="1">
      <c r="B121" s="130"/>
      <c r="C121" s="131" t="s">
        <v>196</v>
      </c>
      <c r="D121" s="131" t="s">
        <v>158</v>
      </c>
      <c r="E121" s="132" t="s">
        <v>471</v>
      </c>
      <c r="F121" s="133" t="s">
        <v>472</v>
      </c>
      <c r="G121" s="134" t="s">
        <v>161</v>
      </c>
      <c r="H121" s="135">
        <v>2567</v>
      </c>
      <c r="I121" s="136"/>
      <c r="J121" s="137">
        <f>ROUND(I121*H121,2)</f>
        <v>0</v>
      </c>
      <c r="K121" s="133" t="s">
        <v>162</v>
      </c>
      <c r="L121" s="31"/>
      <c r="M121" s="138" t="s">
        <v>3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163</v>
      </c>
      <c r="AT121" s="142" t="s">
        <v>158</v>
      </c>
      <c r="AU121" s="142" t="s">
        <v>82</v>
      </c>
      <c r="AY121" s="16" t="s">
        <v>156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80</v>
      </c>
      <c r="BK121" s="143">
        <f>ROUND(I121*H121,2)</f>
        <v>0</v>
      </c>
      <c r="BL121" s="16" t="s">
        <v>163</v>
      </c>
      <c r="BM121" s="142" t="s">
        <v>473</v>
      </c>
    </row>
    <row r="122" spans="2:65" s="1" customFormat="1" ht="28.8">
      <c r="B122" s="31"/>
      <c r="D122" s="144" t="s">
        <v>165</v>
      </c>
      <c r="F122" s="145" t="s">
        <v>474</v>
      </c>
      <c r="I122" s="146"/>
      <c r="L122" s="31"/>
      <c r="M122" s="147"/>
      <c r="T122" s="52"/>
      <c r="AT122" s="16" t="s">
        <v>165</v>
      </c>
      <c r="AU122" s="16" t="s">
        <v>82</v>
      </c>
    </row>
    <row r="123" spans="2:65" s="1" customFormat="1">
      <c r="B123" s="31"/>
      <c r="D123" s="148" t="s">
        <v>167</v>
      </c>
      <c r="F123" s="149" t="s">
        <v>475</v>
      </c>
      <c r="I123" s="146"/>
      <c r="L123" s="31"/>
      <c r="M123" s="147"/>
      <c r="T123" s="52"/>
      <c r="AT123" s="16" t="s">
        <v>167</v>
      </c>
      <c r="AU123" s="16" t="s">
        <v>82</v>
      </c>
    </row>
    <row r="124" spans="2:65" s="12" customFormat="1" ht="20.399999999999999">
      <c r="B124" s="150"/>
      <c r="D124" s="144" t="s">
        <v>169</v>
      </c>
      <c r="E124" s="151" t="s">
        <v>3</v>
      </c>
      <c r="F124" s="152" t="s">
        <v>476</v>
      </c>
      <c r="H124" s="153">
        <v>874</v>
      </c>
      <c r="I124" s="154"/>
      <c r="L124" s="150"/>
      <c r="M124" s="155"/>
      <c r="T124" s="156"/>
      <c r="AT124" s="151" t="s">
        <v>169</v>
      </c>
      <c r="AU124" s="151" t="s">
        <v>82</v>
      </c>
      <c r="AV124" s="12" t="s">
        <v>82</v>
      </c>
      <c r="AW124" s="12" t="s">
        <v>33</v>
      </c>
      <c r="AX124" s="12" t="s">
        <v>72</v>
      </c>
      <c r="AY124" s="151" t="s">
        <v>156</v>
      </c>
    </row>
    <row r="125" spans="2:65" s="12" customFormat="1" ht="20.399999999999999">
      <c r="B125" s="150"/>
      <c r="D125" s="144" t="s">
        <v>169</v>
      </c>
      <c r="E125" s="151" t="s">
        <v>3</v>
      </c>
      <c r="F125" s="152" t="s">
        <v>477</v>
      </c>
      <c r="H125" s="153">
        <v>1693</v>
      </c>
      <c r="I125" s="154"/>
      <c r="L125" s="150"/>
      <c r="M125" s="155"/>
      <c r="T125" s="156"/>
      <c r="AT125" s="151" t="s">
        <v>169</v>
      </c>
      <c r="AU125" s="151" t="s">
        <v>82</v>
      </c>
      <c r="AV125" s="12" t="s">
        <v>82</v>
      </c>
      <c r="AW125" s="12" t="s">
        <v>33</v>
      </c>
      <c r="AX125" s="12" t="s">
        <v>72</v>
      </c>
      <c r="AY125" s="151" t="s">
        <v>156</v>
      </c>
    </row>
    <row r="126" spans="2:65" s="13" customFormat="1">
      <c r="B126" s="161"/>
      <c r="D126" s="144" t="s">
        <v>169</v>
      </c>
      <c r="E126" s="162" t="s">
        <v>3</v>
      </c>
      <c r="F126" s="163" t="s">
        <v>442</v>
      </c>
      <c r="H126" s="164">
        <v>2567</v>
      </c>
      <c r="I126" s="165"/>
      <c r="L126" s="161"/>
      <c r="M126" s="166"/>
      <c r="T126" s="167"/>
      <c r="AT126" s="162" t="s">
        <v>169</v>
      </c>
      <c r="AU126" s="162" t="s">
        <v>82</v>
      </c>
      <c r="AV126" s="13" t="s">
        <v>163</v>
      </c>
      <c r="AW126" s="13" t="s">
        <v>33</v>
      </c>
      <c r="AX126" s="13" t="s">
        <v>80</v>
      </c>
      <c r="AY126" s="162" t="s">
        <v>156</v>
      </c>
    </row>
    <row r="127" spans="2:65" s="1" customFormat="1" ht="24.15" customHeight="1">
      <c r="B127" s="130"/>
      <c r="C127" s="131" t="s">
        <v>203</v>
      </c>
      <c r="D127" s="131" t="s">
        <v>158</v>
      </c>
      <c r="E127" s="132" t="s">
        <v>478</v>
      </c>
      <c r="F127" s="133" t="s">
        <v>479</v>
      </c>
      <c r="G127" s="134" t="s">
        <v>161</v>
      </c>
      <c r="H127" s="135">
        <v>2567</v>
      </c>
      <c r="I127" s="136"/>
      <c r="J127" s="137">
        <f>ROUND(I127*H127,2)</f>
        <v>0</v>
      </c>
      <c r="K127" s="133" t="s">
        <v>162</v>
      </c>
      <c r="L127" s="31"/>
      <c r="M127" s="138" t="s">
        <v>3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163</v>
      </c>
      <c r="AT127" s="142" t="s">
        <v>158</v>
      </c>
      <c r="AU127" s="142" t="s">
        <v>82</v>
      </c>
      <c r="AY127" s="16" t="s">
        <v>156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163</v>
      </c>
      <c r="BM127" s="142" t="s">
        <v>480</v>
      </c>
    </row>
    <row r="128" spans="2:65" s="1" customFormat="1" ht="28.8">
      <c r="B128" s="31"/>
      <c r="D128" s="144" t="s">
        <v>165</v>
      </c>
      <c r="F128" s="145" t="s">
        <v>481</v>
      </c>
      <c r="I128" s="146"/>
      <c r="L128" s="31"/>
      <c r="M128" s="147"/>
      <c r="T128" s="52"/>
      <c r="AT128" s="16" t="s">
        <v>165</v>
      </c>
      <c r="AU128" s="16" t="s">
        <v>82</v>
      </c>
    </row>
    <row r="129" spans="2:65" s="1" customFormat="1">
      <c r="B129" s="31"/>
      <c r="D129" s="148" t="s">
        <v>167</v>
      </c>
      <c r="F129" s="149" t="s">
        <v>482</v>
      </c>
      <c r="I129" s="146"/>
      <c r="L129" s="31"/>
      <c r="M129" s="147"/>
      <c r="T129" s="52"/>
      <c r="AT129" s="16" t="s">
        <v>167</v>
      </c>
      <c r="AU129" s="16" t="s">
        <v>82</v>
      </c>
    </row>
    <row r="130" spans="2:65" s="12" customFormat="1">
      <c r="B130" s="150"/>
      <c r="D130" s="144" t="s">
        <v>169</v>
      </c>
      <c r="E130" s="151" t="s">
        <v>3</v>
      </c>
      <c r="F130" s="152" t="s">
        <v>421</v>
      </c>
      <c r="H130" s="153">
        <v>2567</v>
      </c>
      <c r="I130" s="154"/>
      <c r="L130" s="150"/>
      <c r="M130" s="155"/>
      <c r="T130" s="156"/>
      <c r="AT130" s="151" t="s">
        <v>169</v>
      </c>
      <c r="AU130" s="151" t="s">
        <v>82</v>
      </c>
      <c r="AV130" s="12" t="s">
        <v>82</v>
      </c>
      <c r="AW130" s="12" t="s">
        <v>33</v>
      </c>
      <c r="AX130" s="12" t="s">
        <v>80</v>
      </c>
      <c r="AY130" s="151" t="s">
        <v>156</v>
      </c>
    </row>
    <row r="131" spans="2:65" s="1" customFormat="1" ht="16.5" customHeight="1">
      <c r="B131" s="130"/>
      <c r="C131" s="168" t="s">
        <v>209</v>
      </c>
      <c r="D131" s="168" t="s">
        <v>443</v>
      </c>
      <c r="E131" s="169" t="s">
        <v>483</v>
      </c>
      <c r="F131" s="170" t="s">
        <v>484</v>
      </c>
      <c r="G131" s="171" t="s">
        <v>485</v>
      </c>
      <c r="H131" s="172">
        <v>38.505000000000003</v>
      </c>
      <c r="I131" s="173"/>
      <c r="J131" s="174">
        <f>ROUND(I131*H131,2)</f>
        <v>0</v>
      </c>
      <c r="K131" s="170" t="s">
        <v>162</v>
      </c>
      <c r="L131" s="175"/>
      <c r="M131" s="176" t="s">
        <v>3</v>
      </c>
      <c r="N131" s="177" t="s">
        <v>43</v>
      </c>
      <c r="P131" s="140">
        <f>O131*H131</f>
        <v>0</v>
      </c>
      <c r="Q131" s="140">
        <v>1E-3</v>
      </c>
      <c r="R131" s="140">
        <f>Q131*H131</f>
        <v>3.8505000000000005E-2</v>
      </c>
      <c r="S131" s="140">
        <v>0</v>
      </c>
      <c r="T131" s="141">
        <f>S131*H131</f>
        <v>0</v>
      </c>
      <c r="AR131" s="142" t="s">
        <v>203</v>
      </c>
      <c r="AT131" s="142" t="s">
        <v>443</v>
      </c>
      <c r="AU131" s="142" t="s">
        <v>82</v>
      </c>
      <c r="AY131" s="16" t="s">
        <v>156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163</v>
      </c>
      <c r="BM131" s="142" t="s">
        <v>486</v>
      </c>
    </row>
    <row r="132" spans="2:65" s="1" customFormat="1">
      <c r="B132" s="31"/>
      <c r="D132" s="144" t="s">
        <v>165</v>
      </c>
      <c r="F132" s="145" t="s">
        <v>484</v>
      </c>
      <c r="I132" s="146"/>
      <c r="L132" s="31"/>
      <c r="M132" s="147"/>
      <c r="T132" s="52"/>
      <c r="AT132" s="16" t="s">
        <v>165</v>
      </c>
      <c r="AU132" s="16" t="s">
        <v>82</v>
      </c>
    </row>
    <row r="133" spans="2:65" s="12" customFormat="1">
      <c r="B133" s="150"/>
      <c r="D133" s="144" t="s">
        <v>169</v>
      </c>
      <c r="E133" s="151" t="s">
        <v>3</v>
      </c>
      <c r="F133" s="152" t="s">
        <v>487</v>
      </c>
      <c r="H133" s="153">
        <v>38.505000000000003</v>
      </c>
      <c r="I133" s="154"/>
      <c r="L133" s="150"/>
      <c r="M133" s="155"/>
      <c r="T133" s="156"/>
      <c r="AT133" s="151" t="s">
        <v>169</v>
      </c>
      <c r="AU133" s="151" t="s">
        <v>82</v>
      </c>
      <c r="AV133" s="12" t="s">
        <v>82</v>
      </c>
      <c r="AW133" s="12" t="s">
        <v>33</v>
      </c>
      <c r="AX133" s="12" t="s">
        <v>80</v>
      </c>
      <c r="AY133" s="151" t="s">
        <v>156</v>
      </c>
    </row>
    <row r="134" spans="2:65" s="1" customFormat="1" ht="24.15" customHeight="1">
      <c r="B134" s="130"/>
      <c r="C134" s="131" t="s">
        <v>215</v>
      </c>
      <c r="D134" s="131" t="s">
        <v>158</v>
      </c>
      <c r="E134" s="132" t="s">
        <v>488</v>
      </c>
      <c r="F134" s="133" t="s">
        <v>489</v>
      </c>
      <c r="G134" s="134" t="s">
        <v>161</v>
      </c>
      <c r="H134" s="135">
        <v>2567</v>
      </c>
      <c r="I134" s="136"/>
      <c r="J134" s="137">
        <f>ROUND(I134*H134,2)</f>
        <v>0</v>
      </c>
      <c r="K134" s="133" t="s">
        <v>162</v>
      </c>
      <c r="L134" s="31"/>
      <c r="M134" s="138" t="s">
        <v>3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163</v>
      </c>
      <c r="AT134" s="142" t="s">
        <v>158</v>
      </c>
      <c r="AU134" s="142" t="s">
        <v>82</v>
      </c>
      <c r="AY134" s="16" t="s">
        <v>156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163</v>
      </c>
      <c r="BM134" s="142" t="s">
        <v>490</v>
      </c>
    </row>
    <row r="135" spans="2:65" s="1" customFormat="1" ht="19.2">
      <c r="B135" s="31"/>
      <c r="D135" s="144" t="s">
        <v>165</v>
      </c>
      <c r="F135" s="145" t="s">
        <v>491</v>
      </c>
      <c r="I135" s="146"/>
      <c r="L135" s="31"/>
      <c r="M135" s="147"/>
      <c r="T135" s="52"/>
      <c r="AT135" s="16" t="s">
        <v>165</v>
      </c>
      <c r="AU135" s="16" t="s">
        <v>82</v>
      </c>
    </row>
    <row r="136" spans="2:65" s="1" customFormat="1">
      <c r="B136" s="31"/>
      <c r="D136" s="148" t="s">
        <v>167</v>
      </c>
      <c r="F136" s="149" t="s">
        <v>492</v>
      </c>
      <c r="I136" s="146"/>
      <c r="L136" s="31"/>
      <c r="M136" s="147"/>
      <c r="T136" s="52"/>
      <c r="AT136" s="16" t="s">
        <v>167</v>
      </c>
      <c r="AU136" s="16" t="s">
        <v>82</v>
      </c>
    </row>
    <row r="137" spans="2:65" s="12" customFormat="1">
      <c r="B137" s="150"/>
      <c r="D137" s="144" t="s">
        <v>169</v>
      </c>
      <c r="E137" s="151" t="s">
        <v>3</v>
      </c>
      <c r="F137" s="152" t="s">
        <v>421</v>
      </c>
      <c r="H137" s="153">
        <v>2567</v>
      </c>
      <c r="I137" s="154"/>
      <c r="L137" s="150"/>
      <c r="M137" s="155"/>
      <c r="T137" s="156"/>
      <c r="AT137" s="151" t="s">
        <v>169</v>
      </c>
      <c r="AU137" s="151" t="s">
        <v>82</v>
      </c>
      <c r="AV137" s="12" t="s">
        <v>82</v>
      </c>
      <c r="AW137" s="12" t="s">
        <v>33</v>
      </c>
      <c r="AX137" s="12" t="s">
        <v>80</v>
      </c>
      <c r="AY137" s="151" t="s">
        <v>156</v>
      </c>
    </row>
    <row r="138" spans="2:65" s="1" customFormat="1" ht="24.15" customHeight="1">
      <c r="B138" s="130"/>
      <c r="C138" s="131" t="s">
        <v>221</v>
      </c>
      <c r="D138" s="131" t="s">
        <v>158</v>
      </c>
      <c r="E138" s="132" t="s">
        <v>493</v>
      </c>
      <c r="F138" s="133" t="s">
        <v>494</v>
      </c>
      <c r="G138" s="134" t="s">
        <v>161</v>
      </c>
      <c r="H138" s="135">
        <v>6057.3</v>
      </c>
      <c r="I138" s="136"/>
      <c r="J138" s="137">
        <f>ROUND(I138*H138,2)</f>
        <v>0</v>
      </c>
      <c r="K138" s="133" t="s">
        <v>162</v>
      </c>
      <c r="L138" s="31"/>
      <c r="M138" s="138" t="s">
        <v>3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163</v>
      </c>
      <c r="AT138" s="142" t="s">
        <v>158</v>
      </c>
      <c r="AU138" s="142" t="s">
        <v>82</v>
      </c>
      <c r="AY138" s="16" t="s">
        <v>156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163</v>
      </c>
      <c r="BM138" s="142" t="s">
        <v>495</v>
      </c>
    </row>
    <row r="139" spans="2:65" s="1" customFormat="1" ht="19.2">
      <c r="B139" s="31"/>
      <c r="D139" s="144" t="s">
        <v>165</v>
      </c>
      <c r="F139" s="145" t="s">
        <v>496</v>
      </c>
      <c r="I139" s="146"/>
      <c r="L139" s="31"/>
      <c r="M139" s="147"/>
      <c r="T139" s="52"/>
      <c r="AT139" s="16" t="s">
        <v>165</v>
      </c>
      <c r="AU139" s="16" t="s">
        <v>82</v>
      </c>
    </row>
    <row r="140" spans="2:65" s="1" customFormat="1">
      <c r="B140" s="31"/>
      <c r="D140" s="148" t="s">
        <v>167</v>
      </c>
      <c r="F140" s="149" t="s">
        <v>497</v>
      </c>
      <c r="I140" s="146"/>
      <c r="L140" s="31"/>
      <c r="M140" s="147"/>
      <c r="T140" s="52"/>
      <c r="AT140" s="16" t="s">
        <v>167</v>
      </c>
      <c r="AU140" s="16" t="s">
        <v>82</v>
      </c>
    </row>
    <row r="141" spans="2:65" s="12" customFormat="1">
      <c r="B141" s="150"/>
      <c r="D141" s="144" t="s">
        <v>169</v>
      </c>
      <c r="E141" s="151" t="s">
        <v>3</v>
      </c>
      <c r="F141" s="152" t="s">
        <v>498</v>
      </c>
      <c r="H141" s="153">
        <v>4429.8999999999996</v>
      </c>
      <c r="I141" s="154"/>
      <c r="L141" s="150"/>
      <c r="M141" s="155"/>
      <c r="T141" s="156"/>
      <c r="AT141" s="151" t="s">
        <v>169</v>
      </c>
      <c r="AU141" s="151" t="s">
        <v>82</v>
      </c>
      <c r="AV141" s="12" t="s">
        <v>82</v>
      </c>
      <c r="AW141" s="12" t="s">
        <v>33</v>
      </c>
      <c r="AX141" s="12" t="s">
        <v>72</v>
      </c>
      <c r="AY141" s="151" t="s">
        <v>156</v>
      </c>
    </row>
    <row r="142" spans="2:65" s="12" customFormat="1">
      <c r="B142" s="150"/>
      <c r="D142" s="144" t="s">
        <v>169</v>
      </c>
      <c r="E142" s="151" t="s">
        <v>3</v>
      </c>
      <c r="F142" s="152" t="s">
        <v>499</v>
      </c>
      <c r="H142" s="153">
        <v>811.8</v>
      </c>
      <c r="I142" s="154"/>
      <c r="L142" s="150"/>
      <c r="M142" s="155"/>
      <c r="T142" s="156"/>
      <c r="AT142" s="151" t="s">
        <v>169</v>
      </c>
      <c r="AU142" s="151" t="s">
        <v>82</v>
      </c>
      <c r="AV142" s="12" t="s">
        <v>82</v>
      </c>
      <c r="AW142" s="12" t="s">
        <v>33</v>
      </c>
      <c r="AX142" s="12" t="s">
        <v>72</v>
      </c>
      <c r="AY142" s="151" t="s">
        <v>156</v>
      </c>
    </row>
    <row r="143" spans="2:65" s="12" customFormat="1">
      <c r="B143" s="150"/>
      <c r="D143" s="144" t="s">
        <v>169</v>
      </c>
      <c r="E143" s="151" t="s">
        <v>3</v>
      </c>
      <c r="F143" s="152" t="s">
        <v>500</v>
      </c>
      <c r="H143" s="153">
        <v>667.8</v>
      </c>
      <c r="I143" s="154"/>
      <c r="L143" s="150"/>
      <c r="M143" s="155"/>
      <c r="T143" s="156"/>
      <c r="AT143" s="151" t="s">
        <v>169</v>
      </c>
      <c r="AU143" s="151" t="s">
        <v>82</v>
      </c>
      <c r="AV143" s="12" t="s">
        <v>82</v>
      </c>
      <c r="AW143" s="12" t="s">
        <v>33</v>
      </c>
      <c r="AX143" s="12" t="s">
        <v>72</v>
      </c>
      <c r="AY143" s="151" t="s">
        <v>156</v>
      </c>
    </row>
    <row r="144" spans="2:65" s="12" customFormat="1">
      <c r="B144" s="150"/>
      <c r="D144" s="144" t="s">
        <v>169</v>
      </c>
      <c r="E144" s="151" t="s">
        <v>3</v>
      </c>
      <c r="F144" s="152" t="s">
        <v>426</v>
      </c>
      <c r="H144" s="153">
        <v>147.80000000000001</v>
      </c>
      <c r="I144" s="154"/>
      <c r="L144" s="150"/>
      <c r="M144" s="155"/>
      <c r="T144" s="156"/>
      <c r="AT144" s="151" t="s">
        <v>169</v>
      </c>
      <c r="AU144" s="151" t="s">
        <v>82</v>
      </c>
      <c r="AV144" s="12" t="s">
        <v>82</v>
      </c>
      <c r="AW144" s="12" t="s">
        <v>33</v>
      </c>
      <c r="AX144" s="12" t="s">
        <v>72</v>
      </c>
      <c r="AY144" s="151" t="s">
        <v>156</v>
      </c>
    </row>
    <row r="145" spans="2:65" s="13" customFormat="1">
      <c r="B145" s="161"/>
      <c r="D145" s="144" t="s">
        <v>169</v>
      </c>
      <c r="E145" s="162" t="s">
        <v>3</v>
      </c>
      <c r="F145" s="163" t="s">
        <v>442</v>
      </c>
      <c r="H145" s="164">
        <v>6057.3</v>
      </c>
      <c r="I145" s="165"/>
      <c r="L145" s="161"/>
      <c r="M145" s="166"/>
      <c r="T145" s="167"/>
      <c r="AT145" s="162" t="s">
        <v>169</v>
      </c>
      <c r="AU145" s="162" t="s">
        <v>82</v>
      </c>
      <c r="AV145" s="13" t="s">
        <v>163</v>
      </c>
      <c r="AW145" s="13" t="s">
        <v>33</v>
      </c>
      <c r="AX145" s="13" t="s">
        <v>80</v>
      </c>
      <c r="AY145" s="162" t="s">
        <v>156</v>
      </c>
    </row>
    <row r="146" spans="2:65" s="1" customFormat="1" ht="24.15" customHeight="1">
      <c r="B146" s="130"/>
      <c r="C146" s="131" t="s">
        <v>227</v>
      </c>
      <c r="D146" s="131" t="s">
        <v>158</v>
      </c>
      <c r="E146" s="132" t="s">
        <v>501</v>
      </c>
      <c r="F146" s="133" t="s">
        <v>502</v>
      </c>
      <c r="G146" s="134" t="s">
        <v>161</v>
      </c>
      <c r="H146" s="135">
        <v>982</v>
      </c>
      <c r="I146" s="136"/>
      <c r="J146" s="137">
        <f>ROUND(I146*H146,2)</f>
        <v>0</v>
      </c>
      <c r="K146" s="133" t="s">
        <v>162</v>
      </c>
      <c r="L146" s="31"/>
      <c r="M146" s="138" t="s">
        <v>3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163</v>
      </c>
      <c r="AT146" s="142" t="s">
        <v>158</v>
      </c>
      <c r="AU146" s="142" t="s">
        <v>82</v>
      </c>
      <c r="AY146" s="16" t="s">
        <v>156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80</v>
      </c>
      <c r="BK146" s="143">
        <f>ROUND(I146*H146,2)</f>
        <v>0</v>
      </c>
      <c r="BL146" s="16" t="s">
        <v>163</v>
      </c>
      <c r="BM146" s="142" t="s">
        <v>503</v>
      </c>
    </row>
    <row r="147" spans="2:65" s="1" customFormat="1" ht="28.8">
      <c r="B147" s="31"/>
      <c r="D147" s="144" t="s">
        <v>165</v>
      </c>
      <c r="F147" s="145" t="s">
        <v>504</v>
      </c>
      <c r="I147" s="146"/>
      <c r="L147" s="31"/>
      <c r="M147" s="147"/>
      <c r="T147" s="52"/>
      <c r="AT147" s="16" t="s">
        <v>165</v>
      </c>
      <c r="AU147" s="16" t="s">
        <v>82</v>
      </c>
    </row>
    <row r="148" spans="2:65" s="1" customFormat="1">
      <c r="B148" s="31"/>
      <c r="D148" s="148" t="s">
        <v>167</v>
      </c>
      <c r="F148" s="149" t="s">
        <v>505</v>
      </c>
      <c r="I148" s="146"/>
      <c r="L148" s="31"/>
      <c r="M148" s="147"/>
      <c r="T148" s="52"/>
      <c r="AT148" s="16" t="s">
        <v>167</v>
      </c>
      <c r="AU148" s="16" t="s">
        <v>82</v>
      </c>
    </row>
    <row r="149" spans="2:65" s="12" customFormat="1">
      <c r="B149" s="150"/>
      <c r="D149" s="144" t="s">
        <v>169</v>
      </c>
      <c r="E149" s="151" t="s">
        <v>3</v>
      </c>
      <c r="F149" s="152" t="s">
        <v>506</v>
      </c>
      <c r="H149" s="153">
        <v>982</v>
      </c>
      <c r="I149" s="154"/>
      <c r="L149" s="150"/>
      <c r="M149" s="155"/>
      <c r="T149" s="156"/>
      <c r="AT149" s="151" t="s">
        <v>169</v>
      </c>
      <c r="AU149" s="151" t="s">
        <v>82</v>
      </c>
      <c r="AV149" s="12" t="s">
        <v>82</v>
      </c>
      <c r="AW149" s="12" t="s">
        <v>33</v>
      </c>
      <c r="AX149" s="12" t="s">
        <v>80</v>
      </c>
      <c r="AY149" s="151" t="s">
        <v>156</v>
      </c>
    </row>
    <row r="150" spans="2:65" s="1" customFormat="1" ht="16.5" customHeight="1">
      <c r="B150" s="130"/>
      <c r="C150" s="131" t="s">
        <v>233</v>
      </c>
      <c r="D150" s="131" t="s">
        <v>158</v>
      </c>
      <c r="E150" s="132" t="s">
        <v>507</v>
      </c>
      <c r="F150" s="133" t="s">
        <v>508</v>
      </c>
      <c r="G150" s="134" t="s">
        <v>161</v>
      </c>
      <c r="H150" s="135">
        <v>711</v>
      </c>
      <c r="I150" s="136"/>
      <c r="J150" s="137">
        <f>ROUND(I150*H150,2)</f>
        <v>0</v>
      </c>
      <c r="K150" s="133" t="s">
        <v>162</v>
      </c>
      <c r="L150" s="31"/>
      <c r="M150" s="138" t="s">
        <v>3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163</v>
      </c>
      <c r="AT150" s="142" t="s">
        <v>158</v>
      </c>
      <c r="AU150" s="142" t="s">
        <v>82</v>
      </c>
      <c r="AY150" s="16" t="s">
        <v>156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163</v>
      </c>
      <c r="BM150" s="142" t="s">
        <v>509</v>
      </c>
    </row>
    <row r="151" spans="2:65" s="1" customFormat="1" ht="28.8">
      <c r="B151" s="31"/>
      <c r="D151" s="144" t="s">
        <v>165</v>
      </c>
      <c r="F151" s="145" t="s">
        <v>510</v>
      </c>
      <c r="I151" s="146"/>
      <c r="L151" s="31"/>
      <c r="M151" s="147"/>
      <c r="T151" s="52"/>
      <c r="AT151" s="16" t="s">
        <v>165</v>
      </c>
      <c r="AU151" s="16" t="s">
        <v>82</v>
      </c>
    </row>
    <row r="152" spans="2:65" s="1" customFormat="1">
      <c r="B152" s="31"/>
      <c r="D152" s="148" t="s">
        <v>167</v>
      </c>
      <c r="F152" s="149" t="s">
        <v>511</v>
      </c>
      <c r="I152" s="146"/>
      <c r="L152" s="31"/>
      <c r="M152" s="147"/>
      <c r="T152" s="52"/>
      <c r="AT152" s="16" t="s">
        <v>167</v>
      </c>
      <c r="AU152" s="16" t="s">
        <v>82</v>
      </c>
    </row>
    <row r="153" spans="2:65" s="12" customFormat="1">
      <c r="B153" s="150"/>
      <c r="D153" s="144" t="s">
        <v>169</v>
      </c>
      <c r="E153" s="151" t="s">
        <v>3</v>
      </c>
      <c r="F153" s="152" t="s">
        <v>512</v>
      </c>
      <c r="H153" s="153">
        <v>711</v>
      </c>
      <c r="I153" s="154"/>
      <c r="L153" s="150"/>
      <c r="M153" s="155"/>
      <c r="T153" s="156"/>
      <c r="AT153" s="151" t="s">
        <v>169</v>
      </c>
      <c r="AU153" s="151" t="s">
        <v>82</v>
      </c>
      <c r="AV153" s="12" t="s">
        <v>82</v>
      </c>
      <c r="AW153" s="12" t="s">
        <v>33</v>
      </c>
      <c r="AX153" s="12" t="s">
        <v>80</v>
      </c>
      <c r="AY153" s="151" t="s">
        <v>156</v>
      </c>
    </row>
    <row r="154" spans="2:65" s="11" customFormat="1" ht="22.8" customHeight="1">
      <c r="B154" s="118"/>
      <c r="D154" s="119" t="s">
        <v>71</v>
      </c>
      <c r="E154" s="128" t="s">
        <v>82</v>
      </c>
      <c r="F154" s="128" t="s">
        <v>513</v>
      </c>
      <c r="I154" s="121"/>
      <c r="J154" s="129">
        <f>BK154</f>
        <v>0</v>
      </c>
      <c r="L154" s="118"/>
      <c r="M154" s="123"/>
      <c r="P154" s="124">
        <f>SUM(P155:P161)</f>
        <v>0</v>
      </c>
      <c r="R154" s="124">
        <f>SUM(R155:R161)</f>
        <v>1.847</v>
      </c>
      <c r="T154" s="125">
        <f>SUM(T155:T161)</f>
        <v>0</v>
      </c>
      <c r="AR154" s="119" t="s">
        <v>80</v>
      </c>
      <c r="AT154" s="126" t="s">
        <v>71</v>
      </c>
      <c r="AU154" s="126" t="s">
        <v>80</v>
      </c>
      <c r="AY154" s="119" t="s">
        <v>156</v>
      </c>
      <c r="BK154" s="127">
        <f>SUM(BK155:BK161)</f>
        <v>0</v>
      </c>
    </row>
    <row r="155" spans="2:65" s="1" customFormat="1" ht="24.15" customHeight="1">
      <c r="B155" s="130"/>
      <c r="C155" s="131" t="s">
        <v>239</v>
      </c>
      <c r="D155" s="131" t="s">
        <v>158</v>
      </c>
      <c r="E155" s="132" t="s">
        <v>514</v>
      </c>
      <c r="F155" s="133" t="s">
        <v>515</v>
      </c>
      <c r="G155" s="134" t="s">
        <v>516</v>
      </c>
      <c r="H155" s="135">
        <v>9.8000000000000007</v>
      </c>
      <c r="I155" s="136"/>
      <c r="J155" s="137">
        <f>ROUND(I155*H155,2)</f>
        <v>0</v>
      </c>
      <c r="K155" s="133" t="s">
        <v>162</v>
      </c>
      <c r="L155" s="31"/>
      <c r="M155" s="138" t="s">
        <v>3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163</v>
      </c>
      <c r="AT155" s="142" t="s">
        <v>158</v>
      </c>
      <c r="AU155" s="142" t="s">
        <v>82</v>
      </c>
      <c r="AY155" s="16" t="s">
        <v>156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163</v>
      </c>
      <c r="BM155" s="142" t="s">
        <v>517</v>
      </c>
    </row>
    <row r="156" spans="2:65" s="1" customFormat="1" ht="38.4">
      <c r="B156" s="31"/>
      <c r="D156" s="144" t="s">
        <v>165</v>
      </c>
      <c r="F156" s="145" t="s">
        <v>518</v>
      </c>
      <c r="I156" s="146"/>
      <c r="L156" s="31"/>
      <c r="M156" s="147"/>
      <c r="T156" s="52"/>
      <c r="AT156" s="16" t="s">
        <v>165</v>
      </c>
      <c r="AU156" s="16" t="s">
        <v>82</v>
      </c>
    </row>
    <row r="157" spans="2:65" s="1" customFormat="1">
      <c r="B157" s="31"/>
      <c r="D157" s="148" t="s">
        <v>167</v>
      </c>
      <c r="F157" s="149" t="s">
        <v>519</v>
      </c>
      <c r="I157" s="146"/>
      <c r="L157" s="31"/>
      <c r="M157" s="147"/>
      <c r="T157" s="52"/>
      <c r="AT157" s="16" t="s">
        <v>167</v>
      </c>
      <c r="AU157" s="16" t="s">
        <v>82</v>
      </c>
    </row>
    <row r="158" spans="2:65" s="12" customFormat="1">
      <c r="B158" s="150"/>
      <c r="D158" s="144" t="s">
        <v>169</v>
      </c>
      <c r="E158" s="151" t="s">
        <v>3</v>
      </c>
      <c r="F158" s="152" t="s">
        <v>520</v>
      </c>
      <c r="H158" s="153">
        <v>9.8000000000000007</v>
      </c>
      <c r="I158" s="154"/>
      <c r="L158" s="150"/>
      <c r="M158" s="155"/>
      <c r="T158" s="156"/>
      <c r="AT158" s="151" t="s">
        <v>169</v>
      </c>
      <c r="AU158" s="151" t="s">
        <v>82</v>
      </c>
      <c r="AV158" s="12" t="s">
        <v>82</v>
      </c>
      <c r="AW158" s="12" t="s">
        <v>33</v>
      </c>
      <c r="AX158" s="12" t="s">
        <v>80</v>
      </c>
      <c r="AY158" s="151" t="s">
        <v>156</v>
      </c>
    </row>
    <row r="159" spans="2:65" s="1" customFormat="1" ht="33" customHeight="1">
      <c r="B159" s="130"/>
      <c r="C159" s="168" t="s">
        <v>9</v>
      </c>
      <c r="D159" s="168" t="s">
        <v>443</v>
      </c>
      <c r="E159" s="169" t="s">
        <v>521</v>
      </c>
      <c r="F159" s="170" t="s">
        <v>522</v>
      </c>
      <c r="G159" s="171" t="s">
        <v>400</v>
      </c>
      <c r="H159" s="172">
        <v>1.847</v>
      </c>
      <c r="I159" s="173"/>
      <c r="J159" s="174">
        <f>ROUND(I159*H159,2)</f>
        <v>0</v>
      </c>
      <c r="K159" s="170" t="s">
        <v>3</v>
      </c>
      <c r="L159" s="175"/>
      <c r="M159" s="176" t="s">
        <v>3</v>
      </c>
      <c r="N159" s="177" t="s">
        <v>43</v>
      </c>
      <c r="P159" s="140">
        <f>O159*H159</f>
        <v>0</v>
      </c>
      <c r="Q159" s="140">
        <v>1</v>
      </c>
      <c r="R159" s="140">
        <f>Q159*H159</f>
        <v>1.847</v>
      </c>
      <c r="S159" s="140">
        <v>0</v>
      </c>
      <c r="T159" s="141">
        <f>S159*H159</f>
        <v>0</v>
      </c>
      <c r="AR159" s="142" t="s">
        <v>203</v>
      </c>
      <c r="AT159" s="142" t="s">
        <v>443</v>
      </c>
      <c r="AU159" s="142" t="s">
        <v>82</v>
      </c>
      <c r="AY159" s="16" t="s">
        <v>156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163</v>
      </c>
      <c r="BM159" s="142" t="s">
        <v>523</v>
      </c>
    </row>
    <row r="160" spans="2:65" s="1" customFormat="1" ht="19.2">
      <c r="B160" s="31"/>
      <c r="D160" s="144" t="s">
        <v>165</v>
      </c>
      <c r="F160" s="145" t="s">
        <v>522</v>
      </c>
      <c r="I160" s="146"/>
      <c r="L160" s="31"/>
      <c r="M160" s="147"/>
      <c r="T160" s="52"/>
      <c r="AT160" s="16" t="s">
        <v>165</v>
      </c>
      <c r="AU160" s="16" t="s">
        <v>82</v>
      </c>
    </row>
    <row r="161" spans="2:65" s="12" customFormat="1">
      <c r="B161" s="150"/>
      <c r="D161" s="144" t="s">
        <v>169</v>
      </c>
      <c r="E161" s="151" t="s">
        <v>3</v>
      </c>
      <c r="F161" s="152" t="s">
        <v>524</v>
      </c>
      <c r="H161" s="153">
        <v>1.847</v>
      </c>
      <c r="I161" s="154"/>
      <c r="L161" s="150"/>
      <c r="M161" s="155"/>
      <c r="T161" s="156"/>
      <c r="AT161" s="151" t="s">
        <v>169</v>
      </c>
      <c r="AU161" s="151" t="s">
        <v>82</v>
      </c>
      <c r="AV161" s="12" t="s">
        <v>82</v>
      </c>
      <c r="AW161" s="12" t="s">
        <v>33</v>
      </c>
      <c r="AX161" s="12" t="s">
        <v>80</v>
      </c>
      <c r="AY161" s="151" t="s">
        <v>156</v>
      </c>
    </row>
    <row r="162" spans="2:65" s="11" customFormat="1" ht="22.8" customHeight="1">
      <c r="B162" s="118"/>
      <c r="D162" s="119" t="s">
        <v>71</v>
      </c>
      <c r="E162" s="128" t="s">
        <v>184</v>
      </c>
      <c r="F162" s="128" t="s">
        <v>525</v>
      </c>
      <c r="I162" s="121"/>
      <c r="J162" s="129">
        <f>BK162</f>
        <v>0</v>
      </c>
      <c r="L162" s="118"/>
      <c r="M162" s="123"/>
      <c r="P162" s="124">
        <f>SUM(P163:P197)</f>
        <v>0</v>
      </c>
      <c r="R162" s="124">
        <f>SUM(R163:R197)</f>
        <v>4083.6100200000005</v>
      </c>
      <c r="T162" s="125">
        <f>SUM(T163:T197)</f>
        <v>0</v>
      </c>
      <c r="AR162" s="119" t="s">
        <v>80</v>
      </c>
      <c r="AT162" s="126" t="s">
        <v>71</v>
      </c>
      <c r="AU162" s="126" t="s">
        <v>80</v>
      </c>
      <c r="AY162" s="119" t="s">
        <v>156</v>
      </c>
      <c r="BK162" s="127">
        <f>SUM(BK163:BK197)</f>
        <v>0</v>
      </c>
    </row>
    <row r="163" spans="2:65" s="1" customFormat="1" ht="24.15" customHeight="1">
      <c r="B163" s="130"/>
      <c r="C163" s="131" t="s">
        <v>250</v>
      </c>
      <c r="D163" s="131" t="s">
        <v>158</v>
      </c>
      <c r="E163" s="132" t="s">
        <v>526</v>
      </c>
      <c r="F163" s="133" t="s">
        <v>527</v>
      </c>
      <c r="G163" s="134" t="s">
        <v>161</v>
      </c>
      <c r="H163" s="135">
        <v>3680</v>
      </c>
      <c r="I163" s="136"/>
      <c r="J163" s="137">
        <f>ROUND(I163*H163,2)</f>
        <v>0</v>
      </c>
      <c r="K163" s="133" t="s">
        <v>162</v>
      </c>
      <c r="L163" s="31"/>
      <c r="M163" s="138" t="s">
        <v>3</v>
      </c>
      <c r="N163" s="139" t="s">
        <v>43</v>
      </c>
      <c r="P163" s="140">
        <f>O163*H163</f>
        <v>0</v>
      </c>
      <c r="Q163" s="140">
        <v>0.46</v>
      </c>
      <c r="R163" s="140">
        <f>Q163*H163</f>
        <v>1692.8000000000002</v>
      </c>
      <c r="S163" s="140">
        <v>0</v>
      </c>
      <c r="T163" s="141">
        <f>S163*H163</f>
        <v>0</v>
      </c>
      <c r="AR163" s="142" t="s">
        <v>163</v>
      </c>
      <c r="AT163" s="142" t="s">
        <v>158</v>
      </c>
      <c r="AU163" s="142" t="s">
        <v>82</v>
      </c>
      <c r="AY163" s="16" t="s">
        <v>156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163</v>
      </c>
      <c r="BM163" s="142" t="s">
        <v>528</v>
      </c>
    </row>
    <row r="164" spans="2:65" s="1" customFormat="1" ht="19.2">
      <c r="B164" s="31"/>
      <c r="D164" s="144" t="s">
        <v>165</v>
      </c>
      <c r="F164" s="145" t="s">
        <v>529</v>
      </c>
      <c r="I164" s="146"/>
      <c r="L164" s="31"/>
      <c r="M164" s="147"/>
      <c r="T164" s="52"/>
      <c r="AT164" s="16" t="s">
        <v>165</v>
      </c>
      <c r="AU164" s="16" t="s">
        <v>82</v>
      </c>
    </row>
    <row r="165" spans="2:65" s="1" customFormat="1">
      <c r="B165" s="31"/>
      <c r="D165" s="148" t="s">
        <v>167</v>
      </c>
      <c r="F165" s="149" t="s">
        <v>530</v>
      </c>
      <c r="I165" s="146"/>
      <c r="L165" s="31"/>
      <c r="M165" s="147"/>
      <c r="T165" s="52"/>
      <c r="AT165" s="16" t="s">
        <v>167</v>
      </c>
      <c r="AU165" s="16" t="s">
        <v>82</v>
      </c>
    </row>
    <row r="166" spans="2:65" s="12" customFormat="1">
      <c r="B166" s="150"/>
      <c r="D166" s="144" t="s">
        <v>169</v>
      </c>
      <c r="E166" s="151" t="s">
        <v>3</v>
      </c>
      <c r="F166" s="152" t="s">
        <v>411</v>
      </c>
      <c r="H166" s="153">
        <v>3680</v>
      </c>
      <c r="I166" s="154"/>
      <c r="L166" s="150"/>
      <c r="M166" s="155"/>
      <c r="T166" s="156"/>
      <c r="AT166" s="151" t="s">
        <v>169</v>
      </c>
      <c r="AU166" s="151" t="s">
        <v>82</v>
      </c>
      <c r="AV166" s="12" t="s">
        <v>82</v>
      </c>
      <c r="AW166" s="12" t="s">
        <v>33</v>
      </c>
      <c r="AX166" s="12" t="s">
        <v>80</v>
      </c>
      <c r="AY166" s="151" t="s">
        <v>156</v>
      </c>
    </row>
    <row r="167" spans="2:65" s="1" customFormat="1" ht="24.15" customHeight="1">
      <c r="B167" s="130"/>
      <c r="C167" s="131" t="s">
        <v>256</v>
      </c>
      <c r="D167" s="131" t="s">
        <v>158</v>
      </c>
      <c r="E167" s="132" t="s">
        <v>531</v>
      </c>
      <c r="F167" s="133" t="s">
        <v>532</v>
      </c>
      <c r="G167" s="134" t="s">
        <v>161</v>
      </c>
      <c r="H167" s="135">
        <v>3827.8</v>
      </c>
      <c r="I167" s="136"/>
      <c r="J167" s="137">
        <f>ROUND(I167*H167,2)</f>
        <v>0</v>
      </c>
      <c r="K167" s="133" t="s">
        <v>162</v>
      </c>
      <c r="L167" s="31"/>
      <c r="M167" s="138" t="s">
        <v>3</v>
      </c>
      <c r="N167" s="139" t="s">
        <v>43</v>
      </c>
      <c r="P167" s="140">
        <f>O167*H167</f>
        <v>0</v>
      </c>
      <c r="Q167" s="140">
        <v>0.37190000000000001</v>
      </c>
      <c r="R167" s="140">
        <f>Q167*H167</f>
        <v>1423.5588200000002</v>
      </c>
      <c r="S167" s="140">
        <v>0</v>
      </c>
      <c r="T167" s="141">
        <f>S167*H167</f>
        <v>0</v>
      </c>
      <c r="AR167" s="142" t="s">
        <v>163</v>
      </c>
      <c r="AT167" s="142" t="s">
        <v>158</v>
      </c>
      <c r="AU167" s="142" t="s">
        <v>82</v>
      </c>
      <c r="AY167" s="16" t="s">
        <v>156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163</v>
      </c>
      <c r="BM167" s="142" t="s">
        <v>533</v>
      </c>
    </row>
    <row r="168" spans="2:65" s="1" customFormat="1" ht="19.2">
      <c r="B168" s="31"/>
      <c r="D168" s="144" t="s">
        <v>165</v>
      </c>
      <c r="F168" s="145" t="s">
        <v>534</v>
      </c>
      <c r="I168" s="146"/>
      <c r="L168" s="31"/>
      <c r="M168" s="147"/>
      <c r="T168" s="52"/>
      <c r="AT168" s="16" t="s">
        <v>165</v>
      </c>
      <c r="AU168" s="16" t="s">
        <v>82</v>
      </c>
    </row>
    <row r="169" spans="2:65" s="1" customFormat="1">
      <c r="B169" s="31"/>
      <c r="D169" s="148" t="s">
        <v>167</v>
      </c>
      <c r="F169" s="149" t="s">
        <v>535</v>
      </c>
      <c r="I169" s="146"/>
      <c r="L169" s="31"/>
      <c r="M169" s="147"/>
      <c r="T169" s="52"/>
      <c r="AT169" s="16" t="s">
        <v>167</v>
      </c>
      <c r="AU169" s="16" t="s">
        <v>82</v>
      </c>
    </row>
    <row r="170" spans="2:65" s="12" customFormat="1">
      <c r="B170" s="150"/>
      <c r="D170" s="144" t="s">
        <v>169</v>
      </c>
      <c r="E170" s="151" t="s">
        <v>3</v>
      </c>
      <c r="F170" s="152" t="s">
        <v>411</v>
      </c>
      <c r="H170" s="153">
        <v>3680</v>
      </c>
      <c r="I170" s="154"/>
      <c r="L170" s="150"/>
      <c r="M170" s="155"/>
      <c r="T170" s="156"/>
      <c r="AT170" s="151" t="s">
        <v>169</v>
      </c>
      <c r="AU170" s="151" t="s">
        <v>82</v>
      </c>
      <c r="AV170" s="12" t="s">
        <v>82</v>
      </c>
      <c r="AW170" s="12" t="s">
        <v>33</v>
      </c>
      <c r="AX170" s="12" t="s">
        <v>72</v>
      </c>
      <c r="AY170" s="151" t="s">
        <v>156</v>
      </c>
    </row>
    <row r="171" spans="2:65" s="12" customFormat="1">
      <c r="B171" s="150"/>
      <c r="D171" s="144" t="s">
        <v>169</v>
      </c>
      <c r="E171" s="151" t="s">
        <v>3</v>
      </c>
      <c r="F171" s="152" t="s">
        <v>426</v>
      </c>
      <c r="H171" s="153">
        <v>147.80000000000001</v>
      </c>
      <c r="I171" s="154"/>
      <c r="L171" s="150"/>
      <c r="M171" s="155"/>
      <c r="T171" s="156"/>
      <c r="AT171" s="151" t="s">
        <v>169</v>
      </c>
      <c r="AU171" s="151" t="s">
        <v>82</v>
      </c>
      <c r="AV171" s="12" t="s">
        <v>82</v>
      </c>
      <c r="AW171" s="12" t="s">
        <v>33</v>
      </c>
      <c r="AX171" s="12" t="s">
        <v>72</v>
      </c>
      <c r="AY171" s="151" t="s">
        <v>156</v>
      </c>
    </row>
    <row r="172" spans="2:65" s="13" customFormat="1">
      <c r="B172" s="161"/>
      <c r="D172" s="144" t="s">
        <v>169</v>
      </c>
      <c r="E172" s="162" t="s">
        <v>3</v>
      </c>
      <c r="F172" s="163" t="s">
        <v>442</v>
      </c>
      <c r="H172" s="164">
        <v>3827.8</v>
      </c>
      <c r="I172" s="165"/>
      <c r="L172" s="161"/>
      <c r="M172" s="166"/>
      <c r="T172" s="167"/>
      <c r="AT172" s="162" t="s">
        <v>169</v>
      </c>
      <c r="AU172" s="162" t="s">
        <v>82</v>
      </c>
      <c r="AV172" s="13" t="s">
        <v>163</v>
      </c>
      <c r="AW172" s="13" t="s">
        <v>33</v>
      </c>
      <c r="AX172" s="13" t="s">
        <v>80</v>
      </c>
      <c r="AY172" s="162" t="s">
        <v>156</v>
      </c>
    </row>
    <row r="173" spans="2:65" s="1" customFormat="1" ht="33" customHeight="1">
      <c r="B173" s="130"/>
      <c r="C173" s="131" t="s">
        <v>262</v>
      </c>
      <c r="D173" s="131" t="s">
        <v>158</v>
      </c>
      <c r="E173" s="132" t="s">
        <v>536</v>
      </c>
      <c r="F173" s="133" t="s">
        <v>537</v>
      </c>
      <c r="G173" s="134" t="s">
        <v>161</v>
      </c>
      <c r="H173" s="135">
        <v>3680</v>
      </c>
      <c r="I173" s="136"/>
      <c r="J173" s="137">
        <f>ROUND(I173*H173,2)</f>
        <v>0</v>
      </c>
      <c r="K173" s="133" t="s">
        <v>162</v>
      </c>
      <c r="L173" s="31"/>
      <c r="M173" s="138" t="s">
        <v>3</v>
      </c>
      <c r="N173" s="139" t="s">
        <v>43</v>
      </c>
      <c r="P173" s="140">
        <f>O173*H173</f>
        <v>0</v>
      </c>
      <c r="Q173" s="140">
        <v>0.15826000000000001</v>
      </c>
      <c r="R173" s="140">
        <f>Q173*H173</f>
        <v>582.3968000000001</v>
      </c>
      <c r="S173" s="140">
        <v>0</v>
      </c>
      <c r="T173" s="141">
        <f>S173*H173</f>
        <v>0</v>
      </c>
      <c r="AR173" s="142" t="s">
        <v>163</v>
      </c>
      <c r="AT173" s="142" t="s">
        <v>158</v>
      </c>
      <c r="AU173" s="142" t="s">
        <v>82</v>
      </c>
      <c r="AY173" s="16" t="s">
        <v>156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163</v>
      </c>
      <c r="BM173" s="142" t="s">
        <v>538</v>
      </c>
    </row>
    <row r="174" spans="2:65" s="1" customFormat="1" ht="28.8">
      <c r="B174" s="31"/>
      <c r="D174" s="144" t="s">
        <v>165</v>
      </c>
      <c r="F174" s="145" t="s">
        <v>539</v>
      </c>
      <c r="I174" s="146"/>
      <c r="L174" s="31"/>
      <c r="M174" s="147"/>
      <c r="T174" s="52"/>
      <c r="AT174" s="16" t="s">
        <v>165</v>
      </c>
      <c r="AU174" s="16" t="s">
        <v>82</v>
      </c>
    </row>
    <row r="175" spans="2:65" s="1" customFormat="1">
      <c r="B175" s="31"/>
      <c r="D175" s="148" t="s">
        <v>167</v>
      </c>
      <c r="F175" s="149" t="s">
        <v>540</v>
      </c>
      <c r="I175" s="146"/>
      <c r="L175" s="31"/>
      <c r="M175" s="147"/>
      <c r="T175" s="52"/>
      <c r="AT175" s="16" t="s">
        <v>167</v>
      </c>
      <c r="AU175" s="16" t="s">
        <v>82</v>
      </c>
    </row>
    <row r="176" spans="2:65" s="12" customFormat="1">
      <c r="B176" s="150"/>
      <c r="D176" s="144" t="s">
        <v>169</v>
      </c>
      <c r="E176" s="151" t="s">
        <v>3</v>
      </c>
      <c r="F176" s="152" t="s">
        <v>411</v>
      </c>
      <c r="H176" s="153">
        <v>3680</v>
      </c>
      <c r="I176" s="154"/>
      <c r="L176" s="150"/>
      <c r="M176" s="155"/>
      <c r="T176" s="156"/>
      <c r="AT176" s="151" t="s">
        <v>169</v>
      </c>
      <c r="AU176" s="151" t="s">
        <v>82</v>
      </c>
      <c r="AV176" s="12" t="s">
        <v>82</v>
      </c>
      <c r="AW176" s="12" t="s">
        <v>33</v>
      </c>
      <c r="AX176" s="12" t="s">
        <v>80</v>
      </c>
      <c r="AY176" s="151" t="s">
        <v>156</v>
      </c>
    </row>
    <row r="177" spans="2:65" s="1" customFormat="1" ht="16.5" customHeight="1">
      <c r="B177" s="130"/>
      <c r="C177" s="131" t="s">
        <v>268</v>
      </c>
      <c r="D177" s="131" t="s">
        <v>158</v>
      </c>
      <c r="E177" s="132" t="s">
        <v>541</v>
      </c>
      <c r="F177" s="133" t="s">
        <v>542</v>
      </c>
      <c r="G177" s="134" t="s">
        <v>383</v>
      </c>
      <c r="H177" s="135">
        <v>699.2</v>
      </c>
      <c r="I177" s="136"/>
      <c r="J177" s="137">
        <f>ROUND(I177*H177,2)</f>
        <v>0</v>
      </c>
      <c r="K177" s="133" t="s">
        <v>162</v>
      </c>
      <c r="L177" s="31"/>
      <c r="M177" s="138" t="s">
        <v>3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163</v>
      </c>
      <c r="AT177" s="142" t="s">
        <v>158</v>
      </c>
      <c r="AU177" s="142" t="s">
        <v>82</v>
      </c>
      <c r="AY177" s="16" t="s">
        <v>156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80</v>
      </c>
      <c r="BK177" s="143">
        <f>ROUND(I177*H177,2)</f>
        <v>0</v>
      </c>
      <c r="BL177" s="16" t="s">
        <v>163</v>
      </c>
      <c r="BM177" s="142" t="s">
        <v>543</v>
      </c>
    </row>
    <row r="178" spans="2:65" s="1" customFormat="1">
      <c r="B178" s="31"/>
      <c r="D178" s="144" t="s">
        <v>165</v>
      </c>
      <c r="F178" s="145" t="s">
        <v>544</v>
      </c>
      <c r="I178" s="146"/>
      <c r="L178" s="31"/>
      <c r="M178" s="147"/>
      <c r="T178" s="52"/>
      <c r="AT178" s="16" t="s">
        <v>165</v>
      </c>
      <c r="AU178" s="16" t="s">
        <v>82</v>
      </c>
    </row>
    <row r="179" spans="2:65" s="1" customFormat="1">
      <c r="B179" s="31"/>
      <c r="D179" s="148" t="s">
        <v>167</v>
      </c>
      <c r="F179" s="149" t="s">
        <v>545</v>
      </c>
      <c r="I179" s="146"/>
      <c r="L179" s="31"/>
      <c r="M179" s="147"/>
      <c r="T179" s="52"/>
      <c r="AT179" s="16" t="s">
        <v>167</v>
      </c>
      <c r="AU179" s="16" t="s">
        <v>82</v>
      </c>
    </row>
    <row r="180" spans="2:65" s="12" customFormat="1" ht="20.399999999999999">
      <c r="B180" s="150"/>
      <c r="D180" s="144" t="s">
        <v>169</v>
      </c>
      <c r="E180" s="151" t="s">
        <v>417</v>
      </c>
      <c r="F180" s="152" t="s">
        <v>546</v>
      </c>
      <c r="H180" s="153">
        <v>699.2</v>
      </c>
      <c r="I180" s="154"/>
      <c r="L180" s="150"/>
      <c r="M180" s="155"/>
      <c r="T180" s="156"/>
      <c r="AT180" s="151" t="s">
        <v>169</v>
      </c>
      <c r="AU180" s="151" t="s">
        <v>82</v>
      </c>
      <c r="AV180" s="12" t="s">
        <v>82</v>
      </c>
      <c r="AW180" s="12" t="s">
        <v>33</v>
      </c>
      <c r="AX180" s="12" t="s">
        <v>80</v>
      </c>
      <c r="AY180" s="151" t="s">
        <v>156</v>
      </c>
    </row>
    <row r="181" spans="2:65" s="1" customFormat="1" ht="24.15" customHeight="1">
      <c r="B181" s="130"/>
      <c r="C181" s="131" t="s">
        <v>274</v>
      </c>
      <c r="D181" s="131" t="s">
        <v>158</v>
      </c>
      <c r="E181" s="132" t="s">
        <v>547</v>
      </c>
      <c r="F181" s="133" t="s">
        <v>548</v>
      </c>
      <c r="G181" s="134" t="s">
        <v>161</v>
      </c>
      <c r="H181" s="135">
        <v>3680</v>
      </c>
      <c r="I181" s="136"/>
      <c r="J181" s="137">
        <f>ROUND(I181*H181,2)</f>
        <v>0</v>
      </c>
      <c r="K181" s="133" t="s">
        <v>162</v>
      </c>
      <c r="L181" s="31"/>
      <c r="M181" s="138" t="s">
        <v>3</v>
      </c>
      <c r="N181" s="139" t="s">
        <v>43</v>
      </c>
      <c r="P181" s="140">
        <f>O181*H181</f>
        <v>0</v>
      </c>
      <c r="Q181" s="140">
        <v>3.4000000000000002E-4</v>
      </c>
      <c r="R181" s="140">
        <f>Q181*H181</f>
        <v>1.2512000000000001</v>
      </c>
      <c r="S181" s="140">
        <v>0</v>
      </c>
      <c r="T181" s="141">
        <f>S181*H181</f>
        <v>0</v>
      </c>
      <c r="AR181" s="142" t="s">
        <v>163</v>
      </c>
      <c r="AT181" s="142" t="s">
        <v>158</v>
      </c>
      <c r="AU181" s="142" t="s">
        <v>82</v>
      </c>
      <c r="AY181" s="16" t="s">
        <v>156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163</v>
      </c>
      <c r="BM181" s="142" t="s">
        <v>549</v>
      </c>
    </row>
    <row r="182" spans="2:65" s="1" customFormat="1">
      <c r="B182" s="31"/>
      <c r="D182" s="144" t="s">
        <v>165</v>
      </c>
      <c r="F182" s="145" t="s">
        <v>550</v>
      </c>
      <c r="I182" s="146"/>
      <c r="L182" s="31"/>
      <c r="M182" s="147"/>
      <c r="T182" s="52"/>
      <c r="AT182" s="16" t="s">
        <v>165</v>
      </c>
      <c r="AU182" s="16" t="s">
        <v>82</v>
      </c>
    </row>
    <row r="183" spans="2:65" s="1" customFormat="1">
      <c r="B183" s="31"/>
      <c r="D183" s="148" t="s">
        <v>167</v>
      </c>
      <c r="F183" s="149" t="s">
        <v>551</v>
      </c>
      <c r="I183" s="146"/>
      <c r="L183" s="31"/>
      <c r="M183" s="147"/>
      <c r="T183" s="52"/>
      <c r="AT183" s="16" t="s">
        <v>167</v>
      </c>
      <c r="AU183" s="16" t="s">
        <v>82</v>
      </c>
    </row>
    <row r="184" spans="2:65" s="12" customFormat="1">
      <c r="B184" s="150"/>
      <c r="D184" s="144" t="s">
        <v>169</v>
      </c>
      <c r="E184" s="151" t="s">
        <v>3</v>
      </c>
      <c r="F184" s="152" t="s">
        <v>411</v>
      </c>
      <c r="H184" s="153">
        <v>3680</v>
      </c>
      <c r="I184" s="154"/>
      <c r="L184" s="150"/>
      <c r="M184" s="155"/>
      <c r="T184" s="156"/>
      <c r="AT184" s="151" t="s">
        <v>169</v>
      </c>
      <c r="AU184" s="151" t="s">
        <v>82</v>
      </c>
      <c r="AV184" s="12" t="s">
        <v>82</v>
      </c>
      <c r="AW184" s="12" t="s">
        <v>33</v>
      </c>
      <c r="AX184" s="12" t="s">
        <v>72</v>
      </c>
      <c r="AY184" s="151" t="s">
        <v>156</v>
      </c>
    </row>
    <row r="185" spans="2:65" s="13" customFormat="1">
      <c r="B185" s="161"/>
      <c r="D185" s="144" t="s">
        <v>169</v>
      </c>
      <c r="E185" s="162" t="s">
        <v>3</v>
      </c>
      <c r="F185" s="163" t="s">
        <v>442</v>
      </c>
      <c r="H185" s="164">
        <v>3680</v>
      </c>
      <c r="I185" s="165"/>
      <c r="L185" s="161"/>
      <c r="M185" s="166"/>
      <c r="T185" s="167"/>
      <c r="AT185" s="162" t="s">
        <v>169</v>
      </c>
      <c r="AU185" s="162" t="s">
        <v>82</v>
      </c>
      <c r="AV185" s="13" t="s">
        <v>163</v>
      </c>
      <c r="AW185" s="13" t="s">
        <v>33</v>
      </c>
      <c r="AX185" s="13" t="s">
        <v>80</v>
      </c>
      <c r="AY185" s="162" t="s">
        <v>156</v>
      </c>
    </row>
    <row r="186" spans="2:65" s="1" customFormat="1" ht="24.15" customHeight="1">
      <c r="B186" s="130"/>
      <c r="C186" s="131" t="s">
        <v>8</v>
      </c>
      <c r="D186" s="131" t="s">
        <v>158</v>
      </c>
      <c r="E186" s="132" t="s">
        <v>552</v>
      </c>
      <c r="F186" s="133" t="s">
        <v>553</v>
      </c>
      <c r="G186" s="134" t="s">
        <v>161</v>
      </c>
      <c r="H186" s="135">
        <v>3680</v>
      </c>
      <c r="I186" s="136"/>
      <c r="J186" s="137">
        <f>ROUND(I186*H186,2)</f>
        <v>0</v>
      </c>
      <c r="K186" s="133" t="s">
        <v>162</v>
      </c>
      <c r="L186" s="31"/>
      <c r="M186" s="138" t="s">
        <v>3</v>
      </c>
      <c r="N186" s="139" t="s">
        <v>43</v>
      </c>
      <c r="P186" s="140">
        <f>O186*H186</f>
        <v>0</v>
      </c>
      <c r="Q186" s="140">
        <v>5.1000000000000004E-4</v>
      </c>
      <c r="R186" s="140">
        <f>Q186*H186</f>
        <v>1.8768000000000002</v>
      </c>
      <c r="S186" s="140">
        <v>0</v>
      </c>
      <c r="T186" s="141">
        <f>S186*H186</f>
        <v>0</v>
      </c>
      <c r="AR186" s="142" t="s">
        <v>163</v>
      </c>
      <c r="AT186" s="142" t="s">
        <v>158</v>
      </c>
      <c r="AU186" s="142" t="s">
        <v>82</v>
      </c>
      <c r="AY186" s="16" t="s">
        <v>156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80</v>
      </c>
      <c r="BK186" s="143">
        <f>ROUND(I186*H186,2)</f>
        <v>0</v>
      </c>
      <c r="BL186" s="16" t="s">
        <v>163</v>
      </c>
      <c r="BM186" s="142" t="s">
        <v>554</v>
      </c>
    </row>
    <row r="187" spans="2:65" s="1" customFormat="1" ht="19.2">
      <c r="B187" s="31"/>
      <c r="D187" s="144" t="s">
        <v>165</v>
      </c>
      <c r="F187" s="145" t="s">
        <v>555</v>
      </c>
      <c r="I187" s="146"/>
      <c r="L187" s="31"/>
      <c r="M187" s="147"/>
      <c r="T187" s="52"/>
      <c r="AT187" s="16" t="s">
        <v>165</v>
      </c>
      <c r="AU187" s="16" t="s">
        <v>82</v>
      </c>
    </row>
    <row r="188" spans="2:65" s="1" customFormat="1">
      <c r="B188" s="31"/>
      <c r="D188" s="148" t="s">
        <v>167</v>
      </c>
      <c r="F188" s="149" t="s">
        <v>556</v>
      </c>
      <c r="I188" s="146"/>
      <c r="L188" s="31"/>
      <c r="M188" s="147"/>
      <c r="T188" s="52"/>
      <c r="AT188" s="16" t="s">
        <v>167</v>
      </c>
      <c r="AU188" s="16" t="s">
        <v>82</v>
      </c>
    </row>
    <row r="189" spans="2:65" s="12" customFormat="1">
      <c r="B189" s="150"/>
      <c r="D189" s="144" t="s">
        <v>169</v>
      </c>
      <c r="E189" s="151" t="s">
        <v>3</v>
      </c>
      <c r="F189" s="152" t="s">
        <v>411</v>
      </c>
      <c r="H189" s="153">
        <v>3680</v>
      </c>
      <c r="I189" s="154"/>
      <c r="L189" s="150"/>
      <c r="M189" s="155"/>
      <c r="T189" s="156"/>
      <c r="AT189" s="151" t="s">
        <v>169</v>
      </c>
      <c r="AU189" s="151" t="s">
        <v>82</v>
      </c>
      <c r="AV189" s="12" t="s">
        <v>82</v>
      </c>
      <c r="AW189" s="12" t="s">
        <v>33</v>
      </c>
      <c r="AX189" s="12" t="s">
        <v>72</v>
      </c>
      <c r="AY189" s="151" t="s">
        <v>156</v>
      </c>
    </row>
    <row r="190" spans="2:65" s="13" customFormat="1">
      <c r="B190" s="161"/>
      <c r="D190" s="144" t="s">
        <v>169</v>
      </c>
      <c r="E190" s="162" t="s">
        <v>3</v>
      </c>
      <c r="F190" s="163" t="s">
        <v>442</v>
      </c>
      <c r="H190" s="164">
        <v>3680</v>
      </c>
      <c r="I190" s="165"/>
      <c r="L190" s="161"/>
      <c r="M190" s="166"/>
      <c r="T190" s="167"/>
      <c r="AT190" s="162" t="s">
        <v>169</v>
      </c>
      <c r="AU190" s="162" t="s">
        <v>82</v>
      </c>
      <c r="AV190" s="13" t="s">
        <v>163</v>
      </c>
      <c r="AW190" s="13" t="s">
        <v>33</v>
      </c>
      <c r="AX190" s="13" t="s">
        <v>80</v>
      </c>
      <c r="AY190" s="162" t="s">
        <v>156</v>
      </c>
    </row>
    <row r="191" spans="2:65" s="1" customFormat="1" ht="33" customHeight="1">
      <c r="B191" s="130"/>
      <c r="C191" s="131" t="s">
        <v>285</v>
      </c>
      <c r="D191" s="131" t="s">
        <v>158</v>
      </c>
      <c r="E191" s="132" t="s">
        <v>557</v>
      </c>
      <c r="F191" s="133" t="s">
        <v>558</v>
      </c>
      <c r="G191" s="134" t="s">
        <v>161</v>
      </c>
      <c r="H191" s="135">
        <v>3680</v>
      </c>
      <c r="I191" s="136"/>
      <c r="J191" s="137">
        <f>ROUND(I191*H191,2)</f>
        <v>0</v>
      </c>
      <c r="K191" s="133" t="s">
        <v>162</v>
      </c>
      <c r="L191" s="31"/>
      <c r="M191" s="138" t="s">
        <v>3</v>
      </c>
      <c r="N191" s="139" t="s">
        <v>43</v>
      </c>
      <c r="P191" s="140">
        <f>O191*H191</f>
        <v>0</v>
      </c>
      <c r="Q191" s="140">
        <v>0.10373</v>
      </c>
      <c r="R191" s="140">
        <f>Q191*H191</f>
        <v>381.72640000000001</v>
      </c>
      <c r="S191" s="140">
        <v>0</v>
      </c>
      <c r="T191" s="141">
        <f>S191*H191</f>
        <v>0</v>
      </c>
      <c r="AR191" s="142" t="s">
        <v>163</v>
      </c>
      <c r="AT191" s="142" t="s">
        <v>158</v>
      </c>
      <c r="AU191" s="142" t="s">
        <v>82</v>
      </c>
      <c r="AY191" s="16" t="s">
        <v>156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163</v>
      </c>
      <c r="BM191" s="142" t="s">
        <v>559</v>
      </c>
    </row>
    <row r="192" spans="2:65" s="1" customFormat="1" ht="28.8">
      <c r="B192" s="31"/>
      <c r="D192" s="144" t="s">
        <v>165</v>
      </c>
      <c r="F192" s="145" t="s">
        <v>560</v>
      </c>
      <c r="I192" s="146"/>
      <c r="L192" s="31"/>
      <c r="M192" s="147"/>
      <c r="T192" s="52"/>
      <c r="AT192" s="16" t="s">
        <v>165</v>
      </c>
      <c r="AU192" s="16" t="s">
        <v>82</v>
      </c>
    </row>
    <row r="193" spans="2:65" s="1" customFormat="1">
      <c r="B193" s="31"/>
      <c r="D193" s="148" t="s">
        <v>167</v>
      </c>
      <c r="F193" s="149" t="s">
        <v>561</v>
      </c>
      <c r="I193" s="146"/>
      <c r="L193" s="31"/>
      <c r="M193" s="147"/>
      <c r="T193" s="52"/>
      <c r="AT193" s="16" t="s">
        <v>167</v>
      </c>
      <c r="AU193" s="16" t="s">
        <v>82</v>
      </c>
    </row>
    <row r="194" spans="2:65" s="12" customFormat="1">
      <c r="B194" s="150"/>
      <c r="D194" s="144" t="s">
        <v>169</v>
      </c>
      <c r="E194" s="151" t="s">
        <v>413</v>
      </c>
      <c r="F194" s="152" t="s">
        <v>562</v>
      </c>
      <c r="H194" s="153">
        <v>2858</v>
      </c>
      <c r="I194" s="154"/>
      <c r="L194" s="150"/>
      <c r="M194" s="155"/>
      <c r="T194" s="156"/>
      <c r="AT194" s="151" t="s">
        <v>169</v>
      </c>
      <c r="AU194" s="151" t="s">
        <v>82</v>
      </c>
      <c r="AV194" s="12" t="s">
        <v>82</v>
      </c>
      <c r="AW194" s="12" t="s">
        <v>33</v>
      </c>
      <c r="AX194" s="12" t="s">
        <v>72</v>
      </c>
      <c r="AY194" s="151" t="s">
        <v>156</v>
      </c>
    </row>
    <row r="195" spans="2:65" s="12" customFormat="1">
      <c r="B195" s="150"/>
      <c r="D195" s="144" t="s">
        <v>169</v>
      </c>
      <c r="E195" s="151" t="s">
        <v>423</v>
      </c>
      <c r="F195" s="152" t="s">
        <v>424</v>
      </c>
      <c r="H195" s="153">
        <v>451</v>
      </c>
      <c r="I195" s="154"/>
      <c r="L195" s="150"/>
      <c r="M195" s="155"/>
      <c r="T195" s="156"/>
      <c r="AT195" s="151" t="s">
        <v>169</v>
      </c>
      <c r="AU195" s="151" t="s">
        <v>82</v>
      </c>
      <c r="AV195" s="12" t="s">
        <v>82</v>
      </c>
      <c r="AW195" s="12" t="s">
        <v>33</v>
      </c>
      <c r="AX195" s="12" t="s">
        <v>72</v>
      </c>
      <c r="AY195" s="151" t="s">
        <v>156</v>
      </c>
    </row>
    <row r="196" spans="2:65" s="12" customFormat="1">
      <c r="B196" s="150"/>
      <c r="D196" s="144" t="s">
        <v>169</v>
      </c>
      <c r="E196" s="151" t="s">
        <v>415</v>
      </c>
      <c r="F196" s="152" t="s">
        <v>563</v>
      </c>
      <c r="H196" s="153">
        <v>371</v>
      </c>
      <c r="I196" s="154"/>
      <c r="L196" s="150"/>
      <c r="M196" s="155"/>
      <c r="T196" s="156"/>
      <c r="AT196" s="151" t="s">
        <v>169</v>
      </c>
      <c r="AU196" s="151" t="s">
        <v>82</v>
      </c>
      <c r="AV196" s="12" t="s">
        <v>82</v>
      </c>
      <c r="AW196" s="12" t="s">
        <v>33</v>
      </c>
      <c r="AX196" s="12" t="s">
        <v>72</v>
      </c>
      <c r="AY196" s="151" t="s">
        <v>156</v>
      </c>
    </row>
    <row r="197" spans="2:65" s="13" customFormat="1">
      <c r="B197" s="161"/>
      <c r="D197" s="144" t="s">
        <v>169</v>
      </c>
      <c r="E197" s="162" t="s">
        <v>411</v>
      </c>
      <c r="F197" s="163" t="s">
        <v>442</v>
      </c>
      <c r="H197" s="164">
        <v>3680</v>
      </c>
      <c r="I197" s="165"/>
      <c r="L197" s="161"/>
      <c r="M197" s="166"/>
      <c r="T197" s="167"/>
      <c r="AT197" s="162" t="s">
        <v>169</v>
      </c>
      <c r="AU197" s="162" t="s">
        <v>82</v>
      </c>
      <c r="AV197" s="13" t="s">
        <v>163</v>
      </c>
      <c r="AW197" s="13" t="s">
        <v>33</v>
      </c>
      <c r="AX197" s="13" t="s">
        <v>80</v>
      </c>
      <c r="AY197" s="162" t="s">
        <v>156</v>
      </c>
    </row>
    <row r="198" spans="2:65" s="11" customFormat="1" ht="22.8" customHeight="1">
      <c r="B198" s="118"/>
      <c r="D198" s="119" t="s">
        <v>71</v>
      </c>
      <c r="E198" s="128" t="s">
        <v>209</v>
      </c>
      <c r="F198" s="128" t="s">
        <v>379</v>
      </c>
      <c r="I198" s="121"/>
      <c r="J198" s="129">
        <f>BK198</f>
        <v>0</v>
      </c>
      <c r="L198" s="118"/>
      <c r="M198" s="123"/>
      <c r="P198" s="124">
        <f>SUM(P199:P240)</f>
        <v>0</v>
      </c>
      <c r="R198" s="124">
        <f>SUM(R199:R240)</f>
        <v>487.55003199999999</v>
      </c>
      <c r="T198" s="125">
        <f>SUM(T199:T240)</f>
        <v>0</v>
      </c>
      <c r="AR198" s="119" t="s">
        <v>80</v>
      </c>
      <c r="AT198" s="126" t="s">
        <v>71</v>
      </c>
      <c r="AU198" s="126" t="s">
        <v>80</v>
      </c>
      <c r="AY198" s="119" t="s">
        <v>156</v>
      </c>
      <c r="BK198" s="127">
        <f>SUM(BK199:BK240)</f>
        <v>0</v>
      </c>
    </row>
    <row r="199" spans="2:65" s="1" customFormat="1" ht="24.15" customHeight="1">
      <c r="B199" s="130"/>
      <c r="C199" s="131" t="s">
        <v>291</v>
      </c>
      <c r="D199" s="131" t="s">
        <v>158</v>
      </c>
      <c r="E199" s="132" t="s">
        <v>564</v>
      </c>
      <c r="F199" s="133" t="s">
        <v>565</v>
      </c>
      <c r="G199" s="134" t="s">
        <v>173</v>
      </c>
      <c r="H199" s="135">
        <v>34</v>
      </c>
      <c r="I199" s="136"/>
      <c r="J199" s="137">
        <f>ROUND(I199*H199,2)</f>
        <v>0</v>
      </c>
      <c r="K199" s="133" t="s">
        <v>162</v>
      </c>
      <c r="L199" s="31"/>
      <c r="M199" s="138" t="s">
        <v>3</v>
      </c>
      <c r="N199" s="139" t="s">
        <v>43</v>
      </c>
      <c r="P199" s="140">
        <f>O199*H199</f>
        <v>0</v>
      </c>
      <c r="Q199" s="140">
        <v>6.9999999999999999E-4</v>
      </c>
      <c r="R199" s="140">
        <f>Q199*H199</f>
        <v>2.3799999999999998E-2</v>
      </c>
      <c r="S199" s="140">
        <v>0</v>
      </c>
      <c r="T199" s="141">
        <f>S199*H199</f>
        <v>0</v>
      </c>
      <c r="AR199" s="142" t="s">
        <v>163</v>
      </c>
      <c r="AT199" s="142" t="s">
        <v>158</v>
      </c>
      <c r="AU199" s="142" t="s">
        <v>82</v>
      </c>
      <c r="AY199" s="16" t="s">
        <v>156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80</v>
      </c>
      <c r="BK199" s="143">
        <f>ROUND(I199*H199,2)</f>
        <v>0</v>
      </c>
      <c r="BL199" s="16" t="s">
        <v>163</v>
      </c>
      <c r="BM199" s="142" t="s">
        <v>566</v>
      </c>
    </row>
    <row r="200" spans="2:65" s="1" customFormat="1" ht="19.2">
      <c r="B200" s="31"/>
      <c r="D200" s="144" t="s">
        <v>165</v>
      </c>
      <c r="F200" s="145" t="s">
        <v>567</v>
      </c>
      <c r="I200" s="146"/>
      <c r="L200" s="31"/>
      <c r="M200" s="147"/>
      <c r="T200" s="52"/>
      <c r="AT200" s="16" t="s">
        <v>165</v>
      </c>
      <c r="AU200" s="16" t="s">
        <v>82</v>
      </c>
    </row>
    <row r="201" spans="2:65" s="1" customFormat="1">
      <c r="B201" s="31"/>
      <c r="D201" s="148" t="s">
        <v>167</v>
      </c>
      <c r="F201" s="149" t="s">
        <v>568</v>
      </c>
      <c r="I201" s="146"/>
      <c r="L201" s="31"/>
      <c r="M201" s="147"/>
      <c r="T201" s="52"/>
      <c r="AT201" s="16" t="s">
        <v>167</v>
      </c>
      <c r="AU201" s="16" t="s">
        <v>82</v>
      </c>
    </row>
    <row r="202" spans="2:65" s="12" customFormat="1">
      <c r="B202" s="150"/>
      <c r="D202" s="144" t="s">
        <v>169</v>
      </c>
      <c r="E202" s="151" t="s">
        <v>3</v>
      </c>
      <c r="F202" s="152" t="s">
        <v>569</v>
      </c>
      <c r="H202" s="153">
        <v>34</v>
      </c>
      <c r="I202" s="154"/>
      <c r="L202" s="150"/>
      <c r="M202" s="155"/>
      <c r="T202" s="156"/>
      <c r="AT202" s="151" t="s">
        <v>169</v>
      </c>
      <c r="AU202" s="151" t="s">
        <v>82</v>
      </c>
      <c r="AV202" s="12" t="s">
        <v>82</v>
      </c>
      <c r="AW202" s="12" t="s">
        <v>33</v>
      </c>
      <c r="AX202" s="12" t="s">
        <v>80</v>
      </c>
      <c r="AY202" s="151" t="s">
        <v>156</v>
      </c>
    </row>
    <row r="203" spans="2:65" s="1" customFormat="1" ht="16.5" customHeight="1">
      <c r="B203" s="130"/>
      <c r="C203" s="168" t="s">
        <v>297</v>
      </c>
      <c r="D203" s="168" t="s">
        <v>443</v>
      </c>
      <c r="E203" s="169" t="s">
        <v>570</v>
      </c>
      <c r="F203" s="170" t="s">
        <v>571</v>
      </c>
      <c r="G203" s="171" t="s">
        <v>173</v>
      </c>
      <c r="H203" s="172">
        <v>12</v>
      </c>
      <c r="I203" s="173"/>
      <c r="J203" s="174">
        <f>ROUND(I203*H203,2)</f>
        <v>0</v>
      </c>
      <c r="K203" s="170" t="s">
        <v>162</v>
      </c>
      <c r="L203" s="175"/>
      <c r="M203" s="176" t="s">
        <v>3</v>
      </c>
      <c r="N203" s="177" t="s">
        <v>43</v>
      </c>
      <c r="P203" s="140">
        <f>O203*H203</f>
        <v>0</v>
      </c>
      <c r="Q203" s="140">
        <v>4.0000000000000001E-3</v>
      </c>
      <c r="R203" s="140">
        <f>Q203*H203</f>
        <v>4.8000000000000001E-2</v>
      </c>
      <c r="S203" s="140">
        <v>0</v>
      </c>
      <c r="T203" s="141">
        <f>S203*H203</f>
        <v>0</v>
      </c>
      <c r="AR203" s="142" t="s">
        <v>203</v>
      </c>
      <c r="AT203" s="142" t="s">
        <v>443</v>
      </c>
      <c r="AU203" s="142" t="s">
        <v>82</v>
      </c>
      <c r="AY203" s="16" t="s">
        <v>156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80</v>
      </c>
      <c r="BK203" s="143">
        <f>ROUND(I203*H203,2)</f>
        <v>0</v>
      </c>
      <c r="BL203" s="16" t="s">
        <v>163</v>
      </c>
      <c r="BM203" s="142" t="s">
        <v>572</v>
      </c>
    </row>
    <row r="204" spans="2:65" s="1" customFormat="1">
      <c r="B204" s="31"/>
      <c r="D204" s="144" t="s">
        <v>165</v>
      </c>
      <c r="F204" s="145" t="s">
        <v>571</v>
      </c>
      <c r="I204" s="146"/>
      <c r="L204" s="31"/>
      <c r="M204" s="147"/>
      <c r="T204" s="52"/>
      <c r="AT204" s="16" t="s">
        <v>165</v>
      </c>
      <c r="AU204" s="16" t="s">
        <v>82</v>
      </c>
    </row>
    <row r="205" spans="2:65" s="1" customFormat="1" ht="24.15" customHeight="1">
      <c r="B205" s="130"/>
      <c r="C205" s="168" t="s">
        <v>304</v>
      </c>
      <c r="D205" s="168" t="s">
        <v>443</v>
      </c>
      <c r="E205" s="169" t="s">
        <v>573</v>
      </c>
      <c r="F205" s="170" t="s">
        <v>574</v>
      </c>
      <c r="G205" s="171" t="s">
        <v>173</v>
      </c>
      <c r="H205" s="172">
        <v>6</v>
      </c>
      <c r="I205" s="173"/>
      <c r="J205" s="174">
        <f>ROUND(I205*H205,2)</f>
        <v>0</v>
      </c>
      <c r="K205" s="170" t="s">
        <v>162</v>
      </c>
      <c r="L205" s="175"/>
      <c r="M205" s="176" t="s">
        <v>3</v>
      </c>
      <c r="N205" s="177" t="s">
        <v>43</v>
      </c>
      <c r="P205" s="140">
        <f>O205*H205</f>
        <v>0</v>
      </c>
      <c r="Q205" s="140">
        <v>1.2999999999999999E-3</v>
      </c>
      <c r="R205" s="140">
        <f>Q205*H205</f>
        <v>7.7999999999999996E-3</v>
      </c>
      <c r="S205" s="140">
        <v>0</v>
      </c>
      <c r="T205" s="141">
        <f>S205*H205</f>
        <v>0</v>
      </c>
      <c r="AR205" s="142" t="s">
        <v>203</v>
      </c>
      <c r="AT205" s="142" t="s">
        <v>443</v>
      </c>
      <c r="AU205" s="142" t="s">
        <v>82</v>
      </c>
      <c r="AY205" s="16" t="s">
        <v>156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80</v>
      </c>
      <c r="BK205" s="143">
        <f>ROUND(I205*H205,2)</f>
        <v>0</v>
      </c>
      <c r="BL205" s="16" t="s">
        <v>163</v>
      </c>
      <c r="BM205" s="142" t="s">
        <v>575</v>
      </c>
    </row>
    <row r="206" spans="2:65" s="1" customFormat="1">
      <c r="B206" s="31"/>
      <c r="D206" s="144" t="s">
        <v>165</v>
      </c>
      <c r="F206" s="145" t="s">
        <v>574</v>
      </c>
      <c r="I206" s="146"/>
      <c r="L206" s="31"/>
      <c r="M206" s="147"/>
      <c r="T206" s="52"/>
      <c r="AT206" s="16" t="s">
        <v>165</v>
      </c>
      <c r="AU206" s="16" t="s">
        <v>82</v>
      </c>
    </row>
    <row r="207" spans="2:65" s="1" customFormat="1" ht="24.15" customHeight="1">
      <c r="B207" s="130"/>
      <c r="C207" s="168" t="s">
        <v>311</v>
      </c>
      <c r="D207" s="168" t="s">
        <v>443</v>
      </c>
      <c r="E207" s="169" t="s">
        <v>576</v>
      </c>
      <c r="F207" s="170" t="s">
        <v>577</v>
      </c>
      <c r="G207" s="171" t="s">
        <v>173</v>
      </c>
      <c r="H207" s="172">
        <v>16</v>
      </c>
      <c r="I207" s="173"/>
      <c r="J207" s="174">
        <f>ROUND(I207*H207,2)</f>
        <v>0</v>
      </c>
      <c r="K207" s="170" t="s">
        <v>162</v>
      </c>
      <c r="L207" s="175"/>
      <c r="M207" s="176" t="s">
        <v>3</v>
      </c>
      <c r="N207" s="177" t="s">
        <v>43</v>
      </c>
      <c r="P207" s="140">
        <f>O207*H207</f>
        <v>0</v>
      </c>
      <c r="Q207" s="140">
        <v>2.5000000000000001E-3</v>
      </c>
      <c r="R207" s="140">
        <f>Q207*H207</f>
        <v>0.04</v>
      </c>
      <c r="S207" s="140">
        <v>0</v>
      </c>
      <c r="T207" s="141">
        <f>S207*H207</f>
        <v>0</v>
      </c>
      <c r="AR207" s="142" t="s">
        <v>203</v>
      </c>
      <c r="AT207" s="142" t="s">
        <v>443</v>
      </c>
      <c r="AU207" s="142" t="s">
        <v>82</v>
      </c>
      <c r="AY207" s="16" t="s">
        <v>156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163</v>
      </c>
      <c r="BM207" s="142" t="s">
        <v>578</v>
      </c>
    </row>
    <row r="208" spans="2:65" s="1" customFormat="1" ht="19.2">
      <c r="B208" s="31"/>
      <c r="D208" s="144" t="s">
        <v>165</v>
      </c>
      <c r="F208" s="145" t="s">
        <v>577</v>
      </c>
      <c r="I208" s="146"/>
      <c r="L208" s="31"/>
      <c r="M208" s="147"/>
      <c r="T208" s="52"/>
      <c r="AT208" s="16" t="s">
        <v>165</v>
      </c>
      <c r="AU208" s="16" t="s">
        <v>82</v>
      </c>
    </row>
    <row r="209" spans="2:65" s="12" customFormat="1">
      <c r="B209" s="150"/>
      <c r="D209" s="144" t="s">
        <v>169</v>
      </c>
      <c r="E209" s="151" t="s">
        <v>3</v>
      </c>
      <c r="F209" s="152" t="s">
        <v>579</v>
      </c>
      <c r="H209" s="153">
        <v>16</v>
      </c>
      <c r="I209" s="154"/>
      <c r="L209" s="150"/>
      <c r="M209" s="155"/>
      <c r="T209" s="156"/>
      <c r="AT209" s="151" t="s">
        <v>169</v>
      </c>
      <c r="AU209" s="151" t="s">
        <v>82</v>
      </c>
      <c r="AV209" s="12" t="s">
        <v>82</v>
      </c>
      <c r="AW209" s="12" t="s">
        <v>33</v>
      </c>
      <c r="AX209" s="12" t="s">
        <v>80</v>
      </c>
      <c r="AY209" s="151" t="s">
        <v>156</v>
      </c>
    </row>
    <row r="210" spans="2:65" s="1" customFormat="1" ht="24.15" customHeight="1">
      <c r="B210" s="130"/>
      <c r="C210" s="131" t="s">
        <v>318</v>
      </c>
      <c r="D210" s="131" t="s">
        <v>158</v>
      </c>
      <c r="E210" s="132" t="s">
        <v>580</v>
      </c>
      <c r="F210" s="133" t="s">
        <v>581</v>
      </c>
      <c r="G210" s="134" t="s">
        <v>173</v>
      </c>
      <c r="H210" s="135">
        <v>18</v>
      </c>
      <c r="I210" s="136"/>
      <c r="J210" s="137">
        <f>ROUND(I210*H210,2)</f>
        <v>0</v>
      </c>
      <c r="K210" s="133" t="s">
        <v>162</v>
      </c>
      <c r="L210" s="31"/>
      <c r="M210" s="138" t="s">
        <v>3</v>
      </c>
      <c r="N210" s="139" t="s">
        <v>43</v>
      </c>
      <c r="P210" s="140">
        <f>O210*H210</f>
        <v>0</v>
      </c>
      <c r="Q210" s="140">
        <v>0.10940999999999999</v>
      </c>
      <c r="R210" s="140">
        <f>Q210*H210</f>
        <v>1.9693799999999999</v>
      </c>
      <c r="S210" s="140">
        <v>0</v>
      </c>
      <c r="T210" s="141">
        <f>S210*H210</f>
        <v>0</v>
      </c>
      <c r="AR210" s="142" t="s">
        <v>163</v>
      </c>
      <c r="AT210" s="142" t="s">
        <v>158</v>
      </c>
      <c r="AU210" s="142" t="s">
        <v>82</v>
      </c>
      <c r="AY210" s="16" t="s">
        <v>156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80</v>
      </c>
      <c r="BK210" s="143">
        <f>ROUND(I210*H210,2)</f>
        <v>0</v>
      </c>
      <c r="BL210" s="16" t="s">
        <v>163</v>
      </c>
      <c r="BM210" s="142" t="s">
        <v>582</v>
      </c>
    </row>
    <row r="211" spans="2:65" s="1" customFormat="1" ht="19.2">
      <c r="B211" s="31"/>
      <c r="D211" s="144" t="s">
        <v>165</v>
      </c>
      <c r="F211" s="145" t="s">
        <v>583</v>
      </c>
      <c r="I211" s="146"/>
      <c r="L211" s="31"/>
      <c r="M211" s="147"/>
      <c r="T211" s="52"/>
      <c r="AT211" s="16" t="s">
        <v>165</v>
      </c>
      <c r="AU211" s="16" t="s">
        <v>82</v>
      </c>
    </row>
    <row r="212" spans="2:65" s="1" customFormat="1">
      <c r="B212" s="31"/>
      <c r="D212" s="148" t="s">
        <v>167</v>
      </c>
      <c r="F212" s="149" t="s">
        <v>584</v>
      </c>
      <c r="I212" s="146"/>
      <c r="L212" s="31"/>
      <c r="M212" s="147"/>
      <c r="T212" s="52"/>
      <c r="AT212" s="16" t="s">
        <v>167</v>
      </c>
      <c r="AU212" s="16" t="s">
        <v>82</v>
      </c>
    </row>
    <row r="213" spans="2:65" s="1" customFormat="1" ht="21.75" customHeight="1">
      <c r="B213" s="130"/>
      <c r="C213" s="168" t="s">
        <v>325</v>
      </c>
      <c r="D213" s="168" t="s">
        <v>443</v>
      </c>
      <c r="E213" s="169" t="s">
        <v>585</v>
      </c>
      <c r="F213" s="170" t="s">
        <v>586</v>
      </c>
      <c r="G213" s="171" t="s">
        <v>173</v>
      </c>
      <c r="H213" s="172">
        <v>18</v>
      </c>
      <c r="I213" s="173"/>
      <c r="J213" s="174">
        <f>ROUND(I213*H213,2)</f>
        <v>0</v>
      </c>
      <c r="K213" s="170" t="s">
        <v>162</v>
      </c>
      <c r="L213" s="175"/>
      <c r="M213" s="176" t="s">
        <v>3</v>
      </c>
      <c r="N213" s="177" t="s">
        <v>43</v>
      </c>
      <c r="P213" s="140">
        <f>O213*H213</f>
        <v>0</v>
      </c>
      <c r="Q213" s="140">
        <v>6.4999999999999997E-3</v>
      </c>
      <c r="R213" s="140">
        <f>Q213*H213</f>
        <v>0.11699999999999999</v>
      </c>
      <c r="S213" s="140">
        <v>0</v>
      </c>
      <c r="T213" s="141">
        <f>S213*H213</f>
        <v>0</v>
      </c>
      <c r="AR213" s="142" t="s">
        <v>203</v>
      </c>
      <c r="AT213" s="142" t="s">
        <v>443</v>
      </c>
      <c r="AU213" s="142" t="s">
        <v>82</v>
      </c>
      <c r="AY213" s="16" t="s">
        <v>156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80</v>
      </c>
      <c r="BK213" s="143">
        <f>ROUND(I213*H213,2)</f>
        <v>0</v>
      </c>
      <c r="BL213" s="16" t="s">
        <v>163</v>
      </c>
      <c r="BM213" s="142" t="s">
        <v>587</v>
      </c>
    </row>
    <row r="214" spans="2:65" s="1" customFormat="1">
      <c r="B214" s="31"/>
      <c r="D214" s="144" t="s">
        <v>165</v>
      </c>
      <c r="F214" s="145" t="s">
        <v>586</v>
      </c>
      <c r="I214" s="146"/>
      <c r="L214" s="31"/>
      <c r="M214" s="147"/>
      <c r="T214" s="52"/>
      <c r="AT214" s="16" t="s">
        <v>165</v>
      </c>
      <c r="AU214" s="16" t="s">
        <v>82</v>
      </c>
    </row>
    <row r="215" spans="2:65" s="1" customFormat="1" ht="16.5" customHeight="1">
      <c r="B215" s="130"/>
      <c r="C215" s="168" t="s">
        <v>331</v>
      </c>
      <c r="D215" s="168" t="s">
        <v>443</v>
      </c>
      <c r="E215" s="169" t="s">
        <v>588</v>
      </c>
      <c r="F215" s="170" t="s">
        <v>589</v>
      </c>
      <c r="G215" s="171" t="s">
        <v>173</v>
      </c>
      <c r="H215" s="172">
        <v>68</v>
      </c>
      <c r="I215" s="173"/>
      <c r="J215" s="174">
        <f>ROUND(I215*H215,2)</f>
        <v>0</v>
      </c>
      <c r="K215" s="170" t="s">
        <v>162</v>
      </c>
      <c r="L215" s="175"/>
      <c r="M215" s="176" t="s">
        <v>3</v>
      </c>
      <c r="N215" s="177" t="s">
        <v>43</v>
      </c>
      <c r="P215" s="140">
        <f>O215*H215</f>
        <v>0</v>
      </c>
      <c r="Q215" s="140">
        <v>4.0000000000000002E-4</v>
      </c>
      <c r="R215" s="140">
        <f>Q215*H215</f>
        <v>2.7200000000000002E-2</v>
      </c>
      <c r="S215" s="140">
        <v>0</v>
      </c>
      <c r="T215" s="141">
        <f>S215*H215</f>
        <v>0</v>
      </c>
      <c r="AR215" s="142" t="s">
        <v>203</v>
      </c>
      <c r="AT215" s="142" t="s">
        <v>443</v>
      </c>
      <c r="AU215" s="142" t="s">
        <v>82</v>
      </c>
      <c r="AY215" s="16" t="s">
        <v>156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80</v>
      </c>
      <c r="BK215" s="143">
        <f>ROUND(I215*H215,2)</f>
        <v>0</v>
      </c>
      <c r="BL215" s="16" t="s">
        <v>163</v>
      </c>
      <c r="BM215" s="142" t="s">
        <v>590</v>
      </c>
    </row>
    <row r="216" spans="2:65" s="1" customFormat="1">
      <c r="B216" s="31"/>
      <c r="D216" s="144" t="s">
        <v>165</v>
      </c>
      <c r="F216" s="145" t="s">
        <v>589</v>
      </c>
      <c r="I216" s="146"/>
      <c r="L216" s="31"/>
      <c r="M216" s="147"/>
      <c r="T216" s="52"/>
      <c r="AT216" s="16" t="s">
        <v>165</v>
      </c>
      <c r="AU216" s="16" t="s">
        <v>82</v>
      </c>
    </row>
    <row r="217" spans="2:65" s="12" customFormat="1">
      <c r="B217" s="150"/>
      <c r="D217" s="144" t="s">
        <v>169</v>
      </c>
      <c r="E217" s="151" t="s">
        <v>3</v>
      </c>
      <c r="F217" s="152" t="s">
        <v>591</v>
      </c>
      <c r="H217" s="153">
        <v>68</v>
      </c>
      <c r="I217" s="154"/>
      <c r="L217" s="150"/>
      <c r="M217" s="155"/>
      <c r="T217" s="156"/>
      <c r="AT217" s="151" t="s">
        <v>169</v>
      </c>
      <c r="AU217" s="151" t="s">
        <v>82</v>
      </c>
      <c r="AV217" s="12" t="s">
        <v>82</v>
      </c>
      <c r="AW217" s="12" t="s">
        <v>33</v>
      </c>
      <c r="AX217" s="12" t="s">
        <v>80</v>
      </c>
      <c r="AY217" s="151" t="s">
        <v>156</v>
      </c>
    </row>
    <row r="218" spans="2:65" s="1" customFormat="1" ht="16.5" customHeight="1">
      <c r="B218" s="130"/>
      <c r="C218" s="168" t="s">
        <v>337</v>
      </c>
      <c r="D218" s="168" t="s">
        <v>443</v>
      </c>
      <c r="E218" s="169" t="s">
        <v>592</v>
      </c>
      <c r="F218" s="170" t="s">
        <v>593</v>
      </c>
      <c r="G218" s="171" t="s">
        <v>173</v>
      </c>
      <c r="H218" s="172">
        <v>18</v>
      </c>
      <c r="I218" s="173"/>
      <c r="J218" s="174">
        <f>ROUND(I218*H218,2)</f>
        <v>0</v>
      </c>
      <c r="K218" s="170" t="s">
        <v>162</v>
      </c>
      <c r="L218" s="175"/>
      <c r="M218" s="176" t="s">
        <v>3</v>
      </c>
      <c r="N218" s="177" t="s">
        <v>43</v>
      </c>
      <c r="P218" s="140">
        <f>O218*H218</f>
        <v>0</v>
      </c>
      <c r="Q218" s="140">
        <v>1.4999999999999999E-4</v>
      </c>
      <c r="R218" s="140">
        <f>Q218*H218</f>
        <v>2.6999999999999997E-3</v>
      </c>
      <c r="S218" s="140">
        <v>0</v>
      </c>
      <c r="T218" s="141">
        <f>S218*H218</f>
        <v>0</v>
      </c>
      <c r="AR218" s="142" t="s">
        <v>203</v>
      </c>
      <c r="AT218" s="142" t="s">
        <v>443</v>
      </c>
      <c r="AU218" s="142" t="s">
        <v>82</v>
      </c>
      <c r="AY218" s="16" t="s">
        <v>156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80</v>
      </c>
      <c r="BK218" s="143">
        <f>ROUND(I218*H218,2)</f>
        <v>0</v>
      </c>
      <c r="BL218" s="16" t="s">
        <v>163</v>
      </c>
      <c r="BM218" s="142" t="s">
        <v>594</v>
      </c>
    </row>
    <row r="219" spans="2:65" s="1" customFormat="1">
      <c r="B219" s="31"/>
      <c r="D219" s="144" t="s">
        <v>165</v>
      </c>
      <c r="F219" s="145" t="s">
        <v>593</v>
      </c>
      <c r="I219" s="146"/>
      <c r="L219" s="31"/>
      <c r="M219" s="147"/>
      <c r="T219" s="52"/>
      <c r="AT219" s="16" t="s">
        <v>165</v>
      </c>
      <c r="AU219" s="16" t="s">
        <v>82</v>
      </c>
    </row>
    <row r="220" spans="2:65" s="1" customFormat="1" ht="24.15" customHeight="1">
      <c r="B220" s="130"/>
      <c r="C220" s="131" t="s">
        <v>343</v>
      </c>
      <c r="D220" s="131" t="s">
        <v>158</v>
      </c>
      <c r="E220" s="132" t="s">
        <v>595</v>
      </c>
      <c r="F220" s="133" t="s">
        <v>596</v>
      </c>
      <c r="G220" s="134" t="s">
        <v>161</v>
      </c>
      <c r="H220" s="135">
        <v>23.2</v>
      </c>
      <c r="I220" s="136"/>
      <c r="J220" s="137">
        <f>ROUND(I220*H220,2)</f>
        <v>0</v>
      </c>
      <c r="K220" s="133" t="s">
        <v>162</v>
      </c>
      <c r="L220" s="31"/>
      <c r="M220" s="138" t="s">
        <v>3</v>
      </c>
      <c r="N220" s="139" t="s">
        <v>43</v>
      </c>
      <c r="P220" s="140">
        <f>O220*H220</f>
        <v>0</v>
      </c>
      <c r="Q220" s="140">
        <v>2.5999999999999999E-3</v>
      </c>
      <c r="R220" s="140">
        <f>Q220*H220</f>
        <v>6.0319999999999999E-2</v>
      </c>
      <c r="S220" s="140">
        <v>0</v>
      </c>
      <c r="T220" s="141">
        <f>S220*H220</f>
        <v>0</v>
      </c>
      <c r="AR220" s="142" t="s">
        <v>163</v>
      </c>
      <c r="AT220" s="142" t="s">
        <v>158</v>
      </c>
      <c r="AU220" s="142" t="s">
        <v>82</v>
      </c>
      <c r="AY220" s="16" t="s">
        <v>156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80</v>
      </c>
      <c r="BK220" s="143">
        <f>ROUND(I220*H220,2)</f>
        <v>0</v>
      </c>
      <c r="BL220" s="16" t="s">
        <v>163</v>
      </c>
      <c r="BM220" s="142" t="s">
        <v>597</v>
      </c>
    </row>
    <row r="221" spans="2:65" s="1" customFormat="1" ht="19.2">
      <c r="B221" s="31"/>
      <c r="D221" s="144" t="s">
        <v>165</v>
      </c>
      <c r="F221" s="145" t="s">
        <v>598</v>
      </c>
      <c r="I221" s="146"/>
      <c r="L221" s="31"/>
      <c r="M221" s="147"/>
      <c r="T221" s="52"/>
      <c r="AT221" s="16" t="s">
        <v>165</v>
      </c>
      <c r="AU221" s="16" t="s">
        <v>82</v>
      </c>
    </row>
    <row r="222" spans="2:65" s="1" customFormat="1">
      <c r="B222" s="31"/>
      <c r="D222" s="148" t="s">
        <v>167</v>
      </c>
      <c r="F222" s="149" t="s">
        <v>599</v>
      </c>
      <c r="I222" s="146"/>
      <c r="L222" s="31"/>
      <c r="M222" s="147"/>
      <c r="T222" s="52"/>
      <c r="AT222" s="16" t="s">
        <v>167</v>
      </c>
      <c r="AU222" s="16" t="s">
        <v>82</v>
      </c>
    </row>
    <row r="223" spans="2:65" s="12" customFormat="1">
      <c r="B223" s="150"/>
      <c r="D223" s="144" t="s">
        <v>169</v>
      </c>
      <c r="E223" s="151" t="s">
        <v>3</v>
      </c>
      <c r="F223" s="152" t="s">
        <v>600</v>
      </c>
      <c r="H223" s="153">
        <v>23.2</v>
      </c>
      <c r="I223" s="154"/>
      <c r="L223" s="150"/>
      <c r="M223" s="155"/>
      <c r="T223" s="156"/>
      <c r="AT223" s="151" t="s">
        <v>169</v>
      </c>
      <c r="AU223" s="151" t="s">
        <v>82</v>
      </c>
      <c r="AV223" s="12" t="s">
        <v>82</v>
      </c>
      <c r="AW223" s="12" t="s">
        <v>33</v>
      </c>
      <c r="AX223" s="12" t="s">
        <v>80</v>
      </c>
      <c r="AY223" s="151" t="s">
        <v>156</v>
      </c>
    </row>
    <row r="224" spans="2:65" s="1" customFormat="1" ht="16.5" customHeight="1">
      <c r="B224" s="130"/>
      <c r="C224" s="131" t="s">
        <v>349</v>
      </c>
      <c r="D224" s="131" t="s">
        <v>158</v>
      </c>
      <c r="E224" s="132" t="s">
        <v>601</v>
      </c>
      <c r="F224" s="133" t="s">
        <v>602</v>
      </c>
      <c r="G224" s="134" t="s">
        <v>161</v>
      </c>
      <c r="H224" s="135">
        <v>23.2</v>
      </c>
      <c r="I224" s="136"/>
      <c r="J224" s="137">
        <f>ROUND(I224*H224,2)</f>
        <v>0</v>
      </c>
      <c r="K224" s="133" t="s">
        <v>162</v>
      </c>
      <c r="L224" s="31"/>
      <c r="M224" s="138" t="s">
        <v>3</v>
      </c>
      <c r="N224" s="139" t="s">
        <v>43</v>
      </c>
      <c r="P224" s="140">
        <f>O224*H224</f>
        <v>0</v>
      </c>
      <c r="Q224" s="140">
        <v>1.0000000000000001E-5</v>
      </c>
      <c r="R224" s="140">
        <f>Q224*H224</f>
        <v>2.32E-4</v>
      </c>
      <c r="S224" s="140">
        <v>0</v>
      </c>
      <c r="T224" s="141">
        <f>S224*H224</f>
        <v>0</v>
      </c>
      <c r="AR224" s="142" t="s">
        <v>163</v>
      </c>
      <c r="AT224" s="142" t="s">
        <v>158</v>
      </c>
      <c r="AU224" s="142" t="s">
        <v>82</v>
      </c>
      <c r="AY224" s="16" t="s">
        <v>156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80</v>
      </c>
      <c r="BK224" s="143">
        <f>ROUND(I224*H224,2)</f>
        <v>0</v>
      </c>
      <c r="BL224" s="16" t="s">
        <v>163</v>
      </c>
      <c r="BM224" s="142" t="s">
        <v>603</v>
      </c>
    </row>
    <row r="225" spans="2:65" s="1" customFormat="1" ht="19.2">
      <c r="B225" s="31"/>
      <c r="D225" s="144" t="s">
        <v>165</v>
      </c>
      <c r="F225" s="145" t="s">
        <v>604</v>
      </c>
      <c r="I225" s="146"/>
      <c r="L225" s="31"/>
      <c r="M225" s="147"/>
      <c r="T225" s="52"/>
      <c r="AT225" s="16" t="s">
        <v>165</v>
      </c>
      <c r="AU225" s="16" t="s">
        <v>82</v>
      </c>
    </row>
    <row r="226" spans="2:65" s="1" customFormat="1">
      <c r="B226" s="31"/>
      <c r="D226" s="148" t="s">
        <v>167</v>
      </c>
      <c r="F226" s="149" t="s">
        <v>605</v>
      </c>
      <c r="I226" s="146"/>
      <c r="L226" s="31"/>
      <c r="M226" s="147"/>
      <c r="T226" s="52"/>
      <c r="AT226" s="16" t="s">
        <v>167</v>
      </c>
      <c r="AU226" s="16" t="s">
        <v>82</v>
      </c>
    </row>
    <row r="227" spans="2:65" s="1" customFormat="1" ht="16.5" customHeight="1">
      <c r="B227" s="130"/>
      <c r="C227" s="131" t="s">
        <v>355</v>
      </c>
      <c r="D227" s="131" t="s">
        <v>158</v>
      </c>
      <c r="E227" s="132" t="s">
        <v>606</v>
      </c>
      <c r="F227" s="133" t="s">
        <v>607</v>
      </c>
      <c r="G227" s="134" t="s">
        <v>161</v>
      </c>
      <c r="H227" s="135">
        <v>11.6</v>
      </c>
      <c r="I227" s="136"/>
      <c r="J227" s="137">
        <f>ROUND(I227*H227,2)</f>
        <v>0</v>
      </c>
      <c r="K227" s="133" t="s">
        <v>3</v>
      </c>
      <c r="L227" s="31"/>
      <c r="M227" s="138" t="s">
        <v>3</v>
      </c>
      <c r="N227" s="139" t="s">
        <v>43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163</v>
      </c>
      <c r="AT227" s="142" t="s">
        <v>158</v>
      </c>
      <c r="AU227" s="142" t="s">
        <v>82</v>
      </c>
      <c r="AY227" s="16" t="s">
        <v>156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80</v>
      </c>
      <c r="BK227" s="143">
        <f>ROUND(I227*H227,2)</f>
        <v>0</v>
      </c>
      <c r="BL227" s="16" t="s">
        <v>163</v>
      </c>
      <c r="BM227" s="142" t="s">
        <v>608</v>
      </c>
    </row>
    <row r="228" spans="2:65" s="1" customFormat="1">
      <c r="B228" s="31"/>
      <c r="D228" s="144" t="s">
        <v>165</v>
      </c>
      <c r="F228" s="145" t="s">
        <v>607</v>
      </c>
      <c r="I228" s="146"/>
      <c r="L228" s="31"/>
      <c r="M228" s="147"/>
      <c r="T228" s="52"/>
      <c r="AT228" s="16" t="s">
        <v>165</v>
      </c>
      <c r="AU228" s="16" t="s">
        <v>82</v>
      </c>
    </row>
    <row r="229" spans="2:65" s="12" customFormat="1">
      <c r="B229" s="150"/>
      <c r="D229" s="144" t="s">
        <v>169</v>
      </c>
      <c r="E229" s="151" t="s">
        <v>3</v>
      </c>
      <c r="F229" s="152" t="s">
        <v>609</v>
      </c>
      <c r="H229" s="153">
        <v>11.6</v>
      </c>
      <c r="I229" s="154"/>
      <c r="L229" s="150"/>
      <c r="M229" s="155"/>
      <c r="T229" s="156"/>
      <c r="AT229" s="151" t="s">
        <v>169</v>
      </c>
      <c r="AU229" s="151" t="s">
        <v>82</v>
      </c>
      <c r="AV229" s="12" t="s">
        <v>82</v>
      </c>
      <c r="AW229" s="12" t="s">
        <v>33</v>
      </c>
      <c r="AX229" s="12" t="s">
        <v>80</v>
      </c>
      <c r="AY229" s="151" t="s">
        <v>156</v>
      </c>
    </row>
    <row r="230" spans="2:65" s="1" customFormat="1" ht="16.5" customHeight="1">
      <c r="B230" s="130"/>
      <c r="C230" s="168" t="s">
        <v>202</v>
      </c>
      <c r="D230" s="168" t="s">
        <v>443</v>
      </c>
      <c r="E230" s="169" t="s">
        <v>610</v>
      </c>
      <c r="F230" s="170" t="s">
        <v>611</v>
      </c>
      <c r="G230" s="171" t="s">
        <v>173</v>
      </c>
      <c r="H230" s="172">
        <v>49</v>
      </c>
      <c r="I230" s="173"/>
      <c r="J230" s="174">
        <f>ROUND(I230*H230,2)</f>
        <v>0</v>
      </c>
      <c r="K230" s="170" t="s">
        <v>3</v>
      </c>
      <c r="L230" s="175"/>
      <c r="M230" s="176" t="s">
        <v>3</v>
      </c>
      <c r="N230" s="177" t="s">
        <v>43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203</v>
      </c>
      <c r="AT230" s="142" t="s">
        <v>443</v>
      </c>
      <c r="AU230" s="142" t="s">
        <v>82</v>
      </c>
      <c r="AY230" s="16" t="s">
        <v>156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80</v>
      </c>
      <c r="BK230" s="143">
        <f>ROUND(I230*H230,2)</f>
        <v>0</v>
      </c>
      <c r="BL230" s="16" t="s">
        <v>163</v>
      </c>
      <c r="BM230" s="142" t="s">
        <v>612</v>
      </c>
    </row>
    <row r="231" spans="2:65" s="1" customFormat="1">
      <c r="B231" s="31"/>
      <c r="D231" s="144" t="s">
        <v>165</v>
      </c>
      <c r="F231" s="145" t="s">
        <v>611</v>
      </c>
      <c r="I231" s="146"/>
      <c r="L231" s="31"/>
      <c r="M231" s="147"/>
      <c r="T231" s="52"/>
      <c r="AT231" s="16" t="s">
        <v>165</v>
      </c>
      <c r="AU231" s="16" t="s">
        <v>82</v>
      </c>
    </row>
    <row r="232" spans="2:65" s="1" customFormat="1" ht="21.75" customHeight="1">
      <c r="B232" s="130"/>
      <c r="C232" s="168" t="s">
        <v>366</v>
      </c>
      <c r="D232" s="168" t="s">
        <v>443</v>
      </c>
      <c r="E232" s="169" t="s">
        <v>613</v>
      </c>
      <c r="F232" s="170" t="s">
        <v>614</v>
      </c>
      <c r="G232" s="171" t="s">
        <v>485</v>
      </c>
      <c r="H232" s="172">
        <v>49</v>
      </c>
      <c r="I232" s="173"/>
      <c r="J232" s="174">
        <f>ROUND(I232*H232,2)</f>
        <v>0</v>
      </c>
      <c r="K232" s="170" t="s">
        <v>3</v>
      </c>
      <c r="L232" s="175"/>
      <c r="M232" s="176" t="s">
        <v>3</v>
      </c>
      <c r="N232" s="177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203</v>
      </c>
      <c r="AT232" s="142" t="s">
        <v>443</v>
      </c>
      <c r="AU232" s="142" t="s">
        <v>82</v>
      </c>
      <c r="AY232" s="16" t="s">
        <v>156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80</v>
      </c>
      <c r="BK232" s="143">
        <f>ROUND(I232*H232,2)</f>
        <v>0</v>
      </c>
      <c r="BL232" s="16" t="s">
        <v>163</v>
      </c>
      <c r="BM232" s="142" t="s">
        <v>615</v>
      </c>
    </row>
    <row r="233" spans="2:65" s="1" customFormat="1">
      <c r="B233" s="31"/>
      <c r="D233" s="144" t="s">
        <v>165</v>
      </c>
      <c r="F233" s="145" t="s">
        <v>614</v>
      </c>
      <c r="I233" s="146"/>
      <c r="L233" s="31"/>
      <c r="M233" s="147"/>
      <c r="T233" s="52"/>
      <c r="AT233" s="16" t="s">
        <v>165</v>
      </c>
      <c r="AU233" s="16" t="s">
        <v>82</v>
      </c>
    </row>
    <row r="234" spans="2:65" s="1" customFormat="1" ht="33" customHeight="1">
      <c r="B234" s="130"/>
      <c r="C234" s="131" t="s">
        <v>372</v>
      </c>
      <c r="D234" s="131" t="s">
        <v>158</v>
      </c>
      <c r="E234" s="132" t="s">
        <v>616</v>
      </c>
      <c r="F234" s="133" t="s">
        <v>617</v>
      </c>
      <c r="G234" s="134" t="s">
        <v>516</v>
      </c>
      <c r="H234" s="135">
        <v>2416</v>
      </c>
      <c r="I234" s="136"/>
      <c r="J234" s="137">
        <f>ROUND(I234*H234,2)</f>
        <v>0</v>
      </c>
      <c r="K234" s="133" t="s">
        <v>162</v>
      </c>
      <c r="L234" s="31"/>
      <c r="M234" s="138" t="s">
        <v>3</v>
      </c>
      <c r="N234" s="139" t="s">
        <v>43</v>
      </c>
      <c r="P234" s="140">
        <f>O234*H234</f>
        <v>0</v>
      </c>
      <c r="Q234" s="140">
        <v>0.15540000000000001</v>
      </c>
      <c r="R234" s="140">
        <f>Q234*H234</f>
        <v>375.44640000000004</v>
      </c>
      <c r="S234" s="140">
        <v>0</v>
      </c>
      <c r="T234" s="141">
        <f>S234*H234</f>
        <v>0</v>
      </c>
      <c r="AR234" s="142" t="s">
        <v>163</v>
      </c>
      <c r="AT234" s="142" t="s">
        <v>158</v>
      </c>
      <c r="AU234" s="142" t="s">
        <v>82</v>
      </c>
      <c r="AY234" s="16" t="s">
        <v>156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80</v>
      </c>
      <c r="BK234" s="143">
        <f>ROUND(I234*H234,2)</f>
        <v>0</v>
      </c>
      <c r="BL234" s="16" t="s">
        <v>163</v>
      </c>
      <c r="BM234" s="142" t="s">
        <v>618</v>
      </c>
    </row>
    <row r="235" spans="2:65" s="1" customFormat="1" ht="28.8">
      <c r="B235" s="31"/>
      <c r="D235" s="144" t="s">
        <v>165</v>
      </c>
      <c r="F235" s="145" t="s">
        <v>619</v>
      </c>
      <c r="I235" s="146"/>
      <c r="L235" s="31"/>
      <c r="M235" s="147"/>
      <c r="T235" s="52"/>
      <c r="AT235" s="16" t="s">
        <v>165</v>
      </c>
      <c r="AU235" s="16" t="s">
        <v>82</v>
      </c>
    </row>
    <row r="236" spans="2:65" s="1" customFormat="1">
      <c r="B236" s="31"/>
      <c r="D236" s="148" t="s">
        <v>167</v>
      </c>
      <c r="F236" s="149" t="s">
        <v>620</v>
      </c>
      <c r="I236" s="146"/>
      <c r="L236" s="31"/>
      <c r="M236" s="147"/>
      <c r="T236" s="52"/>
      <c r="AT236" s="16" t="s">
        <v>167</v>
      </c>
      <c r="AU236" s="16" t="s">
        <v>82</v>
      </c>
    </row>
    <row r="237" spans="2:65" s="12" customFormat="1">
      <c r="B237" s="150"/>
      <c r="D237" s="144" t="s">
        <v>169</v>
      </c>
      <c r="E237" s="151" t="s">
        <v>3</v>
      </c>
      <c r="F237" s="152" t="s">
        <v>621</v>
      </c>
      <c r="H237" s="153">
        <v>2416</v>
      </c>
      <c r="I237" s="154"/>
      <c r="L237" s="150"/>
      <c r="M237" s="155"/>
      <c r="T237" s="156"/>
      <c r="AT237" s="151" t="s">
        <v>169</v>
      </c>
      <c r="AU237" s="151" t="s">
        <v>82</v>
      </c>
      <c r="AV237" s="12" t="s">
        <v>82</v>
      </c>
      <c r="AW237" s="12" t="s">
        <v>33</v>
      </c>
      <c r="AX237" s="12" t="s">
        <v>80</v>
      </c>
      <c r="AY237" s="151" t="s">
        <v>156</v>
      </c>
    </row>
    <row r="238" spans="2:65" s="1" customFormat="1" ht="16.5" customHeight="1">
      <c r="B238" s="130"/>
      <c r="C238" s="168" t="s">
        <v>380</v>
      </c>
      <c r="D238" s="168" t="s">
        <v>443</v>
      </c>
      <c r="E238" s="169" t="s">
        <v>622</v>
      </c>
      <c r="F238" s="170" t="s">
        <v>623</v>
      </c>
      <c r="G238" s="171" t="s">
        <v>516</v>
      </c>
      <c r="H238" s="172">
        <v>2440.16</v>
      </c>
      <c r="I238" s="173"/>
      <c r="J238" s="174">
        <f>ROUND(I238*H238,2)</f>
        <v>0</v>
      </c>
      <c r="K238" s="170" t="s">
        <v>162</v>
      </c>
      <c r="L238" s="175"/>
      <c r="M238" s="176" t="s">
        <v>3</v>
      </c>
      <c r="N238" s="177" t="s">
        <v>43</v>
      </c>
      <c r="P238" s="140">
        <f>O238*H238</f>
        <v>0</v>
      </c>
      <c r="Q238" s="140">
        <v>4.4999999999999998E-2</v>
      </c>
      <c r="R238" s="140">
        <f>Q238*H238</f>
        <v>109.80719999999999</v>
      </c>
      <c r="S238" s="140">
        <v>0</v>
      </c>
      <c r="T238" s="141">
        <f>S238*H238</f>
        <v>0</v>
      </c>
      <c r="AR238" s="142" t="s">
        <v>203</v>
      </c>
      <c r="AT238" s="142" t="s">
        <v>443</v>
      </c>
      <c r="AU238" s="142" t="s">
        <v>82</v>
      </c>
      <c r="AY238" s="16" t="s">
        <v>156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80</v>
      </c>
      <c r="BK238" s="143">
        <f>ROUND(I238*H238,2)</f>
        <v>0</v>
      </c>
      <c r="BL238" s="16" t="s">
        <v>163</v>
      </c>
      <c r="BM238" s="142" t="s">
        <v>624</v>
      </c>
    </row>
    <row r="239" spans="2:65" s="1" customFormat="1">
      <c r="B239" s="31"/>
      <c r="D239" s="144" t="s">
        <v>165</v>
      </c>
      <c r="F239" s="145" t="s">
        <v>623</v>
      </c>
      <c r="I239" s="146"/>
      <c r="L239" s="31"/>
      <c r="M239" s="147"/>
      <c r="T239" s="52"/>
      <c r="AT239" s="16" t="s">
        <v>165</v>
      </c>
      <c r="AU239" s="16" t="s">
        <v>82</v>
      </c>
    </row>
    <row r="240" spans="2:65" s="12" customFormat="1">
      <c r="B240" s="150"/>
      <c r="D240" s="144" t="s">
        <v>169</v>
      </c>
      <c r="E240" s="151" t="s">
        <v>3</v>
      </c>
      <c r="F240" s="152" t="s">
        <v>625</v>
      </c>
      <c r="H240" s="153">
        <v>2440.16</v>
      </c>
      <c r="I240" s="154"/>
      <c r="L240" s="150"/>
      <c r="M240" s="155"/>
      <c r="T240" s="156"/>
      <c r="AT240" s="151" t="s">
        <v>169</v>
      </c>
      <c r="AU240" s="151" t="s">
        <v>82</v>
      </c>
      <c r="AV240" s="12" t="s">
        <v>82</v>
      </c>
      <c r="AW240" s="12" t="s">
        <v>33</v>
      </c>
      <c r="AX240" s="12" t="s">
        <v>80</v>
      </c>
      <c r="AY240" s="151" t="s">
        <v>156</v>
      </c>
    </row>
    <row r="241" spans="2:65" s="11" customFormat="1" ht="22.8" customHeight="1">
      <c r="B241" s="118"/>
      <c r="D241" s="119" t="s">
        <v>71</v>
      </c>
      <c r="E241" s="128" t="s">
        <v>626</v>
      </c>
      <c r="F241" s="128" t="s">
        <v>627</v>
      </c>
      <c r="I241" s="121"/>
      <c r="J241" s="129">
        <f>BK241</f>
        <v>0</v>
      </c>
      <c r="L241" s="118"/>
      <c r="M241" s="123"/>
      <c r="P241" s="124">
        <f>SUM(P242:P244)</f>
        <v>0</v>
      </c>
      <c r="R241" s="124">
        <f>SUM(R242:R244)</f>
        <v>0</v>
      </c>
      <c r="T241" s="125">
        <f>SUM(T242:T244)</f>
        <v>0</v>
      </c>
      <c r="AR241" s="119" t="s">
        <v>80</v>
      </c>
      <c r="AT241" s="126" t="s">
        <v>71</v>
      </c>
      <c r="AU241" s="126" t="s">
        <v>80</v>
      </c>
      <c r="AY241" s="119" t="s">
        <v>156</v>
      </c>
      <c r="BK241" s="127">
        <f>SUM(BK242:BK244)</f>
        <v>0</v>
      </c>
    </row>
    <row r="242" spans="2:65" s="1" customFormat="1" ht="33" customHeight="1">
      <c r="B242" s="130"/>
      <c r="C242" s="131" t="s">
        <v>388</v>
      </c>
      <c r="D242" s="131" t="s">
        <v>158</v>
      </c>
      <c r="E242" s="132" t="s">
        <v>628</v>
      </c>
      <c r="F242" s="133" t="s">
        <v>629</v>
      </c>
      <c r="G242" s="134" t="s">
        <v>400</v>
      </c>
      <c r="H242" s="135">
        <v>5420.598</v>
      </c>
      <c r="I242" s="136"/>
      <c r="J242" s="137">
        <f>ROUND(I242*H242,2)</f>
        <v>0</v>
      </c>
      <c r="K242" s="133" t="s">
        <v>162</v>
      </c>
      <c r="L242" s="31"/>
      <c r="M242" s="138" t="s">
        <v>3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163</v>
      </c>
      <c r="AT242" s="142" t="s">
        <v>158</v>
      </c>
      <c r="AU242" s="142" t="s">
        <v>82</v>
      </c>
      <c r="AY242" s="16" t="s">
        <v>156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80</v>
      </c>
      <c r="BK242" s="143">
        <f>ROUND(I242*H242,2)</f>
        <v>0</v>
      </c>
      <c r="BL242" s="16" t="s">
        <v>163</v>
      </c>
      <c r="BM242" s="142" t="s">
        <v>630</v>
      </c>
    </row>
    <row r="243" spans="2:65" s="1" customFormat="1" ht="28.8">
      <c r="B243" s="31"/>
      <c r="D243" s="144" t="s">
        <v>165</v>
      </c>
      <c r="F243" s="145" t="s">
        <v>631</v>
      </c>
      <c r="I243" s="146"/>
      <c r="L243" s="31"/>
      <c r="M243" s="147"/>
      <c r="T243" s="52"/>
      <c r="AT243" s="16" t="s">
        <v>165</v>
      </c>
      <c r="AU243" s="16" t="s">
        <v>82</v>
      </c>
    </row>
    <row r="244" spans="2:65" s="1" customFormat="1">
      <c r="B244" s="31"/>
      <c r="D244" s="148" t="s">
        <v>167</v>
      </c>
      <c r="F244" s="149" t="s">
        <v>632</v>
      </c>
      <c r="I244" s="146"/>
      <c r="L244" s="31"/>
      <c r="M244" s="147"/>
      <c r="T244" s="52"/>
      <c r="AT244" s="16" t="s">
        <v>167</v>
      </c>
      <c r="AU244" s="16" t="s">
        <v>82</v>
      </c>
    </row>
    <row r="245" spans="2:65" s="11" customFormat="1" ht="25.95" customHeight="1">
      <c r="B245" s="118"/>
      <c r="D245" s="119" t="s">
        <v>71</v>
      </c>
      <c r="E245" s="120" t="s">
        <v>633</v>
      </c>
      <c r="F245" s="120" t="s">
        <v>634</v>
      </c>
      <c r="I245" s="121"/>
      <c r="J245" s="122">
        <f>BK245</f>
        <v>0</v>
      </c>
      <c r="L245" s="118"/>
      <c r="M245" s="123"/>
      <c r="P245" s="124">
        <f>P246</f>
        <v>0</v>
      </c>
      <c r="R245" s="124">
        <f>R246</f>
        <v>0.44268300000000005</v>
      </c>
      <c r="T245" s="125">
        <f>T246</f>
        <v>0</v>
      </c>
      <c r="AR245" s="119" t="s">
        <v>82</v>
      </c>
      <c r="AT245" s="126" t="s">
        <v>71</v>
      </c>
      <c r="AU245" s="126" t="s">
        <v>72</v>
      </c>
      <c r="AY245" s="119" t="s">
        <v>156</v>
      </c>
      <c r="BK245" s="127">
        <f>BK246</f>
        <v>0</v>
      </c>
    </row>
    <row r="246" spans="2:65" s="11" customFormat="1" ht="22.8" customHeight="1">
      <c r="B246" s="118"/>
      <c r="D246" s="119" t="s">
        <v>71</v>
      </c>
      <c r="E246" s="128" t="s">
        <v>635</v>
      </c>
      <c r="F246" s="128" t="s">
        <v>636</v>
      </c>
      <c r="I246" s="121"/>
      <c r="J246" s="129">
        <f>BK246</f>
        <v>0</v>
      </c>
      <c r="L246" s="118"/>
      <c r="M246" s="123"/>
      <c r="P246" s="124">
        <f>SUM(P247:P255)</f>
        <v>0</v>
      </c>
      <c r="R246" s="124">
        <f>SUM(R247:R255)</f>
        <v>0.44268300000000005</v>
      </c>
      <c r="T246" s="125">
        <f>SUM(T247:T255)</f>
        <v>0</v>
      </c>
      <c r="AR246" s="119" t="s">
        <v>82</v>
      </c>
      <c r="AT246" s="126" t="s">
        <v>71</v>
      </c>
      <c r="AU246" s="126" t="s">
        <v>80</v>
      </c>
      <c r="AY246" s="119" t="s">
        <v>156</v>
      </c>
      <c r="BK246" s="127">
        <f>SUM(BK247:BK255)</f>
        <v>0</v>
      </c>
    </row>
    <row r="247" spans="2:65" s="1" customFormat="1" ht="24.15" customHeight="1">
      <c r="B247" s="130"/>
      <c r="C247" s="131" t="s">
        <v>397</v>
      </c>
      <c r="D247" s="131" t="s">
        <v>158</v>
      </c>
      <c r="E247" s="132" t="s">
        <v>637</v>
      </c>
      <c r="F247" s="133" t="s">
        <v>638</v>
      </c>
      <c r="G247" s="134" t="s">
        <v>516</v>
      </c>
      <c r="H247" s="135">
        <v>29.7</v>
      </c>
      <c r="I247" s="136"/>
      <c r="J247" s="137">
        <f>ROUND(I247*H247,2)</f>
        <v>0</v>
      </c>
      <c r="K247" s="133" t="s">
        <v>3</v>
      </c>
      <c r="L247" s="31"/>
      <c r="M247" s="138" t="s">
        <v>3</v>
      </c>
      <c r="N247" s="139" t="s">
        <v>43</v>
      </c>
      <c r="P247" s="140">
        <f>O247*H247</f>
        <v>0</v>
      </c>
      <c r="Q247" s="140">
        <v>3.3899999999999998E-3</v>
      </c>
      <c r="R247" s="140">
        <f>Q247*H247</f>
        <v>0.10068299999999999</v>
      </c>
      <c r="S247" s="140">
        <v>0</v>
      </c>
      <c r="T247" s="141">
        <f>S247*H247</f>
        <v>0</v>
      </c>
      <c r="AR247" s="142" t="s">
        <v>250</v>
      </c>
      <c r="AT247" s="142" t="s">
        <v>158</v>
      </c>
      <c r="AU247" s="142" t="s">
        <v>82</v>
      </c>
      <c r="AY247" s="16" t="s">
        <v>156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80</v>
      </c>
      <c r="BK247" s="143">
        <f>ROUND(I247*H247,2)</f>
        <v>0</v>
      </c>
      <c r="BL247" s="16" t="s">
        <v>250</v>
      </c>
      <c r="BM247" s="142" t="s">
        <v>639</v>
      </c>
    </row>
    <row r="248" spans="2:65" s="1" customFormat="1" ht="19.2">
      <c r="B248" s="31"/>
      <c r="D248" s="144" t="s">
        <v>165</v>
      </c>
      <c r="F248" s="145" t="s">
        <v>638</v>
      </c>
      <c r="I248" s="146"/>
      <c r="L248" s="31"/>
      <c r="M248" s="147"/>
      <c r="T248" s="52"/>
      <c r="AT248" s="16" t="s">
        <v>165</v>
      </c>
      <c r="AU248" s="16" t="s">
        <v>82</v>
      </c>
    </row>
    <row r="249" spans="2:65" s="12" customFormat="1">
      <c r="B249" s="150"/>
      <c r="D249" s="144" t="s">
        <v>169</v>
      </c>
      <c r="E249" s="151" t="s">
        <v>3</v>
      </c>
      <c r="F249" s="152" t="s">
        <v>640</v>
      </c>
      <c r="H249" s="153">
        <v>29.7</v>
      </c>
      <c r="I249" s="154"/>
      <c r="L249" s="150"/>
      <c r="M249" s="155"/>
      <c r="T249" s="156"/>
      <c r="AT249" s="151" t="s">
        <v>169</v>
      </c>
      <c r="AU249" s="151" t="s">
        <v>82</v>
      </c>
      <c r="AV249" s="12" t="s">
        <v>82</v>
      </c>
      <c r="AW249" s="12" t="s">
        <v>33</v>
      </c>
      <c r="AX249" s="12" t="s">
        <v>80</v>
      </c>
      <c r="AY249" s="151" t="s">
        <v>156</v>
      </c>
    </row>
    <row r="250" spans="2:65" s="1" customFormat="1" ht="24.15" customHeight="1">
      <c r="B250" s="130"/>
      <c r="C250" s="168" t="s">
        <v>404</v>
      </c>
      <c r="D250" s="168" t="s">
        <v>443</v>
      </c>
      <c r="E250" s="169" t="s">
        <v>641</v>
      </c>
      <c r="F250" s="170" t="s">
        <v>642</v>
      </c>
      <c r="G250" s="171" t="s">
        <v>516</v>
      </c>
      <c r="H250" s="172">
        <v>68.400000000000006</v>
      </c>
      <c r="I250" s="173"/>
      <c r="J250" s="174">
        <f>ROUND(I250*H250,2)</f>
        <v>0</v>
      </c>
      <c r="K250" s="170" t="s">
        <v>3</v>
      </c>
      <c r="L250" s="175"/>
      <c r="M250" s="176" t="s">
        <v>3</v>
      </c>
      <c r="N250" s="177" t="s">
        <v>43</v>
      </c>
      <c r="P250" s="140">
        <f>O250*H250</f>
        <v>0</v>
      </c>
      <c r="Q250" s="140">
        <v>5.0000000000000001E-3</v>
      </c>
      <c r="R250" s="140">
        <f>Q250*H250</f>
        <v>0.34200000000000003</v>
      </c>
      <c r="S250" s="140">
        <v>0</v>
      </c>
      <c r="T250" s="141">
        <f>S250*H250</f>
        <v>0</v>
      </c>
      <c r="AR250" s="142" t="s">
        <v>349</v>
      </c>
      <c r="AT250" s="142" t="s">
        <v>443</v>
      </c>
      <c r="AU250" s="142" t="s">
        <v>82</v>
      </c>
      <c r="AY250" s="16" t="s">
        <v>156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80</v>
      </c>
      <c r="BK250" s="143">
        <f>ROUND(I250*H250,2)</f>
        <v>0</v>
      </c>
      <c r="BL250" s="16" t="s">
        <v>250</v>
      </c>
      <c r="BM250" s="142" t="s">
        <v>643</v>
      </c>
    </row>
    <row r="251" spans="2:65" s="1" customFormat="1" ht="19.2">
      <c r="B251" s="31"/>
      <c r="D251" s="144" t="s">
        <v>165</v>
      </c>
      <c r="F251" s="145" t="s">
        <v>642</v>
      </c>
      <c r="I251" s="146"/>
      <c r="L251" s="31"/>
      <c r="M251" s="147"/>
      <c r="T251" s="52"/>
      <c r="AT251" s="16" t="s">
        <v>165</v>
      </c>
      <c r="AU251" s="16" t="s">
        <v>82</v>
      </c>
    </row>
    <row r="252" spans="2:65" s="12" customFormat="1">
      <c r="B252" s="150"/>
      <c r="D252" s="144" t="s">
        <v>169</v>
      </c>
      <c r="E252" s="151" t="s">
        <v>3</v>
      </c>
      <c r="F252" s="152" t="s">
        <v>644</v>
      </c>
      <c r="H252" s="153">
        <v>68.400000000000006</v>
      </c>
      <c r="I252" s="154"/>
      <c r="L252" s="150"/>
      <c r="M252" s="155"/>
      <c r="T252" s="156"/>
      <c r="AT252" s="151" t="s">
        <v>169</v>
      </c>
      <c r="AU252" s="151" t="s">
        <v>82</v>
      </c>
      <c r="AV252" s="12" t="s">
        <v>82</v>
      </c>
      <c r="AW252" s="12" t="s">
        <v>33</v>
      </c>
      <c r="AX252" s="12" t="s">
        <v>80</v>
      </c>
      <c r="AY252" s="151" t="s">
        <v>156</v>
      </c>
    </row>
    <row r="253" spans="2:65" s="1" customFormat="1" ht="24.15" customHeight="1">
      <c r="B253" s="130"/>
      <c r="C253" s="131" t="s">
        <v>645</v>
      </c>
      <c r="D253" s="131" t="s">
        <v>158</v>
      </c>
      <c r="E253" s="132" t="s">
        <v>646</v>
      </c>
      <c r="F253" s="133" t="s">
        <v>647</v>
      </c>
      <c r="G253" s="134" t="s">
        <v>400</v>
      </c>
      <c r="H253" s="135">
        <v>0.4</v>
      </c>
      <c r="I253" s="136"/>
      <c r="J253" s="137">
        <f>ROUND(I253*H253,2)</f>
        <v>0</v>
      </c>
      <c r="K253" s="133" t="s">
        <v>162</v>
      </c>
      <c r="L253" s="31"/>
      <c r="M253" s="138" t="s">
        <v>3</v>
      </c>
      <c r="N253" s="139" t="s">
        <v>43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250</v>
      </c>
      <c r="AT253" s="142" t="s">
        <v>158</v>
      </c>
      <c r="AU253" s="142" t="s">
        <v>82</v>
      </c>
      <c r="AY253" s="16" t="s">
        <v>156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80</v>
      </c>
      <c r="BK253" s="143">
        <f>ROUND(I253*H253,2)</f>
        <v>0</v>
      </c>
      <c r="BL253" s="16" t="s">
        <v>250</v>
      </c>
      <c r="BM253" s="142" t="s">
        <v>648</v>
      </c>
    </row>
    <row r="254" spans="2:65" s="1" customFormat="1" ht="28.8">
      <c r="B254" s="31"/>
      <c r="D254" s="144" t="s">
        <v>165</v>
      </c>
      <c r="F254" s="145" t="s">
        <v>649</v>
      </c>
      <c r="I254" s="146"/>
      <c r="L254" s="31"/>
      <c r="M254" s="147"/>
      <c r="T254" s="52"/>
      <c r="AT254" s="16" t="s">
        <v>165</v>
      </c>
      <c r="AU254" s="16" t="s">
        <v>82</v>
      </c>
    </row>
    <row r="255" spans="2:65" s="1" customFormat="1">
      <c r="B255" s="31"/>
      <c r="D255" s="148" t="s">
        <v>167</v>
      </c>
      <c r="F255" s="149" t="s">
        <v>650</v>
      </c>
      <c r="I255" s="146"/>
      <c r="L255" s="31"/>
      <c r="M255" s="178"/>
      <c r="N255" s="179"/>
      <c r="O255" s="179"/>
      <c r="P255" s="179"/>
      <c r="Q255" s="179"/>
      <c r="R255" s="179"/>
      <c r="S255" s="179"/>
      <c r="T255" s="180"/>
      <c r="AT255" s="16" t="s">
        <v>167</v>
      </c>
      <c r="AU255" s="16" t="s">
        <v>82</v>
      </c>
    </row>
    <row r="256" spans="2:65" s="1" customFormat="1" ht="6.9" customHeight="1">
      <c r="B256" s="40"/>
      <c r="C256" s="41"/>
      <c r="D256" s="41"/>
      <c r="E256" s="41"/>
      <c r="F256" s="41"/>
      <c r="G256" s="41"/>
      <c r="H256" s="41"/>
      <c r="I256" s="41"/>
      <c r="J256" s="41"/>
      <c r="K256" s="41"/>
      <c r="L256" s="31"/>
    </row>
  </sheetData>
  <autoFilter ref="C92:K255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200-000000000000}"/>
    <hyperlink ref="F106" r:id="rId2" xr:uid="{00000000-0004-0000-0200-000001000000}"/>
    <hyperlink ref="F111" r:id="rId3" xr:uid="{00000000-0004-0000-0200-000002000000}"/>
    <hyperlink ref="F115" r:id="rId4" xr:uid="{00000000-0004-0000-0200-000003000000}"/>
    <hyperlink ref="F119" r:id="rId5" xr:uid="{00000000-0004-0000-0200-000004000000}"/>
    <hyperlink ref="F123" r:id="rId6" xr:uid="{00000000-0004-0000-0200-000005000000}"/>
    <hyperlink ref="F129" r:id="rId7" xr:uid="{00000000-0004-0000-0200-000006000000}"/>
    <hyperlink ref="F136" r:id="rId8" xr:uid="{00000000-0004-0000-0200-000007000000}"/>
    <hyperlink ref="F140" r:id="rId9" xr:uid="{00000000-0004-0000-0200-000008000000}"/>
    <hyperlink ref="F148" r:id="rId10" xr:uid="{00000000-0004-0000-0200-000009000000}"/>
    <hyperlink ref="F152" r:id="rId11" xr:uid="{00000000-0004-0000-0200-00000A000000}"/>
    <hyperlink ref="F157" r:id="rId12" xr:uid="{00000000-0004-0000-0200-00000B000000}"/>
    <hyperlink ref="F165" r:id="rId13" xr:uid="{00000000-0004-0000-0200-00000C000000}"/>
    <hyperlink ref="F169" r:id="rId14" xr:uid="{00000000-0004-0000-0200-00000D000000}"/>
    <hyperlink ref="F175" r:id="rId15" xr:uid="{00000000-0004-0000-0200-00000E000000}"/>
    <hyperlink ref="F179" r:id="rId16" xr:uid="{00000000-0004-0000-0200-00000F000000}"/>
    <hyperlink ref="F183" r:id="rId17" xr:uid="{00000000-0004-0000-0200-000010000000}"/>
    <hyperlink ref="F188" r:id="rId18" xr:uid="{00000000-0004-0000-0200-000011000000}"/>
    <hyperlink ref="F193" r:id="rId19" xr:uid="{00000000-0004-0000-0200-000012000000}"/>
    <hyperlink ref="F201" r:id="rId20" xr:uid="{00000000-0004-0000-0200-000013000000}"/>
    <hyperlink ref="F212" r:id="rId21" xr:uid="{00000000-0004-0000-0200-000014000000}"/>
    <hyperlink ref="F222" r:id="rId22" xr:uid="{00000000-0004-0000-0200-000015000000}"/>
    <hyperlink ref="F226" r:id="rId23" xr:uid="{00000000-0004-0000-0200-000016000000}"/>
    <hyperlink ref="F236" r:id="rId24" xr:uid="{00000000-0004-0000-0200-000017000000}"/>
    <hyperlink ref="F244" r:id="rId25" xr:uid="{00000000-0004-0000-0200-000018000000}"/>
    <hyperlink ref="F255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92</v>
      </c>
      <c r="AZ2" s="160" t="s">
        <v>421</v>
      </c>
      <c r="BA2" s="160" t="s">
        <v>3</v>
      </c>
      <c r="BB2" s="160" t="s">
        <v>3</v>
      </c>
      <c r="BC2" s="160" t="s">
        <v>422</v>
      </c>
      <c r="BD2" s="160" t="s">
        <v>177</v>
      </c>
    </row>
    <row r="3" spans="2:5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  <c r="AZ3" s="160" t="s">
        <v>426</v>
      </c>
      <c r="BA3" s="160" t="s">
        <v>3</v>
      </c>
      <c r="BB3" s="160" t="s">
        <v>3</v>
      </c>
      <c r="BC3" s="160" t="s">
        <v>427</v>
      </c>
      <c r="BD3" s="160" t="s">
        <v>177</v>
      </c>
    </row>
    <row r="4" spans="2:5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56" ht="6.9" customHeight="1">
      <c r="B5" s="19"/>
      <c r="L5" s="19"/>
    </row>
    <row r="6" spans="2:56" ht="12" customHeight="1">
      <c r="B6" s="19"/>
      <c r="D6" s="26" t="s">
        <v>17</v>
      </c>
      <c r="L6" s="19"/>
    </row>
    <row r="7" spans="2:5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56" ht="12" customHeight="1">
      <c r="B8" s="19"/>
      <c r="D8" s="26" t="s">
        <v>130</v>
      </c>
      <c r="L8" s="19"/>
    </row>
    <row r="9" spans="2:56" s="1" customFormat="1" ht="16.5" customHeight="1">
      <c r="B9" s="31"/>
      <c r="E9" s="314" t="s">
        <v>425</v>
      </c>
      <c r="F9" s="313"/>
      <c r="G9" s="313"/>
      <c r="H9" s="313"/>
      <c r="L9" s="31"/>
    </row>
    <row r="10" spans="2:56" s="1" customFormat="1" ht="12" customHeight="1">
      <c r="B10" s="31"/>
      <c r="D10" s="26" t="s">
        <v>428</v>
      </c>
      <c r="L10" s="31"/>
    </row>
    <row r="11" spans="2:56" s="1" customFormat="1" ht="16.5" customHeight="1">
      <c r="B11" s="31"/>
      <c r="E11" s="309" t="s">
        <v>651</v>
      </c>
      <c r="F11" s="313"/>
      <c r="G11" s="313"/>
      <c r="H11" s="313"/>
      <c r="L11" s="31"/>
    </row>
    <row r="12" spans="2:56" s="1" customFormat="1">
      <c r="B12" s="31"/>
      <c r="L12" s="31"/>
    </row>
    <row r="13" spans="2:5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5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56" s="1" customFormat="1" ht="10.8" customHeight="1">
      <c r="B15" s="31"/>
      <c r="L15" s="31"/>
    </row>
    <row r="16" spans="2:5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430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132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ROUND(J90,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ROUND((SUM(BE90:BE142)),  2)</f>
        <v>0</v>
      </c>
      <c r="I35" s="92">
        <v>0.21</v>
      </c>
      <c r="J35" s="82">
        <f>ROUND(((SUM(BE90:BE142))*I35),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ROUND((SUM(BF90:BF142)),  2)</f>
        <v>0</v>
      </c>
      <c r="I36" s="92">
        <v>0.15</v>
      </c>
      <c r="J36" s="82">
        <f>ROUND(((SUM(BF90:BF142))*I36),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ROUND((SUM(BG90:BG142)),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ROUND((SUM(BH90:BH142)),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ROUND((SUM(BI90:BI142)),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425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I etapa B - přímé doprovodné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VPH s.r.o.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J90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J91</f>
        <v>0</v>
      </c>
      <c r="L64" s="102"/>
    </row>
    <row r="65" spans="2:12" s="9" customFormat="1" ht="19.95" customHeight="1">
      <c r="B65" s="106"/>
      <c r="D65" s="107" t="s">
        <v>138</v>
      </c>
      <c r="E65" s="108"/>
      <c r="F65" s="108"/>
      <c r="G65" s="108"/>
      <c r="H65" s="108"/>
      <c r="I65" s="108"/>
      <c r="J65" s="109">
        <f>J92</f>
        <v>0</v>
      </c>
      <c r="L65" s="106"/>
    </row>
    <row r="66" spans="2:12" s="9" customFormat="1" ht="19.95" customHeight="1">
      <c r="B66" s="106"/>
      <c r="D66" s="107" t="s">
        <v>432</v>
      </c>
      <c r="E66" s="108"/>
      <c r="F66" s="108"/>
      <c r="G66" s="108"/>
      <c r="H66" s="108"/>
      <c r="I66" s="108"/>
      <c r="J66" s="109">
        <f>J104</f>
        <v>0</v>
      </c>
      <c r="L66" s="106"/>
    </row>
    <row r="67" spans="2:12" s="9" customFormat="1" ht="19.95" customHeight="1">
      <c r="B67" s="106"/>
      <c r="D67" s="107" t="s">
        <v>139</v>
      </c>
      <c r="E67" s="108"/>
      <c r="F67" s="108"/>
      <c r="G67" s="108"/>
      <c r="H67" s="108"/>
      <c r="I67" s="108"/>
      <c r="J67" s="109">
        <f>J125</f>
        <v>0</v>
      </c>
      <c r="L67" s="106"/>
    </row>
    <row r="68" spans="2:12" s="9" customFormat="1" ht="19.95" customHeight="1">
      <c r="B68" s="106"/>
      <c r="D68" s="107" t="s">
        <v>433</v>
      </c>
      <c r="E68" s="108"/>
      <c r="F68" s="108"/>
      <c r="G68" s="108"/>
      <c r="H68" s="108"/>
      <c r="I68" s="108"/>
      <c r="J68" s="109">
        <f>J140</f>
        <v>0</v>
      </c>
      <c r="L68" s="106"/>
    </row>
    <row r="69" spans="2:12" s="1" customFormat="1" ht="21.75" customHeight="1">
      <c r="B69" s="31"/>
      <c r="L69" s="31"/>
    </row>
    <row r="70" spans="2:12" s="1" customFormat="1" ht="6.9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12" s="1" customFormat="1" ht="6.9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12" s="1" customFormat="1" ht="24.9" customHeight="1">
      <c r="B75" s="31"/>
      <c r="C75" s="20" t="s">
        <v>141</v>
      </c>
      <c r="L75" s="31"/>
    </row>
    <row r="76" spans="2:12" s="1" customFormat="1" ht="6.9" customHeight="1">
      <c r="B76" s="31"/>
      <c r="L76" s="31"/>
    </row>
    <row r="77" spans="2:12" s="1" customFormat="1" ht="12" customHeight="1">
      <c r="B77" s="31"/>
      <c r="C77" s="26" t="s">
        <v>17</v>
      </c>
      <c r="L77" s="31"/>
    </row>
    <row r="78" spans="2:12" s="1" customFormat="1" ht="16.5" customHeight="1">
      <c r="B78" s="31"/>
      <c r="E78" s="314" t="str">
        <f>E7</f>
        <v>Cyklostezka Šluknov - Fukov I. etapa (2022)</v>
      </c>
      <c r="F78" s="315"/>
      <c r="G78" s="315"/>
      <c r="H78" s="315"/>
      <c r="L78" s="31"/>
    </row>
    <row r="79" spans="2:12" ht="12" customHeight="1">
      <c r="B79" s="19"/>
      <c r="C79" s="26" t="s">
        <v>130</v>
      </c>
      <c r="L79" s="19"/>
    </row>
    <row r="80" spans="2:12" s="1" customFormat="1" ht="16.5" customHeight="1">
      <c r="B80" s="31"/>
      <c r="E80" s="314" t="s">
        <v>425</v>
      </c>
      <c r="F80" s="313"/>
      <c r="G80" s="313"/>
      <c r="H80" s="313"/>
      <c r="L80" s="31"/>
    </row>
    <row r="81" spans="2:65" s="1" customFormat="1" ht="12" customHeight="1">
      <c r="B81" s="31"/>
      <c r="C81" s="26" t="s">
        <v>428</v>
      </c>
      <c r="L81" s="31"/>
    </row>
    <row r="82" spans="2:65" s="1" customFormat="1" ht="16.5" customHeight="1">
      <c r="B82" s="31"/>
      <c r="E82" s="309" t="str">
        <f>E11</f>
        <v>I etapa B - přímé doprovodné výdaje</v>
      </c>
      <c r="F82" s="313"/>
      <c r="G82" s="313"/>
      <c r="H82" s="313"/>
      <c r="L82" s="31"/>
    </row>
    <row r="83" spans="2:65" s="1" customFormat="1" ht="6.9" customHeight="1">
      <c r="B83" s="31"/>
      <c r="L83" s="31"/>
    </row>
    <row r="84" spans="2:65" s="1" customFormat="1" ht="12" customHeight="1">
      <c r="B84" s="31"/>
      <c r="C84" s="26" t="s">
        <v>21</v>
      </c>
      <c r="F84" s="24" t="str">
        <f>F14</f>
        <v>Šluknov</v>
      </c>
      <c r="I84" s="26" t="s">
        <v>23</v>
      </c>
      <c r="J84" s="48" t="str">
        <f>IF(J14="","",J14)</f>
        <v>16. 11. 2022</v>
      </c>
      <c r="L84" s="31"/>
    </row>
    <row r="85" spans="2:65" s="1" customFormat="1" ht="6.9" customHeight="1">
      <c r="B85" s="31"/>
      <c r="L85" s="31"/>
    </row>
    <row r="86" spans="2:65" s="1" customFormat="1" ht="15.15" customHeight="1">
      <c r="B86" s="31"/>
      <c r="C86" s="26" t="s">
        <v>25</v>
      </c>
      <c r="F86" s="24" t="str">
        <f>E17</f>
        <v>Město Šluknov</v>
      </c>
      <c r="I86" s="26" t="s">
        <v>31</v>
      </c>
      <c r="J86" s="29" t="str">
        <f>E23</f>
        <v>VPH s.r.o.</v>
      </c>
      <c r="L86" s="31"/>
    </row>
    <row r="87" spans="2:65" s="1" customFormat="1" ht="15.15" customHeight="1">
      <c r="B87" s="31"/>
      <c r="C87" s="26" t="s">
        <v>29</v>
      </c>
      <c r="F87" s="24" t="str">
        <f>IF(E20="","",E20)</f>
        <v>Vyplň údaj</v>
      </c>
      <c r="I87" s="26" t="s">
        <v>34</v>
      </c>
      <c r="J87" s="29" t="str">
        <f>E26</f>
        <v xml:space="preserve"> </v>
      </c>
      <c r="L87" s="31"/>
    </row>
    <row r="88" spans="2:65" s="1" customFormat="1" ht="10.35" customHeight="1">
      <c r="B88" s="31"/>
      <c r="L88" s="31"/>
    </row>
    <row r="89" spans="2:65" s="10" customFormat="1" ht="29.25" customHeight="1">
      <c r="B89" s="110"/>
      <c r="C89" s="111" t="s">
        <v>142</v>
      </c>
      <c r="D89" s="112" t="s">
        <v>57</v>
      </c>
      <c r="E89" s="112" t="s">
        <v>53</v>
      </c>
      <c r="F89" s="112" t="s">
        <v>54</v>
      </c>
      <c r="G89" s="112" t="s">
        <v>143</v>
      </c>
      <c r="H89" s="112" t="s">
        <v>144</v>
      </c>
      <c r="I89" s="112" t="s">
        <v>145</v>
      </c>
      <c r="J89" s="112" t="s">
        <v>135</v>
      </c>
      <c r="K89" s="113" t="s">
        <v>146</v>
      </c>
      <c r="L89" s="110"/>
      <c r="M89" s="55" t="s">
        <v>3</v>
      </c>
      <c r="N89" s="56" t="s">
        <v>42</v>
      </c>
      <c r="O89" s="56" t="s">
        <v>147</v>
      </c>
      <c r="P89" s="56" t="s">
        <v>148</v>
      </c>
      <c r="Q89" s="56" t="s">
        <v>149</v>
      </c>
      <c r="R89" s="56" t="s">
        <v>150</v>
      </c>
      <c r="S89" s="56" t="s">
        <v>151</v>
      </c>
      <c r="T89" s="57" t="s">
        <v>152</v>
      </c>
    </row>
    <row r="90" spans="2:65" s="1" customFormat="1" ht="22.8" customHeight="1">
      <c r="B90" s="31"/>
      <c r="C90" s="60" t="s">
        <v>153</v>
      </c>
      <c r="J90" s="114">
        <f>BK90</f>
        <v>0</v>
      </c>
      <c r="L90" s="31"/>
      <c r="M90" s="58"/>
      <c r="N90" s="49"/>
      <c r="O90" s="49"/>
      <c r="P90" s="115">
        <f>P91</f>
        <v>0</v>
      </c>
      <c r="Q90" s="49"/>
      <c r="R90" s="115">
        <f>R91</f>
        <v>162.39687200000003</v>
      </c>
      <c r="S90" s="49"/>
      <c r="T90" s="116">
        <f>T91</f>
        <v>0</v>
      </c>
      <c r="AT90" s="16" t="s">
        <v>71</v>
      </c>
      <c r="AU90" s="16" t="s">
        <v>136</v>
      </c>
      <c r="BK90" s="117">
        <f>BK91</f>
        <v>0</v>
      </c>
    </row>
    <row r="91" spans="2:65" s="11" customFormat="1" ht="25.95" customHeight="1">
      <c r="B91" s="118"/>
      <c r="D91" s="119" t="s">
        <v>71</v>
      </c>
      <c r="E91" s="120" t="s">
        <v>154</v>
      </c>
      <c r="F91" s="120" t="s">
        <v>155</v>
      </c>
      <c r="I91" s="121"/>
      <c r="J91" s="122">
        <f>BK91</f>
        <v>0</v>
      </c>
      <c r="L91" s="118"/>
      <c r="M91" s="123"/>
      <c r="P91" s="124">
        <f>P92+P104+P125+P140</f>
        <v>0</v>
      </c>
      <c r="R91" s="124">
        <f>R92+R104+R125+R140</f>
        <v>162.39687200000003</v>
      </c>
      <c r="T91" s="125">
        <f>T92+T104+T125+T140</f>
        <v>0</v>
      </c>
      <c r="AR91" s="119" t="s">
        <v>80</v>
      </c>
      <c r="AT91" s="126" t="s">
        <v>71</v>
      </c>
      <c r="AU91" s="126" t="s">
        <v>72</v>
      </c>
      <c r="AY91" s="119" t="s">
        <v>156</v>
      </c>
      <c r="BK91" s="127">
        <f>BK92+BK104+BK125+BK140</f>
        <v>0</v>
      </c>
    </row>
    <row r="92" spans="2:65" s="11" customFormat="1" ht="22.8" customHeight="1">
      <c r="B92" s="118"/>
      <c r="D92" s="119" t="s">
        <v>71</v>
      </c>
      <c r="E92" s="128" t="s">
        <v>80</v>
      </c>
      <c r="F92" s="128" t="s">
        <v>157</v>
      </c>
      <c r="I92" s="121"/>
      <c r="J92" s="129">
        <f>BK92</f>
        <v>0</v>
      </c>
      <c r="L92" s="118"/>
      <c r="M92" s="123"/>
      <c r="P92" s="124">
        <f>SUM(P93:P103)</f>
        <v>0</v>
      </c>
      <c r="R92" s="124">
        <f>SUM(R93:R103)</f>
        <v>0</v>
      </c>
      <c r="T92" s="125">
        <f>SUM(T93:T103)</f>
        <v>0</v>
      </c>
      <c r="AR92" s="119" t="s">
        <v>80</v>
      </c>
      <c r="AT92" s="126" t="s">
        <v>71</v>
      </c>
      <c r="AU92" s="126" t="s">
        <v>80</v>
      </c>
      <c r="AY92" s="119" t="s">
        <v>156</v>
      </c>
      <c r="BK92" s="127">
        <f>SUM(BK93:BK103)</f>
        <v>0</v>
      </c>
    </row>
    <row r="93" spans="2:65" s="1" customFormat="1" ht="33" customHeight="1">
      <c r="B93" s="130"/>
      <c r="C93" s="131" t="s">
        <v>80</v>
      </c>
      <c r="D93" s="131" t="s">
        <v>158</v>
      </c>
      <c r="E93" s="132" t="s">
        <v>436</v>
      </c>
      <c r="F93" s="133" t="s">
        <v>437</v>
      </c>
      <c r="G93" s="134" t="s">
        <v>383</v>
      </c>
      <c r="H93" s="135">
        <v>73.900000000000006</v>
      </c>
      <c r="I93" s="136"/>
      <c r="J93" s="137">
        <f>ROUND(I93*H93,2)</f>
        <v>0</v>
      </c>
      <c r="K93" s="133" t="s">
        <v>162</v>
      </c>
      <c r="L93" s="31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163</v>
      </c>
      <c r="AT93" s="142" t="s">
        <v>158</v>
      </c>
      <c r="AU93" s="142" t="s">
        <v>82</v>
      </c>
      <c r="AY93" s="16" t="s">
        <v>156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80</v>
      </c>
      <c r="BK93" s="143">
        <f>ROUND(I93*H93,2)</f>
        <v>0</v>
      </c>
      <c r="BL93" s="16" t="s">
        <v>163</v>
      </c>
      <c r="BM93" s="142" t="s">
        <v>652</v>
      </c>
    </row>
    <row r="94" spans="2:65" s="1" customFormat="1" ht="19.2">
      <c r="B94" s="31"/>
      <c r="D94" s="144" t="s">
        <v>165</v>
      </c>
      <c r="F94" s="145" t="s">
        <v>439</v>
      </c>
      <c r="I94" s="146"/>
      <c r="L94" s="31"/>
      <c r="M94" s="147"/>
      <c r="T94" s="52"/>
      <c r="AT94" s="16" t="s">
        <v>165</v>
      </c>
      <c r="AU94" s="16" t="s">
        <v>82</v>
      </c>
    </row>
    <row r="95" spans="2:65" s="1" customFormat="1">
      <c r="B95" s="31"/>
      <c r="D95" s="148" t="s">
        <v>167</v>
      </c>
      <c r="F95" s="149" t="s">
        <v>440</v>
      </c>
      <c r="I95" s="146"/>
      <c r="L95" s="31"/>
      <c r="M95" s="147"/>
      <c r="T95" s="52"/>
      <c r="AT95" s="16" t="s">
        <v>167</v>
      </c>
      <c r="AU95" s="16" t="s">
        <v>82</v>
      </c>
    </row>
    <row r="96" spans="2:65" s="12" customFormat="1">
      <c r="B96" s="150"/>
      <c r="D96" s="144" t="s">
        <v>169</v>
      </c>
      <c r="E96" s="151" t="s">
        <v>3</v>
      </c>
      <c r="F96" s="152" t="s">
        <v>653</v>
      </c>
      <c r="H96" s="153">
        <v>73.900000000000006</v>
      </c>
      <c r="I96" s="154"/>
      <c r="L96" s="150"/>
      <c r="M96" s="155"/>
      <c r="T96" s="156"/>
      <c r="AT96" s="151" t="s">
        <v>169</v>
      </c>
      <c r="AU96" s="151" t="s">
        <v>82</v>
      </c>
      <c r="AV96" s="12" t="s">
        <v>82</v>
      </c>
      <c r="AW96" s="12" t="s">
        <v>33</v>
      </c>
      <c r="AX96" s="12" t="s">
        <v>72</v>
      </c>
      <c r="AY96" s="151" t="s">
        <v>156</v>
      </c>
    </row>
    <row r="97" spans="2:65" s="13" customFormat="1">
      <c r="B97" s="161"/>
      <c r="D97" s="144" t="s">
        <v>169</v>
      </c>
      <c r="E97" s="162" t="s">
        <v>3</v>
      </c>
      <c r="F97" s="163" t="s">
        <v>442</v>
      </c>
      <c r="H97" s="164">
        <v>73.900000000000006</v>
      </c>
      <c r="I97" s="165"/>
      <c r="L97" s="161"/>
      <c r="M97" s="166"/>
      <c r="T97" s="167"/>
      <c r="AT97" s="162" t="s">
        <v>169</v>
      </c>
      <c r="AU97" s="162" t="s">
        <v>82</v>
      </c>
      <c r="AV97" s="13" t="s">
        <v>163</v>
      </c>
      <c r="AW97" s="13" t="s">
        <v>33</v>
      </c>
      <c r="AX97" s="13" t="s">
        <v>80</v>
      </c>
      <c r="AY97" s="162" t="s">
        <v>156</v>
      </c>
    </row>
    <row r="98" spans="2:65" s="1" customFormat="1" ht="37.799999999999997" customHeight="1">
      <c r="B98" s="130"/>
      <c r="C98" s="131" t="s">
        <v>82</v>
      </c>
      <c r="D98" s="131" t="s">
        <v>158</v>
      </c>
      <c r="E98" s="132" t="s">
        <v>448</v>
      </c>
      <c r="F98" s="133" t="s">
        <v>449</v>
      </c>
      <c r="G98" s="134" t="s">
        <v>383</v>
      </c>
      <c r="H98" s="135">
        <v>587.29999999999995</v>
      </c>
      <c r="I98" s="136"/>
      <c r="J98" s="137">
        <f>ROUND(I98*H98,2)</f>
        <v>0</v>
      </c>
      <c r="K98" s="133" t="s">
        <v>162</v>
      </c>
      <c r="L98" s="31"/>
      <c r="M98" s="138" t="s">
        <v>3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163</v>
      </c>
      <c r="AT98" s="142" t="s">
        <v>158</v>
      </c>
      <c r="AU98" s="142" t="s">
        <v>82</v>
      </c>
      <c r="AY98" s="16" t="s">
        <v>156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6" t="s">
        <v>80</v>
      </c>
      <c r="BK98" s="143">
        <f>ROUND(I98*H98,2)</f>
        <v>0</v>
      </c>
      <c r="BL98" s="16" t="s">
        <v>163</v>
      </c>
      <c r="BM98" s="142" t="s">
        <v>654</v>
      </c>
    </row>
    <row r="99" spans="2:65" s="1" customFormat="1" ht="38.4">
      <c r="B99" s="31"/>
      <c r="D99" s="144" t="s">
        <v>165</v>
      </c>
      <c r="F99" s="145" t="s">
        <v>451</v>
      </c>
      <c r="I99" s="146"/>
      <c r="L99" s="31"/>
      <c r="M99" s="147"/>
      <c r="T99" s="52"/>
      <c r="AT99" s="16" t="s">
        <v>165</v>
      </c>
      <c r="AU99" s="16" t="s">
        <v>82</v>
      </c>
    </row>
    <row r="100" spans="2:65" s="1" customFormat="1">
      <c r="B100" s="31"/>
      <c r="D100" s="148" t="s">
        <v>167</v>
      </c>
      <c r="F100" s="149" t="s">
        <v>452</v>
      </c>
      <c r="I100" s="146"/>
      <c r="L100" s="31"/>
      <c r="M100" s="147"/>
      <c r="T100" s="52"/>
      <c r="AT100" s="16" t="s">
        <v>167</v>
      </c>
      <c r="AU100" s="16" t="s">
        <v>82</v>
      </c>
    </row>
    <row r="101" spans="2:65" s="12" customFormat="1">
      <c r="B101" s="150"/>
      <c r="D101" s="144" t="s">
        <v>169</v>
      </c>
      <c r="E101" s="151" t="s">
        <v>3</v>
      </c>
      <c r="F101" s="152" t="s">
        <v>653</v>
      </c>
      <c r="H101" s="153">
        <v>73.900000000000006</v>
      </c>
      <c r="I101" s="154"/>
      <c r="L101" s="150"/>
      <c r="M101" s="155"/>
      <c r="T101" s="156"/>
      <c r="AT101" s="151" t="s">
        <v>169</v>
      </c>
      <c r="AU101" s="151" t="s">
        <v>82</v>
      </c>
      <c r="AV101" s="12" t="s">
        <v>82</v>
      </c>
      <c r="AW101" s="12" t="s">
        <v>33</v>
      </c>
      <c r="AX101" s="12" t="s">
        <v>72</v>
      </c>
      <c r="AY101" s="151" t="s">
        <v>156</v>
      </c>
    </row>
    <row r="102" spans="2:65" s="12" customFormat="1">
      <c r="B102" s="150"/>
      <c r="D102" s="144" t="s">
        <v>169</v>
      </c>
      <c r="E102" s="151" t="s">
        <v>3</v>
      </c>
      <c r="F102" s="152" t="s">
        <v>655</v>
      </c>
      <c r="H102" s="153">
        <v>513.4</v>
      </c>
      <c r="I102" s="154"/>
      <c r="L102" s="150"/>
      <c r="M102" s="155"/>
      <c r="T102" s="156"/>
      <c r="AT102" s="151" t="s">
        <v>169</v>
      </c>
      <c r="AU102" s="151" t="s">
        <v>82</v>
      </c>
      <c r="AV102" s="12" t="s">
        <v>82</v>
      </c>
      <c r="AW102" s="12" t="s">
        <v>33</v>
      </c>
      <c r="AX102" s="12" t="s">
        <v>72</v>
      </c>
      <c r="AY102" s="151" t="s">
        <v>156</v>
      </c>
    </row>
    <row r="103" spans="2:65" s="13" customFormat="1">
      <c r="B103" s="161"/>
      <c r="D103" s="144" t="s">
        <v>169</v>
      </c>
      <c r="E103" s="162" t="s">
        <v>3</v>
      </c>
      <c r="F103" s="163" t="s">
        <v>442</v>
      </c>
      <c r="H103" s="164">
        <v>587.29999999999995</v>
      </c>
      <c r="I103" s="165"/>
      <c r="L103" s="161"/>
      <c r="M103" s="166"/>
      <c r="T103" s="167"/>
      <c r="AT103" s="162" t="s">
        <v>169</v>
      </c>
      <c r="AU103" s="162" t="s">
        <v>82</v>
      </c>
      <c r="AV103" s="13" t="s">
        <v>163</v>
      </c>
      <c r="AW103" s="13" t="s">
        <v>33</v>
      </c>
      <c r="AX103" s="13" t="s">
        <v>80</v>
      </c>
      <c r="AY103" s="162" t="s">
        <v>156</v>
      </c>
    </row>
    <row r="104" spans="2:65" s="11" customFormat="1" ht="22.8" customHeight="1">
      <c r="B104" s="118"/>
      <c r="D104" s="119" t="s">
        <v>71</v>
      </c>
      <c r="E104" s="128" t="s">
        <v>184</v>
      </c>
      <c r="F104" s="128" t="s">
        <v>525</v>
      </c>
      <c r="I104" s="121"/>
      <c r="J104" s="129">
        <f>BK104</f>
        <v>0</v>
      </c>
      <c r="L104" s="118"/>
      <c r="M104" s="123"/>
      <c r="P104" s="124">
        <f>SUM(P105:P124)</f>
        <v>0</v>
      </c>
      <c r="R104" s="124">
        <f>SUM(R105:R124)</f>
        <v>161.80257200000003</v>
      </c>
      <c r="T104" s="125">
        <f>SUM(T105:T124)</f>
        <v>0</v>
      </c>
      <c r="AR104" s="119" t="s">
        <v>80</v>
      </c>
      <c r="AT104" s="126" t="s">
        <v>71</v>
      </c>
      <c r="AU104" s="126" t="s">
        <v>80</v>
      </c>
      <c r="AY104" s="119" t="s">
        <v>156</v>
      </c>
      <c r="BK104" s="127">
        <f>SUM(BK105:BK124)</f>
        <v>0</v>
      </c>
    </row>
    <row r="105" spans="2:65" s="1" customFormat="1" ht="24.15" customHeight="1">
      <c r="B105" s="130"/>
      <c r="C105" s="131" t="s">
        <v>177</v>
      </c>
      <c r="D105" s="131" t="s">
        <v>158</v>
      </c>
      <c r="E105" s="132" t="s">
        <v>526</v>
      </c>
      <c r="F105" s="133" t="s">
        <v>527</v>
      </c>
      <c r="G105" s="134" t="s">
        <v>161</v>
      </c>
      <c r="H105" s="135">
        <v>147.80000000000001</v>
      </c>
      <c r="I105" s="136"/>
      <c r="J105" s="137">
        <f>ROUND(I105*H105,2)</f>
        <v>0</v>
      </c>
      <c r="K105" s="133" t="s">
        <v>3</v>
      </c>
      <c r="L105" s="31"/>
      <c r="M105" s="138" t="s">
        <v>3</v>
      </c>
      <c r="N105" s="139" t="s">
        <v>43</v>
      </c>
      <c r="P105" s="140">
        <f>O105*H105</f>
        <v>0</v>
      </c>
      <c r="Q105" s="140">
        <v>0.46</v>
      </c>
      <c r="R105" s="140">
        <f>Q105*H105</f>
        <v>67.988000000000014</v>
      </c>
      <c r="S105" s="140">
        <v>0</v>
      </c>
      <c r="T105" s="141">
        <f>S105*H105</f>
        <v>0</v>
      </c>
      <c r="AR105" s="142" t="s">
        <v>163</v>
      </c>
      <c r="AT105" s="142" t="s">
        <v>158</v>
      </c>
      <c r="AU105" s="142" t="s">
        <v>82</v>
      </c>
      <c r="AY105" s="16" t="s">
        <v>156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80</v>
      </c>
      <c r="BK105" s="143">
        <f>ROUND(I105*H105,2)</f>
        <v>0</v>
      </c>
      <c r="BL105" s="16" t="s">
        <v>163</v>
      </c>
      <c r="BM105" s="142" t="s">
        <v>656</v>
      </c>
    </row>
    <row r="106" spans="2:65" s="1" customFormat="1" ht="19.2">
      <c r="B106" s="31"/>
      <c r="D106" s="144" t="s">
        <v>165</v>
      </c>
      <c r="F106" s="145" t="s">
        <v>529</v>
      </c>
      <c r="I106" s="146"/>
      <c r="L106" s="31"/>
      <c r="M106" s="147"/>
      <c r="T106" s="52"/>
      <c r="AT106" s="16" t="s">
        <v>165</v>
      </c>
      <c r="AU106" s="16" t="s">
        <v>82</v>
      </c>
    </row>
    <row r="107" spans="2:65" s="12" customFormat="1">
      <c r="B107" s="150"/>
      <c r="D107" s="144" t="s">
        <v>169</v>
      </c>
      <c r="E107" s="151" t="s">
        <v>3</v>
      </c>
      <c r="F107" s="152" t="s">
        <v>426</v>
      </c>
      <c r="H107" s="153">
        <v>147.80000000000001</v>
      </c>
      <c r="I107" s="154"/>
      <c r="L107" s="150"/>
      <c r="M107" s="155"/>
      <c r="T107" s="156"/>
      <c r="AT107" s="151" t="s">
        <v>169</v>
      </c>
      <c r="AU107" s="151" t="s">
        <v>82</v>
      </c>
      <c r="AV107" s="12" t="s">
        <v>82</v>
      </c>
      <c r="AW107" s="12" t="s">
        <v>33</v>
      </c>
      <c r="AX107" s="12" t="s">
        <v>80</v>
      </c>
      <c r="AY107" s="151" t="s">
        <v>156</v>
      </c>
    </row>
    <row r="108" spans="2:65" s="1" customFormat="1" ht="24.15" customHeight="1">
      <c r="B108" s="130"/>
      <c r="C108" s="131" t="s">
        <v>163</v>
      </c>
      <c r="D108" s="131" t="s">
        <v>158</v>
      </c>
      <c r="E108" s="132" t="s">
        <v>531</v>
      </c>
      <c r="F108" s="133" t="s">
        <v>532</v>
      </c>
      <c r="G108" s="134" t="s">
        <v>161</v>
      </c>
      <c r="H108" s="135">
        <v>147.80000000000001</v>
      </c>
      <c r="I108" s="136"/>
      <c r="J108" s="137">
        <f>ROUND(I108*H108,2)</f>
        <v>0</v>
      </c>
      <c r="K108" s="133" t="s">
        <v>3</v>
      </c>
      <c r="L108" s="31"/>
      <c r="M108" s="138" t="s">
        <v>3</v>
      </c>
      <c r="N108" s="139" t="s">
        <v>43</v>
      </c>
      <c r="P108" s="140">
        <f>O108*H108</f>
        <v>0</v>
      </c>
      <c r="Q108" s="140">
        <v>0.37190000000000001</v>
      </c>
      <c r="R108" s="140">
        <f>Q108*H108</f>
        <v>54.966820000000006</v>
      </c>
      <c r="S108" s="140">
        <v>0</v>
      </c>
      <c r="T108" s="141">
        <f>S108*H108</f>
        <v>0</v>
      </c>
      <c r="AR108" s="142" t="s">
        <v>163</v>
      </c>
      <c r="AT108" s="142" t="s">
        <v>158</v>
      </c>
      <c r="AU108" s="142" t="s">
        <v>82</v>
      </c>
      <c r="AY108" s="16" t="s">
        <v>156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80</v>
      </c>
      <c r="BK108" s="143">
        <f>ROUND(I108*H108,2)</f>
        <v>0</v>
      </c>
      <c r="BL108" s="16" t="s">
        <v>163</v>
      </c>
      <c r="BM108" s="142" t="s">
        <v>657</v>
      </c>
    </row>
    <row r="109" spans="2:65" s="1" customFormat="1" ht="19.2">
      <c r="B109" s="31"/>
      <c r="D109" s="144" t="s">
        <v>165</v>
      </c>
      <c r="F109" s="145" t="s">
        <v>534</v>
      </c>
      <c r="I109" s="146"/>
      <c r="L109" s="31"/>
      <c r="M109" s="147"/>
      <c r="T109" s="52"/>
      <c r="AT109" s="16" t="s">
        <v>165</v>
      </c>
      <c r="AU109" s="16" t="s">
        <v>82</v>
      </c>
    </row>
    <row r="110" spans="2:65" s="12" customFormat="1">
      <c r="B110" s="150"/>
      <c r="D110" s="144" t="s">
        <v>169</v>
      </c>
      <c r="E110" s="151" t="s">
        <v>3</v>
      </c>
      <c r="F110" s="152" t="s">
        <v>426</v>
      </c>
      <c r="H110" s="153">
        <v>147.80000000000001</v>
      </c>
      <c r="I110" s="154"/>
      <c r="L110" s="150"/>
      <c r="M110" s="155"/>
      <c r="T110" s="156"/>
      <c r="AT110" s="151" t="s">
        <v>169</v>
      </c>
      <c r="AU110" s="151" t="s">
        <v>82</v>
      </c>
      <c r="AV110" s="12" t="s">
        <v>82</v>
      </c>
      <c r="AW110" s="12" t="s">
        <v>33</v>
      </c>
      <c r="AX110" s="12" t="s">
        <v>80</v>
      </c>
      <c r="AY110" s="151" t="s">
        <v>156</v>
      </c>
    </row>
    <row r="111" spans="2:65" s="1" customFormat="1" ht="33" customHeight="1">
      <c r="B111" s="130"/>
      <c r="C111" s="131" t="s">
        <v>184</v>
      </c>
      <c r="D111" s="131" t="s">
        <v>158</v>
      </c>
      <c r="E111" s="132" t="s">
        <v>536</v>
      </c>
      <c r="F111" s="133" t="s">
        <v>537</v>
      </c>
      <c r="G111" s="134" t="s">
        <v>161</v>
      </c>
      <c r="H111" s="135">
        <v>147.80000000000001</v>
      </c>
      <c r="I111" s="136"/>
      <c r="J111" s="137">
        <f>ROUND(I111*H111,2)</f>
        <v>0</v>
      </c>
      <c r="K111" s="133" t="s">
        <v>3</v>
      </c>
      <c r="L111" s="31"/>
      <c r="M111" s="138" t="s">
        <v>3</v>
      </c>
      <c r="N111" s="139" t="s">
        <v>43</v>
      </c>
      <c r="P111" s="140">
        <f>O111*H111</f>
        <v>0</v>
      </c>
      <c r="Q111" s="140">
        <v>0.15826000000000001</v>
      </c>
      <c r="R111" s="140">
        <f>Q111*H111</f>
        <v>23.390828000000003</v>
      </c>
      <c r="S111" s="140">
        <v>0</v>
      </c>
      <c r="T111" s="141">
        <f>S111*H111</f>
        <v>0</v>
      </c>
      <c r="AR111" s="142" t="s">
        <v>163</v>
      </c>
      <c r="AT111" s="142" t="s">
        <v>158</v>
      </c>
      <c r="AU111" s="142" t="s">
        <v>82</v>
      </c>
      <c r="AY111" s="16" t="s">
        <v>156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80</v>
      </c>
      <c r="BK111" s="143">
        <f>ROUND(I111*H111,2)</f>
        <v>0</v>
      </c>
      <c r="BL111" s="16" t="s">
        <v>163</v>
      </c>
      <c r="BM111" s="142" t="s">
        <v>658</v>
      </c>
    </row>
    <row r="112" spans="2:65" s="1" customFormat="1" ht="28.8">
      <c r="B112" s="31"/>
      <c r="D112" s="144" t="s">
        <v>165</v>
      </c>
      <c r="F112" s="145" t="s">
        <v>539</v>
      </c>
      <c r="I112" s="146"/>
      <c r="L112" s="31"/>
      <c r="M112" s="147"/>
      <c r="T112" s="52"/>
      <c r="AT112" s="16" t="s">
        <v>165</v>
      </c>
      <c r="AU112" s="16" t="s">
        <v>82</v>
      </c>
    </row>
    <row r="113" spans="2:65" s="12" customFormat="1">
      <c r="B113" s="150"/>
      <c r="D113" s="144" t="s">
        <v>169</v>
      </c>
      <c r="E113" s="151" t="s">
        <v>3</v>
      </c>
      <c r="F113" s="152" t="s">
        <v>426</v>
      </c>
      <c r="H113" s="153">
        <v>147.80000000000001</v>
      </c>
      <c r="I113" s="154"/>
      <c r="L113" s="150"/>
      <c r="M113" s="155"/>
      <c r="T113" s="156"/>
      <c r="AT113" s="151" t="s">
        <v>169</v>
      </c>
      <c r="AU113" s="151" t="s">
        <v>82</v>
      </c>
      <c r="AV113" s="12" t="s">
        <v>82</v>
      </c>
      <c r="AW113" s="12" t="s">
        <v>33</v>
      </c>
      <c r="AX113" s="12" t="s">
        <v>80</v>
      </c>
      <c r="AY113" s="151" t="s">
        <v>156</v>
      </c>
    </row>
    <row r="114" spans="2:65" s="1" customFormat="1" ht="24.15" customHeight="1">
      <c r="B114" s="130"/>
      <c r="C114" s="131" t="s">
        <v>190</v>
      </c>
      <c r="D114" s="131" t="s">
        <v>158</v>
      </c>
      <c r="E114" s="132" t="s">
        <v>547</v>
      </c>
      <c r="F114" s="133" t="s">
        <v>548</v>
      </c>
      <c r="G114" s="134" t="s">
        <v>161</v>
      </c>
      <c r="H114" s="135">
        <v>147.80000000000001</v>
      </c>
      <c r="I114" s="136"/>
      <c r="J114" s="137">
        <f>ROUND(I114*H114,2)</f>
        <v>0</v>
      </c>
      <c r="K114" s="133" t="s">
        <v>3</v>
      </c>
      <c r="L114" s="31"/>
      <c r="M114" s="138" t="s">
        <v>3</v>
      </c>
      <c r="N114" s="139" t="s">
        <v>43</v>
      </c>
      <c r="P114" s="140">
        <f>O114*H114</f>
        <v>0</v>
      </c>
      <c r="Q114" s="140">
        <v>3.4000000000000002E-4</v>
      </c>
      <c r="R114" s="140">
        <f>Q114*H114</f>
        <v>5.0252000000000005E-2</v>
      </c>
      <c r="S114" s="140">
        <v>0</v>
      </c>
      <c r="T114" s="141">
        <f>S114*H114</f>
        <v>0</v>
      </c>
      <c r="AR114" s="142" t="s">
        <v>163</v>
      </c>
      <c r="AT114" s="142" t="s">
        <v>158</v>
      </c>
      <c r="AU114" s="142" t="s">
        <v>82</v>
      </c>
      <c r="AY114" s="16" t="s">
        <v>156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80</v>
      </c>
      <c r="BK114" s="143">
        <f>ROUND(I114*H114,2)</f>
        <v>0</v>
      </c>
      <c r="BL114" s="16" t="s">
        <v>163</v>
      </c>
      <c r="BM114" s="142" t="s">
        <v>659</v>
      </c>
    </row>
    <row r="115" spans="2:65" s="1" customFormat="1">
      <c r="B115" s="31"/>
      <c r="D115" s="144" t="s">
        <v>165</v>
      </c>
      <c r="F115" s="145" t="s">
        <v>550</v>
      </c>
      <c r="I115" s="146"/>
      <c r="L115" s="31"/>
      <c r="M115" s="147"/>
      <c r="T115" s="52"/>
      <c r="AT115" s="16" t="s">
        <v>165</v>
      </c>
      <c r="AU115" s="16" t="s">
        <v>82</v>
      </c>
    </row>
    <row r="116" spans="2:65" s="12" customFormat="1">
      <c r="B116" s="150"/>
      <c r="D116" s="144" t="s">
        <v>169</v>
      </c>
      <c r="E116" s="151" t="s">
        <v>3</v>
      </c>
      <c r="F116" s="152" t="s">
        <v>426</v>
      </c>
      <c r="H116" s="153">
        <v>147.80000000000001</v>
      </c>
      <c r="I116" s="154"/>
      <c r="L116" s="150"/>
      <c r="M116" s="155"/>
      <c r="T116" s="156"/>
      <c r="AT116" s="151" t="s">
        <v>169</v>
      </c>
      <c r="AU116" s="151" t="s">
        <v>82</v>
      </c>
      <c r="AV116" s="12" t="s">
        <v>82</v>
      </c>
      <c r="AW116" s="12" t="s">
        <v>33</v>
      </c>
      <c r="AX116" s="12" t="s">
        <v>72</v>
      </c>
      <c r="AY116" s="151" t="s">
        <v>156</v>
      </c>
    </row>
    <row r="117" spans="2:65" s="13" customFormat="1">
      <c r="B117" s="161"/>
      <c r="D117" s="144" t="s">
        <v>169</v>
      </c>
      <c r="E117" s="162" t="s">
        <v>3</v>
      </c>
      <c r="F117" s="163" t="s">
        <v>442</v>
      </c>
      <c r="H117" s="164">
        <v>147.80000000000001</v>
      </c>
      <c r="I117" s="165"/>
      <c r="L117" s="161"/>
      <c r="M117" s="166"/>
      <c r="T117" s="167"/>
      <c r="AT117" s="162" t="s">
        <v>169</v>
      </c>
      <c r="AU117" s="162" t="s">
        <v>82</v>
      </c>
      <c r="AV117" s="13" t="s">
        <v>163</v>
      </c>
      <c r="AW117" s="13" t="s">
        <v>33</v>
      </c>
      <c r="AX117" s="13" t="s">
        <v>80</v>
      </c>
      <c r="AY117" s="162" t="s">
        <v>156</v>
      </c>
    </row>
    <row r="118" spans="2:65" s="1" customFormat="1" ht="24.15" customHeight="1">
      <c r="B118" s="130"/>
      <c r="C118" s="131" t="s">
        <v>196</v>
      </c>
      <c r="D118" s="131" t="s">
        <v>158</v>
      </c>
      <c r="E118" s="132" t="s">
        <v>552</v>
      </c>
      <c r="F118" s="133" t="s">
        <v>553</v>
      </c>
      <c r="G118" s="134" t="s">
        <v>161</v>
      </c>
      <c r="H118" s="135">
        <v>147.80000000000001</v>
      </c>
      <c r="I118" s="136"/>
      <c r="J118" s="137">
        <f>ROUND(I118*H118,2)</f>
        <v>0</v>
      </c>
      <c r="K118" s="133" t="s">
        <v>3</v>
      </c>
      <c r="L118" s="31"/>
      <c r="M118" s="138" t="s">
        <v>3</v>
      </c>
      <c r="N118" s="139" t="s">
        <v>43</v>
      </c>
      <c r="P118" s="140">
        <f>O118*H118</f>
        <v>0</v>
      </c>
      <c r="Q118" s="140">
        <v>5.1000000000000004E-4</v>
      </c>
      <c r="R118" s="140">
        <f>Q118*H118</f>
        <v>7.5378000000000014E-2</v>
      </c>
      <c r="S118" s="140">
        <v>0</v>
      </c>
      <c r="T118" s="141">
        <f>S118*H118</f>
        <v>0</v>
      </c>
      <c r="AR118" s="142" t="s">
        <v>163</v>
      </c>
      <c r="AT118" s="142" t="s">
        <v>158</v>
      </c>
      <c r="AU118" s="142" t="s">
        <v>82</v>
      </c>
      <c r="AY118" s="16" t="s">
        <v>156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6" t="s">
        <v>80</v>
      </c>
      <c r="BK118" s="143">
        <f>ROUND(I118*H118,2)</f>
        <v>0</v>
      </c>
      <c r="BL118" s="16" t="s">
        <v>163</v>
      </c>
      <c r="BM118" s="142" t="s">
        <v>660</v>
      </c>
    </row>
    <row r="119" spans="2:65" s="1" customFormat="1" ht="19.2">
      <c r="B119" s="31"/>
      <c r="D119" s="144" t="s">
        <v>165</v>
      </c>
      <c r="F119" s="145" t="s">
        <v>555</v>
      </c>
      <c r="I119" s="146"/>
      <c r="L119" s="31"/>
      <c r="M119" s="147"/>
      <c r="T119" s="52"/>
      <c r="AT119" s="16" t="s">
        <v>165</v>
      </c>
      <c r="AU119" s="16" t="s">
        <v>82</v>
      </c>
    </row>
    <row r="120" spans="2:65" s="12" customFormat="1">
      <c r="B120" s="150"/>
      <c r="D120" s="144" t="s">
        <v>169</v>
      </c>
      <c r="E120" s="151" t="s">
        <v>3</v>
      </c>
      <c r="F120" s="152" t="s">
        <v>426</v>
      </c>
      <c r="H120" s="153">
        <v>147.80000000000001</v>
      </c>
      <c r="I120" s="154"/>
      <c r="L120" s="150"/>
      <c r="M120" s="155"/>
      <c r="T120" s="156"/>
      <c r="AT120" s="151" t="s">
        <v>169</v>
      </c>
      <c r="AU120" s="151" t="s">
        <v>82</v>
      </c>
      <c r="AV120" s="12" t="s">
        <v>82</v>
      </c>
      <c r="AW120" s="12" t="s">
        <v>33</v>
      </c>
      <c r="AX120" s="12" t="s">
        <v>72</v>
      </c>
      <c r="AY120" s="151" t="s">
        <v>156</v>
      </c>
    </row>
    <row r="121" spans="2:65" s="13" customFormat="1">
      <c r="B121" s="161"/>
      <c r="D121" s="144" t="s">
        <v>169</v>
      </c>
      <c r="E121" s="162" t="s">
        <v>3</v>
      </c>
      <c r="F121" s="163" t="s">
        <v>442</v>
      </c>
      <c r="H121" s="164">
        <v>147.80000000000001</v>
      </c>
      <c r="I121" s="165"/>
      <c r="L121" s="161"/>
      <c r="M121" s="166"/>
      <c r="T121" s="167"/>
      <c r="AT121" s="162" t="s">
        <v>169</v>
      </c>
      <c r="AU121" s="162" t="s">
        <v>82</v>
      </c>
      <c r="AV121" s="13" t="s">
        <v>163</v>
      </c>
      <c r="AW121" s="13" t="s">
        <v>33</v>
      </c>
      <c r="AX121" s="13" t="s">
        <v>80</v>
      </c>
      <c r="AY121" s="162" t="s">
        <v>156</v>
      </c>
    </row>
    <row r="122" spans="2:65" s="1" customFormat="1" ht="33" customHeight="1">
      <c r="B122" s="130"/>
      <c r="C122" s="131" t="s">
        <v>203</v>
      </c>
      <c r="D122" s="131" t="s">
        <v>158</v>
      </c>
      <c r="E122" s="132" t="s">
        <v>557</v>
      </c>
      <c r="F122" s="133" t="s">
        <v>558</v>
      </c>
      <c r="G122" s="134" t="s">
        <v>161</v>
      </c>
      <c r="H122" s="135">
        <v>147.80000000000001</v>
      </c>
      <c r="I122" s="136"/>
      <c r="J122" s="137">
        <f>ROUND(I122*H122,2)</f>
        <v>0</v>
      </c>
      <c r="K122" s="133" t="s">
        <v>3</v>
      </c>
      <c r="L122" s="31"/>
      <c r="M122" s="138" t="s">
        <v>3</v>
      </c>
      <c r="N122" s="139" t="s">
        <v>43</v>
      </c>
      <c r="P122" s="140">
        <f>O122*H122</f>
        <v>0</v>
      </c>
      <c r="Q122" s="140">
        <v>0.10373</v>
      </c>
      <c r="R122" s="140">
        <f>Q122*H122</f>
        <v>15.331294000000002</v>
      </c>
      <c r="S122" s="140">
        <v>0</v>
      </c>
      <c r="T122" s="141">
        <f>S122*H122</f>
        <v>0</v>
      </c>
      <c r="AR122" s="142" t="s">
        <v>163</v>
      </c>
      <c r="AT122" s="142" t="s">
        <v>158</v>
      </c>
      <c r="AU122" s="142" t="s">
        <v>82</v>
      </c>
      <c r="AY122" s="16" t="s">
        <v>156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80</v>
      </c>
      <c r="BK122" s="143">
        <f>ROUND(I122*H122,2)</f>
        <v>0</v>
      </c>
      <c r="BL122" s="16" t="s">
        <v>163</v>
      </c>
      <c r="BM122" s="142" t="s">
        <v>661</v>
      </c>
    </row>
    <row r="123" spans="2:65" s="1" customFormat="1" ht="28.8">
      <c r="B123" s="31"/>
      <c r="D123" s="144" t="s">
        <v>165</v>
      </c>
      <c r="F123" s="145" t="s">
        <v>560</v>
      </c>
      <c r="I123" s="146"/>
      <c r="L123" s="31"/>
      <c r="M123" s="147"/>
      <c r="T123" s="52"/>
      <c r="AT123" s="16" t="s">
        <v>165</v>
      </c>
      <c r="AU123" s="16" t="s">
        <v>82</v>
      </c>
    </row>
    <row r="124" spans="2:65" s="12" customFormat="1">
      <c r="B124" s="150"/>
      <c r="D124" s="144" t="s">
        <v>169</v>
      </c>
      <c r="E124" s="151" t="s">
        <v>3</v>
      </c>
      <c r="F124" s="152" t="s">
        <v>662</v>
      </c>
      <c r="H124" s="153">
        <v>147.80000000000001</v>
      </c>
      <c r="I124" s="154"/>
      <c r="L124" s="150"/>
      <c r="M124" s="155"/>
      <c r="T124" s="156"/>
      <c r="AT124" s="151" t="s">
        <v>169</v>
      </c>
      <c r="AU124" s="151" t="s">
        <v>82</v>
      </c>
      <c r="AV124" s="12" t="s">
        <v>82</v>
      </c>
      <c r="AW124" s="12" t="s">
        <v>33</v>
      </c>
      <c r="AX124" s="12" t="s">
        <v>80</v>
      </c>
      <c r="AY124" s="151" t="s">
        <v>156</v>
      </c>
    </row>
    <row r="125" spans="2:65" s="11" customFormat="1" ht="22.8" customHeight="1">
      <c r="B125" s="118"/>
      <c r="D125" s="119" t="s">
        <v>71</v>
      </c>
      <c r="E125" s="128" t="s">
        <v>209</v>
      </c>
      <c r="F125" s="128" t="s">
        <v>379</v>
      </c>
      <c r="I125" s="121"/>
      <c r="J125" s="129">
        <f>BK125</f>
        <v>0</v>
      </c>
      <c r="L125" s="118"/>
      <c r="M125" s="123"/>
      <c r="P125" s="124">
        <f>SUM(P126:P139)</f>
        <v>0</v>
      </c>
      <c r="R125" s="124">
        <f>SUM(R126:R139)</f>
        <v>0.59429999999999994</v>
      </c>
      <c r="T125" s="125">
        <f>SUM(T126:T139)</f>
        <v>0</v>
      </c>
      <c r="AR125" s="119" t="s">
        <v>80</v>
      </c>
      <c r="AT125" s="126" t="s">
        <v>71</v>
      </c>
      <c r="AU125" s="126" t="s">
        <v>80</v>
      </c>
      <c r="AY125" s="119" t="s">
        <v>156</v>
      </c>
      <c r="BK125" s="127">
        <f>SUM(BK126:BK139)</f>
        <v>0</v>
      </c>
    </row>
    <row r="126" spans="2:65" s="1" customFormat="1" ht="24.15" customHeight="1">
      <c r="B126" s="130"/>
      <c r="C126" s="131" t="s">
        <v>209</v>
      </c>
      <c r="D126" s="131" t="s">
        <v>158</v>
      </c>
      <c r="E126" s="132" t="s">
        <v>564</v>
      </c>
      <c r="F126" s="133" t="s">
        <v>565</v>
      </c>
      <c r="G126" s="134" t="s">
        <v>173</v>
      </c>
      <c r="H126" s="135">
        <v>5</v>
      </c>
      <c r="I126" s="136"/>
      <c r="J126" s="137">
        <f>ROUND(I126*H126,2)</f>
        <v>0</v>
      </c>
      <c r="K126" s="133" t="s">
        <v>3</v>
      </c>
      <c r="L126" s="31"/>
      <c r="M126" s="138" t="s">
        <v>3</v>
      </c>
      <c r="N126" s="139" t="s">
        <v>43</v>
      </c>
      <c r="P126" s="140">
        <f>O126*H126</f>
        <v>0</v>
      </c>
      <c r="Q126" s="140">
        <v>6.9999999999999999E-4</v>
      </c>
      <c r="R126" s="140">
        <f>Q126*H126</f>
        <v>3.5000000000000001E-3</v>
      </c>
      <c r="S126" s="140">
        <v>0</v>
      </c>
      <c r="T126" s="141">
        <f>S126*H126</f>
        <v>0</v>
      </c>
      <c r="AR126" s="142" t="s">
        <v>163</v>
      </c>
      <c r="AT126" s="142" t="s">
        <v>158</v>
      </c>
      <c r="AU126" s="142" t="s">
        <v>82</v>
      </c>
      <c r="AY126" s="16" t="s">
        <v>156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163</v>
      </c>
      <c r="BM126" s="142" t="s">
        <v>663</v>
      </c>
    </row>
    <row r="127" spans="2:65" s="1" customFormat="1" ht="19.2">
      <c r="B127" s="31"/>
      <c r="D127" s="144" t="s">
        <v>165</v>
      </c>
      <c r="F127" s="145" t="s">
        <v>567</v>
      </c>
      <c r="I127" s="146"/>
      <c r="L127" s="31"/>
      <c r="M127" s="147"/>
      <c r="T127" s="52"/>
      <c r="AT127" s="16" t="s">
        <v>165</v>
      </c>
      <c r="AU127" s="16" t="s">
        <v>82</v>
      </c>
    </row>
    <row r="128" spans="2:65" s="12" customFormat="1">
      <c r="B128" s="150"/>
      <c r="D128" s="144" t="s">
        <v>169</v>
      </c>
      <c r="E128" s="151" t="s">
        <v>3</v>
      </c>
      <c r="F128" s="152" t="s">
        <v>184</v>
      </c>
      <c r="H128" s="153">
        <v>5</v>
      </c>
      <c r="I128" s="154"/>
      <c r="L128" s="150"/>
      <c r="M128" s="155"/>
      <c r="T128" s="156"/>
      <c r="AT128" s="151" t="s">
        <v>169</v>
      </c>
      <c r="AU128" s="151" t="s">
        <v>82</v>
      </c>
      <c r="AV128" s="12" t="s">
        <v>82</v>
      </c>
      <c r="AW128" s="12" t="s">
        <v>33</v>
      </c>
      <c r="AX128" s="12" t="s">
        <v>80</v>
      </c>
      <c r="AY128" s="151" t="s">
        <v>156</v>
      </c>
    </row>
    <row r="129" spans="2:65" s="1" customFormat="1" ht="24.15" customHeight="1">
      <c r="B129" s="130"/>
      <c r="C129" s="168" t="s">
        <v>215</v>
      </c>
      <c r="D129" s="168" t="s">
        <v>443</v>
      </c>
      <c r="E129" s="169" t="s">
        <v>573</v>
      </c>
      <c r="F129" s="170" t="s">
        <v>574</v>
      </c>
      <c r="G129" s="171" t="s">
        <v>173</v>
      </c>
      <c r="H129" s="172">
        <v>5</v>
      </c>
      <c r="I129" s="173"/>
      <c r="J129" s="174">
        <f>ROUND(I129*H129,2)</f>
        <v>0</v>
      </c>
      <c r="K129" s="170" t="s">
        <v>162</v>
      </c>
      <c r="L129" s="175"/>
      <c r="M129" s="176" t="s">
        <v>3</v>
      </c>
      <c r="N129" s="177" t="s">
        <v>43</v>
      </c>
      <c r="P129" s="140">
        <f>O129*H129</f>
        <v>0</v>
      </c>
      <c r="Q129" s="140">
        <v>1.2999999999999999E-3</v>
      </c>
      <c r="R129" s="140">
        <f>Q129*H129</f>
        <v>6.4999999999999997E-3</v>
      </c>
      <c r="S129" s="140">
        <v>0</v>
      </c>
      <c r="T129" s="141">
        <f>S129*H129</f>
        <v>0</v>
      </c>
      <c r="AR129" s="142" t="s">
        <v>203</v>
      </c>
      <c r="AT129" s="142" t="s">
        <v>443</v>
      </c>
      <c r="AU129" s="142" t="s">
        <v>82</v>
      </c>
      <c r="AY129" s="16" t="s">
        <v>156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163</v>
      </c>
      <c r="BM129" s="142" t="s">
        <v>664</v>
      </c>
    </row>
    <row r="130" spans="2:65" s="1" customFormat="1">
      <c r="B130" s="31"/>
      <c r="D130" s="144" t="s">
        <v>165</v>
      </c>
      <c r="F130" s="145" t="s">
        <v>574</v>
      </c>
      <c r="I130" s="146"/>
      <c r="L130" s="31"/>
      <c r="M130" s="147"/>
      <c r="T130" s="52"/>
      <c r="AT130" s="16" t="s">
        <v>165</v>
      </c>
      <c r="AU130" s="16" t="s">
        <v>82</v>
      </c>
    </row>
    <row r="131" spans="2:65" s="1" customFormat="1" ht="24.15" customHeight="1">
      <c r="B131" s="130"/>
      <c r="C131" s="131" t="s">
        <v>221</v>
      </c>
      <c r="D131" s="131" t="s">
        <v>158</v>
      </c>
      <c r="E131" s="132" t="s">
        <v>580</v>
      </c>
      <c r="F131" s="133" t="s">
        <v>581</v>
      </c>
      <c r="G131" s="134" t="s">
        <v>173</v>
      </c>
      <c r="H131" s="135">
        <v>5</v>
      </c>
      <c r="I131" s="136"/>
      <c r="J131" s="137">
        <f>ROUND(I131*H131,2)</f>
        <v>0</v>
      </c>
      <c r="K131" s="133" t="s">
        <v>3</v>
      </c>
      <c r="L131" s="31"/>
      <c r="M131" s="138" t="s">
        <v>3</v>
      </c>
      <c r="N131" s="139" t="s">
        <v>43</v>
      </c>
      <c r="P131" s="140">
        <f>O131*H131</f>
        <v>0</v>
      </c>
      <c r="Q131" s="140">
        <v>0.10940999999999999</v>
      </c>
      <c r="R131" s="140">
        <f>Q131*H131</f>
        <v>0.54704999999999993</v>
      </c>
      <c r="S131" s="140">
        <v>0</v>
      </c>
      <c r="T131" s="141">
        <f>S131*H131</f>
        <v>0</v>
      </c>
      <c r="AR131" s="142" t="s">
        <v>163</v>
      </c>
      <c r="AT131" s="142" t="s">
        <v>158</v>
      </c>
      <c r="AU131" s="142" t="s">
        <v>82</v>
      </c>
      <c r="AY131" s="16" t="s">
        <v>156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163</v>
      </c>
      <c r="BM131" s="142" t="s">
        <v>665</v>
      </c>
    </row>
    <row r="132" spans="2:65" s="1" customFormat="1" ht="19.2">
      <c r="B132" s="31"/>
      <c r="D132" s="144" t="s">
        <v>165</v>
      </c>
      <c r="F132" s="145" t="s">
        <v>583</v>
      </c>
      <c r="I132" s="146"/>
      <c r="L132" s="31"/>
      <c r="M132" s="147"/>
      <c r="T132" s="52"/>
      <c r="AT132" s="16" t="s">
        <v>165</v>
      </c>
      <c r="AU132" s="16" t="s">
        <v>82</v>
      </c>
    </row>
    <row r="133" spans="2:65" s="1" customFormat="1" ht="21.75" customHeight="1">
      <c r="B133" s="130"/>
      <c r="C133" s="168" t="s">
        <v>227</v>
      </c>
      <c r="D133" s="168" t="s">
        <v>443</v>
      </c>
      <c r="E133" s="169" t="s">
        <v>585</v>
      </c>
      <c r="F133" s="170" t="s">
        <v>586</v>
      </c>
      <c r="G133" s="171" t="s">
        <v>173</v>
      </c>
      <c r="H133" s="172">
        <v>5</v>
      </c>
      <c r="I133" s="173"/>
      <c r="J133" s="174">
        <f>ROUND(I133*H133,2)</f>
        <v>0</v>
      </c>
      <c r="K133" s="170" t="s">
        <v>3</v>
      </c>
      <c r="L133" s="175"/>
      <c r="M133" s="176" t="s">
        <v>3</v>
      </c>
      <c r="N133" s="177" t="s">
        <v>43</v>
      </c>
      <c r="P133" s="140">
        <f>O133*H133</f>
        <v>0</v>
      </c>
      <c r="Q133" s="140">
        <v>6.4999999999999997E-3</v>
      </c>
      <c r="R133" s="140">
        <f>Q133*H133</f>
        <v>3.2500000000000001E-2</v>
      </c>
      <c r="S133" s="140">
        <v>0</v>
      </c>
      <c r="T133" s="141">
        <f>S133*H133</f>
        <v>0</v>
      </c>
      <c r="AR133" s="142" t="s">
        <v>203</v>
      </c>
      <c r="AT133" s="142" t="s">
        <v>443</v>
      </c>
      <c r="AU133" s="142" t="s">
        <v>82</v>
      </c>
      <c r="AY133" s="16" t="s">
        <v>156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163</v>
      </c>
      <c r="BM133" s="142" t="s">
        <v>666</v>
      </c>
    </row>
    <row r="134" spans="2:65" s="1" customFormat="1">
      <c r="B134" s="31"/>
      <c r="D134" s="144" t="s">
        <v>165</v>
      </c>
      <c r="F134" s="145" t="s">
        <v>586</v>
      </c>
      <c r="I134" s="146"/>
      <c r="L134" s="31"/>
      <c r="M134" s="147"/>
      <c r="T134" s="52"/>
      <c r="AT134" s="16" t="s">
        <v>165</v>
      </c>
      <c r="AU134" s="16" t="s">
        <v>82</v>
      </c>
    </row>
    <row r="135" spans="2:65" s="1" customFormat="1" ht="16.5" customHeight="1">
      <c r="B135" s="130"/>
      <c r="C135" s="168" t="s">
        <v>233</v>
      </c>
      <c r="D135" s="168" t="s">
        <v>443</v>
      </c>
      <c r="E135" s="169" t="s">
        <v>588</v>
      </c>
      <c r="F135" s="170" t="s">
        <v>589</v>
      </c>
      <c r="G135" s="171" t="s">
        <v>173</v>
      </c>
      <c r="H135" s="172">
        <v>10</v>
      </c>
      <c r="I135" s="173"/>
      <c r="J135" s="174">
        <f>ROUND(I135*H135,2)</f>
        <v>0</v>
      </c>
      <c r="K135" s="170" t="s">
        <v>3</v>
      </c>
      <c r="L135" s="175"/>
      <c r="M135" s="176" t="s">
        <v>3</v>
      </c>
      <c r="N135" s="177" t="s">
        <v>43</v>
      </c>
      <c r="P135" s="140">
        <f>O135*H135</f>
        <v>0</v>
      </c>
      <c r="Q135" s="140">
        <v>4.0000000000000002E-4</v>
      </c>
      <c r="R135" s="140">
        <f>Q135*H135</f>
        <v>4.0000000000000001E-3</v>
      </c>
      <c r="S135" s="140">
        <v>0</v>
      </c>
      <c r="T135" s="141">
        <f>S135*H135</f>
        <v>0</v>
      </c>
      <c r="AR135" s="142" t="s">
        <v>203</v>
      </c>
      <c r="AT135" s="142" t="s">
        <v>443</v>
      </c>
      <c r="AU135" s="142" t="s">
        <v>82</v>
      </c>
      <c r="AY135" s="16" t="s">
        <v>156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163</v>
      </c>
      <c r="BM135" s="142" t="s">
        <v>667</v>
      </c>
    </row>
    <row r="136" spans="2:65" s="1" customFormat="1">
      <c r="B136" s="31"/>
      <c r="D136" s="144" t="s">
        <v>165</v>
      </c>
      <c r="F136" s="145" t="s">
        <v>589</v>
      </c>
      <c r="I136" s="146"/>
      <c r="L136" s="31"/>
      <c r="M136" s="147"/>
      <c r="T136" s="52"/>
      <c r="AT136" s="16" t="s">
        <v>165</v>
      </c>
      <c r="AU136" s="16" t="s">
        <v>82</v>
      </c>
    </row>
    <row r="137" spans="2:65" s="12" customFormat="1">
      <c r="B137" s="150"/>
      <c r="D137" s="144" t="s">
        <v>169</v>
      </c>
      <c r="E137" s="151" t="s">
        <v>3</v>
      </c>
      <c r="F137" s="152" t="s">
        <v>668</v>
      </c>
      <c r="H137" s="153">
        <v>10</v>
      </c>
      <c r="I137" s="154"/>
      <c r="L137" s="150"/>
      <c r="M137" s="155"/>
      <c r="T137" s="156"/>
      <c r="AT137" s="151" t="s">
        <v>169</v>
      </c>
      <c r="AU137" s="151" t="s">
        <v>82</v>
      </c>
      <c r="AV137" s="12" t="s">
        <v>82</v>
      </c>
      <c r="AW137" s="12" t="s">
        <v>33</v>
      </c>
      <c r="AX137" s="12" t="s">
        <v>80</v>
      </c>
      <c r="AY137" s="151" t="s">
        <v>156</v>
      </c>
    </row>
    <row r="138" spans="2:65" s="1" customFormat="1" ht="16.5" customHeight="1">
      <c r="B138" s="130"/>
      <c r="C138" s="168" t="s">
        <v>239</v>
      </c>
      <c r="D138" s="168" t="s">
        <v>443</v>
      </c>
      <c r="E138" s="169" t="s">
        <v>592</v>
      </c>
      <c r="F138" s="170" t="s">
        <v>593</v>
      </c>
      <c r="G138" s="171" t="s">
        <v>173</v>
      </c>
      <c r="H138" s="172">
        <v>5</v>
      </c>
      <c r="I138" s="173"/>
      <c r="J138" s="174">
        <f>ROUND(I138*H138,2)</f>
        <v>0</v>
      </c>
      <c r="K138" s="170" t="s">
        <v>3</v>
      </c>
      <c r="L138" s="175"/>
      <c r="M138" s="176" t="s">
        <v>3</v>
      </c>
      <c r="N138" s="177" t="s">
        <v>43</v>
      </c>
      <c r="P138" s="140">
        <f>O138*H138</f>
        <v>0</v>
      </c>
      <c r="Q138" s="140">
        <v>1.4999999999999999E-4</v>
      </c>
      <c r="R138" s="140">
        <f>Q138*H138</f>
        <v>7.4999999999999991E-4</v>
      </c>
      <c r="S138" s="140">
        <v>0</v>
      </c>
      <c r="T138" s="141">
        <f>S138*H138</f>
        <v>0</v>
      </c>
      <c r="AR138" s="142" t="s">
        <v>203</v>
      </c>
      <c r="AT138" s="142" t="s">
        <v>443</v>
      </c>
      <c r="AU138" s="142" t="s">
        <v>82</v>
      </c>
      <c r="AY138" s="16" t="s">
        <v>156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163</v>
      </c>
      <c r="BM138" s="142" t="s">
        <v>669</v>
      </c>
    </row>
    <row r="139" spans="2:65" s="1" customFormat="1">
      <c r="B139" s="31"/>
      <c r="D139" s="144" t="s">
        <v>165</v>
      </c>
      <c r="F139" s="145" t="s">
        <v>593</v>
      </c>
      <c r="I139" s="146"/>
      <c r="L139" s="31"/>
      <c r="M139" s="147"/>
      <c r="T139" s="52"/>
      <c r="AT139" s="16" t="s">
        <v>165</v>
      </c>
      <c r="AU139" s="16" t="s">
        <v>82</v>
      </c>
    </row>
    <row r="140" spans="2:65" s="11" customFormat="1" ht="22.8" customHeight="1">
      <c r="B140" s="118"/>
      <c r="D140" s="119" t="s">
        <v>71</v>
      </c>
      <c r="E140" s="128" t="s">
        <v>626</v>
      </c>
      <c r="F140" s="128" t="s">
        <v>627</v>
      </c>
      <c r="I140" s="121"/>
      <c r="J140" s="129">
        <f>BK140</f>
        <v>0</v>
      </c>
      <c r="L140" s="118"/>
      <c r="M140" s="123"/>
      <c r="P140" s="124">
        <f>SUM(P141:P142)</f>
        <v>0</v>
      </c>
      <c r="R140" s="124">
        <f>SUM(R141:R142)</f>
        <v>0</v>
      </c>
      <c r="T140" s="125">
        <f>SUM(T141:T142)</f>
        <v>0</v>
      </c>
      <c r="AR140" s="119" t="s">
        <v>80</v>
      </c>
      <c r="AT140" s="126" t="s">
        <v>71</v>
      </c>
      <c r="AU140" s="126" t="s">
        <v>80</v>
      </c>
      <c r="AY140" s="119" t="s">
        <v>156</v>
      </c>
      <c r="BK140" s="127">
        <f>SUM(BK141:BK142)</f>
        <v>0</v>
      </c>
    </row>
    <row r="141" spans="2:65" s="1" customFormat="1" ht="33" customHeight="1">
      <c r="B141" s="130"/>
      <c r="C141" s="131" t="s">
        <v>9</v>
      </c>
      <c r="D141" s="131" t="s">
        <v>158</v>
      </c>
      <c r="E141" s="132" t="s">
        <v>628</v>
      </c>
      <c r="F141" s="133" t="s">
        <v>629</v>
      </c>
      <c r="G141" s="134" t="s">
        <v>400</v>
      </c>
      <c r="H141" s="135">
        <v>162.39699999999999</v>
      </c>
      <c r="I141" s="136"/>
      <c r="J141" s="137">
        <f>ROUND(I141*H141,2)</f>
        <v>0</v>
      </c>
      <c r="K141" s="133" t="s">
        <v>3</v>
      </c>
      <c r="L141" s="31"/>
      <c r="M141" s="138" t="s">
        <v>3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163</v>
      </c>
      <c r="AT141" s="142" t="s">
        <v>158</v>
      </c>
      <c r="AU141" s="142" t="s">
        <v>82</v>
      </c>
      <c r="AY141" s="16" t="s">
        <v>156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163</v>
      </c>
      <c r="BM141" s="142" t="s">
        <v>670</v>
      </c>
    </row>
    <row r="142" spans="2:65" s="1" customFormat="1" ht="28.8">
      <c r="B142" s="31"/>
      <c r="D142" s="144" t="s">
        <v>165</v>
      </c>
      <c r="F142" s="145" t="s">
        <v>631</v>
      </c>
      <c r="I142" s="146"/>
      <c r="L142" s="31"/>
      <c r="M142" s="178"/>
      <c r="N142" s="179"/>
      <c r="O142" s="179"/>
      <c r="P142" s="179"/>
      <c r="Q142" s="179"/>
      <c r="R142" s="179"/>
      <c r="S142" s="179"/>
      <c r="T142" s="180"/>
      <c r="AT142" s="16" t="s">
        <v>165</v>
      </c>
      <c r="AU142" s="16" t="s">
        <v>82</v>
      </c>
    </row>
    <row r="143" spans="2:65" s="1" customFormat="1" ht="6.9" customHeight="1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31"/>
    </row>
  </sheetData>
  <autoFilter ref="C89:K142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10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95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425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671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430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132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ROUND((SUM(BE86:BE91)),  2)</f>
        <v>0</v>
      </c>
      <c r="I35" s="92">
        <v>0.21</v>
      </c>
      <c r="J35" s="82">
        <f>ROUND(((SUM(BE86:BE91))*I35),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ROUND((SUM(BF86:BF91)),  2)</f>
        <v>0</v>
      </c>
      <c r="I36" s="92">
        <v>0.15</v>
      </c>
      <c r="J36" s="82">
        <f>ROUND(((SUM(BF86:BF91))*I36),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ROUND((SUM(BG86:BG91)),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ROUND((SUM(BH86:BH91)),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ROUND((SUM(BI86:BI91)),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425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I.etapa C - nepřímé náklady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VPH s.r.o.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672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141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4" t="str">
        <f>E7</f>
        <v>Cyklostezka Šluknov - Fukov I. etapa (2022)</v>
      </c>
      <c r="F74" s="315"/>
      <c r="G74" s="315"/>
      <c r="H74" s="315"/>
      <c r="L74" s="31"/>
    </row>
    <row r="75" spans="2:12" ht="12" customHeight="1">
      <c r="B75" s="19"/>
      <c r="C75" s="26" t="s">
        <v>130</v>
      </c>
      <c r="L75" s="19"/>
    </row>
    <row r="76" spans="2:12" s="1" customFormat="1" ht="16.5" customHeight="1">
      <c r="B76" s="31"/>
      <c r="E76" s="314" t="s">
        <v>425</v>
      </c>
      <c r="F76" s="313"/>
      <c r="G76" s="313"/>
      <c r="H76" s="313"/>
      <c r="L76" s="31"/>
    </row>
    <row r="77" spans="2:12" s="1" customFormat="1" ht="12" customHeight="1">
      <c r="B77" s="31"/>
      <c r="C77" s="26" t="s">
        <v>428</v>
      </c>
      <c r="L77" s="31"/>
    </row>
    <row r="78" spans="2:12" s="1" customFormat="1" ht="16.5" customHeight="1">
      <c r="B78" s="31"/>
      <c r="E78" s="309" t="str">
        <f>E11</f>
        <v>I.etapa C - nepřímé náklady</v>
      </c>
      <c r="F78" s="313"/>
      <c r="G78" s="313"/>
      <c r="H78" s="313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>Šluknov</v>
      </c>
      <c r="I80" s="26" t="s">
        <v>23</v>
      </c>
      <c r="J80" s="48" t="str">
        <f>IF(J14="","",J14)</f>
        <v>16. 11. 2022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Šluknov</v>
      </c>
      <c r="I82" s="26" t="s">
        <v>31</v>
      </c>
      <c r="J82" s="29" t="str">
        <f>E23</f>
        <v>VPH s.r.o.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 xml:space="preserve"> 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142</v>
      </c>
      <c r="D85" s="112" t="s">
        <v>57</v>
      </c>
      <c r="E85" s="112" t="s">
        <v>53</v>
      </c>
      <c r="F85" s="112" t="s">
        <v>54</v>
      </c>
      <c r="G85" s="112" t="s">
        <v>143</v>
      </c>
      <c r="H85" s="112" t="s">
        <v>144</v>
      </c>
      <c r="I85" s="112" t="s">
        <v>145</v>
      </c>
      <c r="J85" s="112" t="s">
        <v>135</v>
      </c>
      <c r="K85" s="113" t="s">
        <v>146</v>
      </c>
      <c r="L85" s="110"/>
      <c r="M85" s="55" t="s">
        <v>3</v>
      </c>
      <c r="N85" s="56" t="s">
        <v>42</v>
      </c>
      <c r="O85" s="56" t="s">
        <v>147</v>
      </c>
      <c r="P85" s="56" t="s">
        <v>148</v>
      </c>
      <c r="Q85" s="56" t="s">
        <v>149</v>
      </c>
      <c r="R85" s="56" t="s">
        <v>150</v>
      </c>
      <c r="S85" s="56" t="s">
        <v>151</v>
      </c>
      <c r="T85" s="57" t="s">
        <v>152</v>
      </c>
    </row>
    <row r="86" spans="2:65" s="1" customFormat="1" ht="22.8" customHeight="1">
      <c r="B86" s="31"/>
      <c r="C86" s="60" t="s">
        <v>153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136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80</v>
      </c>
      <c r="F87" s="120" t="s">
        <v>157</v>
      </c>
      <c r="I87" s="121"/>
      <c r="J87" s="122">
        <f>BK87</f>
        <v>0</v>
      </c>
      <c r="L87" s="118"/>
      <c r="M87" s="123"/>
      <c r="P87" s="124">
        <f>SUM(P88:P91)</f>
        <v>0</v>
      </c>
      <c r="R87" s="124">
        <f>SUM(R88:R91)</f>
        <v>0</v>
      </c>
      <c r="T87" s="125">
        <f>SUM(T88:T91)</f>
        <v>0</v>
      </c>
      <c r="AR87" s="119" t="s">
        <v>80</v>
      </c>
      <c r="AT87" s="126" t="s">
        <v>71</v>
      </c>
      <c r="AU87" s="126" t="s">
        <v>72</v>
      </c>
      <c r="AY87" s="119" t="s">
        <v>156</v>
      </c>
      <c r="BK87" s="127">
        <f>SUM(BK88:BK91)</f>
        <v>0</v>
      </c>
    </row>
    <row r="88" spans="2:65" s="1" customFormat="1" ht="33" customHeight="1">
      <c r="B88" s="130"/>
      <c r="C88" s="131" t="s">
        <v>80</v>
      </c>
      <c r="D88" s="131" t="s">
        <v>158</v>
      </c>
      <c r="E88" s="132" t="s">
        <v>673</v>
      </c>
      <c r="F88" s="133" t="s">
        <v>674</v>
      </c>
      <c r="G88" s="134" t="s">
        <v>400</v>
      </c>
      <c r="H88" s="135">
        <v>2033.3779999999999</v>
      </c>
      <c r="I88" s="136"/>
      <c r="J88" s="137">
        <f>ROUND(I88*H88,2)</f>
        <v>0</v>
      </c>
      <c r="K88" s="133" t="s">
        <v>162</v>
      </c>
      <c r="L88" s="31"/>
      <c r="M88" s="138" t="s">
        <v>3</v>
      </c>
      <c r="N88" s="139" t="s">
        <v>43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163</v>
      </c>
      <c r="AT88" s="142" t="s">
        <v>158</v>
      </c>
      <c r="AU88" s="142" t="s">
        <v>80</v>
      </c>
      <c r="AY88" s="16" t="s">
        <v>156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6" t="s">
        <v>80</v>
      </c>
      <c r="BK88" s="143">
        <f>ROUND(I88*H88,2)</f>
        <v>0</v>
      </c>
      <c r="BL88" s="16" t="s">
        <v>163</v>
      </c>
      <c r="BM88" s="142" t="s">
        <v>675</v>
      </c>
    </row>
    <row r="89" spans="2:65" s="1" customFormat="1" ht="28.8">
      <c r="B89" s="31"/>
      <c r="D89" s="144" t="s">
        <v>165</v>
      </c>
      <c r="F89" s="145" t="s">
        <v>676</v>
      </c>
      <c r="I89" s="146"/>
      <c r="L89" s="31"/>
      <c r="M89" s="147"/>
      <c r="T89" s="52"/>
      <c r="AT89" s="16" t="s">
        <v>165</v>
      </c>
      <c r="AU89" s="16" t="s">
        <v>80</v>
      </c>
    </row>
    <row r="90" spans="2:65" s="1" customFormat="1">
      <c r="B90" s="31"/>
      <c r="D90" s="148" t="s">
        <v>167</v>
      </c>
      <c r="F90" s="149" t="s">
        <v>677</v>
      </c>
      <c r="I90" s="146"/>
      <c r="L90" s="31"/>
      <c r="M90" s="147"/>
      <c r="T90" s="52"/>
      <c r="AT90" s="16" t="s">
        <v>167</v>
      </c>
      <c r="AU90" s="16" t="s">
        <v>80</v>
      </c>
    </row>
    <row r="91" spans="2:65" s="12" customFormat="1">
      <c r="B91" s="150"/>
      <c r="D91" s="144" t="s">
        <v>169</v>
      </c>
      <c r="E91" s="151" t="s">
        <v>3</v>
      </c>
      <c r="F91" s="152" t="s">
        <v>678</v>
      </c>
      <c r="H91" s="153">
        <v>2033.3779999999999</v>
      </c>
      <c r="I91" s="154"/>
      <c r="L91" s="150"/>
      <c r="M91" s="157"/>
      <c r="N91" s="158"/>
      <c r="O91" s="158"/>
      <c r="P91" s="158"/>
      <c r="Q91" s="158"/>
      <c r="R91" s="158"/>
      <c r="S91" s="158"/>
      <c r="T91" s="159"/>
      <c r="AT91" s="151" t="s">
        <v>169</v>
      </c>
      <c r="AU91" s="151" t="s">
        <v>80</v>
      </c>
      <c r="AV91" s="12" t="s">
        <v>82</v>
      </c>
      <c r="AW91" s="12" t="s">
        <v>33</v>
      </c>
      <c r="AX91" s="12" t="s">
        <v>80</v>
      </c>
      <c r="AY91" s="151" t="s">
        <v>156</v>
      </c>
    </row>
    <row r="92" spans="2:65" s="1" customFormat="1" ht="6.9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31"/>
    </row>
  </sheetData>
  <autoFilter ref="C85:K91" xr:uid="{00000000-0009-0000-0000-00000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90" r:id="rId1" xr:uid="{00000000-0004-0000-04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679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680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ROUND(J94,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ROUND((SUM(BE94:BE190)),  2)</f>
        <v>0</v>
      </c>
      <c r="I35" s="92">
        <v>0.21</v>
      </c>
      <c r="J35" s="82">
        <f>ROUND(((SUM(BE94:BE190))*I35),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ROUND((SUM(BF94:BF190)),  2)</f>
        <v>0</v>
      </c>
      <c r="I36" s="92">
        <v>0.15</v>
      </c>
      <c r="J36" s="82">
        <f>ROUND(((SUM(BF94:BF190))*I36),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ROUND((SUM(BG94:BG190)),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ROUND((SUM(BH94:BH190)),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ROUND((SUM(BI94:BI190)),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679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201a - přímé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J94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681</v>
      </c>
      <c r="E64" s="104"/>
      <c r="F64" s="104"/>
      <c r="G64" s="104"/>
      <c r="H64" s="104"/>
      <c r="I64" s="104"/>
      <c r="J64" s="105">
        <f>J95</f>
        <v>0</v>
      </c>
      <c r="L64" s="102"/>
    </row>
    <row r="65" spans="2:12" s="8" customFormat="1" ht="24.9" customHeight="1">
      <c r="B65" s="102"/>
      <c r="D65" s="103" t="s">
        <v>682</v>
      </c>
      <c r="E65" s="104"/>
      <c r="F65" s="104"/>
      <c r="G65" s="104"/>
      <c r="H65" s="104"/>
      <c r="I65" s="104"/>
      <c r="J65" s="105">
        <f>J102</f>
        <v>0</v>
      </c>
      <c r="L65" s="102"/>
    </row>
    <row r="66" spans="2:12" s="8" customFormat="1" ht="24.9" customHeight="1">
      <c r="B66" s="102"/>
      <c r="D66" s="103" t="s">
        <v>683</v>
      </c>
      <c r="E66" s="104"/>
      <c r="F66" s="104"/>
      <c r="G66" s="104"/>
      <c r="H66" s="104"/>
      <c r="I66" s="104"/>
      <c r="J66" s="105">
        <f>J106</f>
        <v>0</v>
      </c>
      <c r="L66" s="102"/>
    </row>
    <row r="67" spans="2:12" s="8" customFormat="1" ht="24.9" customHeight="1">
      <c r="B67" s="102"/>
      <c r="D67" s="103" t="s">
        <v>137</v>
      </c>
      <c r="E67" s="104"/>
      <c r="F67" s="104"/>
      <c r="G67" s="104"/>
      <c r="H67" s="104"/>
      <c r="I67" s="104"/>
      <c r="J67" s="105">
        <f>J119</f>
        <v>0</v>
      </c>
      <c r="L67" s="102"/>
    </row>
    <row r="68" spans="2:12" s="9" customFormat="1" ht="19.95" customHeight="1">
      <c r="B68" s="106"/>
      <c r="D68" s="107" t="s">
        <v>138</v>
      </c>
      <c r="E68" s="108"/>
      <c r="F68" s="108"/>
      <c r="G68" s="108"/>
      <c r="H68" s="108"/>
      <c r="I68" s="108"/>
      <c r="J68" s="109">
        <f>J120</f>
        <v>0</v>
      </c>
      <c r="L68" s="106"/>
    </row>
    <row r="69" spans="2:12" s="9" customFormat="1" ht="19.95" customHeight="1">
      <c r="B69" s="106"/>
      <c r="D69" s="107" t="s">
        <v>684</v>
      </c>
      <c r="E69" s="108"/>
      <c r="F69" s="108"/>
      <c r="G69" s="108"/>
      <c r="H69" s="108"/>
      <c r="I69" s="108"/>
      <c r="J69" s="109">
        <f>J127</f>
        <v>0</v>
      </c>
      <c r="L69" s="106"/>
    </row>
    <row r="70" spans="2:12" s="9" customFormat="1" ht="19.95" customHeight="1">
      <c r="B70" s="106"/>
      <c r="D70" s="107" t="s">
        <v>685</v>
      </c>
      <c r="E70" s="108"/>
      <c r="F70" s="108"/>
      <c r="G70" s="108"/>
      <c r="H70" s="108"/>
      <c r="I70" s="108"/>
      <c r="J70" s="109">
        <f>J137</f>
        <v>0</v>
      </c>
      <c r="L70" s="106"/>
    </row>
    <row r="71" spans="2:12" s="9" customFormat="1" ht="19.95" customHeight="1">
      <c r="B71" s="106"/>
      <c r="D71" s="107" t="s">
        <v>686</v>
      </c>
      <c r="E71" s="108"/>
      <c r="F71" s="108"/>
      <c r="G71" s="108"/>
      <c r="H71" s="108"/>
      <c r="I71" s="108"/>
      <c r="J71" s="109">
        <f>J147</f>
        <v>0</v>
      </c>
      <c r="L71" s="106"/>
    </row>
    <row r="72" spans="2:12" s="9" customFormat="1" ht="19.95" customHeight="1">
      <c r="B72" s="106"/>
      <c r="D72" s="107" t="s">
        <v>687</v>
      </c>
      <c r="E72" s="108"/>
      <c r="F72" s="108"/>
      <c r="G72" s="108"/>
      <c r="H72" s="108"/>
      <c r="I72" s="108"/>
      <c r="J72" s="109">
        <f>J166</f>
        <v>0</v>
      </c>
      <c r="L72" s="106"/>
    </row>
    <row r="73" spans="2:12" s="1" customFormat="1" ht="21.75" customHeight="1">
      <c r="B73" s="31"/>
      <c r="L73" s="31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1"/>
    </row>
    <row r="78" spans="2:12" s="1" customFormat="1" ht="6.9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31"/>
    </row>
    <row r="79" spans="2:12" s="1" customFormat="1" ht="24.9" customHeight="1">
      <c r="B79" s="31"/>
      <c r="C79" s="20" t="s">
        <v>141</v>
      </c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17</v>
      </c>
      <c r="L81" s="31"/>
    </row>
    <row r="82" spans="2:65" s="1" customFormat="1" ht="16.5" customHeight="1">
      <c r="B82" s="31"/>
      <c r="E82" s="314" t="str">
        <f>E7</f>
        <v>Cyklostezka Šluknov - Fukov I. etapa (2022)</v>
      </c>
      <c r="F82" s="315"/>
      <c r="G82" s="315"/>
      <c r="H82" s="315"/>
      <c r="L82" s="31"/>
    </row>
    <row r="83" spans="2:65" ht="12" customHeight="1">
      <c r="B83" s="19"/>
      <c r="C83" s="26" t="s">
        <v>130</v>
      </c>
      <c r="L83" s="19"/>
    </row>
    <row r="84" spans="2:65" s="1" customFormat="1" ht="16.5" customHeight="1">
      <c r="B84" s="31"/>
      <c r="E84" s="314" t="s">
        <v>679</v>
      </c>
      <c r="F84" s="313"/>
      <c r="G84" s="313"/>
      <c r="H84" s="313"/>
      <c r="L84" s="31"/>
    </row>
    <row r="85" spans="2:65" s="1" customFormat="1" ht="12" customHeight="1">
      <c r="B85" s="31"/>
      <c r="C85" s="26" t="s">
        <v>428</v>
      </c>
      <c r="L85" s="31"/>
    </row>
    <row r="86" spans="2:65" s="1" customFormat="1" ht="16.5" customHeight="1">
      <c r="B86" s="31"/>
      <c r="E86" s="309" t="str">
        <f>E11</f>
        <v>201a - přímé výdaje</v>
      </c>
      <c r="F86" s="313"/>
      <c r="G86" s="313"/>
      <c r="H86" s="313"/>
      <c r="L86" s="31"/>
    </row>
    <row r="87" spans="2:65" s="1" customFormat="1" ht="6.9" customHeight="1">
      <c r="B87" s="31"/>
      <c r="L87" s="31"/>
    </row>
    <row r="88" spans="2:65" s="1" customFormat="1" ht="12" customHeight="1">
      <c r="B88" s="31"/>
      <c r="C88" s="26" t="s">
        <v>21</v>
      </c>
      <c r="F88" s="24" t="str">
        <f>F14</f>
        <v>Šluknov</v>
      </c>
      <c r="I88" s="26" t="s">
        <v>23</v>
      </c>
      <c r="J88" s="48" t="str">
        <f>IF(J14="","",J14)</f>
        <v>16. 11. 2022</v>
      </c>
      <c r="L88" s="31"/>
    </row>
    <row r="89" spans="2:65" s="1" customFormat="1" ht="6.9" customHeight="1">
      <c r="B89" s="31"/>
      <c r="L89" s="31"/>
    </row>
    <row r="90" spans="2:65" s="1" customFormat="1" ht="15.15" customHeight="1">
      <c r="B90" s="31"/>
      <c r="C90" s="26" t="s">
        <v>25</v>
      </c>
      <c r="F90" s="24" t="str">
        <f>E17</f>
        <v>Město Šluknov</v>
      </c>
      <c r="I90" s="26" t="s">
        <v>31</v>
      </c>
      <c r="J90" s="29" t="str">
        <f>E23</f>
        <v>Ing. Kňákal</v>
      </c>
      <c r="L90" s="31"/>
    </row>
    <row r="91" spans="2:65" s="1" customFormat="1" ht="15.15" customHeight="1">
      <c r="B91" s="31"/>
      <c r="C91" s="26" t="s">
        <v>29</v>
      </c>
      <c r="F91" s="24" t="str">
        <f>IF(E20="","",E20)</f>
        <v>Vyplň údaj</v>
      </c>
      <c r="I91" s="26" t="s">
        <v>34</v>
      </c>
      <c r="J91" s="29" t="str">
        <f>E26</f>
        <v>J. Nešněra</v>
      </c>
      <c r="L91" s="31"/>
    </row>
    <row r="92" spans="2:65" s="1" customFormat="1" ht="10.35" customHeight="1">
      <c r="B92" s="31"/>
      <c r="L92" s="31"/>
    </row>
    <row r="93" spans="2:65" s="10" customFormat="1" ht="29.25" customHeight="1">
      <c r="B93" s="110"/>
      <c r="C93" s="111" t="s">
        <v>142</v>
      </c>
      <c r="D93" s="112" t="s">
        <v>57</v>
      </c>
      <c r="E93" s="112" t="s">
        <v>53</v>
      </c>
      <c r="F93" s="112" t="s">
        <v>54</v>
      </c>
      <c r="G93" s="112" t="s">
        <v>143</v>
      </c>
      <c r="H93" s="112" t="s">
        <v>144</v>
      </c>
      <c r="I93" s="112" t="s">
        <v>145</v>
      </c>
      <c r="J93" s="112" t="s">
        <v>135</v>
      </c>
      <c r="K93" s="113" t="s">
        <v>146</v>
      </c>
      <c r="L93" s="110"/>
      <c r="M93" s="55" t="s">
        <v>3</v>
      </c>
      <c r="N93" s="56" t="s">
        <v>42</v>
      </c>
      <c r="O93" s="56" t="s">
        <v>147</v>
      </c>
      <c r="P93" s="56" t="s">
        <v>148</v>
      </c>
      <c r="Q93" s="56" t="s">
        <v>149</v>
      </c>
      <c r="R93" s="56" t="s">
        <v>150</v>
      </c>
      <c r="S93" s="56" t="s">
        <v>151</v>
      </c>
      <c r="T93" s="57" t="s">
        <v>152</v>
      </c>
    </row>
    <row r="94" spans="2:65" s="1" customFormat="1" ht="22.8" customHeight="1">
      <c r="B94" s="31"/>
      <c r="C94" s="60" t="s">
        <v>153</v>
      </c>
      <c r="J94" s="114">
        <f>BK94</f>
        <v>0</v>
      </c>
      <c r="L94" s="31"/>
      <c r="M94" s="58"/>
      <c r="N94" s="49"/>
      <c r="O94" s="49"/>
      <c r="P94" s="115">
        <f>P95+P102+P106+P119</f>
        <v>0</v>
      </c>
      <c r="Q94" s="49"/>
      <c r="R94" s="115">
        <f>R95+R102+R106+R119</f>
        <v>0</v>
      </c>
      <c r="S94" s="49"/>
      <c r="T94" s="116">
        <f>T95+T102+T106+T119</f>
        <v>0</v>
      </c>
      <c r="AT94" s="16" t="s">
        <v>71</v>
      </c>
      <c r="AU94" s="16" t="s">
        <v>136</v>
      </c>
      <c r="BK94" s="117">
        <f>BK95+BK102+BK106+BK119</f>
        <v>0</v>
      </c>
    </row>
    <row r="95" spans="2:65" s="11" customFormat="1" ht="25.95" customHeight="1">
      <c r="B95" s="118"/>
      <c r="D95" s="119" t="s">
        <v>71</v>
      </c>
      <c r="E95" s="120" t="s">
        <v>72</v>
      </c>
      <c r="F95" s="120" t="s">
        <v>688</v>
      </c>
      <c r="I95" s="121"/>
      <c r="J95" s="122">
        <f>BK95</f>
        <v>0</v>
      </c>
      <c r="L95" s="118"/>
      <c r="M95" s="123"/>
      <c r="P95" s="124">
        <f>SUM(P96:P101)</f>
        <v>0</v>
      </c>
      <c r="R95" s="124">
        <f>SUM(R96:R101)</f>
        <v>0</v>
      </c>
      <c r="T95" s="125">
        <f>SUM(T96:T101)</f>
        <v>0</v>
      </c>
      <c r="AR95" s="119" t="s">
        <v>80</v>
      </c>
      <c r="AT95" s="126" t="s">
        <v>71</v>
      </c>
      <c r="AU95" s="126" t="s">
        <v>72</v>
      </c>
      <c r="AY95" s="119" t="s">
        <v>156</v>
      </c>
      <c r="BK95" s="127">
        <f>SUM(BK96:BK101)</f>
        <v>0</v>
      </c>
    </row>
    <row r="96" spans="2:65" s="1" customFormat="1" ht="21.75" customHeight="1">
      <c r="B96" s="130"/>
      <c r="C96" s="131" t="s">
        <v>80</v>
      </c>
      <c r="D96" s="131" t="s">
        <v>158</v>
      </c>
      <c r="E96" s="132" t="s">
        <v>689</v>
      </c>
      <c r="F96" s="133" t="s">
        <v>690</v>
      </c>
      <c r="G96" s="134" t="s">
        <v>691</v>
      </c>
      <c r="H96" s="135">
        <v>1</v>
      </c>
      <c r="I96" s="136"/>
      <c r="J96" s="137">
        <f>ROUND(I96*H96,2)</f>
        <v>0</v>
      </c>
      <c r="K96" s="133" t="s">
        <v>3</v>
      </c>
      <c r="L96" s="31"/>
      <c r="M96" s="138" t="s">
        <v>3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163</v>
      </c>
      <c r="AT96" s="142" t="s">
        <v>158</v>
      </c>
      <c r="AU96" s="142" t="s">
        <v>80</v>
      </c>
      <c r="AY96" s="16" t="s">
        <v>156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80</v>
      </c>
      <c r="BK96" s="143">
        <f>ROUND(I96*H96,2)</f>
        <v>0</v>
      </c>
      <c r="BL96" s="16" t="s">
        <v>163</v>
      </c>
      <c r="BM96" s="142" t="s">
        <v>692</v>
      </c>
    </row>
    <row r="97" spans="2:65" s="1" customFormat="1">
      <c r="B97" s="31"/>
      <c r="D97" s="144" t="s">
        <v>165</v>
      </c>
      <c r="F97" s="145" t="s">
        <v>690</v>
      </c>
      <c r="I97" s="146"/>
      <c r="L97" s="31"/>
      <c r="M97" s="147"/>
      <c r="T97" s="52"/>
      <c r="AT97" s="16" t="s">
        <v>165</v>
      </c>
      <c r="AU97" s="16" t="s">
        <v>80</v>
      </c>
    </row>
    <row r="98" spans="2:65" s="1" customFormat="1" ht="38.4">
      <c r="B98" s="31"/>
      <c r="D98" s="144" t="s">
        <v>693</v>
      </c>
      <c r="F98" s="181" t="s">
        <v>694</v>
      </c>
      <c r="I98" s="146"/>
      <c r="L98" s="31"/>
      <c r="M98" s="147"/>
      <c r="T98" s="52"/>
      <c r="AT98" s="16" t="s">
        <v>693</v>
      </c>
      <c r="AU98" s="16" t="s">
        <v>80</v>
      </c>
    </row>
    <row r="99" spans="2:65" s="1" customFormat="1" ht="16.5" customHeight="1">
      <c r="B99" s="130"/>
      <c r="C99" s="131" t="s">
        <v>82</v>
      </c>
      <c r="D99" s="131" t="s">
        <v>158</v>
      </c>
      <c r="E99" s="132" t="s">
        <v>695</v>
      </c>
      <c r="F99" s="133" t="s">
        <v>696</v>
      </c>
      <c r="G99" s="134" t="s">
        <v>691</v>
      </c>
      <c r="H99" s="135">
        <v>1</v>
      </c>
      <c r="I99" s="136"/>
      <c r="J99" s="137">
        <f>ROUND(I99*H99,2)</f>
        <v>0</v>
      </c>
      <c r="K99" s="133" t="s">
        <v>3</v>
      </c>
      <c r="L99" s="31"/>
      <c r="M99" s="138" t="s">
        <v>3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163</v>
      </c>
      <c r="AT99" s="142" t="s">
        <v>158</v>
      </c>
      <c r="AU99" s="142" t="s">
        <v>80</v>
      </c>
      <c r="AY99" s="16" t="s">
        <v>156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80</v>
      </c>
      <c r="BK99" s="143">
        <f>ROUND(I99*H99,2)</f>
        <v>0</v>
      </c>
      <c r="BL99" s="16" t="s">
        <v>163</v>
      </c>
      <c r="BM99" s="142" t="s">
        <v>697</v>
      </c>
    </row>
    <row r="100" spans="2:65" s="1" customFormat="1">
      <c r="B100" s="31"/>
      <c r="D100" s="144" t="s">
        <v>165</v>
      </c>
      <c r="F100" s="145" t="s">
        <v>696</v>
      </c>
      <c r="I100" s="146"/>
      <c r="L100" s="31"/>
      <c r="M100" s="147"/>
      <c r="T100" s="52"/>
      <c r="AT100" s="16" t="s">
        <v>165</v>
      </c>
      <c r="AU100" s="16" t="s">
        <v>80</v>
      </c>
    </row>
    <row r="101" spans="2:65" s="1" customFormat="1" ht="38.4">
      <c r="B101" s="31"/>
      <c r="D101" s="144" t="s">
        <v>693</v>
      </c>
      <c r="F101" s="181" t="s">
        <v>698</v>
      </c>
      <c r="I101" s="146"/>
      <c r="L101" s="31"/>
      <c r="M101" s="147"/>
      <c r="T101" s="52"/>
      <c r="AT101" s="16" t="s">
        <v>693</v>
      </c>
      <c r="AU101" s="16" t="s">
        <v>80</v>
      </c>
    </row>
    <row r="102" spans="2:65" s="11" customFormat="1" ht="25.95" customHeight="1">
      <c r="B102" s="118"/>
      <c r="D102" s="119" t="s">
        <v>71</v>
      </c>
      <c r="E102" s="120" t="s">
        <v>190</v>
      </c>
      <c r="F102" s="120" t="s">
        <v>699</v>
      </c>
      <c r="I102" s="121"/>
      <c r="J102" s="122">
        <f>BK102</f>
        <v>0</v>
      </c>
      <c r="L102" s="118"/>
      <c r="M102" s="123"/>
      <c r="P102" s="124">
        <f>SUM(P103:P105)</f>
        <v>0</v>
      </c>
      <c r="R102" s="124">
        <f>SUM(R103:R105)</f>
        <v>0</v>
      </c>
      <c r="T102" s="125">
        <f>SUM(T103:T105)</f>
        <v>0</v>
      </c>
      <c r="AR102" s="119" t="s">
        <v>80</v>
      </c>
      <c r="AT102" s="126" t="s">
        <v>71</v>
      </c>
      <c r="AU102" s="126" t="s">
        <v>72</v>
      </c>
      <c r="AY102" s="119" t="s">
        <v>156</v>
      </c>
      <c r="BK102" s="127">
        <f>SUM(BK103:BK105)</f>
        <v>0</v>
      </c>
    </row>
    <row r="103" spans="2:65" s="1" customFormat="1" ht="24.15" customHeight="1">
      <c r="B103" s="130"/>
      <c r="C103" s="131" t="s">
        <v>177</v>
      </c>
      <c r="D103" s="131" t="s">
        <v>158</v>
      </c>
      <c r="E103" s="132" t="s">
        <v>700</v>
      </c>
      <c r="F103" s="133" t="s">
        <v>701</v>
      </c>
      <c r="G103" s="134" t="s">
        <v>702</v>
      </c>
      <c r="H103" s="135">
        <v>54</v>
      </c>
      <c r="I103" s="136"/>
      <c r="J103" s="137">
        <f>ROUND(I103*H103,2)</f>
        <v>0</v>
      </c>
      <c r="K103" s="133" t="s">
        <v>3</v>
      </c>
      <c r="L103" s="31"/>
      <c r="M103" s="138" t="s">
        <v>3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163</v>
      </c>
      <c r="AT103" s="142" t="s">
        <v>158</v>
      </c>
      <c r="AU103" s="142" t="s">
        <v>80</v>
      </c>
      <c r="AY103" s="16" t="s">
        <v>156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6" t="s">
        <v>80</v>
      </c>
      <c r="BK103" s="143">
        <f>ROUND(I103*H103,2)</f>
        <v>0</v>
      </c>
      <c r="BL103" s="16" t="s">
        <v>163</v>
      </c>
      <c r="BM103" s="142" t="s">
        <v>703</v>
      </c>
    </row>
    <row r="104" spans="2:65" s="1" customFormat="1">
      <c r="B104" s="31"/>
      <c r="D104" s="144" t="s">
        <v>165</v>
      </c>
      <c r="F104" s="145" t="s">
        <v>701</v>
      </c>
      <c r="I104" s="146"/>
      <c r="L104" s="31"/>
      <c r="M104" s="147"/>
      <c r="T104" s="52"/>
      <c r="AT104" s="16" t="s">
        <v>165</v>
      </c>
      <c r="AU104" s="16" t="s">
        <v>80</v>
      </c>
    </row>
    <row r="105" spans="2:65" s="1" customFormat="1" ht="57.6">
      <c r="B105" s="31"/>
      <c r="D105" s="144" t="s">
        <v>693</v>
      </c>
      <c r="F105" s="181" t="s">
        <v>704</v>
      </c>
      <c r="I105" s="146"/>
      <c r="L105" s="31"/>
      <c r="M105" s="147"/>
      <c r="T105" s="52"/>
      <c r="AT105" s="16" t="s">
        <v>693</v>
      </c>
      <c r="AU105" s="16" t="s">
        <v>80</v>
      </c>
    </row>
    <row r="106" spans="2:65" s="11" customFormat="1" ht="25.95" customHeight="1">
      <c r="B106" s="118"/>
      <c r="D106" s="119" t="s">
        <v>71</v>
      </c>
      <c r="E106" s="120" t="s">
        <v>196</v>
      </c>
      <c r="F106" s="120" t="s">
        <v>705</v>
      </c>
      <c r="I106" s="121"/>
      <c r="J106" s="122">
        <f>BK106</f>
        <v>0</v>
      </c>
      <c r="L106" s="118"/>
      <c r="M106" s="123"/>
      <c r="P106" s="124">
        <f>SUM(P107:P118)</f>
        <v>0</v>
      </c>
      <c r="R106" s="124">
        <f>SUM(R107:R118)</f>
        <v>0</v>
      </c>
      <c r="T106" s="125">
        <f>SUM(T107:T118)</f>
        <v>0</v>
      </c>
      <c r="AR106" s="119" t="s">
        <v>80</v>
      </c>
      <c r="AT106" s="126" t="s">
        <v>71</v>
      </c>
      <c r="AU106" s="126" t="s">
        <v>72</v>
      </c>
      <c r="AY106" s="119" t="s">
        <v>156</v>
      </c>
      <c r="BK106" s="127">
        <f>SUM(BK107:BK118)</f>
        <v>0</v>
      </c>
    </row>
    <row r="107" spans="2:65" s="1" customFormat="1" ht="24.15" customHeight="1">
      <c r="B107" s="130"/>
      <c r="C107" s="131" t="s">
        <v>163</v>
      </c>
      <c r="D107" s="131" t="s">
        <v>158</v>
      </c>
      <c r="E107" s="132" t="s">
        <v>706</v>
      </c>
      <c r="F107" s="133" t="s">
        <v>707</v>
      </c>
      <c r="G107" s="134" t="s">
        <v>702</v>
      </c>
      <c r="H107" s="135">
        <v>4</v>
      </c>
      <c r="I107" s="136"/>
      <c r="J107" s="137">
        <f>ROUND(I107*H107,2)</f>
        <v>0</v>
      </c>
      <c r="K107" s="133" t="s">
        <v>3</v>
      </c>
      <c r="L107" s="31"/>
      <c r="M107" s="138" t="s">
        <v>3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163</v>
      </c>
      <c r="AT107" s="142" t="s">
        <v>158</v>
      </c>
      <c r="AU107" s="142" t="s">
        <v>80</v>
      </c>
      <c r="AY107" s="16" t="s">
        <v>156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6" t="s">
        <v>80</v>
      </c>
      <c r="BK107" s="143">
        <f>ROUND(I107*H107,2)</f>
        <v>0</v>
      </c>
      <c r="BL107" s="16" t="s">
        <v>163</v>
      </c>
      <c r="BM107" s="142" t="s">
        <v>708</v>
      </c>
    </row>
    <row r="108" spans="2:65" s="1" customFormat="1">
      <c r="B108" s="31"/>
      <c r="D108" s="144" t="s">
        <v>165</v>
      </c>
      <c r="F108" s="145" t="s">
        <v>707</v>
      </c>
      <c r="I108" s="146"/>
      <c r="L108" s="31"/>
      <c r="M108" s="147"/>
      <c r="T108" s="52"/>
      <c r="AT108" s="16" t="s">
        <v>165</v>
      </c>
      <c r="AU108" s="16" t="s">
        <v>80</v>
      </c>
    </row>
    <row r="109" spans="2:65" s="1" customFormat="1" ht="172.8">
      <c r="B109" s="31"/>
      <c r="D109" s="144" t="s">
        <v>693</v>
      </c>
      <c r="F109" s="181" t="s">
        <v>709</v>
      </c>
      <c r="I109" s="146"/>
      <c r="L109" s="31"/>
      <c r="M109" s="147"/>
      <c r="T109" s="52"/>
      <c r="AT109" s="16" t="s">
        <v>693</v>
      </c>
      <c r="AU109" s="16" t="s">
        <v>80</v>
      </c>
    </row>
    <row r="110" spans="2:65" s="1" customFormat="1" ht="16.5" customHeight="1">
      <c r="B110" s="130"/>
      <c r="C110" s="131" t="s">
        <v>184</v>
      </c>
      <c r="D110" s="131" t="s">
        <v>158</v>
      </c>
      <c r="E110" s="132" t="s">
        <v>710</v>
      </c>
      <c r="F110" s="133" t="s">
        <v>711</v>
      </c>
      <c r="G110" s="134" t="s">
        <v>702</v>
      </c>
      <c r="H110" s="135">
        <v>63.7</v>
      </c>
      <c r="I110" s="136"/>
      <c r="J110" s="137">
        <f>ROUND(I110*H110,2)</f>
        <v>0</v>
      </c>
      <c r="K110" s="133" t="s">
        <v>3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163</v>
      </c>
      <c r="AT110" s="142" t="s">
        <v>158</v>
      </c>
      <c r="AU110" s="142" t="s">
        <v>80</v>
      </c>
      <c r="AY110" s="16" t="s">
        <v>156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163</v>
      </c>
      <c r="BM110" s="142" t="s">
        <v>712</v>
      </c>
    </row>
    <row r="111" spans="2:65" s="1" customFormat="1">
      <c r="B111" s="31"/>
      <c r="D111" s="144" t="s">
        <v>165</v>
      </c>
      <c r="F111" s="145" t="s">
        <v>711</v>
      </c>
      <c r="I111" s="146"/>
      <c r="L111" s="31"/>
      <c r="M111" s="147"/>
      <c r="T111" s="52"/>
      <c r="AT111" s="16" t="s">
        <v>165</v>
      </c>
      <c r="AU111" s="16" t="s">
        <v>80</v>
      </c>
    </row>
    <row r="112" spans="2:65" s="1" customFormat="1" ht="182.4">
      <c r="B112" s="31"/>
      <c r="D112" s="144" t="s">
        <v>693</v>
      </c>
      <c r="F112" s="181" t="s">
        <v>713</v>
      </c>
      <c r="I112" s="146"/>
      <c r="L112" s="31"/>
      <c r="M112" s="147"/>
      <c r="T112" s="52"/>
      <c r="AT112" s="16" t="s">
        <v>693</v>
      </c>
      <c r="AU112" s="16" t="s">
        <v>80</v>
      </c>
    </row>
    <row r="113" spans="2:65" s="1" customFormat="1" ht="16.5" customHeight="1">
      <c r="B113" s="130"/>
      <c r="C113" s="131" t="s">
        <v>190</v>
      </c>
      <c r="D113" s="131" t="s">
        <v>158</v>
      </c>
      <c r="E113" s="132" t="s">
        <v>714</v>
      </c>
      <c r="F113" s="133" t="s">
        <v>715</v>
      </c>
      <c r="G113" s="134" t="s">
        <v>702</v>
      </c>
      <c r="H113" s="135">
        <v>8</v>
      </c>
      <c r="I113" s="136"/>
      <c r="J113" s="137">
        <f>ROUND(I113*H113,2)</f>
        <v>0</v>
      </c>
      <c r="K113" s="133" t="s">
        <v>3</v>
      </c>
      <c r="L113" s="31"/>
      <c r="M113" s="138" t="s">
        <v>3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163</v>
      </c>
      <c r="AT113" s="142" t="s">
        <v>158</v>
      </c>
      <c r="AU113" s="142" t="s">
        <v>80</v>
      </c>
      <c r="AY113" s="16" t="s">
        <v>156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6" t="s">
        <v>80</v>
      </c>
      <c r="BK113" s="143">
        <f>ROUND(I113*H113,2)</f>
        <v>0</v>
      </c>
      <c r="BL113" s="16" t="s">
        <v>163</v>
      </c>
      <c r="BM113" s="142" t="s">
        <v>716</v>
      </c>
    </row>
    <row r="114" spans="2:65" s="1" customFormat="1">
      <c r="B114" s="31"/>
      <c r="D114" s="144" t="s">
        <v>165</v>
      </c>
      <c r="F114" s="145" t="s">
        <v>715</v>
      </c>
      <c r="I114" s="146"/>
      <c r="L114" s="31"/>
      <c r="M114" s="147"/>
      <c r="T114" s="52"/>
      <c r="AT114" s="16" t="s">
        <v>165</v>
      </c>
      <c r="AU114" s="16" t="s">
        <v>80</v>
      </c>
    </row>
    <row r="115" spans="2:65" s="1" customFormat="1" ht="28.8">
      <c r="B115" s="31"/>
      <c r="D115" s="144" t="s">
        <v>693</v>
      </c>
      <c r="F115" s="181" t="s">
        <v>717</v>
      </c>
      <c r="I115" s="146"/>
      <c r="L115" s="31"/>
      <c r="M115" s="147"/>
      <c r="T115" s="52"/>
      <c r="AT115" s="16" t="s">
        <v>693</v>
      </c>
      <c r="AU115" s="16" t="s">
        <v>80</v>
      </c>
    </row>
    <row r="116" spans="2:65" s="1" customFormat="1" ht="16.5" customHeight="1">
      <c r="B116" s="130"/>
      <c r="C116" s="131" t="s">
        <v>196</v>
      </c>
      <c r="D116" s="131" t="s">
        <v>158</v>
      </c>
      <c r="E116" s="132" t="s">
        <v>718</v>
      </c>
      <c r="F116" s="133" t="s">
        <v>719</v>
      </c>
      <c r="G116" s="134" t="s">
        <v>702</v>
      </c>
      <c r="H116" s="135">
        <v>4.8</v>
      </c>
      <c r="I116" s="136"/>
      <c r="J116" s="137">
        <f>ROUND(I116*H116,2)</f>
        <v>0</v>
      </c>
      <c r="K116" s="133" t="s">
        <v>3</v>
      </c>
      <c r="L116" s="31"/>
      <c r="M116" s="138" t="s">
        <v>3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163</v>
      </c>
      <c r="AT116" s="142" t="s">
        <v>158</v>
      </c>
      <c r="AU116" s="142" t="s">
        <v>80</v>
      </c>
      <c r="AY116" s="16" t="s">
        <v>156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80</v>
      </c>
      <c r="BK116" s="143">
        <f>ROUND(I116*H116,2)</f>
        <v>0</v>
      </c>
      <c r="BL116" s="16" t="s">
        <v>163</v>
      </c>
      <c r="BM116" s="142" t="s">
        <v>720</v>
      </c>
    </row>
    <row r="117" spans="2:65" s="1" customFormat="1">
      <c r="B117" s="31"/>
      <c r="D117" s="144" t="s">
        <v>165</v>
      </c>
      <c r="F117" s="145" t="s">
        <v>719</v>
      </c>
      <c r="I117" s="146"/>
      <c r="L117" s="31"/>
      <c r="M117" s="147"/>
      <c r="T117" s="52"/>
      <c r="AT117" s="16" t="s">
        <v>165</v>
      </c>
      <c r="AU117" s="16" t="s">
        <v>80</v>
      </c>
    </row>
    <row r="118" spans="2:65" s="1" customFormat="1" ht="67.2">
      <c r="B118" s="31"/>
      <c r="D118" s="144" t="s">
        <v>693</v>
      </c>
      <c r="F118" s="181" t="s">
        <v>721</v>
      </c>
      <c r="I118" s="146"/>
      <c r="L118" s="31"/>
      <c r="M118" s="147"/>
      <c r="T118" s="52"/>
      <c r="AT118" s="16" t="s">
        <v>693</v>
      </c>
      <c r="AU118" s="16" t="s">
        <v>80</v>
      </c>
    </row>
    <row r="119" spans="2:65" s="11" customFormat="1" ht="25.95" customHeight="1">
      <c r="B119" s="118"/>
      <c r="D119" s="119" t="s">
        <v>71</v>
      </c>
      <c r="E119" s="120" t="s">
        <v>154</v>
      </c>
      <c r="F119" s="120" t="s">
        <v>155</v>
      </c>
      <c r="I119" s="121"/>
      <c r="J119" s="122">
        <f>BK119</f>
        <v>0</v>
      </c>
      <c r="L119" s="118"/>
      <c r="M119" s="123"/>
      <c r="P119" s="124">
        <f>P120+P127+P137+P147+P166</f>
        <v>0</v>
      </c>
      <c r="R119" s="124">
        <f>R120+R127+R137+R147+R166</f>
        <v>0</v>
      </c>
      <c r="T119" s="125">
        <f>T120+T127+T137+T147+T166</f>
        <v>0</v>
      </c>
      <c r="AR119" s="119" t="s">
        <v>80</v>
      </c>
      <c r="AT119" s="126" t="s">
        <v>71</v>
      </c>
      <c r="AU119" s="126" t="s">
        <v>72</v>
      </c>
      <c r="AY119" s="119" t="s">
        <v>156</v>
      </c>
      <c r="BK119" s="127">
        <f>BK120+BK127+BK137+BK147+BK166</f>
        <v>0</v>
      </c>
    </row>
    <row r="120" spans="2:65" s="11" customFormat="1" ht="22.8" customHeight="1">
      <c r="B120" s="118"/>
      <c r="D120" s="119" t="s">
        <v>71</v>
      </c>
      <c r="E120" s="128" t="s">
        <v>80</v>
      </c>
      <c r="F120" s="128" t="s">
        <v>157</v>
      </c>
      <c r="I120" s="121"/>
      <c r="J120" s="129">
        <f>BK120</f>
        <v>0</v>
      </c>
      <c r="L120" s="118"/>
      <c r="M120" s="123"/>
      <c r="P120" s="124">
        <f>SUM(P121:P126)</f>
        <v>0</v>
      </c>
      <c r="R120" s="124">
        <f>SUM(R121:R126)</f>
        <v>0</v>
      </c>
      <c r="T120" s="125">
        <f>SUM(T121:T126)</f>
        <v>0</v>
      </c>
      <c r="AR120" s="119" t="s">
        <v>80</v>
      </c>
      <c r="AT120" s="126" t="s">
        <v>71</v>
      </c>
      <c r="AU120" s="126" t="s">
        <v>80</v>
      </c>
      <c r="AY120" s="119" t="s">
        <v>156</v>
      </c>
      <c r="BK120" s="127">
        <f>SUM(BK121:BK126)</f>
        <v>0</v>
      </c>
    </row>
    <row r="121" spans="2:65" s="1" customFormat="1" ht="24.15" customHeight="1">
      <c r="B121" s="130"/>
      <c r="C121" s="131" t="s">
        <v>203</v>
      </c>
      <c r="D121" s="131" t="s">
        <v>158</v>
      </c>
      <c r="E121" s="132" t="s">
        <v>722</v>
      </c>
      <c r="F121" s="133" t="s">
        <v>723</v>
      </c>
      <c r="G121" s="134" t="s">
        <v>724</v>
      </c>
      <c r="H121" s="135">
        <v>12.375</v>
      </c>
      <c r="I121" s="136"/>
      <c r="J121" s="137">
        <f>ROUND(I121*H121,2)</f>
        <v>0</v>
      </c>
      <c r="K121" s="133" t="s">
        <v>3</v>
      </c>
      <c r="L121" s="31"/>
      <c r="M121" s="138" t="s">
        <v>3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163</v>
      </c>
      <c r="AT121" s="142" t="s">
        <v>158</v>
      </c>
      <c r="AU121" s="142" t="s">
        <v>82</v>
      </c>
      <c r="AY121" s="16" t="s">
        <v>156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80</v>
      </c>
      <c r="BK121" s="143">
        <f>ROUND(I121*H121,2)</f>
        <v>0</v>
      </c>
      <c r="BL121" s="16" t="s">
        <v>163</v>
      </c>
      <c r="BM121" s="142" t="s">
        <v>725</v>
      </c>
    </row>
    <row r="122" spans="2:65" s="1" customFormat="1" ht="19.2">
      <c r="B122" s="31"/>
      <c r="D122" s="144" t="s">
        <v>165</v>
      </c>
      <c r="F122" s="145" t="s">
        <v>723</v>
      </c>
      <c r="I122" s="146"/>
      <c r="L122" s="31"/>
      <c r="M122" s="147"/>
      <c r="T122" s="52"/>
      <c r="AT122" s="16" t="s">
        <v>165</v>
      </c>
      <c r="AU122" s="16" t="s">
        <v>82</v>
      </c>
    </row>
    <row r="123" spans="2:65" s="1" customFormat="1" ht="278.39999999999998">
      <c r="B123" s="31"/>
      <c r="D123" s="144" t="s">
        <v>693</v>
      </c>
      <c r="F123" s="181" t="s">
        <v>726</v>
      </c>
      <c r="I123" s="146"/>
      <c r="L123" s="31"/>
      <c r="M123" s="147"/>
      <c r="T123" s="52"/>
      <c r="AT123" s="16" t="s">
        <v>693</v>
      </c>
      <c r="AU123" s="16" t="s">
        <v>82</v>
      </c>
    </row>
    <row r="124" spans="2:65" s="1" customFormat="1" ht="24.15" customHeight="1">
      <c r="B124" s="130"/>
      <c r="C124" s="131" t="s">
        <v>209</v>
      </c>
      <c r="D124" s="131" t="s">
        <v>158</v>
      </c>
      <c r="E124" s="132" t="s">
        <v>727</v>
      </c>
      <c r="F124" s="133" t="s">
        <v>728</v>
      </c>
      <c r="G124" s="134" t="s">
        <v>724</v>
      </c>
      <c r="H124" s="135">
        <v>21.6</v>
      </c>
      <c r="I124" s="136"/>
      <c r="J124" s="137">
        <f>ROUND(I124*H124,2)</f>
        <v>0</v>
      </c>
      <c r="K124" s="133" t="s">
        <v>3</v>
      </c>
      <c r="L124" s="31"/>
      <c r="M124" s="138" t="s">
        <v>3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163</v>
      </c>
      <c r="AT124" s="142" t="s">
        <v>158</v>
      </c>
      <c r="AU124" s="142" t="s">
        <v>82</v>
      </c>
      <c r="AY124" s="16" t="s">
        <v>156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80</v>
      </c>
      <c r="BK124" s="143">
        <f>ROUND(I124*H124,2)</f>
        <v>0</v>
      </c>
      <c r="BL124" s="16" t="s">
        <v>163</v>
      </c>
      <c r="BM124" s="142" t="s">
        <v>729</v>
      </c>
    </row>
    <row r="125" spans="2:65" s="1" customFormat="1">
      <c r="B125" s="31"/>
      <c r="D125" s="144" t="s">
        <v>165</v>
      </c>
      <c r="F125" s="145" t="s">
        <v>728</v>
      </c>
      <c r="I125" s="146"/>
      <c r="L125" s="31"/>
      <c r="M125" s="147"/>
      <c r="T125" s="52"/>
      <c r="AT125" s="16" t="s">
        <v>165</v>
      </c>
      <c r="AU125" s="16" t="s">
        <v>82</v>
      </c>
    </row>
    <row r="126" spans="2:65" s="1" customFormat="1" ht="249.6">
      <c r="B126" s="31"/>
      <c r="D126" s="144" t="s">
        <v>693</v>
      </c>
      <c r="F126" s="181" t="s">
        <v>730</v>
      </c>
      <c r="I126" s="146"/>
      <c r="L126" s="31"/>
      <c r="M126" s="147"/>
      <c r="T126" s="52"/>
      <c r="AT126" s="16" t="s">
        <v>693</v>
      </c>
      <c r="AU126" s="16" t="s">
        <v>82</v>
      </c>
    </row>
    <row r="127" spans="2:65" s="11" customFormat="1" ht="22.8" customHeight="1">
      <c r="B127" s="118"/>
      <c r="D127" s="119" t="s">
        <v>71</v>
      </c>
      <c r="E127" s="128" t="s">
        <v>82</v>
      </c>
      <c r="F127" s="128" t="s">
        <v>731</v>
      </c>
      <c r="I127" s="121"/>
      <c r="J127" s="129">
        <f>BK127</f>
        <v>0</v>
      </c>
      <c r="L127" s="118"/>
      <c r="M127" s="123"/>
      <c r="P127" s="124">
        <f>SUM(P128:P136)</f>
        <v>0</v>
      </c>
      <c r="R127" s="124">
        <f>SUM(R128:R136)</f>
        <v>0</v>
      </c>
      <c r="T127" s="125">
        <f>SUM(T128:T136)</f>
        <v>0</v>
      </c>
      <c r="AR127" s="119" t="s">
        <v>80</v>
      </c>
      <c r="AT127" s="126" t="s">
        <v>71</v>
      </c>
      <c r="AU127" s="126" t="s">
        <v>80</v>
      </c>
      <c r="AY127" s="119" t="s">
        <v>156</v>
      </c>
      <c r="BK127" s="127">
        <f>SUM(BK128:BK136)</f>
        <v>0</v>
      </c>
    </row>
    <row r="128" spans="2:65" s="1" customFormat="1" ht="24.15" customHeight="1">
      <c r="B128" s="130"/>
      <c r="C128" s="131" t="s">
        <v>215</v>
      </c>
      <c r="D128" s="131" t="s">
        <v>158</v>
      </c>
      <c r="E128" s="132" t="s">
        <v>732</v>
      </c>
      <c r="F128" s="133" t="s">
        <v>733</v>
      </c>
      <c r="G128" s="134" t="s">
        <v>443</v>
      </c>
      <c r="H128" s="135">
        <v>20</v>
      </c>
      <c r="I128" s="136"/>
      <c r="J128" s="137">
        <f>ROUND(I128*H128,2)</f>
        <v>0</v>
      </c>
      <c r="K128" s="133" t="s">
        <v>3</v>
      </c>
      <c r="L128" s="31"/>
      <c r="M128" s="138" t="s">
        <v>3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163</v>
      </c>
      <c r="AT128" s="142" t="s">
        <v>158</v>
      </c>
      <c r="AU128" s="142" t="s">
        <v>82</v>
      </c>
      <c r="AY128" s="16" t="s">
        <v>156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80</v>
      </c>
      <c r="BK128" s="143">
        <f>ROUND(I128*H128,2)</f>
        <v>0</v>
      </c>
      <c r="BL128" s="16" t="s">
        <v>163</v>
      </c>
      <c r="BM128" s="142" t="s">
        <v>734</v>
      </c>
    </row>
    <row r="129" spans="2:65" s="1" customFormat="1" ht="19.2">
      <c r="B129" s="31"/>
      <c r="D129" s="144" t="s">
        <v>165</v>
      </c>
      <c r="F129" s="145" t="s">
        <v>733</v>
      </c>
      <c r="I129" s="146"/>
      <c r="L129" s="31"/>
      <c r="M129" s="147"/>
      <c r="T129" s="52"/>
      <c r="AT129" s="16" t="s">
        <v>165</v>
      </c>
      <c r="AU129" s="16" t="s">
        <v>82</v>
      </c>
    </row>
    <row r="130" spans="2:65" s="1" customFormat="1" ht="134.4">
      <c r="B130" s="31"/>
      <c r="D130" s="144" t="s">
        <v>693</v>
      </c>
      <c r="F130" s="181" t="s">
        <v>735</v>
      </c>
      <c r="I130" s="146"/>
      <c r="L130" s="31"/>
      <c r="M130" s="147"/>
      <c r="T130" s="52"/>
      <c r="AT130" s="16" t="s">
        <v>693</v>
      </c>
      <c r="AU130" s="16" t="s">
        <v>82</v>
      </c>
    </row>
    <row r="131" spans="2:65" s="1" customFormat="1" ht="24.15" customHeight="1">
      <c r="B131" s="130"/>
      <c r="C131" s="131" t="s">
        <v>221</v>
      </c>
      <c r="D131" s="131" t="s">
        <v>158</v>
      </c>
      <c r="E131" s="132" t="s">
        <v>736</v>
      </c>
      <c r="F131" s="133" t="s">
        <v>737</v>
      </c>
      <c r="G131" s="134" t="s">
        <v>724</v>
      </c>
      <c r="H131" s="135">
        <v>6.3</v>
      </c>
      <c r="I131" s="136"/>
      <c r="J131" s="137">
        <f>ROUND(I131*H131,2)</f>
        <v>0</v>
      </c>
      <c r="K131" s="133" t="s">
        <v>3</v>
      </c>
      <c r="L131" s="31"/>
      <c r="M131" s="138" t="s">
        <v>3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163</v>
      </c>
      <c r="AT131" s="142" t="s">
        <v>158</v>
      </c>
      <c r="AU131" s="142" t="s">
        <v>82</v>
      </c>
      <c r="AY131" s="16" t="s">
        <v>156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163</v>
      </c>
      <c r="BM131" s="142" t="s">
        <v>738</v>
      </c>
    </row>
    <row r="132" spans="2:65" s="1" customFormat="1" ht="19.2">
      <c r="B132" s="31"/>
      <c r="D132" s="144" t="s">
        <v>165</v>
      </c>
      <c r="F132" s="145" t="s">
        <v>737</v>
      </c>
      <c r="I132" s="146"/>
      <c r="L132" s="31"/>
      <c r="M132" s="147"/>
      <c r="T132" s="52"/>
      <c r="AT132" s="16" t="s">
        <v>165</v>
      </c>
      <c r="AU132" s="16" t="s">
        <v>82</v>
      </c>
    </row>
    <row r="133" spans="2:65" s="1" customFormat="1" ht="57.6">
      <c r="B133" s="31"/>
      <c r="D133" s="144" t="s">
        <v>693</v>
      </c>
      <c r="F133" s="181" t="s">
        <v>739</v>
      </c>
      <c r="I133" s="146"/>
      <c r="L133" s="31"/>
      <c r="M133" s="147"/>
      <c r="T133" s="52"/>
      <c r="AT133" s="16" t="s">
        <v>693</v>
      </c>
      <c r="AU133" s="16" t="s">
        <v>82</v>
      </c>
    </row>
    <row r="134" spans="2:65" s="1" customFormat="1" ht="24.15" customHeight="1">
      <c r="B134" s="130"/>
      <c r="C134" s="131" t="s">
        <v>227</v>
      </c>
      <c r="D134" s="131" t="s">
        <v>158</v>
      </c>
      <c r="E134" s="132" t="s">
        <v>740</v>
      </c>
      <c r="F134" s="133" t="s">
        <v>741</v>
      </c>
      <c r="G134" s="134" t="s">
        <v>443</v>
      </c>
      <c r="H134" s="135">
        <v>11</v>
      </c>
      <c r="I134" s="136"/>
      <c r="J134" s="137">
        <f>ROUND(I134*H134,2)</f>
        <v>0</v>
      </c>
      <c r="K134" s="133" t="s">
        <v>3</v>
      </c>
      <c r="L134" s="31"/>
      <c r="M134" s="138" t="s">
        <v>3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163</v>
      </c>
      <c r="AT134" s="142" t="s">
        <v>158</v>
      </c>
      <c r="AU134" s="142" t="s">
        <v>82</v>
      </c>
      <c r="AY134" s="16" t="s">
        <v>156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163</v>
      </c>
      <c r="BM134" s="142" t="s">
        <v>742</v>
      </c>
    </row>
    <row r="135" spans="2:65" s="1" customFormat="1" ht="19.2">
      <c r="B135" s="31"/>
      <c r="D135" s="144" t="s">
        <v>165</v>
      </c>
      <c r="F135" s="145" t="s">
        <v>741</v>
      </c>
      <c r="I135" s="146"/>
      <c r="L135" s="31"/>
      <c r="M135" s="147"/>
      <c r="T135" s="52"/>
      <c r="AT135" s="16" t="s">
        <v>165</v>
      </c>
      <c r="AU135" s="16" t="s">
        <v>82</v>
      </c>
    </row>
    <row r="136" spans="2:65" s="1" customFormat="1" ht="57.6">
      <c r="B136" s="31"/>
      <c r="D136" s="144" t="s">
        <v>693</v>
      </c>
      <c r="F136" s="181" t="s">
        <v>743</v>
      </c>
      <c r="I136" s="146"/>
      <c r="L136" s="31"/>
      <c r="M136" s="147"/>
      <c r="T136" s="52"/>
      <c r="AT136" s="16" t="s">
        <v>693</v>
      </c>
      <c r="AU136" s="16" t="s">
        <v>82</v>
      </c>
    </row>
    <row r="137" spans="2:65" s="11" customFormat="1" ht="22.8" customHeight="1">
      <c r="B137" s="118"/>
      <c r="D137" s="119" t="s">
        <v>71</v>
      </c>
      <c r="E137" s="128" t="s">
        <v>177</v>
      </c>
      <c r="F137" s="128" t="s">
        <v>744</v>
      </c>
      <c r="I137" s="121"/>
      <c r="J137" s="129">
        <f>BK137</f>
        <v>0</v>
      </c>
      <c r="L137" s="118"/>
      <c r="M137" s="123"/>
      <c r="P137" s="124">
        <f>SUM(P138:P146)</f>
        <v>0</v>
      </c>
      <c r="R137" s="124">
        <f>SUM(R138:R146)</f>
        <v>0</v>
      </c>
      <c r="T137" s="125">
        <f>SUM(T138:T146)</f>
        <v>0</v>
      </c>
      <c r="AR137" s="119" t="s">
        <v>80</v>
      </c>
      <c r="AT137" s="126" t="s">
        <v>71</v>
      </c>
      <c r="AU137" s="126" t="s">
        <v>80</v>
      </c>
      <c r="AY137" s="119" t="s">
        <v>156</v>
      </c>
      <c r="BK137" s="127">
        <f>SUM(BK138:BK146)</f>
        <v>0</v>
      </c>
    </row>
    <row r="138" spans="2:65" s="1" customFormat="1" ht="16.5" customHeight="1">
      <c r="B138" s="130"/>
      <c r="C138" s="131" t="s">
        <v>233</v>
      </c>
      <c r="D138" s="131" t="s">
        <v>158</v>
      </c>
      <c r="E138" s="132" t="s">
        <v>745</v>
      </c>
      <c r="F138" s="133" t="s">
        <v>746</v>
      </c>
      <c r="G138" s="134" t="s">
        <v>724</v>
      </c>
      <c r="H138" s="135">
        <v>54</v>
      </c>
      <c r="I138" s="136"/>
      <c r="J138" s="137">
        <f>ROUND(I138*H138,2)</f>
        <v>0</v>
      </c>
      <c r="K138" s="133" t="s">
        <v>3</v>
      </c>
      <c r="L138" s="31"/>
      <c r="M138" s="138" t="s">
        <v>3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163</v>
      </c>
      <c r="AT138" s="142" t="s">
        <v>158</v>
      </c>
      <c r="AU138" s="142" t="s">
        <v>82</v>
      </c>
      <c r="AY138" s="16" t="s">
        <v>156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163</v>
      </c>
      <c r="BM138" s="142" t="s">
        <v>747</v>
      </c>
    </row>
    <row r="139" spans="2:65" s="1" customFormat="1">
      <c r="B139" s="31"/>
      <c r="D139" s="144" t="s">
        <v>165</v>
      </c>
      <c r="F139" s="145" t="s">
        <v>746</v>
      </c>
      <c r="I139" s="146"/>
      <c r="L139" s="31"/>
      <c r="M139" s="147"/>
      <c r="T139" s="52"/>
      <c r="AT139" s="16" t="s">
        <v>165</v>
      </c>
      <c r="AU139" s="16" t="s">
        <v>82</v>
      </c>
    </row>
    <row r="140" spans="2:65" s="1" customFormat="1" ht="67.2">
      <c r="B140" s="31"/>
      <c r="D140" s="144" t="s">
        <v>693</v>
      </c>
      <c r="F140" s="181" t="s">
        <v>748</v>
      </c>
      <c r="I140" s="146"/>
      <c r="L140" s="31"/>
      <c r="M140" s="147"/>
      <c r="T140" s="52"/>
      <c r="AT140" s="16" t="s">
        <v>693</v>
      </c>
      <c r="AU140" s="16" t="s">
        <v>82</v>
      </c>
    </row>
    <row r="141" spans="2:65" s="1" customFormat="1" ht="24.15" customHeight="1">
      <c r="B141" s="130"/>
      <c r="C141" s="131" t="s">
        <v>239</v>
      </c>
      <c r="D141" s="131" t="s">
        <v>158</v>
      </c>
      <c r="E141" s="132" t="s">
        <v>749</v>
      </c>
      <c r="F141" s="133" t="s">
        <v>750</v>
      </c>
      <c r="G141" s="134" t="s">
        <v>724</v>
      </c>
      <c r="H141" s="135">
        <v>5.6</v>
      </c>
      <c r="I141" s="136"/>
      <c r="J141" s="137">
        <f>ROUND(I141*H141,2)</f>
        <v>0</v>
      </c>
      <c r="K141" s="133" t="s">
        <v>3</v>
      </c>
      <c r="L141" s="31"/>
      <c r="M141" s="138" t="s">
        <v>3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163</v>
      </c>
      <c r="AT141" s="142" t="s">
        <v>158</v>
      </c>
      <c r="AU141" s="142" t="s">
        <v>82</v>
      </c>
      <c r="AY141" s="16" t="s">
        <v>156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163</v>
      </c>
      <c r="BM141" s="142" t="s">
        <v>751</v>
      </c>
    </row>
    <row r="142" spans="2:65" s="1" customFormat="1" ht="19.2">
      <c r="B142" s="31"/>
      <c r="D142" s="144" t="s">
        <v>165</v>
      </c>
      <c r="F142" s="145" t="s">
        <v>750</v>
      </c>
      <c r="I142" s="146"/>
      <c r="L142" s="31"/>
      <c r="M142" s="147"/>
      <c r="T142" s="52"/>
      <c r="AT142" s="16" t="s">
        <v>165</v>
      </c>
      <c r="AU142" s="16" t="s">
        <v>82</v>
      </c>
    </row>
    <row r="143" spans="2:65" s="1" customFormat="1" ht="307.2">
      <c r="B143" s="31"/>
      <c r="D143" s="144" t="s">
        <v>693</v>
      </c>
      <c r="F143" s="181" t="s">
        <v>752</v>
      </c>
      <c r="I143" s="146"/>
      <c r="L143" s="31"/>
      <c r="M143" s="147"/>
      <c r="T143" s="52"/>
      <c r="AT143" s="16" t="s">
        <v>693</v>
      </c>
      <c r="AU143" s="16" t="s">
        <v>82</v>
      </c>
    </row>
    <row r="144" spans="2:65" s="1" customFormat="1" ht="24.15" customHeight="1">
      <c r="B144" s="130"/>
      <c r="C144" s="131" t="s">
        <v>9</v>
      </c>
      <c r="D144" s="131" t="s">
        <v>158</v>
      </c>
      <c r="E144" s="132" t="s">
        <v>753</v>
      </c>
      <c r="F144" s="133" t="s">
        <v>754</v>
      </c>
      <c r="G144" s="134" t="s">
        <v>755</v>
      </c>
      <c r="H144" s="135">
        <v>0.879</v>
      </c>
      <c r="I144" s="136"/>
      <c r="J144" s="137">
        <f>ROUND(I144*H144,2)</f>
        <v>0</v>
      </c>
      <c r="K144" s="133" t="s">
        <v>3</v>
      </c>
      <c r="L144" s="31"/>
      <c r="M144" s="138" t="s">
        <v>3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163</v>
      </c>
      <c r="AT144" s="142" t="s">
        <v>158</v>
      </c>
      <c r="AU144" s="142" t="s">
        <v>82</v>
      </c>
      <c r="AY144" s="16" t="s">
        <v>156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163</v>
      </c>
      <c r="BM144" s="142" t="s">
        <v>756</v>
      </c>
    </row>
    <row r="145" spans="2:65" s="1" customFormat="1">
      <c r="B145" s="31"/>
      <c r="D145" s="144" t="s">
        <v>165</v>
      </c>
      <c r="F145" s="145" t="s">
        <v>754</v>
      </c>
      <c r="I145" s="146"/>
      <c r="L145" s="31"/>
      <c r="M145" s="147"/>
      <c r="T145" s="52"/>
      <c r="AT145" s="16" t="s">
        <v>165</v>
      </c>
      <c r="AU145" s="16" t="s">
        <v>82</v>
      </c>
    </row>
    <row r="146" spans="2:65" s="1" customFormat="1" ht="230.4">
      <c r="B146" s="31"/>
      <c r="D146" s="144" t="s">
        <v>693</v>
      </c>
      <c r="F146" s="181" t="s">
        <v>757</v>
      </c>
      <c r="I146" s="146"/>
      <c r="L146" s="31"/>
      <c r="M146" s="147"/>
      <c r="T146" s="52"/>
      <c r="AT146" s="16" t="s">
        <v>693</v>
      </c>
      <c r="AU146" s="16" t="s">
        <v>82</v>
      </c>
    </row>
    <row r="147" spans="2:65" s="11" customFormat="1" ht="22.8" customHeight="1">
      <c r="B147" s="118"/>
      <c r="D147" s="119" t="s">
        <v>71</v>
      </c>
      <c r="E147" s="128" t="s">
        <v>163</v>
      </c>
      <c r="F147" s="128" t="s">
        <v>758</v>
      </c>
      <c r="I147" s="121"/>
      <c r="J147" s="129">
        <f>BK147</f>
        <v>0</v>
      </c>
      <c r="L147" s="118"/>
      <c r="M147" s="123"/>
      <c r="P147" s="124">
        <f>SUM(P148:P165)</f>
        <v>0</v>
      </c>
      <c r="R147" s="124">
        <f>SUM(R148:R165)</f>
        <v>0</v>
      </c>
      <c r="T147" s="125">
        <f>SUM(T148:T165)</f>
        <v>0</v>
      </c>
      <c r="AR147" s="119" t="s">
        <v>80</v>
      </c>
      <c r="AT147" s="126" t="s">
        <v>71</v>
      </c>
      <c r="AU147" s="126" t="s">
        <v>80</v>
      </c>
      <c r="AY147" s="119" t="s">
        <v>156</v>
      </c>
      <c r="BK147" s="127">
        <f>SUM(BK148:BK165)</f>
        <v>0</v>
      </c>
    </row>
    <row r="148" spans="2:65" s="1" customFormat="1" ht="24.15" customHeight="1">
      <c r="B148" s="130"/>
      <c r="C148" s="131" t="s">
        <v>250</v>
      </c>
      <c r="D148" s="131" t="s">
        <v>158</v>
      </c>
      <c r="E148" s="132" t="s">
        <v>759</v>
      </c>
      <c r="F148" s="133" t="s">
        <v>760</v>
      </c>
      <c r="G148" s="134" t="s">
        <v>724</v>
      </c>
      <c r="H148" s="135">
        <v>17.32</v>
      </c>
      <c r="I148" s="136"/>
      <c r="J148" s="137">
        <f>ROUND(I148*H148,2)</f>
        <v>0</v>
      </c>
      <c r="K148" s="133" t="s">
        <v>3</v>
      </c>
      <c r="L148" s="31"/>
      <c r="M148" s="138" t="s">
        <v>3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163</v>
      </c>
      <c r="AT148" s="142" t="s">
        <v>158</v>
      </c>
      <c r="AU148" s="142" t="s">
        <v>82</v>
      </c>
      <c r="AY148" s="16" t="s">
        <v>156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163</v>
      </c>
      <c r="BM148" s="142" t="s">
        <v>761</v>
      </c>
    </row>
    <row r="149" spans="2:65" s="1" customFormat="1" ht="19.2">
      <c r="B149" s="31"/>
      <c r="D149" s="144" t="s">
        <v>165</v>
      </c>
      <c r="F149" s="145" t="s">
        <v>760</v>
      </c>
      <c r="I149" s="146"/>
      <c r="L149" s="31"/>
      <c r="M149" s="147"/>
      <c r="T149" s="52"/>
      <c r="AT149" s="16" t="s">
        <v>165</v>
      </c>
      <c r="AU149" s="16" t="s">
        <v>82</v>
      </c>
    </row>
    <row r="150" spans="2:65" s="1" customFormat="1" ht="297.60000000000002">
      <c r="B150" s="31"/>
      <c r="D150" s="144" t="s">
        <v>693</v>
      </c>
      <c r="F150" s="181" t="s">
        <v>762</v>
      </c>
      <c r="I150" s="146"/>
      <c r="L150" s="31"/>
      <c r="M150" s="147"/>
      <c r="T150" s="52"/>
      <c r="AT150" s="16" t="s">
        <v>693</v>
      </c>
      <c r="AU150" s="16" t="s">
        <v>82</v>
      </c>
    </row>
    <row r="151" spans="2:65" s="1" customFormat="1" ht="24.15" customHeight="1">
      <c r="B151" s="130"/>
      <c r="C151" s="131" t="s">
        <v>256</v>
      </c>
      <c r="D151" s="131" t="s">
        <v>158</v>
      </c>
      <c r="E151" s="132" t="s">
        <v>763</v>
      </c>
      <c r="F151" s="133" t="s">
        <v>764</v>
      </c>
      <c r="G151" s="134" t="s">
        <v>755</v>
      </c>
      <c r="H151" s="135">
        <v>4.0789999999999997</v>
      </c>
      <c r="I151" s="136"/>
      <c r="J151" s="137">
        <f>ROUND(I151*H151,2)</f>
        <v>0</v>
      </c>
      <c r="K151" s="133" t="s">
        <v>3</v>
      </c>
      <c r="L151" s="31"/>
      <c r="M151" s="138" t="s">
        <v>3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163</v>
      </c>
      <c r="AT151" s="142" t="s">
        <v>158</v>
      </c>
      <c r="AU151" s="142" t="s">
        <v>82</v>
      </c>
      <c r="AY151" s="16" t="s">
        <v>156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163</v>
      </c>
      <c r="BM151" s="142" t="s">
        <v>765</v>
      </c>
    </row>
    <row r="152" spans="2:65" s="1" customFormat="1" ht="19.2">
      <c r="B152" s="31"/>
      <c r="D152" s="144" t="s">
        <v>165</v>
      </c>
      <c r="F152" s="145" t="s">
        <v>764</v>
      </c>
      <c r="I152" s="146"/>
      <c r="L152" s="31"/>
      <c r="M152" s="147"/>
      <c r="T152" s="52"/>
      <c r="AT152" s="16" t="s">
        <v>165</v>
      </c>
      <c r="AU152" s="16" t="s">
        <v>82</v>
      </c>
    </row>
    <row r="153" spans="2:65" s="1" customFormat="1" ht="220.8">
      <c r="B153" s="31"/>
      <c r="D153" s="144" t="s">
        <v>693</v>
      </c>
      <c r="F153" s="181" t="s">
        <v>766</v>
      </c>
      <c r="I153" s="146"/>
      <c r="L153" s="31"/>
      <c r="M153" s="147"/>
      <c r="T153" s="52"/>
      <c r="AT153" s="16" t="s">
        <v>693</v>
      </c>
      <c r="AU153" s="16" t="s">
        <v>82</v>
      </c>
    </row>
    <row r="154" spans="2:65" s="1" customFormat="1" ht="16.5" customHeight="1">
      <c r="B154" s="130"/>
      <c r="C154" s="131" t="s">
        <v>262</v>
      </c>
      <c r="D154" s="131" t="s">
        <v>158</v>
      </c>
      <c r="E154" s="132" t="s">
        <v>767</v>
      </c>
      <c r="F154" s="133" t="s">
        <v>768</v>
      </c>
      <c r="G154" s="134" t="s">
        <v>755</v>
      </c>
      <c r="H154" s="135">
        <v>3.9529999999999998</v>
      </c>
      <c r="I154" s="136"/>
      <c r="J154" s="137">
        <f>ROUND(I154*H154,2)</f>
        <v>0</v>
      </c>
      <c r="K154" s="133" t="s">
        <v>3</v>
      </c>
      <c r="L154" s="31"/>
      <c r="M154" s="138" t="s">
        <v>3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163</v>
      </c>
      <c r="AT154" s="142" t="s">
        <v>158</v>
      </c>
      <c r="AU154" s="142" t="s">
        <v>82</v>
      </c>
      <c r="AY154" s="16" t="s">
        <v>156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80</v>
      </c>
      <c r="BK154" s="143">
        <f>ROUND(I154*H154,2)</f>
        <v>0</v>
      </c>
      <c r="BL154" s="16" t="s">
        <v>163</v>
      </c>
      <c r="BM154" s="142" t="s">
        <v>769</v>
      </c>
    </row>
    <row r="155" spans="2:65" s="1" customFormat="1">
      <c r="B155" s="31"/>
      <c r="D155" s="144" t="s">
        <v>165</v>
      </c>
      <c r="F155" s="145" t="s">
        <v>768</v>
      </c>
      <c r="I155" s="146"/>
      <c r="L155" s="31"/>
      <c r="M155" s="147"/>
      <c r="T155" s="52"/>
      <c r="AT155" s="16" t="s">
        <v>165</v>
      </c>
      <c r="AU155" s="16" t="s">
        <v>82</v>
      </c>
    </row>
    <row r="156" spans="2:65" s="1" customFormat="1" ht="230.4">
      <c r="B156" s="31"/>
      <c r="D156" s="144" t="s">
        <v>693</v>
      </c>
      <c r="F156" s="181" t="s">
        <v>770</v>
      </c>
      <c r="I156" s="146"/>
      <c r="L156" s="31"/>
      <c r="M156" s="147"/>
      <c r="T156" s="52"/>
      <c r="AT156" s="16" t="s">
        <v>693</v>
      </c>
      <c r="AU156" s="16" t="s">
        <v>82</v>
      </c>
    </row>
    <row r="157" spans="2:65" s="1" customFormat="1" ht="16.5" customHeight="1">
      <c r="B157" s="130"/>
      <c r="C157" s="131" t="s">
        <v>268</v>
      </c>
      <c r="D157" s="131" t="s">
        <v>158</v>
      </c>
      <c r="E157" s="132" t="s">
        <v>771</v>
      </c>
      <c r="F157" s="133" t="s">
        <v>772</v>
      </c>
      <c r="G157" s="134" t="s">
        <v>755</v>
      </c>
      <c r="H157" s="135">
        <v>0.13800000000000001</v>
      </c>
      <c r="I157" s="136"/>
      <c r="J157" s="137">
        <f>ROUND(I157*H157,2)</f>
        <v>0</v>
      </c>
      <c r="K157" s="133" t="s">
        <v>3</v>
      </c>
      <c r="L157" s="31"/>
      <c r="M157" s="138" t="s">
        <v>3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163</v>
      </c>
      <c r="AT157" s="142" t="s">
        <v>158</v>
      </c>
      <c r="AU157" s="142" t="s">
        <v>82</v>
      </c>
      <c r="AY157" s="16" t="s">
        <v>156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163</v>
      </c>
      <c r="BM157" s="142" t="s">
        <v>773</v>
      </c>
    </row>
    <row r="158" spans="2:65" s="1" customFormat="1">
      <c r="B158" s="31"/>
      <c r="D158" s="144" t="s">
        <v>165</v>
      </c>
      <c r="F158" s="145" t="s">
        <v>772</v>
      </c>
      <c r="I158" s="146"/>
      <c r="L158" s="31"/>
      <c r="M158" s="147"/>
      <c r="T158" s="52"/>
      <c r="AT158" s="16" t="s">
        <v>165</v>
      </c>
      <c r="AU158" s="16" t="s">
        <v>82</v>
      </c>
    </row>
    <row r="159" spans="2:65" s="1" customFormat="1" ht="240">
      <c r="B159" s="31"/>
      <c r="D159" s="144" t="s">
        <v>693</v>
      </c>
      <c r="F159" s="181" t="s">
        <v>774</v>
      </c>
      <c r="I159" s="146"/>
      <c r="L159" s="31"/>
      <c r="M159" s="147"/>
      <c r="T159" s="52"/>
      <c r="AT159" s="16" t="s">
        <v>693</v>
      </c>
      <c r="AU159" s="16" t="s">
        <v>82</v>
      </c>
    </row>
    <row r="160" spans="2:65" s="1" customFormat="1" ht="16.5" customHeight="1">
      <c r="B160" s="130"/>
      <c r="C160" s="131" t="s">
        <v>274</v>
      </c>
      <c r="D160" s="131" t="s">
        <v>158</v>
      </c>
      <c r="E160" s="132" t="s">
        <v>775</v>
      </c>
      <c r="F160" s="133" t="s">
        <v>776</v>
      </c>
      <c r="G160" s="134" t="s">
        <v>443</v>
      </c>
      <c r="H160" s="135">
        <v>4</v>
      </c>
      <c r="I160" s="136"/>
      <c r="J160" s="137">
        <f>ROUND(I160*H160,2)</f>
        <v>0</v>
      </c>
      <c r="K160" s="133" t="s">
        <v>3</v>
      </c>
      <c r="L160" s="31"/>
      <c r="M160" s="138" t="s">
        <v>3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163</v>
      </c>
      <c r="AT160" s="142" t="s">
        <v>158</v>
      </c>
      <c r="AU160" s="142" t="s">
        <v>82</v>
      </c>
      <c r="AY160" s="16" t="s">
        <v>156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163</v>
      </c>
      <c r="BM160" s="142" t="s">
        <v>777</v>
      </c>
    </row>
    <row r="161" spans="2:65" s="1" customFormat="1">
      <c r="B161" s="31"/>
      <c r="D161" s="144" t="s">
        <v>165</v>
      </c>
      <c r="F161" s="145" t="s">
        <v>776</v>
      </c>
      <c r="I161" s="146"/>
      <c r="L161" s="31"/>
      <c r="M161" s="147"/>
      <c r="T161" s="52"/>
      <c r="AT161" s="16" t="s">
        <v>165</v>
      </c>
      <c r="AU161" s="16" t="s">
        <v>82</v>
      </c>
    </row>
    <row r="162" spans="2:65" s="1" customFormat="1" ht="67.2">
      <c r="B162" s="31"/>
      <c r="D162" s="144" t="s">
        <v>693</v>
      </c>
      <c r="F162" s="181" t="s">
        <v>778</v>
      </c>
      <c r="I162" s="146"/>
      <c r="L162" s="31"/>
      <c r="M162" s="147"/>
      <c r="T162" s="52"/>
      <c r="AT162" s="16" t="s">
        <v>693</v>
      </c>
      <c r="AU162" s="16" t="s">
        <v>82</v>
      </c>
    </row>
    <row r="163" spans="2:65" s="1" customFormat="1" ht="24.15" customHeight="1">
      <c r="B163" s="130"/>
      <c r="C163" s="131" t="s">
        <v>8</v>
      </c>
      <c r="D163" s="131" t="s">
        <v>158</v>
      </c>
      <c r="E163" s="132" t="s">
        <v>779</v>
      </c>
      <c r="F163" s="133" t="s">
        <v>780</v>
      </c>
      <c r="G163" s="134" t="s">
        <v>724</v>
      </c>
      <c r="H163" s="135">
        <v>0.96</v>
      </c>
      <c r="I163" s="136"/>
      <c r="J163" s="137">
        <f>ROUND(I163*H163,2)</f>
        <v>0</v>
      </c>
      <c r="K163" s="133" t="s">
        <v>3</v>
      </c>
      <c r="L163" s="31"/>
      <c r="M163" s="138" t="s">
        <v>3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163</v>
      </c>
      <c r="AT163" s="142" t="s">
        <v>158</v>
      </c>
      <c r="AU163" s="142" t="s">
        <v>82</v>
      </c>
      <c r="AY163" s="16" t="s">
        <v>156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163</v>
      </c>
      <c r="BM163" s="142" t="s">
        <v>781</v>
      </c>
    </row>
    <row r="164" spans="2:65" s="1" customFormat="1" ht="19.2">
      <c r="B164" s="31"/>
      <c r="D164" s="144" t="s">
        <v>165</v>
      </c>
      <c r="F164" s="145" t="s">
        <v>780</v>
      </c>
      <c r="I164" s="146"/>
      <c r="L164" s="31"/>
      <c r="M164" s="147"/>
      <c r="T164" s="52"/>
      <c r="AT164" s="16" t="s">
        <v>165</v>
      </c>
      <c r="AU164" s="16" t="s">
        <v>82</v>
      </c>
    </row>
    <row r="165" spans="2:65" s="1" customFormat="1" ht="297.60000000000002">
      <c r="B165" s="31"/>
      <c r="D165" s="144" t="s">
        <v>693</v>
      </c>
      <c r="F165" s="181" t="s">
        <v>762</v>
      </c>
      <c r="I165" s="146"/>
      <c r="L165" s="31"/>
      <c r="M165" s="147"/>
      <c r="T165" s="52"/>
      <c r="AT165" s="16" t="s">
        <v>693</v>
      </c>
      <c r="AU165" s="16" t="s">
        <v>82</v>
      </c>
    </row>
    <row r="166" spans="2:65" s="11" customFormat="1" ht="22.8" customHeight="1">
      <c r="B166" s="118"/>
      <c r="D166" s="119" t="s">
        <v>71</v>
      </c>
      <c r="E166" s="128" t="s">
        <v>209</v>
      </c>
      <c r="F166" s="128" t="s">
        <v>782</v>
      </c>
      <c r="I166" s="121"/>
      <c r="J166" s="129">
        <f>BK166</f>
        <v>0</v>
      </c>
      <c r="L166" s="118"/>
      <c r="M166" s="123"/>
      <c r="P166" s="124">
        <f>SUM(P167:P190)</f>
        <v>0</v>
      </c>
      <c r="R166" s="124">
        <f>SUM(R167:R190)</f>
        <v>0</v>
      </c>
      <c r="T166" s="125">
        <f>SUM(T167:T190)</f>
        <v>0</v>
      </c>
      <c r="AR166" s="119" t="s">
        <v>80</v>
      </c>
      <c r="AT166" s="126" t="s">
        <v>71</v>
      </c>
      <c r="AU166" s="126" t="s">
        <v>80</v>
      </c>
      <c r="AY166" s="119" t="s">
        <v>156</v>
      </c>
      <c r="BK166" s="127">
        <f>SUM(BK167:BK190)</f>
        <v>0</v>
      </c>
    </row>
    <row r="167" spans="2:65" s="1" customFormat="1" ht="24.15" customHeight="1">
      <c r="B167" s="130"/>
      <c r="C167" s="131" t="s">
        <v>285</v>
      </c>
      <c r="D167" s="131" t="s">
        <v>158</v>
      </c>
      <c r="E167" s="132" t="s">
        <v>783</v>
      </c>
      <c r="F167" s="133" t="s">
        <v>784</v>
      </c>
      <c r="G167" s="134" t="s">
        <v>443</v>
      </c>
      <c r="H167" s="135">
        <v>28</v>
      </c>
      <c r="I167" s="136"/>
      <c r="J167" s="137">
        <f>ROUND(I167*H167,2)</f>
        <v>0</v>
      </c>
      <c r="K167" s="133" t="s">
        <v>3</v>
      </c>
      <c r="L167" s="31"/>
      <c r="M167" s="138" t="s">
        <v>3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163</v>
      </c>
      <c r="AT167" s="142" t="s">
        <v>158</v>
      </c>
      <c r="AU167" s="142" t="s">
        <v>82</v>
      </c>
      <c r="AY167" s="16" t="s">
        <v>156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163</v>
      </c>
      <c r="BM167" s="142" t="s">
        <v>785</v>
      </c>
    </row>
    <row r="168" spans="2:65" s="1" customFormat="1" ht="19.2">
      <c r="B168" s="31"/>
      <c r="D168" s="144" t="s">
        <v>165</v>
      </c>
      <c r="F168" s="145" t="s">
        <v>784</v>
      </c>
      <c r="I168" s="146"/>
      <c r="L168" s="31"/>
      <c r="M168" s="147"/>
      <c r="T168" s="52"/>
      <c r="AT168" s="16" t="s">
        <v>165</v>
      </c>
      <c r="AU168" s="16" t="s">
        <v>82</v>
      </c>
    </row>
    <row r="169" spans="2:65" s="1" customFormat="1" ht="48">
      <c r="B169" s="31"/>
      <c r="D169" s="144" t="s">
        <v>693</v>
      </c>
      <c r="F169" s="181" t="s">
        <v>786</v>
      </c>
      <c r="I169" s="146"/>
      <c r="L169" s="31"/>
      <c r="M169" s="147"/>
      <c r="T169" s="52"/>
      <c r="AT169" s="16" t="s">
        <v>693</v>
      </c>
      <c r="AU169" s="16" t="s">
        <v>82</v>
      </c>
    </row>
    <row r="170" spans="2:65" s="1" customFormat="1" ht="37.799999999999997" customHeight="1">
      <c r="B170" s="130"/>
      <c r="C170" s="131" t="s">
        <v>291</v>
      </c>
      <c r="D170" s="131" t="s">
        <v>158</v>
      </c>
      <c r="E170" s="132" t="s">
        <v>787</v>
      </c>
      <c r="F170" s="133" t="s">
        <v>788</v>
      </c>
      <c r="G170" s="134" t="s">
        <v>789</v>
      </c>
      <c r="H170" s="135">
        <v>2</v>
      </c>
      <c r="I170" s="136"/>
      <c r="J170" s="137">
        <f>ROUND(I170*H170,2)</f>
        <v>0</v>
      </c>
      <c r="K170" s="133" t="s">
        <v>3</v>
      </c>
      <c r="L170" s="31"/>
      <c r="M170" s="138" t="s">
        <v>3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163</v>
      </c>
      <c r="AT170" s="142" t="s">
        <v>158</v>
      </c>
      <c r="AU170" s="142" t="s">
        <v>82</v>
      </c>
      <c r="AY170" s="16" t="s">
        <v>156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163</v>
      </c>
      <c r="BM170" s="142" t="s">
        <v>790</v>
      </c>
    </row>
    <row r="171" spans="2:65" s="1" customFormat="1" ht="19.2">
      <c r="B171" s="31"/>
      <c r="D171" s="144" t="s">
        <v>165</v>
      </c>
      <c r="F171" s="145" t="s">
        <v>788</v>
      </c>
      <c r="I171" s="146"/>
      <c r="L171" s="31"/>
      <c r="M171" s="147"/>
      <c r="T171" s="52"/>
      <c r="AT171" s="16" t="s">
        <v>165</v>
      </c>
      <c r="AU171" s="16" t="s">
        <v>82</v>
      </c>
    </row>
    <row r="172" spans="2:65" s="1" customFormat="1" ht="28.8">
      <c r="B172" s="31"/>
      <c r="D172" s="144" t="s">
        <v>693</v>
      </c>
      <c r="F172" s="181" t="s">
        <v>791</v>
      </c>
      <c r="I172" s="146"/>
      <c r="L172" s="31"/>
      <c r="M172" s="147"/>
      <c r="T172" s="52"/>
      <c r="AT172" s="16" t="s">
        <v>693</v>
      </c>
      <c r="AU172" s="16" t="s">
        <v>82</v>
      </c>
    </row>
    <row r="173" spans="2:65" s="1" customFormat="1" ht="24.15" customHeight="1">
      <c r="B173" s="130"/>
      <c r="C173" s="131" t="s">
        <v>297</v>
      </c>
      <c r="D173" s="131" t="s">
        <v>158</v>
      </c>
      <c r="E173" s="132" t="s">
        <v>792</v>
      </c>
      <c r="F173" s="133" t="s">
        <v>793</v>
      </c>
      <c r="G173" s="134" t="s">
        <v>789</v>
      </c>
      <c r="H173" s="135">
        <v>2</v>
      </c>
      <c r="I173" s="136"/>
      <c r="J173" s="137">
        <f>ROUND(I173*H173,2)</f>
        <v>0</v>
      </c>
      <c r="K173" s="133" t="s">
        <v>3</v>
      </c>
      <c r="L173" s="31"/>
      <c r="M173" s="138" t="s">
        <v>3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163</v>
      </c>
      <c r="AT173" s="142" t="s">
        <v>158</v>
      </c>
      <c r="AU173" s="142" t="s">
        <v>82</v>
      </c>
      <c r="AY173" s="16" t="s">
        <v>156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163</v>
      </c>
      <c r="BM173" s="142" t="s">
        <v>794</v>
      </c>
    </row>
    <row r="174" spans="2:65" s="1" customFormat="1">
      <c r="B174" s="31"/>
      <c r="D174" s="144" t="s">
        <v>165</v>
      </c>
      <c r="F174" s="145" t="s">
        <v>793</v>
      </c>
      <c r="I174" s="146"/>
      <c r="L174" s="31"/>
      <c r="M174" s="147"/>
      <c r="T174" s="52"/>
      <c r="AT174" s="16" t="s">
        <v>165</v>
      </c>
      <c r="AU174" s="16" t="s">
        <v>82</v>
      </c>
    </row>
    <row r="175" spans="2:65" s="1" customFormat="1" ht="28.8">
      <c r="B175" s="31"/>
      <c r="D175" s="144" t="s">
        <v>693</v>
      </c>
      <c r="F175" s="181" t="s">
        <v>795</v>
      </c>
      <c r="I175" s="146"/>
      <c r="L175" s="31"/>
      <c r="M175" s="147"/>
      <c r="T175" s="52"/>
      <c r="AT175" s="16" t="s">
        <v>693</v>
      </c>
      <c r="AU175" s="16" t="s">
        <v>82</v>
      </c>
    </row>
    <row r="176" spans="2:65" s="1" customFormat="1" ht="24.15" customHeight="1">
      <c r="B176" s="130"/>
      <c r="C176" s="131" t="s">
        <v>304</v>
      </c>
      <c r="D176" s="131" t="s">
        <v>158</v>
      </c>
      <c r="E176" s="132" t="s">
        <v>796</v>
      </c>
      <c r="F176" s="133" t="s">
        <v>797</v>
      </c>
      <c r="G176" s="134" t="s">
        <v>702</v>
      </c>
      <c r="H176" s="135">
        <v>54</v>
      </c>
      <c r="I176" s="136"/>
      <c r="J176" s="137">
        <f>ROUND(I176*H176,2)</f>
        <v>0</v>
      </c>
      <c r="K176" s="133" t="s">
        <v>3</v>
      </c>
      <c r="L176" s="31"/>
      <c r="M176" s="138" t="s">
        <v>3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163</v>
      </c>
      <c r="AT176" s="142" t="s">
        <v>158</v>
      </c>
      <c r="AU176" s="142" t="s">
        <v>82</v>
      </c>
      <c r="AY176" s="16" t="s">
        <v>156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163</v>
      </c>
      <c r="BM176" s="142" t="s">
        <v>798</v>
      </c>
    </row>
    <row r="177" spans="2:65" s="1" customFormat="1" ht="19.2">
      <c r="B177" s="31"/>
      <c r="D177" s="144" t="s">
        <v>165</v>
      </c>
      <c r="F177" s="145" t="s">
        <v>797</v>
      </c>
      <c r="I177" s="146"/>
      <c r="L177" s="31"/>
      <c r="M177" s="147"/>
      <c r="T177" s="52"/>
      <c r="AT177" s="16" t="s">
        <v>165</v>
      </c>
      <c r="AU177" s="16" t="s">
        <v>82</v>
      </c>
    </row>
    <row r="178" spans="2:65" s="1" customFormat="1" ht="28.8">
      <c r="B178" s="31"/>
      <c r="D178" s="144" t="s">
        <v>693</v>
      </c>
      <c r="F178" s="181" t="s">
        <v>799</v>
      </c>
      <c r="I178" s="146"/>
      <c r="L178" s="31"/>
      <c r="M178" s="147"/>
      <c r="T178" s="52"/>
      <c r="AT178" s="16" t="s">
        <v>693</v>
      </c>
      <c r="AU178" s="16" t="s">
        <v>82</v>
      </c>
    </row>
    <row r="179" spans="2:65" s="1" customFormat="1" ht="16.5" customHeight="1">
      <c r="B179" s="130"/>
      <c r="C179" s="131" t="s">
        <v>311</v>
      </c>
      <c r="D179" s="131" t="s">
        <v>158</v>
      </c>
      <c r="E179" s="132" t="s">
        <v>800</v>
      </c>
      <c r="F179" s="133" t="s">
        <v>801</v>
      </c>
      <c r="G179" s="134" t="s">
        <v>802</v>
      </c>
      <c r="H179" s="135">
        <v>118.8</v>
      </c>
      <c r="I179" s="136"/>
      <c r="J179" s="137">
        <f>ROUND(I179*H179,2)</f>
        <v>0</v>
      </c>
      <c r="K179" s="133" t="s">
        <v>3</v>
      </c>
      <c r="L179" s="31"/>
      <c r="M179" s="138" t="s">
        <v>3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163</v>
      </c>
      <c r="AT179" s="142" t="s">
        <v>158</v>
      </c>
      <c r="AU179" s="142" t="s">
        <v>82</v>
      </c>
      <c r="AY179" s="16" t="s">
        <v>156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163</v>
      </c>
      <c r="BM179" s="142" t="s">
        <v>803</v>
      </c>
    </row>
    <row r="180" spans="2:65" s="1" customFormat="1">
      <c r="B180" s="31"/>
      <c r="D180" s="144" t="s">
        <v>165</v>
      </c>
      <c r="F180" s="145" t="s">
        <v>801</v>
      </c>
      <c r="I180" s="146"/>
      <c r="L180" s="31"/>
      <c r="M180" s="147"/>
      <c r="T180" s="52"/>
      <c r="AT180" s="16" t="s">
        <v>165</v>
      </c>
      <c r="AU180" s="16" t="s">
        <v>82</v>
      </c>
    </row>
    <row r="181" spans="2:65" s="1" customFormat="1" ht="28.8">
      <c r="B181" s="31"/>
      <c r="D181" s="144" t="s">
        <v>693</v>
      </c>
      <c r="F181" s="181" t="s">
        <v>804</v>
      </c>
      <c r="I181" s="146"/>
      <c r="L181" s="31"/>
      <c r="M181" s="147"/>
      <c r="T181" s="52"/>
      <c r="AT181" s="16" t="s">
        <v>693</v>
      </c>
      <c r="AU181" s="16" t="s">
        <v>82</v>
      </c>
    </row>
    <row r="182" spans="2:65" s="1" customFormat="1" ht="24.15" customHeight="1">
      <c r="B182" s="130"/>
      <c r="C182" s="131" t="s">
        <v>318</v>
      </c>
      <c r="D182" s="131" t="s">
        <v>158</v>
      </c>
      <c r="E182" s="132" t="s">
        <v>805</v>
      </c>
      <c r="F182" s="133" t="s">
        <v>806</v>
      </c>
      <c r="G182" s="134" t="s">
        <v>724</v>
      </c>
      <c r="H182" s="135">
        <v>12</v>
      </c>
      <c r="I182" s="136"/>
      <c r="J182" s="137">
        <f>ROUND(I182*H182,2)</f>
        <v>0</v>
      </c>
      <c r="K182" s="133" t="s">
        <v>3</v>
      </c>
      <c r="L182" s="31"/>
      <c r="M182" s="138" t="s">
        <v>3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163</v>
      </c>
      <c r="AT182" s="142" t="s">
        <v>158</v>
      </c>
      <c r="AU182" s="142" t="s">
        <v>82</v>
      </c>
      <c r="AY182" s="16" t="s">
        <v>156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163</v>
      </c>
      <c r="BM182" s="142" t="s">
        <v>807</v>
      </c>
    </row>
    <row r="183" spans="2:65" s="1" customFormat="1" ht="19.2">
      <c r="B183" s="31"/>
      <c r="D183" s="144" t="s">
        <v>165</v>
      </c>
      <c r="F183" s="145" t="s">
        <v>806</v>
      </c>
      <c r="I183" s="146"/>
      <c r="L183" s="31"/>
      <c r="M183" s="147"/>
      <c r="T183" s="52"/>
      <c r="AT183" s="16" t="s">
        <v>165</v>
      </c>
      <c r="AU183" s="16" t="s">
        <v>82</v>
      </c>
    </row>
    <row r="184" spans="2:65" s="1" customFormat="1" ht="115.2">
      <c r="B184" s="31"/>
      <c r="D184" s="144" t="s">
        <v>693</v>
      </c>
      <c r="F184" s="181" t="s">
        <v>808</v>
      </c>
      <c r="I184" s="146"/>
      <c r="L184" s="31"/>
      <c r="M184" s="147"/>
      <c r="T184" s="52"/>
      <c r="AT184" s="16" t="s">
        <v>693</v>
      </c>
      <c r="AU184" s="16" t="s">
        <v>82</v>
      </c>
    </row>
    <row r="185" spans="2:65" s="1" customFormat="1" ht="24.15" customHeight="1">
      <c r="B185" s="130"/>
      <c r="C185" s="131" t="s">
        <v>325</v>
      </c>
      <c r="D185" s="131" t="s">
        <v>158</v>
      </c>
      <c r="E185" s="132" t="s">
        <v>809</v>
      </c>
      <c r="F185" s="133" t="s">
        <v>810</v>
      </c>
      <c r="G185" s="134" t="s">
        <v>724</v>
      </c>
      <c r="H185" s="135">
        <v>21</v>
      </c>
      <c r="I185" s="136"/>
      <c r="J185" s="137">
        <f>ROUND(I185*H185,2)</f>
        <v>0</v>
      </c>
      <c r="K185" s="133" t="s">
        <v>3</v>
      </c>
      <c r="L185" s="31"/>
      <c r="M185" s="138" t="s">
        <v>3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163</v>
      </c>
      <c r="AT185" s="142" t="s">
        <v>158</v>
      </c>
      <c r="AU185" s="142" t="s">
        <v>82</v>
      </c>
      <c r="AY185" s="16" t="s">
        <v>156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163</v>
      </c>
      <c r="BM185" s="142" t="s">
        <v>811</v>
      </c>
    </row>
    <row r="186" spans="2:65" s="1" customFormat="1" ht="19.2">
      <c r="B186" s="31"/>
      <c r="D186" s="144" t="s">
        <v>165</v>
      </c>
      <c r="F186" s="145" t="s">
        <v>810</v>
      </c>
      <c r="I186" s="146"/>
      <c r="L186" s="31"/>
      <c r="M186" s="147"/>
      <c r="T186" s="52"/>
      <c r="AT186" s="16" t="s">
        <v>165</v>
      </c>
      <c r="AU186" s="16" t="s">
        <v>82</v>
      </c>
    </row>
    <row r="187" spans="2:65" s="1" customFormat="1" ht="96">
      <c r="B187" s="31"/>
      <c r="D187" s="144" t="s">
        <v>693</v>
      </c>
      <c r="F187" s="181" t="s">
        <v>812</v>
      </c>
      <c r="I187" s="146"/>
      <c r="L187" s="31"/>
      <c r="M187" s="147"/>
      <c r="T187" s="52"/>
      <c r="AT187" s="16" t="s">
        <v>693</v>
      </c>
      <c r="AU187" s="16" t="s">
        <v>82</v>
      </c>
    </row>
    <row r="188" spans="2:65" s="1" customFormat="1" ht="24.15" customHeight="1">
      <c r="B188" s="130"/>
      <c r="C188" s="131" t="s">
        <v>331</v>
      </c>
      <c r="D188" s="131" t="s">
        <v>158</v>
      </c>
      <c r="E188" s="132" t="s">
        <v>813</v>
      </c>
      <c r="F188" s="133" t="s">
        <v>814</v>
      </c>
      <c r="G188" s="134" t="s">
        <v>755</v>
      </c>
      <c r="H188" s="135">
        <v>7.4119999999999999</v>
      </c>
      <c r="I188" s="136"/>
      <c r="J188" s="137">
        <f>ROUND(I188*H188,2)</f>
        <v>0</v>
      </c>
      <c r="K188" s="133" t="s">
        <v>3</v>
      </c>
      <c r="L188" s="31"/>
      <c r="M188" s="138" t="s">
        <v>3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163</v>
      </c>
      <c r="AT188" s="142" t="s">
        <v>158</v>
      </c>
      <c r="AU188" s="142" t="s">
        <v>82</v>
      </c>
      <c r="AY188" s="16" t="s">
        <v>156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80</v>
      </c>
      <c r="BK188" s="143">
        <f>ROUND(I188*H188,2)</f>
        <v>0</v>
      </c>
      <c r="BL188" s="16" t="s">
        <v>163</v>
      </c>
      <c r="BM188" s="142" t="s">
        <v>815</v>
      </c>
    </row>
    <row r="189" spans="2:65" s="1" customFormat="1" ht="19.2">
      <c r="B189" s="31"/>
      <c r="D189" s="144" t="s">
        <v>165</v>
      </c>
      <c r="F189" s="145" t="s">
        <v>814</v>
      </c>
      <c r="I189" s="146"/>
      <c r="L189" s="31"/>
      <c r="M189" s="147"/>
      <c r="T189" s="52"/>
      <c r="AT189" s="16" t="s">
        <v>165</v>
      </c>
      <c r="AU189" s="16" t="s">
        <v>82</v>
      </c>
    </row>
    <row r="190" spans="2:65" s="1" customFormat="1" ht="76.8">
      <c r="B190" s="31"/>
      <c r="D190" s="144" t="s">
        <v>693</v>
      </c>
      <c r="F190" s="181" t="s">
        <v>816</v>
      </c>
      <c r="I190" s="146"/>
      <c r="L190" s="31"/>
      <c r="M190" s="178"/>
      <c r="N190" s="179"/>
      <c r="O190" s="179"/>
      <c r="P190" s="179"/>
      <c r="Q190" s="179"/>
      <c r="R190" s="179"/>
      <c r="S190" s="179"/>
      <c r="T190" s="180"/>
      <c r="AT190" s="16" t="s">
        <v>693</v>
      </c>
      <c r="AU190" s="16" t="s">
        <v>82</v>
      </c>
    </row>
    <row r="191" spans="2:65" s="1" customFormat="1" ht="6.9" customHeight="1">
      <c r="B191" s="40"/>
      <c r="C191" s="41"/>
      <c r="D191" s="41"/>
      <c r="E191" s="41"/>
      <c r="F191" s="41"/>
      <c r="G191" s="41"/>
      <c r="H191" s="41"/>
      <c r="I191" s="41"/>
      <c r="J191" s="41"/>
      <c r="K191" s="41"/>
      <c r="L191" s="31"/>
    </row>
  </sheetData>
  <autoFilter ref="C93:K190" xr:uid="{00000000-0009-0000-0000-00000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679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817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ROUND(J86,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ROUND((SUM(BE86:BE90)),  2)</f>
        <v>0</v>
      </c>
      <c r="I35" s="92">
        <v>0.21</v>
      </c>
      <c r="J35" s="82">
        <f>ROUND(((SUM(BE86:BE90))*I35),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ROUND((SUM(BF86:BF90)),  2)</f>
        <v>0</v>
      </c>
      <c r="I36" s="92">
        <v>0.15</v>
      </c>
      <c r="J36" s="82">
        <f>ROUND(((SUM(BF86:BF90))*I36),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ROUND((SUM(BG86:BG90)),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ROUND((SUM(BH86:BH90)),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ROUND((SUM(BI86:BI90)),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679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201b - nepřímé náklady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J86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681</v>
      </c>
      <c r="E64" s="104"/>
      <c r="F64" s="104"/>
      <c r="G64" s="104"/>
      <c r="H64" s="104"/>
      <c r="I64" s="104"/>
      <c r="J64" s="105">
        <f>J87</f>
        <v>0</v>
      </c>
      <c r="L64" s="102"/>
    </row>
    <row r="65" spans="2:12" s="1" customFormat="1" ht="21.75" customHeight="1">
      <c r="B65" s="31"/>
      <c r="L65" s="31"/>
    </row>
    <row r="66" spans="2:12" s="1" customFormat="1" ht="6.9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1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1"/>
    </row>
    <row r="71" spans="2:12" s="1" customFormat="1" ht="24.9" customHeight="1">
      <c r="B71" s="31"/>
      <c r="C71" s="20" t="s">
        <v>141</v>
      </c>
      <c r="L71" s="31"/>
    </row>
    <row r="72" spans="2:12" s="1" customFormat="1" ht="6.9" customHeight="1">
      <c r="B72" s="31"/>
      <c r="L72" s="31"/>
    </row>
    <row r="73" spans="2:12" s="1" customFormat="1" ht="12" customHeight="1">
      <c r="B73" s="31"/>
      <c r="C73" s="26" t="s">
        <v>17</v>
      </c>
      <c r="L73" s="31"/>
    </row>
    <row r="74" spans="2:12" s="1" customFormat="1" ht="16.5" customHeight="1">
      <c r="B74" s="31"/>
      <c r="E74" s="314" t="str">
        <f>E7</f>
        <v>Cyklostezka Šluknov - Fukov I. etapa (2022)</v>
      </c>
      <c r="F74" s="315"/>
      <c r="G74" s="315"/>
      <c r="H74" s="315"/>
      <c r="L74" s="31"/>
    </row>
    <row r="75" spans="2:12" ht="12" customHeight="1">
      <c r="B75" s="19"/>
      <c r="C75" s="26" t="s">
        <v>130</v>
      </c>
      <c r="L75" s="19"/>
    </row>
    <row r="76" spans="2:12" s="1" customFormat="1" ht="16.5" customHeight="1">
      <c r="B76" s="31"/>
      <c r="E76" s="314" t="s">
        <v>679</v>
      </c>
      <c r="F76" s="313"/>
      <c r="G76" s="313"/>
      <c r="H76" s="313"/>
      <c r="L76" s="31"/>
    </row>
    <row r="77" spans="2:12" s="1" customFormat="1" ht="12" customHeight="1">
      <c r="B77" s="31"/>
      <c r="C77" s="26" t="s">
        <v>428</v>
      </c>
      <c r="L77" s="31"/>
    </row>
    <row r="78" spans="2:12" s="1" customFormat="1" ht="16.5" customHeight="1">
      <c r="B78" s="31"/>
      <c r="E78" s="309" t="str">
        <f>E11</f>
        <v>201b - nepřímé náklady</v>
      </c>
      <c r="F78" s="313"/>
      <c r="G78" s="313"/>
      <c r="H78" s="313"/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F14</f>
        <v>Šluknov</v>
      </c>
      <c r="I80" s="26" t="s">
        <v>23</v>
      </c>
      <c r="J80" s="48" t="str">
        <f>IF(J14="","",J14)</f>
        <v>16. 11. 2022</v>
      </c>
      <c r="L80" s="31"/>
    </row>
    <row r="81" spans="2:65" s="1" customFormat="1" ht="6.9" customHeight="1">
      <c r="B81" s="31"/>
      <c r="L81" s="31"/>
    </row>
    <row r="82" spans="2:65" s="1" customFormat="1" ht="15.15" customHeight="1">
      <c r="B82" s="31"/>
      <c r="C82" s="26" t="s">
        <v>25</v>
      </c>
      <c r="F82" s="24" t="str">
        <f>E17</f>
        <v>Město Šluknov</v>
      </c>
      <c r="I82" s="26" t="s">
        <v>31</v>
      </c>
      <c r="J82" s="29" t="str">
        <f>E23</f>
        <v>Ing. Kňákal</v>
      </c>
      <c r="L82" s="31"/>
    </row>
    <row r="83" spans="2:65" s="1" customFormat="1" ht="15.15" customHeight="1">
      <c r="B83" s="31"/>
      <c r="C83" s="26" t="s">
        <v>29</v>
      </c>
      <c r="F83" s="24" t="str">
        <f>IF(E20="","",E20)</f>
        <v>Vyplň údaj</v>
      </c>
      <c r="I83" s="26" t="s">
        <v>34</v>
      </c>
      <c r="J83" s="29" t="str">
        <f>E26</f>
        <v>J. Nešněra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10"/>
      <c r="C85" s="111" t="s">
        <v>142</v>
      </c>
      <c r="D85" s="112" t="s">
        <v>57</v>
      </c>
      <c r="E85" s="112" t="s">
        <v>53</v>
      </c>
      <c r="F85" s="112" t="s">
        <v>54</v>
      </c>
      <c r="G85" s="112" t="s">
        <v>143</v>
      </c>
      <c r="H85" s="112" t="s">
        <v>144</v>
      </c>
      <c r="I85" s="112" t="s">
        <v>145</v>
      </c>
      <c r="J85" s="112" t="s">
        <v>135</v>
      </c>
      <c r="K85" s="113" t="s">
        <v>146</v>
      </c>
      <c r="L85" s="110"/>
      <c r="M85" s="55" t="s">
        <v>3</v>
      </c>
      <c r="N85" s="56" t="s">
        <v>42</v>
      </c>
      <c r="O85" s="56" t="s">
        <v>147</v>
      </c>
      <c r="P85" s="56" t="s">
        <v>148</v>
      </c>
      <c r="Q85" s="56" t="s">
        <v>149</v>
      </c>
      <c r="R85" s="56" t="s">
        <v>150</v>
      </c>
      <c r="S85" s="56" t="s">
        <v>151</v>
      </c>
      <c r="T85" s="57" t="s">
        <v>152</v>
      </c>
    </row>
    <row r="86" spans="2:65" s="1" customFormat="1" ht="22.8" customHeight="1">
      <c r="B86" s="31"/>
      <c r="C86" s="60" t="s">
        <v>153</v>
      </c>
      <c r="J86" s="114">
        <f>BK86</f>
        <v>0</v>
      </c>
      <c r="L86" s="31"/>
      <c r="M86" s="58"/>
      <c r="N86" s="49"/>
      <c r="O86" s="49"/>
      <c r="P86" s="115">
        <f>P87</f>
        <v>0</v>
      </c>
      <c r="Q86" s="49"/>
      <c r="R86" s="115">
        <f>R87</f>
        <v>0</v>
      </c>
      <c r="S86" s="49"/>
      <c r="T86" s="116">
        <f>T87</f>
        <v>0</v>
      </c>
      <c r="AT86" s="16" t="s">
        <v>71</v>
      </c>
      <c r="AU86" s="16" t="s">
        <v>136</v>
      </c>
      <c r="BK86" s="117">
        <f>BK87</f>
        <v>0</v>
      </c>
    </row>
    <row r="87" spans="2:65" s="11" customFormat="1" ht="25.95" customHeight="1">
      <c r="B87" s="118"/>
      <c r="D87" s="119" t="s">
        <v>71</v>
      </c>
      <c r="E87" s="120" t="s">
        <v>72</v>
      </c>
      <c r="F87" s="120" t="s">
        <v>688</v>
      </c>
      <c r="I87" s="121"/>
      <c r="J87" s="122">
        <f>BK87</f>
        <v>0</v>
      </c>
      <c r="L87" s="118"/>
      <c r="M87" s="123"/>
      <c r="P87" s="124">
        <f>SUM(P88:P90)</f>
        <v>0</v>
      </c>
      <c r="R87" s="124">
        <f>SUM(R88:R90)</f>
        <v>0</v>
      </c>
      <c r="T87" s="125">
        <f>SUM(T88:T90)</f>
        <v>0</v>
      </c>
      <c r="AR87" s="119" t="s">
        <v>80</v>
      </c>
      <c r="AT87" s="126" t="s">
        <v>71</v>
      </c>
      <c r="AU87" s="126" t="s">
        <v>72</v>
      </c>
      <c r="AY87" s="119" t="s">
        <v>156</v>
      </c>
      <c r="BK87" s="127">
        <f>SUM(BK88:BK90)</f>
        <v>0</v>
      </c>
    </row>
    <row r="88" spans="2:65" s="1" customFormat="1" ht="16.5" customHeight="1">
      <c r="B88" s="130"/>
      <c r="C88" s="131" t="s">
        <v>80</v>
      </c>
      <c r="D88" s="131" t="s">
        <v>158</v>
      </c>
      <c r="E88" s="132" t="s">
        <v>818</v>
      </c>
      <c r="F88" s="133" t="s">
        <v>819</v>
      </c>
      <c r="G88" s="134" t="s">
        <v>724</v>
      </c>
      <c r="H88" s="135">
        <v>51.375</v>
      </c>
      <c r="I88" s="136"/>
      <c r="J88" s="137">
        <f>ROUND(I88*H88,2)</f>
        <v>0</v>
      </c>
      <c r="K88" s="133" t="s">
        <v>3</v>
      </c>
      <c r="L88" s="31"/>
      <c r="M88" s="138" t="s">
        <v>3</v>
      </c>
      <c r="N88" s="139" t="s">
        <v>43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163</v>
      </c>
      <c r="AT88" s="142" t="s">
        <v>158</v>
      </c>
      <c r="AU88" s="142" t="s">
        <v>80</v>
      </c>
      <c r="AY88" s="16" t="s">
        <v>156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6" t="s">
        <v>80</v>
      </c>
      <c r="BK88" s="143">
        <f>ROUND(I88*H88,2)</f>
        <v>0</v>
      </c>
      <c r="BL88" s="16" t="s">
        <v>163</v>
      </c>
      <c r="BM88" s="142" t="s">
        <v>820</v>
      </c>
    </row>
    <row r="89" spans="2:65" s="1" customFormat="1">
      <c r="B89" s="31"/>
      <c r="D89" s="144" t="s">
        <v>165</v>
      </c>
      <c r="F89" s="145" t="s">
        <v>819</v>
      </c>
      <c r="I89" s="146"/>
      <c r="L89" s="31"/>
      <c r="M89" s="147"/>
      <c r="T89" s="52"/>
      <c r="AT89" s="16" t="s">
        <v>165</v>
      </c>
      <c r="AU89" s="16" t="s">
        <v>80</v>
      </c>
    </row>
    <row r="90" spans="2:65" s="1" customFormat="1" ht="48">
      <c r="B90" s="31"/>
      <c r="D90" s="144" t="s">
        <v>693</v>
      </c>
      <c r="F90" s="181" t="s">
        <v>821</v>
      </c>
      <c r="I90" s="146"/>
      <c r="L90" s="31"/>
      <c r="M90" s="178"/>
      <c r="N90" s="179"/>
      <c r="O90" s="179"/>
      <c r="P90" s="179"/>
      <c r="Q90" s="179"/>
      <c r="R90" s="179"/>
      <c r="S90" s="179"/>
      <c r="T90" s="180"/>
      <c r="AT90" s="16" t="s">
        <v>693</v>
      </c>
      <c r="AU90" s="16" t="s">
        <v>80</v>
      </c>
    </row>
    <row r="91" spans="2:65" s="1" customFormat="1" ht="6.9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31"/>
    </row>
  </sheetData>
  <autoFilter ref="C85:K90" xr:uid="{00000000-0009-0000-0000-000006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2"/>
  <sheetViews>
    <sheetView showGridLines="0" tabSelected="1" topLeftCell="A122" workbookViewId="0">
      <selection activeCell="I289" sqref="I28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822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823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ROUND(J95,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ROUND((SUM(BE95:BE291)),  2)</f>
        <v>0</v>
      </c>
      <c r="I35" s="92">
        <v>0.21</v>
      </c>
      <c r="J35" s="82">
        <f>ROUND(((SUM(BE95:BE291))*I35),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ROUND((SUM(BF95:BF291)),  2)</f>
        <v>0</v>
      </c>
      <c r="I36" s="92">
        <v>0.15</v>
      </c>
      <c r="J36" s="82">
        <f>ROUND(((SUM(BF95:BF291))*I36),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ROUND((SUM(BG95:BG291)),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ROUND((SUM(BH95:BH291)),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ROUND((SUM(BI95:BI291)),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822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202a - přímé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J95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J96</f>
        <v>0</v>
      </c>
      <c r="L64" s="102"/>
    </row>
    <row r="65" spans="2:12" s="9" customFormat="1" ht="19.95" customHeight="1">
      <c r="B65" s="106"/>
      <c r="D65" s="107" t="s">
        <v>138</v>
      </c>
      <c r="E65" s="108"/>
      <c r="F65" s="108"/>
      <c r="G65" s="108"/>
      <c r="H65" s="108"/>
      <c r="I65" s="108"/>
      <c r="J65" s="109">
        <f>J97</f>
        <v>0</v>
      </c>
      <c r="L65" s="106"/>
    </row>
    <row r="66" spans="2:12" s="9" customFormat="1" ht="19.95" customHeight="1">
      <c r="B66" s="106"/>
      <c r="D66" s="107" t="s">
        <v>824</v>
      </c>
      <c r="E66" s="108"/>
      <c r="F66" s="108"/>
      <c r="G66" s="108"/>
      <c r="H66" s="108"/>
      <c r="I66" s="108"/>
      <c r="J66" s="109">
        <f>J123</f>
        <v>0</v>
      </c>
      <c r="L66" s="106"/>
    </row>
    <row r="67" spans="2:12" s="9" customFormat="1" ht="19.95" customHeight="1">
      <c r="B67" s="106"/>
      <c r="D67" s="107" t="s">
        <v>686</v>
      </c>
      <c r="E67" s="108"/>
      <c r="F67" s="108"/>
      <c r="G67" s="108"/>
      <c r="H67" s="108"/>
      <c r="I67" s="108"/>
      <c r="J67" s="109">
        <f>J126</f>
        <v>0</v>
      </c>
      <c r="L67" s="106"/>
    </row>
    <row r="68" spans="2:12" s="9" customFormat="1" ht="19.95" customHeight="1">
      <c r="B68" s="106"/>
      <c r="D68" s="107" t="s">
        <v>432</v>
      </c>
      <c r="E68" s="108"/>
      <c r="F68" s="108"/>
      <c r="G68" s="108"/>
      <c r="H68" s="108"/>
      <c r="I68" s="108"/>
      <c r="J68" s="109">
        <f>J139</f>
        <v>0</v>
      </c>
      <c r="L68" s="106"/>
    </row>
    <row r="69" spans="2:12" s="9" customFormat="1" ht="19.95" customHeight="1">
      <c r="B69" s="106"/>
      <c r="D69" s="107" t="s">
        <v>139</v>
      </c>
      <c r="E69" s="108"/>
      <c r="F69" s="108"/>
      <c r="G69" s="108"/>
      <c r="H69" s="108"/>
      <c r="I69" s="108"/>
      <c r="J69" s="109">
        <f>J149</f>
        <v>0</v>
      </c>
      <c r="L69" s="106"/>
    </row>
    <row r="70" spans="2:12" s="9" customFormat="1" ht="19.95" customHeight="1">
      <c r="B70" s="106"/>
      <c r="D70" s="107" t="s">
        <v>140</v>
      </c>
      <c r="E70" s="108"/>
      <c r="F70" s="108"/>
      <c r="G70" s="108"/>
      <c r="H70" s="108"/>
      <c r="I70" s="108"/>
      <c r="J70" s="109">
        <f>J260</f>
        <v>0</v>
      </c>
      <c r="L70" s="106"/>
    </row>
    <row r="71" spans="2:12" s="9" customFormat="1" ht="19.95" customHeight="1">
      <c r="B71" s="106"/>
      <c r="D71" s="107" t="s">
        <v>433</v>
      </c>
      <c r="E71" s="108"/>
      <c r="F71" s="108"/>
      <c r="G71" s="108"/>
      <c r="H71" s="108"/>
      <c r="I71" s="108"/>
      <c r="J71" s="109">
        <f>J277</f>
        <v>0</v>
      </c>
      <c r="L71" s="106"/>
    </row>
    <row r="72" spans="2:12" s="8" customFormat="1" ht="24.9" customHeight="1">
      <c r="B72" s="102"/>
      <c r="D72" s="103" t="s">
        <v>434</v>
      </c>
      <c r="E72" s="104"/>
      <c r="F72" s="104"/>
      <c r="G72" s="104"/>
      <c r="H72" s="104"/>
      <c r="I72" s="104"/>
      <c r="J72" s="105">
        <f>J281</f>
        <v>0</v>
      </c>
      <c r="L72" s="102"/>
    </row>
    <row r="73" spans="2:12" s="9" customFormat="1" ht="19.95" customHeight="1">
      <c r="B73" s="106"/>
      <c r="D73" s="107" t="s">
        <v>825</v>
      </c>
      <c r="E73" s="108"/>
      <c r="F73" s="108"/>
      <c r="G73" s="108"/>
      <c r="H73" s="108"/>
      <c r="I73" s="108"/>
      <c r="J73" s="109">
        <f>J282</f>
        <v>0</v>
      </c>
      <c r="L73" s="106"/>
    </row>
    <row r="74" spans="2:12" s="1" customFormat="1" ht="21.75" customHeight="1">
      <c r="B74" s="31"/>
      <c r="L74" s="31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9" spans="2:12" s="1" customFormat="1" ht="6.9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4.9" customHeight="1">
      <c r="B80" s="31"/>
      <c r="C80" s="20" t="s">
        <v>141</v>
      </c>
      <c r="L80" s="31"/>
    </row>
    <row r="81" spans="2:63" s="1" customFormat="1" ht="6.9" customHeight="1">
      <c r="B81" s="31"/>
      <c r="L81" s="31"/>
    </row>
    <row r="82" spans="2:63" s="1" customFormat="1" ht="12" customHeight="1">
      <c r="B82" s="31"/>
      <c r="C82" s="26" t="s">
        <v>17</v>
      </c>
      <c r="L82" s="31"/>
    </row>
    <row r="83" spans="2:63" s="1" customFormat="1" ht="16.5" customHeight="1">
      <c r="B83" s="31"/>
      <c r="E83" s="314" t="str">
        <f>E7</f>
        <v>Cyklostezka Šluknov - Fukov I. etapa (2022)</v>
      </c>
      <c r="F83" s="315"/>
      <c r="G83" s="315"/>
      <c r="H83" s="315"/>
      <c r="L83" s="31"/>
    </row>
    <row r="84" spans="2:63" ht="12" customHeight="1">
      <c r="B84" s="19"/>
      <c r="C84" s="26" t="s">
        <v>130</v>
      </c>
      <c r="L84" s="19"/>
    </row>
    <row r="85" spans="2:63" s="1" customFormat="1" ht="16.5" customHeight="1">
      <c r="B85" s="31"/>
      <c r="E85" s="314" t="s">
        <v>822</v>
      </c>
      <c r="F85" s="313"/>
      <c r="G85" s="313"/>
      <c r="H85" s="313"/>
      <c r="L85" s="31"/>
    </row>
    <row r="86" spans="2:63" s="1" customFormat="1" ht="12" customHeight="1">
      <c r="B86" s="31"/>
      <c r="C86" s="26" t="s">
        <v>428</v>
      </c>
      <c r="L86" s="31"/>
    </row>
    <row r="87" spans="2:63" s="1" customFormat="1" ht="16.5" customHeight="1">
      <c r="B87" s="31"/>
      <c r="E87" s="309" t="str">
        <f>E11</f>
        <v>202a - přímé výdaje</v>
      </c>
      <c r="F87" s="313"/>
      <c r="G87" s="313"/>
      <c r="H87" s="313"/>
      <c r="L87" s="31"/>
    </row>
    <row r="88" spans="2:63" s="1" customFormat="1" ht="6.9" customHeight="1">
      <c r="B88" s="31"/>
      <c r="L88" s="31"/>
    </row>
    <row r="89" spans="2:63" s="1" customFormat="1" ht="12" customHeight="1">
      <c r="B89" s="31"/>
      <c r="C89" s="26" t="s">
        <v>21</v>
      </c>
      <c r="F89" s="24" t="str">
        <f>F14</f>
        <v>Šluknov</v>
      </c>
      <c r="I89" s="26" t="s">
        <v>23</v>
      </c>
      <c r="J89" s="48" t="str">
        <f>IF(J14="","",J14)</f>
        <v>16. 11. 2022</v>
      </c>
      <c r="L89" s="31"/>
    </row>
    <row r="90" spans="2:63" s="1" customFormat="1" ht="6.9" customHeight="1">
      <c r="B90" s="31"/>
      <c r="L90" s="31"/>
    </row>
    <row r="91" spans="2:63" s="1" customFormat="1" ht="15.15" customHeight="1">
      <c r="B91" s="31"/>
      <c r="C91" s="26" t="s">
        <v>25</v>
      </c>
      <c r="F91" s="24" t="str">
        <f>E17</f>
        <v>Město Šluknov</v>
      </c>
      <c r="I91" s="26" t="s">
        <v>31</v>
      </c>
      <c r="J91" s="29" t="str">
        <f>E23</f>
        <v>Ing. Kňákal</v>
      </c>
      <c r="L91" s="31"/>
    </row>
    <row r="92" spans="2:63" s="1" customFormat="1" ht="15.15" customHeight="1">
      <c r="B92" s="31"/>
      <c r="C92" s="26" t="s">
        <v>29</v>
      </c>
      <c r="F92" s="24" t="str">
        <f>IF(E20="","",E20)</f>
        <v>Vyplň údaj</v>
      </c>
      <c r="I92" s="26" t="s">
        <v>34</v>
      </c>
      <c r="J92" s="29" t="str">
        <f>E26</f>
        <v>J. Nešněra</v>
      </c>
      <c r="L92" s="31"/>
    </row>
    <row r="93" spans="2:63" s="1" customFormat="1" ht="10.35" customHeight="1">
      <c r="B93" s="31"/>
      <c r="L93" s="31"/>
    </row>
    <row r="94" spans="2:63" s="10" customFormat="1" ht="29.25" customHeight="1">
      <c r="B94" s="110"/>
      <c r="C94" s="111" t="s">
        <v>142</v>
      </c>
      <c r="D94" s="112" t="s">
        <v>57</v>
      </c>
      <c r="E94" s="112" t="s">
        <v>53</v>
      </c>
      <c r="F94" s="112" t="s">
        <v>54</v>
      </c>
      <c r="G94" s="112" t="s">
        <v>143</v>
      </c>
      <c r="H94" s="112" t="s">
        <v>144</v>
      </c>
      <c r="I94" s="112" t="s">
        <v>145</v>
      </c>
      <c r="J94" s="112" t="s">
        <v>135</v>
      </c>
      <c r="K94" s="113" t="s">
        <v>146</v>
      </c>
      <c r="L94" s="110"/>
      <c r="M94" s="55" t="s">
        <v>3</v>
      </c>
      <c r="N94" s="56" t="s">
        <v>42</v>
      </c>
      <c r="O94" s="56" t="s">
        <v>147</v>
      </c>
      <c r="P94" s="56" t="s">
        <v>148</v>
      </c>
      <c r="Q94" s="56" t="s">
        <v>149</v>
      </c>
      <c r="R94" s="56" t="s">
        <v>150</v>
      </c>
      <c r="S94" s="56" t="s">
        <v>151</v>
      </c>
      <c r="T94" s="57" t="s">
        <v>152</v>
      </c>
    </row>
    <row r="95" spans="2:63" s="1" customFormat="1" ht="22.8" customHeight="1">
      <c r="B95" s="31"/>
      <c r="C95" s="60" t="s">
        <v>153</v>
      </c>
      <c r="J95" s="114">
        <f>BK95</f>
        <v>0</v>
      </c>
      <c r="L95" s="31"/>
      <c r="M95" s="58"/>
      <c r="N95" s="49"/>
      <c r="O95" s="49"/>
      <c r="P95" s="115">
        <f>P96+P281</f>
        <v>0</v>
      </c>
      <c r="Q95" s="49"/>
      <c r="R95" s="115">
        <f>R96+R281</f>
        <v>226.33789243999999</v>
      </c>
      <c r="S95" s="49"/>
      <c r="T95" s="116">
        <f>T96+T281</f>
        <v>145.26394500000001</v>
      </c>
      <c r="AT95" s="16" t="s">
        <v>71</v>
      </c>
      <c r="AU95" s="16" t="s">
        <v>136</v>
      </c>
      <c r="BK95" s="117">
        <f>BK96+BK281</f>
        <v>0</v>
      </c>
    </row>
    <row r="96" spans="2:63" s="11" customFormat="1" ht="25.95" customHeight="1">
      <c r="B96" s="118"/>
      <c r="D96" s="119" t="s">
        <v>71</v>
      </c>
      <c r="E96" s="120" t="s">
        <v>154</v>
      </c>
      <c r="F96" s="120" t="s">
        <v>155</v>
      </c>
      <c r="I96" s="121"/>
      <c r="J96" s="122">
        <f>BK96</f>
        <v>0</v>
      </c>
      <c r="L96" s="118"/>
      <c r="M96" s="123"/>
      <c r="P96" s="124">
        <f>P97+P123+P126+P139+P149+P260+P277</f>
        <v>0</v>
      </c>
      <c r="R96" s="124">
        <f>R97+R123+R126+R139+R149+R260+R277</f>
        <v>226.14929243999998</v>
      </c>
      <c r="T96" s="125">
        <f>T97+T123+T126+T139+T149+T260+T277</f>
        <v>145.26394500000001</v>
      </c>
      <c r="AR96" s="119" t="s">
        <v>80</v>
      </c>
      <c r="AT96" s="126" t="s">
        <v>71</v>
      </c>
      <c r="AU96" s="126" t="s">
        <v>72</v>
      </c>
      <c r="AY96" s="119" t="s">
        <v>156</v>
      </c>
      <c r="BK96" s="127">
        <f>BK97+BK123+BK126+BK139+BK149+BK260+BK277</f>
        <v>0</v>
      </c>
    </row>
    <row r="97" spans="2:65" s="11" customFormat="1" ht="22.8" customHeight="1">
      <c r="B97" s="118"/>
      <c r="D97" s="119" t="s">
        <v>71</v>
      </c>
      <c r="E97" s="128" t="s">
        <v>80</v>
      </c>
      <c r="F97" s="128" t="s">
        <v>157</v>
      </c>
      <c r="I97" s="121"/>
      <c r="J97" s="129">
        <f>BK97</f>
        <v>0</v>
      </c>
      <c r="L97" s="118"/>
      <c r="M97" s="123"/>
      <c r="P97" s="124">
        <f>SUM(P98:P122)</f>
        <v>0</v>
      </c>
      <c r="R97" s="124">
        <f>SUM(R98:R122)</f>
        <v>11.014400000000002</v>
      </c>
      <c r="T97" s="125">
        <f>SUM(T98:T122)</f>
        <v>104.76480000000001</v>
      </c>
      <c r="AR97" s="119" t="s">
        <v>80</v>
      </c>
      <c r="AT97" s="126" t="s">
        <v>71</v>
      </c>
      <c r="AU97" s="126" t="s">
        <v>80</v>
      </c>
      <c r="AY97" s="119" t="s">
        <v>156</v>
      </c>
      <c r="BK97" s="127">
        <f>SUM(BK98:BK122)</f>
        <v>0</v>
      </c>
    </row>
    <row r="98" spans="2:65" s="1" customFormat="1" ht="33" customHeight="1">
      <c r="B98" s="130"/>
      <c r="C98" s="131" t="s">
        <v>80</v>
      </c>
      <c r="D98" s="131" t="s">
        <v>158</v>
      </c>
      <c r="E98" s="132" t="s">
        <v>826</v>
      </c>
      <c r="F98" s="133" t="s">
        <v>827</v>
      </c>
      <c r="G98" s="134" t="s">
        <v>161</v>
      </c>
      <c r="H98" s="135">
        <v>137.68199999999999</v>
      </c>
      <c r="I98" s="136"/>
      <c r="J98" s="137">
        <f>ROUND(I98*H98,2)</f>
        <v>0</v>
      </c>
      <c r="K98" s="133" t="s">
        <v>162</v>
      </c>
      <c r="L98" s="31"/>
      <c r="M98" s="138" t="s">
        <v>3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163</v>
      </c>
      <c r="AT98" s="142" t="s">
        <v>158</v>
      </c>
      <c r="AU98" s="142" t="s">
        <v>82</v>
      </c>
      <c r="AY98" s="16" t="s">
        <v>156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6" t="s">
        <v>80</v>
      </c>
      <c r="BK98" s="143">
        <f>ROUND(I98*H98,2)</f>
        <v>0</v>
      </c>
      <c r="BL98" s="16" t="s">
        <v>163</v>
      </c>
      <c r="BM98" s="142" t="s">
        <v>828</v>
      </c>
    </row>
    <row r="99" spans="2:65" s="1" customFormat="1" ht="28.8">
      <c r="B99" s="31"/>
      <c r="D99" s="144" t="s">
        <v>165</v>
      </c>
      <c r="F99" s="145" t="s">
        <v>829</v>
      </c>
      <c r="I99" s="146"/>
      <c r="L99" s="31"/>
      <c r="M99" s="147"/>
      <c r="T99" s="52"/>
      <c r="AT99" s="16" t="s">
        <v>165</v>
      </c>
      <c r="AU99" s="16" t="s">
        <v>82</v>
      </c>
    </row>
    <row r="100" spans="2:65" s="1" customFormat="1">
      <c r="B100" s="31"/>
      <c r="D100" s="148" t="s">
        <v>167</v>
      </c>
      <c r="F100" s="149" t="s">
        <v>830</v>
      </c>
      <c r="I100" s="146"/>
      <c r="L100" s="31"/>
      <c r="M100" s="147"/>
      <c r="T100" s="52"/>
      <c r="AT100" s="16" t="s">
        <v>167</v>
      </c>
      <c r="AU100" s="16" t="s">
        <v>82</v>
      </c>
    </row>
    <row r="101" spans="2:65" s="12" customFormat="1">
      <c r="B101" s="150"/>
      <c r="D101" s="144" t="s">
        <v>169</v>
      </c>
      <c r="E101" s="151" t="s">
        <v>3</v>
      </c>
      <c r="F101" s="152" t="s">
        <v>831</v>
      </c>
      <c r="H101" s="153">
        <v>137.68199999999999</v>
      </c>
      <c r="I101" s="154"/>
      <c r="L101" s="150"/>
      <c r="M101" s="155"/>
      <c r="T101" s="156"/>
      <c r="AT101" s="151" t="s">
        <v>169</v>
      </c>
      <c r="AU101" s="151" t="s">
        <v>82</v>
      </c>
      <c r="AV101" s="12" t="s">
        <v>82</v>
      </c>
      <c r="AW101" s="12" t="s">
        <v>33</v>
      </c>
      <c r="AX101" s="12" t="s">
        <v>80</v>
      </c>
      <c r="AY101" s="151" t="s">
        <v>156</v>
      </c>
    </row>
    <row r="102" spans="2:65" s="1" customFormat="1" ht="24.15" customHeight="1">
      <c r="B102" s="130"/>
      <c r="C102" s="131" t="s">
        <v>82</v>
      </c>
      <c r="D102" s="131" t="s">
        <v>158</v>
      </c>
      <c r="E102" s="132" t="s">
        <v>832</v>
      </c>
      <c r="F102" s="133" t="s">
        <v>833</v>
      </c>
      <c r="G102" s="134" t="s">
        <v>161</v>
      </c>
      <c r="H102" s="135">
        <v>115</v>
      </c>
      <c r="I102" s="136"/>
      <c r="J102" s="137">
        <f>ROUND(I102*H102,2)</f>
        <v>0</v>
      </c>
      <c r="K102" s="133" t="s">
        <v>162</v>
      </c>
      <c r="L102" s="31"/>
      <c r="M102" s="138" t="s">
        <v>3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0.18</v>
      </c>
      <c r="T102" s="141">
        <f>S102*H102</f>
        <v>20.7</v>
      </c>
      <c r="AR102" s="142" t="s">
        <v>163</v>
      </c>
      <c r="AT102" s="142" t="s">
        <v>158</v>
      </c>
      <c r="AU102" s="142" t="s">
        <v>82</v>
      </c>
      <c r="AY102" s="16" t="s">
        <v>156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80</v>
      </c>
      <c r="BK102" s="143">
        <f>ROUND(I102*H102,2)</f>
        <v>0</v>
      </c>
      <c r="BL102" s="16" t="s">
        <v>163</v>
      </c>
      <c r="BM102" s="142" t="s">
        <v>834</v>
      </c>
    </row>
    <row r="103" spans="2:65" s="1" customFormat="1" ht="28.8">
      <c r="B103" s="31"/>
      <c r="D103" s="144" t="s">
        <v>165</v>
      </c>
      <c r="F103" s="145" t="s">
        <v>835</v>
      </c>
      <c r="I103" s="146"/>
      <c r="L103" s="31"/>
      <c r="M103" s="147"/>
      <c r="T103" s="52"/>
      <c r="AT103" s="16" t="s">
        <v>165</v>
      </c>
      <c r="AU103" s="16" t="s">
        <v>82</v>
      </c>
    </row>
    <row r="104" spans="2:65" s="1" customFormat="1">
      <c r="B104" s="31"/>
      <c r="D104" s="148" t="s">
        <v>167</v>
      </c>
      <c r="F104" s="149" t="s">
        <v>836</v>
      </c>
      <c r="I104" s="146"/>
      <c r="L104" s="31"/>
      <c r="M104" s="147"/>
      <c r="T104" s="52"/>
      <c r="AT104" s="16" t="s">
        <v>167</v>
      </c>
      <c r="AU104" s="16" t="s">
        <v>82</v>
      </c>
    </row>
    <row r="105" spans="2:65" s="1" customFormat="1" ht="33" customHeight="1">
      <c r="B105" s="130"/>
      <c r="C105" s="131" t="s">
        <v>177</v>
      </c>
      <c r="D105" s="131" t="s">
        <v>158</v>
      </c>
      <c r="E105" s="132" t="s">
        <v>837</v>
      </c>
      <c r="F105" s="133" t="s">
        <v>838</v>
      </c>
      <c r="G105" s="134" t="s">
        <v>161</v>
      </c>
      <c r="H105" s="135">
        <v>115</v>
      </c>
      <c r="I105" s="136"/>
      <c r="J105" s="137">
        <f>ROUND(I105*H105,2)</f>
        <v>0</v>
      </c>
      <c r="K105" s="133" t="s">
        <v>162</v>
      </c>
      <c r="L105" s="31"/>
      <c r="M105" s="138" t="s">
        <v>3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0.3</v>
      </c>
      <c r="T105" s="141">
        <f>S105*H105</f>
        <v>34.5</v>
      </c>
      <c r="AR105" s="142" t="s">
        <v>163</v>
      </c>
      <c r="AT105" s="142" t="s">
        <v>158</v>
      </c>
      <c r="AU105" s="142" t="s">
        <v>82</v>
      </c>
      <c r="AY105" s="16" t="s">
        <v>156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80</v>
      </c>
      <c r="BK105" s="143">
        <f>ROUND(I105*H105,2)</f>
        <v>0</v>
      </c>
      <c r="BL105" s="16" t="s">
        <v>163</v>
      </c>
      <c r="BM105" s="142" t="s">
        <v>839</v>
      </c>
    </row>
    <row r="106" spans="2:65" s="1" customFormat="1" ht="38.4">
      <c r="B106" s="31"/>
      <c r="D106" s="144" t="s">
        <v>165</v>
      </c>
      <c r="F106" s="145" t="s">
        <v>840</v>
      </c>
      <c r="I106" s="146"/>
      <c r="L106" s="31"/>
      <c r="M106" s="147"/>
      <c r="T106" s="52"/>
      <c r="AT106" s="16" t="s">
        <v>165</v>
      </c>
      <c r="AU106" s="16" t="s">
        <v>82</v>
      </c>
    </row>
    <row r="107" spans="2:65" s="1" customFormat="1">
      <c r="B107" s="31"/>
      <c r="D107" s="148" t="s">
        <v>167</v>
      </c>
      <c r="F107" s="149" t="s">
        <v>841</v>
      </c>
      <c r="I107" s="146"/>
      <c r="L107" s="31"/>
      <c r="M107" s="147"/>
      <c r="T107" s="52"/>
      <c r="AT107" s="16" t="s">
        <v>167</v>
      </c>
      <c r="AU107" s="16" t="s">
        <v>82</v>
      </c>
    </row>
    <row r="108" spans="2:65" s="12" customFormat="1">
      <c r="B108" s="150"/>
      <c r="D108" s="144" t="s">
        <v>169</v>
      </c>
      <c r="E108" s="151" t="s">
        <v>3</v>
      </c>
      <c r="F108" s="152" t="s">
        <v>842</v>
      </c>
      <c r="H108" s="153">
        <v>115</v>
      </c>
      <c r="I108" s="154"/>
      <c r="L108" s="150"/>
      <c r="M108" s="155"/>
      <c r="T108" s="156"/>
      <c r="AT108" s="151" t="s">
        <v>169</v>
      </c>
      <c r="AU108" s="151" t="s">
        <v>82</v>
      </c>
      <c r="AV108" s="12" t="s">
        <v>82</v>
      </c>
      <c r="AW108" s="12" t="s">
        <v>33</v>
      </c>
      <c r="AX108" s="12" t="s">
        <v>80</v>
      </c>
      <c r="AY108" s="151" t="s">
        <v>156</v>
      </c>
    </row>
    <row r="109" spans="2:65" s="1" customFormat="1" ht="24.15" customHeight="1">
      <c r="B109" s="130"/>
      <c r="C109" s="131" t="s">
        <v>163</v>
      </c>
      <c r="D109" s="131" t="s">
        <v>158</v>
      </c>
      <c r="E109" s="132" t="s">
        <v>843</v>
      </c>
      <c r="F109" s="133" t="s">
        <v>844</v>
      </c>
      <c r="G109" s="134" t="s">
        <v>383</v>
      </c>
      <c r="H109" s="135">
        <v>27.536000000000001</v>
      </c>
      <c r="I109" s="136"/>
      <c r="J109" s="137">
        <f>ROUND(I109*H109,2)</f>
        <v>0</v>
      </c>
      <c r="K109" s="133" t="s">
        <v>162</v>
      </c>
      <c r="L109" s="31"/>
      <c r="M109" s="138" t="s">
        <v>3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1.8</v>
      </c>
      <c r="T109" s="141">
        <f>S109*H109</f>
        <v>49.564800000000005</v>
      </c>
      <c r="AR109" s="142" t="s">
        <v>163</v>
      </c>
      <c r="AT109" s="142" t="s">
        <v>158</v>
      </c>
      <c r="AU109" s="142" t="s">
        <v>82</v>
      </c>
      <c r="AY109" s="16" t="s">
        <v>156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6" t="s">
        <v>80</v>
      </c>
      <c r="BK109" s="143">
        <f>ROUND(I109*H109,2)</f>
        <v>0</v>
      </c>
      <c r="BL109" s="16" t="s">
        <v>163</v>
      </c>
      <c r="BM109" s="142" t="s">
        <v>845</v>
      </c>
    </row>
    <row r="110" spans="2:65" s="1" customFormat="1" ht="38.4">
      <c r="B110" s="31"/>
      <c r="D110" s="144" t="s">
        <v>165</v>
      </c>
      <c r="F110" s="145" t="s">
        <v>846</v>
      </c>
      <c r="I110" s="146"/>
      <c r="L110" s="31"/>
      <c r="M110" s="147"/>
      <c r="T110" s="52"/>
      <c r="AT110" s="16" t="s">
        <v>165</v>
      </c>
      <c r="AU110" s="16" t="s">
        <v>82</v>
      </c>
    </row>
    <row r="111" spans="2:65" s="1" customFormat="1">
      <c r="B111" s="31"/>
      <c r="D111" s="148" t="s">
        <v>167</v>
      </c>
      <c r="F111" s="149" t="s">
        <v>847</v>
      </c>
      <c r="I111" s="146"/>
      <c r="L111" s="31"/>
      <c r="M111" s="147"/>
      <c r="T111" s="52"/>
      <c r="AT111" s="16" t="s">
        <v>167</v>
      </c>
      <c r="AU111" s="16" t="s">
        <v>82</v>
      </c>
    </row>
    <row r="112" spans="2:65" s="12" customFormat="1">
      <c r="B112" s="150"/>
      <c r="D112" s="144" t="s">
        <v>169</v>
      </c>
      <c r="E112" s="151" t="s">
        <v>3</v>
      </c>
      <c r="F112" s="152" t="s">
        <v>848</v>
      </c>
      <c r="H112" s="153">
        <v>27.536000000000001</v>
      </c>
      <c r="I112" s="154"/>
      <c r="L112" s="150"/>
      <c r="M112" s="155"/>
      <c r="T112" s="156"/>
      <c r="AT112" s="151" t="s">
        <v>169</v>
      </c>
      <c r="AU112" s="151" t="s">
        <v>82</v>
      </c>
      <c r="AV112" s="12" t="s">
        <v>82</v>
      </c>
      <c r="AW112" s="12" t="s">
        <v>33</v>
      </c>
      <c r="AX112" s="12" t="s">
        <v>80</v>
      </c>
      <c r="AY112" s="151" t="s">
        <v>156</v>
      </c>
    </row>
    <row r="113" spans="2:65" s="1" customFormat="1" ht="24.15" customHeight="1">
      <c r="B113" s="130"/>
      <c r="C113" s="131" t="s">
        <v>184</v>
      </c>
      <c r="D113" s="131" t="s">
        <v>158</v>
      </c>
      <c r="E113" s="132" t="s">
        <v>849</v>
      </c>
      <c r="F113" s="133" t="s">
        <v>850</v>
      </c>
      <c r="G113" s="134" t="s">
        <v>383</v>
      </c>
      <c r="H113" s="135">
        <v>27.536000000000001</v>
      </c>
      <c r="I113" s="136"/>
      <c r="J113" s="137">
        <f>ROUND(I113*H113,2)</f>
        <v>0</v>
      </c>
      <c r="K113" s="133" t="s">
        <v>162</v>
      </c>
      <c r="L113" s="31"/>
      <c r="M113" s="138" t="s">
        <v>3</v>
      </c>
      <c r="N113" s="139" t="s">
        <v>43</v>
      </c>
      <c r="P113" s="140">
        <f>O113*H113</f>
        <v>0</v>
      </c>
      <c r="Q113" s="140">
        <v>0.4</v>
      </c>
      <c r="R113" s="140">
        <f>Q113*H113</f>
        <v>11.014400000000002</v>
      </c>
      <c r="S113" s="140">
        <v>0</v>
      </c>
      <c r="T113" s="141">
        <f>S113*H113</f>
        <v>0</v>
      </c>
      <c r="AR113" s="142" t="s">
        <v>163</v>
      </c>
      <c r="AT113" s="142" t="s">
        <v>158</v>
      </c>
      <c r="AU113" s="142" t="s">
        <v>82</v>
      </c>
      <c r="AY113" s="16" t="s">
        <v>156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6" t="s">
        <v>80</v>
      </c>
      <c r="BK113" s="143">
        <f>ROUND(I113*H113,2)</f>
        <v>0</v>
      </c>
      <c r="BL113" s="16" t="s">
        <v>163</v>
      </c>
      <c r="BM113" s="142" t="s">
        <v>851</v>
      </c>
    </row>
    <row r="114" spans="2:65" s="1" customFormat="1" ht="28.8">
      <c r="B114" s="31"/>
      <c r="D114" s="144" t="s">
        <v>165</v>
      </c>
      <c r="F114" s="145" t="s">
        <v>852</v>
      </c>
      <c r="I114" s="146"/>
      <c r="L114" s="31"/>
      <c r="M114" s="147"/>
      <c r="T114" s="52"/>
      <c r="AT114" s="16" t="s">
        <v>165</v>
      </c>
      <c r="AU114" s="16" t="s">
        <v>82</v>
      </c>
    </row>
    <row r="115" spans="2:65" s="1" customFormat="1">
      <c r="B115" s="31"/>
      <c r="D115" s="148" t="s">
        <v>167</v>
      </c>
      <c r="F115" s="149" t="s">
        <v>853</v>
      </c>
      <c r="I115" s="146"/>
      <c r="L115" s="31"/>
      <c r="M115" s="147"/>
      <c r="T115" s="52"/>
      <c r="AT115" s="16" t="s">
        <v>167</v>
      </c>
      <c r="AU115" s="16" t="s">
        <v>82</v>
      </c>
    </row>
    <row r="116" spans="2:65" s="1" customFormat="1" ht="24.15" customHeight="1">
      <c r="B116" s="130"/>
      <c r="C116" s="131" t="s">
        <v>190</v>
      </c>
      <c r="D116" s="131" t="s">
        <v>158</v>
      </c>
      <c r="E116" s="132" t="s">
        <v>854</v>
      </c>
      <c r="F116" s="133" t="s">
        <v>855</v>
      </c>
      <c r="G116" s="134" t="s">
        <v>383</v>
      </c>
      <c r="H116" s="135">
        <v>27.536000000000001</v>
      </c>
      <c r="I116" s="136"/>
      <c r="J116" s="137">
        <f>ROUND(I116*H116,2)</f>
        <v>0</v>
      </c>
      <c r="K116" s="133" t="s">
        <v>162</v>
      </c>
      <c r="L116" s="31"/>
      <c r="M116" s="138" t="s">
        <v>3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163</v>
      </c>
      <c r="AT116" s="142" t="s">
        <v>158</v>
      </c>
      <c r="AU116" s="142" t="s">
        <v>82</v>
      </c>
      <c r="AY116" s="16" t="s">
        <v>156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80</v>
      </c>
      <c r="BK116" s="143">
        <f>ROUND(I116*H116,2)</f>
        <v>0</v>
      </c>
      <c r="BL116" s="16" t="s">
        <v>163</v>
      </c>
      <c r="BM116" s="142" t="s">
        <v>856</v>
      </c>
    </row>
    <row r="117" spans="2:65" s="1" customFormat="1" ht="28.8">
      <c r="B117" s="31"/>
      <c r="D117" s="144" t="s">
        <v>165</v>
      </c>
      <c r="F117" s="145" t="s">
        <v>857</v>
      </c>
      <c r="I117" s="146"/>
      <c r="L117" s="31"/>
      <c r="M117" s="147"/>
      <c r="T117" s="52"/>
      <c r="AT117" s="16" t="s">
        <v>165</v>
      </c>
      <c r="AU117" s="16" t="s">
        <v>82</v>
      </c>
    </row>
    <row r="118" spans="2:65" s="1" customFormat="1">
      <c r="B118" s="31"/>
      <c r="D118" s="148" t="s">
        <v>167</v>
      </c>
      <c r="F118" s="149" t="s">
        <v>858</v>
      </c>
      <c r="I118" s="146"/>
      <c r="L118" s="31"/>
      <c r="M118" s="147"/>
      <c r="T118" s="52"/>
      <c r="AT118" s="16" t="s">
        <v>167</v>
      </c>
      <c r="AU118" s="16" t="s">
        <v>82</v>
      </c>
    </row>
    <row r="119" spans="2:65" s="1" customFormat="1" ht="24.15" customHeight="1">
      <c r="B119" s="130"/>
      <c r="C119" s="131" t="s">
        <v>196</v>
      </c>
      <c r="D119" s="131" t="s">
        <v>158</v>
      </c>
      <c r="E119" s="132" t="s">
        <v>292</v>
      </c>
      <c r="F119" s="133" t="s">
        <v>293</v>
      </c>
      <c r="G119" s="134" t="s">
        <v>161</v>
      </c>
      <c r="H119" s="135">
        <v>137.68199999999999</v>
      </c>
      <c r="I119" s="136"/>
      <c r="J119" s="137">
        <f>ROUND(I119*H119,2)</f>
        <v>0</v>
      </c>
      <c r="K119" s="133" t="s">
        <v>162</v>
      </c>
      <c r="L119" s="31"/>
      <c r="M119" s="138" t="s">
        <v>3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163</v>
      </c>
      <c r="AT119" s="142" t="s">
        <v>158</v>
      </c>
      <c r="AU119" s="142" t="s">
        <v>82</v>
      </c>
      <c r="AY119" s="16" t="s">
        <v>156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80</v>
      </c>
      <c r="BK119" s="143">
        <f>ROUND(I119*H119,2)</f>
        <v>0</v>
      </c>
      <c r="BL119" s="16" t="s">
        <v>163</v>
      </c>
      <c r="BM119" s="142" t="s">
        <v>859</v>
      </c>
    </row>
    <row r="120" spans="2:65" s="1" customFormat="1" ht="19.2">
      <c r="B120" s="31"/>
      <c r="D120" s="144" t="s">
        <v>165</v>
      </c>
      <c r="F120" s="145" t="s">
        <v>295</v>
      </c>
      <c r="I120" s="146"/>
      <c r="L120" s="31"/>
      <c r="M120" s="147"/>
      <c r="T120" s="52"/>
      <c r="AT120" s="16" t="s">
        <v>165</v>
      </c>
      <c r="AU120" s="16" t="s">
        <v>82</v>
      </c>
    </row>
    <row r="121" spans="2:65" s="1" customFormat="1">
      <c r="B121" s="31"/>
      <c r="D121" s="148" t="s">
        <v>167</v>
      </c>
      <c r="F121" s="149" t="s">
        <v>296</v>
      </c>
      <c r="I121" s="146"/>
      <c r="L121" s="31"/>
      <c r="M121" s="147"/>
      <c r="T121" s="52"/>
      <c r="AT121" s="16" t="s">
        <v>167</v>
      </c>
      <c r="AU121" s="16" t="s">
        <v>82</v>
      </c>
    </row>
    <row r="122" spans="2:65" s="12" customFormat="1">
      <c r="B122" s="150"/>
      <c r="D122" s="144" t="s">
        <v>169</v>
      </c>
      <c r="E122" s="151" t="s">
        <v>3</v>
      </c>
      <c r="F122" s="152" t="s">
        <v>860</v>
      </c>
      <c r="H122" s="153">
        <v>137.68199999999999</v>
      </c>
      <c r="I122" s="154"/>
      <c r="L122" s="150"/>
      <c r="M122" s="155"/>
      <c r="T122" s="156"/>
      <c r="AT122" s="151" t="s">
        <v>169</v>
      </c>
      <c r="AU122" s="151" t="s">
        <v>82</v>
      </c>
      <c r="AV122" s="12" t="s">
        <v>82</v>
      </c>
      <c r="AW122" s="12" t="s">
        <v>33</v>
      </c>
      <c r="AX122" s="12" t="s">
        <v>80</v>
      </c>
      <c r="AY122" s="151" t="s">
        <v>156</v>
      </c>
    </row>
    <row r="123" spans="2:65" s="11" customFormat="1" ht="22.8" customHeight="1">
      <c r="B123" s="118"/>
      <c r="D123" s="119" t="s">
        <v>71</v>
      </c>
      <c r="E123" s="128" t="s">
        <v>177</v>
      </c>
      <c r="F123" s="128" t="s">
        <v>861</v>
      </c>
      <c r="I123" s="121"/>
      <c r="J123" s="129">
        <f>BK123</f>
        <v>0</v>
      </c>
      <c r="L123" s="118"/>
      <c r="M123" s="123"/>
      <c r="P123" s="124">
        <f>SUM(P124:P125)</f>
        <v>0</v>
      </c>
      <c r="R123" s="124">
        <f>SUM(R124:R125)</f>
        <v>0</v>
      </c>
      <c r="T123" s="125">
        <f>SUM(T124:T125)</f>
        <v>0</v>
      </c>
      <c r="AR123" s="119" t="s">
        <v>80</v>
      </c>
      <c r="AT123" s="126" t="s">
        <v>71</v>
      </c>
      <c r="AU123" s="126" t="s">
        <v>80</v>
      </c>
      <c r="AY123" s="119" t="s">
        <v>156</v>
      </c>
      <c r="BK123" s="127">
        <f>SUM(BK124:BK125)</f>
        <v>0</v>
      </c>
    </row>
    <row r="124" spans="2:65" s="1" customFormat="1" ht="16.5" customHeight="1">
      <c r="B124" s="130"/>
      <c r="C124" s="131" t="s">
        <v>203</v>
      </c>
      <c r="D124" s="131" t="s">
        <v>158</v>
      </c>
      <c r="E124" s="132" t="s">
        <v>862</v>
      </c>
      <c r="F124" s="133" t="s">
        <v>863</v>
      </c>
      <c r="G124" s="134" t="s">
        <v>864</v>
      </c>
      <c r="H124" s="135">
        <v>1</v>
      </c>
      <c r="I124" s="136"/>
      <c r="J124" s="137">
        <f>ROUND(I124*H124,2)</f>
        <v>0</v>
      </c>
      <c r="K124" s="133" t="s">
        <v>3</v>
      </c>
      <c r="L124" s="31"/>
      <c r="M124" s="138" t="s">
        <v>3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163</v>
      </c>
      <c r="AT124" s="142" t="s">
        <v>158</v>
      </c>
      <c r="AU124" s="142" t="s">
        <v>82</v>
      </c>
      <c r="AY124" s="16" t="s">
        <v>156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80</v>
      </c>
      <c r="BK124" s="143">
        <f>ROUND(I124*H124,2)</f>
        <v>0</v>
      </c>
      <c r="BL124" s="16" t="s">
        <v>163</v>
      </c>
      <c r="BM124" s="142" t="s">
        <v>865</v>
      </c>
    </row>
    <row r="125" spans="2:65" s="1" customFormat="1">
      <c r="B125" s="31"/>
      <c r="D125" s="144" t="s">
        <v>165</v>
      </c>
      <c r="F125" s="145" t="s">
        <v>863</v>
      </c>
      <c r="I125" s="146"/>
      <c r="L125" s="31"/>
      <c r="M125" s="147"/>
      <c r="T125" s="52"/>
      <c r="AT125" s="16" t="s">
        <v>165</v>
      </c>
      <c r="AU125" s="16" t="s">
        <v>82</v>
      </c>
    </row>
    <row r="126" spans="2:65" s="11" customFormat="1" ht="22.8" customHeight="1">
      <c r="B126" s="118"/>
      <c r="D126" s="119" t="s">
        <v>71</v>
      </c>
      <c r="E126" s="128" t="s">
        <v>163</v>
      </c>
      <c r="F126" s="128" t="s">
        <v>758</v>
      </c>
      <c r="I126" s="121"/>
      <c r="J126" s="129">
        <f>BK126</f>
        <v>0</v>
      </c>
      <c r="L126" s="118"/>
      <c r="M126" s="123"/>
      <c r="P126" s="124">
        <f>SUM(P127:P138)</f>
        <v>0</v>
      </c>
      <c r="R126" s="124">
        <f>SUM(R127:R138)</f>
        <v>160.41334269999999</v>
      </c>
      <c r="T126" s="125">
        <f>SUM(T127:T138)</f>
        <v>0</v>
      </c>
      <c r="AR126" s="119" t="s">
        <v>80</v>
      </c>
      <c r="AT126" s="126" t="s">
        <v>71</v>
      </c>
      <c r="AU126" s="126" t="s">
        <v>80</v>
      </c>
      <c r="AY126" s="119" t="s">
        <v>156</v>
      </c>
      <c r="BK126" s="127">
        <f>SUM(BK127:BK138)</f>
        <v>0</v>
      </c>
    </row>
    <row r="127" spans="2:65" s="1" customFormat="1" ht="24.15" customHeight="1">
      <c r="B127" s="130"/>
      <c r="C127" s="131" t="s">
        <v>209</v>
      </c>
      <c r="D127" s="131" t="s">
        <v>158</v>
      </c>
      <c r="E127" s="132" t="s">
        <v>866</v>
      </c>
      <c r="F127" s="133" t="s">
        <v>867</v>
      </c>
      <c r="G127" s="134" t="s">
        <v>383</v>
      </c>
      <c r="H127" s="135">
        <v>13.785</v>
      </c>
      <c r="I127" s="136"/>
      <c r="J127" s="137">
        <f>ROUND(I127*H127,2)</f>
        <v>0</v>
      </c>
      <c r="K127" s="133" t="s">
        <v>162</v>
      </c>
      <c r="L127" s="31"/>
      <c r="M127" s="138" t="s">
        <v>3</v>
      </c>
      <c r="N127" s="139" t="s">
        <v>43</v>
      </c>
      <c r="P127" s="140">
        <f>O127*H127</f>
        <v>0</v>
      </c>
      <c r="Q127" s="140">
        <v>2.5027599999999999</v>
      </c>
      <c r="R127" s="140">
        <f>Q127*H127</f>
        <v>34.5005466</v>
      </c>
      <c r="S127" s="140">
        <v>0</v>
      </c>
      <c r="T127" s="141">
        <f>S127*H127</f>
        <v>0</v>
      </c>
      <c r="AR127" s="142" t="s">
        <v>163</v>
      </c>
      <c r="AT127" s="142" t="s">
        <v>158</v>
      </c>
      <c r="AU127" s="142" t="s">
        <v>82</v>
      </c>
      <c r="AY127" s="16" t="s">
        <v>156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163</v>
      </c>
      <c r="BM127" s="142" t="s">
        <v>868</v>
      </c>
    </row>
    <row r="128" spans="2:65" s="1" customFormat="1" ht="19.2">
      <c r="B128" s="31"/>
      <c r="D128" s="144" t="s">
        <v>165</v>
      </c>
      <c r="F128" s="145" t="s">
        <v>869</v>
      </c>
      <c r="I128" s="146"/>
      <c r="L128" s="31"/>
      <c r="M128" s="147"/>
      <c r="T128" s="52"/>
      <c r="AT128" s="16" t="s">
        <v>165</v>
      </c>
      <c r="AU128" s="16" t="s">
        <v>82</v>
      </c>
    </row>
    <row r="129" spans="2:65" s="1" customFormat="1">
      <c r="B129" s="31"/>
      <c r="D129" s="148" t="s">
        <v>167</v>
      </c>
      <c r="F129" s="149" t="s">
        <v>870</v>
      </c>
      <c r="I129" s="146"/>
      <c r="L129" s="31"/>
      <c r="M129" s="147"/>
      <c r="T129" s="52"/>
      <c r="AT129" s="16" t="s">
        <v>167</v>
      </c>
      <c r="AU129" s="16" t="s">
        <v>82</v>
      </c>
    </row>
    <row r="130" spans="2:65" s="12" customFormat="1">
      <c r="B130" s="150"/>
      <c r="D130" s="144" t="s">
        <v>169</v>
      </c>
      <c r="E130" s="151" t="s">
        <v>3</v>
      </c>
      <c r="F130" s="152" t="s">
        <v>871</v>
      </c>
      <c r="H130" s="153">
        <v>13.785</v>
      </c>
      <c r="I130" s="154"/>
      <c r="L130" s="150"/>
      <c r="M130" s="155"/>
      <c r="T130" s="156"/>
      <c r="AT130" s="151" t="s">
        <v>169</v>
      </c>
      <c r="AU130" s="151" t="s">
        <v>82</v>
      </c>
      <c r="AV130" s="12" t="s">
        <v>82</v>
      </c>
      <c r="AW130" s="12" t="s">
        <v>33</v>
      </c>
      <c r="AX130" s="12" t="s">
        <v>80</v>
      </c>
      <c r="AY130" s="151" t="s">
        <v>156</v>
      </c>
    </row>
    <row r="131" spans="2:65" s="1" customFormat="1" ht="21.75" customHeight="1">
      <c r="B131" s="130"/>
      <c r="C131" s="131" t="s">
        <v>215</v>
      </c>
      <c r="D131" s="131" t="s">
        <v>158</v>
      </c>
      <c r="E131" s="132" t="s">
        <v>872</v>
      </c>
      <c r="F131" s="133" t="s">
        <v>873</v>
      </c>
      <c r="G131" s="134" t="s">
        <v>400</v>
      </c>
      <c r="H131" s="135">
        <v>1.6539999999999999</v>
      </c>
      <c r="I131" s="136"/>
      <c r="J131" s="137">
        <f>ROUND(I131*H131,2)</f>
        <v>0</v>
      </c>
      <c r="K131" s="133" t="s">
        <v>162</v>
      </c>
      <c r="L131" s="31"/>
      <c r="M131" s="138" t="s">
        <v>3</v>
      </c>
      <c r="N131" s="139" t="s">
        <v>43</v>
      </c>
      <c r="P131" s="140">
        <f>O131*H131</f>
        <v>0</v>
      </c>
      <c r="Q131" s="140">
        <v>1.05958</v>
      </c>
      <c r="R131" s="140">
        <f>Q131*H131</f>
        <v>1.7525453199999999</v>
      </c>
      <c r="S131" s="140">
        <v>0</v>
      </c>
      <c r="T131" s="141">
        <f>S131*H131</f>
        <v>0</v>
      </c>
      <c r="AR131" s="142" t="s">
        <v>163</v>
      </c>
      <c r="AT131" s="142" t="s">
        <v>158</v>
      </c>
      <c r="AU131" s="142" t="s">
        <v>82</v>
      </c>
      <c r="AY131" s="16" t="s">
        <v>156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163</v>
      </c>
      <c r="BM131" s="142" t="s">
        <v>874</v>
      </c>
    </row>
    <row r="132" spans="2:65" s="1" customFormat="1" ht="19.2">
      <c r="B132" s="31"/>
      <c r="D132" s="144" t="s">
        <v>165</v>
      </c>
      <c r="F132" s="145" t="s">
        <v>875</v>
      </c>
      <c r="I132" s="146"/>
      <c r="L132" s="31"/>
      <c r="M132" s="147"/>
      <c r="T132" s="52"/>
      <c r="AT132" s="16" t="s">
        <v>165</v>
      </c>
      <c r="AU132" s="16" t="s">
        <v>82</v>
      </c>
    </row>
    <row r="133" spans="2:65" s="1" customFormat="1">
      <c r="B133" s="31"/>
      <c r="D133" s="148" t="s">
        <v>167</v>
      </c>
      <c r="F133" s="149" t="s">
        <v>876</v>
      </c>
      <c r="I133" s="146"/>
      <c r="L133" s="31"/>
      <c r="M133" s="147"/>
      <c r="T133" s="52"/>
      <c r="AT133" s="16" t="s">
        <v>167</v>
      </c>
      <c r="AU133" s="16" t="s">
        <v>82</v>
      </c>
    </row>
    <row r="134" spans="2:65" s="12" customFormat="1">
      <c r="B134" s="150"/>
      <c r="D134" s="144" t="s">
        <v>169</v>
      </c>
      <c r="E134" s="151" t="s">
        <v>3</v>
      </c>
      <c r="F134" s="152" t="s">
        <v>877</v>
      </c>
      <c r="H134" s="153">
        <v>1.6539999999999999</v>
      </c>
      <c r="I134" s="154"/>
      <c r="L134" s="150"/>
      <c r="M134" s="155"/>
      <c r="T134" s="156"/>
      <c r="AT134" s="151" t="s">
        <v>169</v>
      </c>
      <c r="AU134" s="151" t="s">
        <v>82</v>
      </c>
      <c r="AV134" s="12" t="s">
        <v>82</v>
      </c>
      <c r="AW134" s="12" t="s">
        <v>33</v>
      </c>
      <c r="AX134" s="12" t="s">
        <v>80</v>
      </c>
      <c r="AY134" s="151" t="s">
        <v>156</v>
      </c>
    </row>
    <row r="135" spans="2:65" s="1" customFormat="1" ht="24.15" customHeight="1">
      <c r="B135" s="130"/>
      <c r="C135" s="131" t="s">
        <v>221</v>
      </c>
      <c r="D135" s="131" t="s">
        <v>158</v>
      </c>
      <c r="E135" s="132" t="s">
        <v>878</v>
      </c>
      <c r="F135" s="133" t="s">
        <v>879</v>
      </c>
      <c r="G135" s="134" t="s">
        <v>161</v>
      </c>
      <c r="H135" s="135">
        <v>137.68199999999999</v>
      </c>
      <c r="I135" s="136"/>
      <c r="J135" s="137">
        <f>ROUND(I135*H135,2)</f>
        <v>0</v>
      </c>
      <c r="K135" s="133" t="s">
        <v>162</v>
      </c>
      <c r="L135" s="31"/>
      <c r="M135" s="138" t="s">
        <v>3</v>
      </c>
      <c r="N135" s="139" t="s">
        <v>43</v>
      </c>
      <c r="P135" s="140">
        <f>O135*H135</f>
        <v>0</v>
      </c>
      <c r="Q135" s="140">
        <v>0.90178999999999998</v>
      </c>
      <c r="R135" s="140">
        <f>Q135*H135</f>
        <v>124.16025077999998</v>
      </c>
      <c r="S135" s="140">
        <v>0</v>
      </c>
      <c r="T135" s="141">
        <f>S135*H135</f>
        <v>0</v>
      </c>
      <c r="AR135" s="142" t="s">
        <v>163</v>
      </c>
      <c r="AT135" s="142" t="s">
        <v>158</v>
      </c>
      <c r="AU135" s="142" t="s">
        <v>82</v>
      </c>
      <c r="AY135" s="16" t="s">
        <v>156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163</v>
      </c>
      <c r="BM135" s="142" t="s">
        <v>880</v>
      </c>
    </row>
    <row r="136" spans="2:65" s="1" customFormat="1" ht="38.4">
      <c r="B136" s="31"/>
      <c r="D136" s="144" t="s">
        <v>165</v>
      </c>
      <c r="F136" s="145" t="s">
        <v>881</v>
      </c>
      <c r="I136" s="146"/>
      <c r="L136" s="31"/>
      <c r="M136" s="147"/>
      <c r="T136" s="52"/>
      <c r="AT136" s="16" t="s">
        <v>165</v>
      </c>
      <c r="AU136" s="16" t="s">
        <v>82</v>
      </c>
    </row>
    <row r="137" spans="2:65" s="1" customFormat="1">
      <c r="B137" s="31"/>
      <c r="D137" s="148" t="s">
        <v>167</v>
      </c>
      <c r="F137" s="149" t="s">
        <v>882</v>
      </c>
      <c r="I137" s="146"/>
      <c r="L137" s="31"/>
      <c r="M137" s="147"/>
      <c r="T137" s="52"/>
      <c r="AT137" s="16" t="s">
        <v>167</v>
      </c>
      <c r="AU137" s="16" t="s">
        <v>82</v>
      </c>
    </row>
    <row r="138" spans="2:65" s="12" customFormat="1">
      <c r="B138" s="150"/>
      <c r="D138" s="144" t="s">
        <v>169</v>
      </c>
      <c r="E138" s="151" t="s">
        <v>3</v>
      </c>
      <c r="F138" s="152" t="s">
        <v>831</v>
      </c>
      <c r="H138" s="153">
        <v>137.68199999999999</v>
      </c>
      <c r="I138" s="154"/>
      <c r="L138" s="150"/>
      <c r="M138" s="155"/>
      <c r="T138" s="156"/>
      <c r="AT138" s="151" t="s">
        <v>169</v>
      </c>
      <c r="AU138" s="151" t="s">
        <v>82</v>
      </c>
      <c r="AV138" s="12" t="s">
        <v>82</v>
      </c>
      <c r="AW138" s="12" t="s">
        <v>33</v>
      </c>
      <c r="AX138" s="12" t="s">
        <v>80</v>
      </c>
      <c r="AY138" s="151" t="s">
        <v>156</v>
      </c>
    </row>
    <row r="139" spans="2:65" s="11" customFormat="1" ht="22.8" customHeight="1">
      <c r="B139" s="118"/>
      <c r="D139" s="119" t="s">
        <v>71</v>
      </c>
      <c r="E139" s="128" t="s">
        <v>184</v>
      </c>
      <c r="F139" s="128" t="s">
        <v>525</v>
      </c>
      <c r="I139" s="121"/>
      <c r="J139" s="129">
        <f>BK139</f>
        <v>0</v>
      </c>
      <c r="L139" s="118"/>
      <c r="M139" s="123"/>
      <c r="P139" s="124">
        <f>SUM(P140:P148)</f>
        <v>0</v>
      </c>
      <c r="R139" s="124">
        <f>SUM(R140:R148)</f>
        <v>27.130800000000001</v>
      </c>
      <c r="T139" s="125">
        <f>SUM(T140:T148)</f>
        <v>0</v>
      </c>
      <c r="AR139" s="119" t="s">
        <v>80</v>
      </c>
      <c r="AT139" s="126" t="s">
        <v>71</v>
      </c>
      <c r="AU139" s="126" t="s">
        <v>80</v>
      </c>
      <c r="AY139" s="119" t="s">
        <v>156</v>
      </c>
      <c r="BK139" s="127">
        <f>SUM(BK140:BK148)</f>
        <v>0</v>
      </c>
    </row>
    <row r="140" spans="2:65" s="1" customFormat="1" ht="33" customHeight="1">
      <c r="B140" s="130"/>
      <c r="C140" s="131" t="s">
        <v>227</v>
      </c>
      <c r="D140" s="131" t="s">
        <v>158</v>
      </c>
      <c r="E140" s="132" t="s">
        <v>883</v>
      </c>
      <c r="F140" s="133" t="s">
        <v>884</v>
      </c>
      <c r="G140" s="134" t="s">
        <v>161</v>
      </c>
      <c r="H140" s="135">
        <v>115</v>
      </c>
      <c r="I140" s="136"/>
      <c r="J140" s="137">
        <f>ROUND(I140*H140,2)</f>
        <v>0</v>
      </c>
      <c r="K140" s="133" t="s">
        <v>162</v>
      </c>
      <c r="L140" s="31"/>
      <c r="M140" s="138" t="s">
        <v>3</v>
      </c>
      <c r="N140" s="139" t="s">
        <v>43</v>
      </c>
      <c r="P140" s="140">
        <f>O140*H140</f>
        <v>0</v>
      </c>
      <c r="Q140" s="140">
        <v>0.13188</v>
      </c>
      <c r="R140" s="140">
        <f>Q140*H140</f>
        <v>15.1662</v>
      </c>
      <c r="S140" s="140">
        <v>0</v>
      </c>
      <c r="T140" s="141">
        <f>S140*H140</f>
        <v>0</v>
      </c>
      <c r="AR140" s="142" t="s">
        <v>163</v>
      </c>
      <c r="AT140" s="142" t="s">
        <v>158</v>
      </c>
      <c r="AU140" s="142" t="s">
        <v>82</v>
      </c>
      <c r="AY140" s="16" t="s">
        <v>156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163</v>
      </c>
      <c r="BM140" s="142" t="s">
        <v>885</v>
      </c>
    </row>
    <row r="141" spans="2:65" s="1" customFormat="1" ht="28.8">
      <c r="B141" s="31"/>
      <c r="D141" s="144" t="s">
        <v>165</v>
      </c>
      <c r="F141" s="145" t="s">
        <v>886</v>
      </c>
      <c r="I141" s="146"/>
      <c r="L141" s="31"/>
      <c r="M141" s="147"/>
      <c r="T141" s="52"/>
      <c r="AT141" s="16" t="s">
        <v>165</v>
      </c>
      <c r="AU141" s="16" t="s">
        <v>82</v>
      </c>
    </row>
    <row r="142" spans="2:65" s="1" customFormat="1">
      <c r="B142" s="31"/>
      <c r="D142" s="148" t="s">
        <v>167</v>
      </c>
      <c r="F142" s="149" t="s">
        <v>887</v>
      </c>
      <c r="I142" s="146"/>
      <c r="L142" s="31"/>
      <c r="M142" s="147"/>
      <c r="T142" s="52"/>
      <c r="AT142" s="16" t="s">
        <v>167</v>
      </c>
      <c r="AU142" s="16" t="s">
        <v>82</v>
      </c>
    </row>
    <row r="143" spans="2:65" s="1" customFormat="1" ht="21.75" customHeight="1">
      <c r="B143" s="130"/>
      <c r="C143" s="131" t="s">
        <v>233</v>
      </c>
      <c r="D143" s="131" t="s">
        <v>158</v>
      </c>
      <c r="E143" s="132" t="s">
        <v>888</v>
      </c>
      <c r="F143" s="133" t="s">
        <v>889</v>
      </c>
      <c r="G143" s="134" t="s">
        <v>161</v>
      </c>
      <c r="H143" s="135">
        <v>115</v>
      </c>
      <c r="I143" s="136"/>
      <c r="J143" s="137">
        <f>ROUND(I143*H143,2)</f>
        <v>0</v>
      </c>
      <c r="K143" s="133" t="s">
        <v>162</v>
      </c>
      <c r="L143" s="31"/>
      <c r="M143" s="138" t="s">
        <v>3</v>
      </c>
      <c r="N143" s="139" t="s">
        <v>43</v>
      </c>
      <c r="P143" s="140">
        <f>O143*H143</f>
        <v>0</v>
      </c>
      <c r="Q143" s="140">
        <v>3.1E-4</v>
      </c>
      <c r="R143" s="140">
        <f>Q143*H143</f>
        <v>3.5650000000000001E-2</v>
      </c>
      <c r="S143" s="140">
        <v>0</v>
      </c>
      <c r="T143" s="141">
        <f>S143*H143</f>
        <v>0</v>
      </c>
      <c r="AR143" s="142" t="s">
        <v>163</v>
      </c>
      <c r="AT143" s="142" t="s">
        <v>158</v>
      </c>
      <c r="AU143" s="142" t="s">
        <v>82</v>
      </c>
      <c r="AY143" s="16" t="s">
        <v>156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163</v>
      </c>
      <c r="BM143" s="142" t="s">
        <v>890</v>
      </c>
    </row>
    <row r="144" spans="2:65" s="1" customFormat="1" ht="19.2">
      <c r="B144" s="31"/>
      <c r="D144" s="144" t="s">
        <v>165</v>
      </c>
      <c r="F144" s="145" t="s">
        <v>891</v>
      </c>
      <c r="I144" s="146"/>
      <c r="L144" s="31"/>
      <c r="M144" s="147"/>
      <c r="T144" s="52"/>
      <c r="AT144" s="16" t="s">
        <v>165</v>
      </c>
      <c r="AU144" s="16" t="s">
        <v>82</v>
      </c>
    </row>
    <row r="145" spans="2:65" s="1" customFormat="1">
      <c r="B145" s="31"/>
      <c r="D145" s="148" t="s">
        <v>167</v>
      </c>
      <c r="F145" s="149" t="s">
        <v>892</v>
      </c>
      <c r="I145" s="146"/>
      <c r="L145" s="31"/>
      <c r="M145" s="147"/>
      <c r="T145" s="52"/>
      <c r="AT145" s="16" t="s">
        <v>167</v>
      </c>
      <c r="AU145" s="16" t="s">
        <v>82</v>
      </c>
    </row>
    <row r="146" spans="2:65" s="1" customFormat="1" ht="33" customHeight="1">
      <c r="B146" s="130"/>
      <c r="C146" s="131" t="s">
        <v>239</v>
      </c>
      <c r="D146" s="131" t="s">
        <v>158</v>
      </c>
      <c r="E146" s="132" t="s">
        <v>893</v>
      </c>
      <c r="F146" s="133" t="s">
        <v>894</v>
      </c>
      <c r="G146" s="134" t="s">
        <v>161</v>
      </c>
      <c r="H146" s="135">
        <v>115</v>
      </c>
      <c r="I146" s="136"/>
      <c r="J146" s="137">
        <f>ROUND(I146*H146,2)</f>
        <v>0</v>
      </c>
      <c r="K146" s="133" t="s">
        <v>162</v>
      </c>
      <c r="L146" s="31"/>
      <c r="M146" s="138" t="s">
        <v>3</v>
      </c>
      <c r="N146" s="139" t="s">
        <v>43</v>
      </c>
      <c r="P146" s="140">
        <f>O146*H146</f>
        <v>0</v>
      </c>
      <c r="Q146" s="140">
        <v>0.10373</v>
      </c>
      <c r="R146" s="140">
        <f>Q146*H146</f>
        <v>11.92895</v>
      </c>
      <c r="S146" s="140">
        <v>0</v>
      </c>
      <c r="T146" s="141">
        <f>S146*H146</f>
        <v>0</v>
      </c>
      <c r="AR146" s="142" t="s">
        <v>163</v>
      </c>
      <c r="AT146" s="142" t="s">
        <v>158</v>
      </c>
      <c r="AU146" s="142" t="s">
        <v>82</v>
      </c>
      <c r="AY146" s="16" t="s">
        <v>156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80</v>
      </c>
      <c r="BK146" s="143">
        <f>ROUND(I146*H146,2)</f>
        <v>0</v>
      </c>
      <c r="BL146" s="16" t="s">
        <v>163</v>
      </c>
      <c r="BM146" s="142" t="s">
        <v>895</v>
      </c>
    </row>
    <row r="147" spans="2:65" s="1" customFormat="1" ht="28.8">
      <c r="B147" s="31"/>
      <c r="D147" s="144" t="s">
        <v>165</v>
      </c>
      <c r="F147" s="145" t="s">
        <v>896</v>
      </c>
      <c r="I147" s="146"/>
      <c r="L147" s="31"/>
      <c r="M147" s="147"/>
      <c r="T147" s="52"/>
      <c r="AT147" s="16" t="s">
        <v>165</v>
      </c>
      <c r="AU147" s="16" t="s">
        <v>82</v>
      </c>
    </row>
    <row r="148" spans="2:65" s="1" customFormat="1">
      <c r="B148" s="31"/>
      <c r="D148" s="148" t="s">
        <v>167</v>
      </c>
      <c r="F148" s="149" t="s">
        <v>897</v>
      </c>
      <c r="I148" s="146"/>
      <c r="L148" s="31"/>
      <c r="M148" s="147"/>
      <c r="T148" s="52"/>
      <c r="AT148" s="16" t="s">
        <v>167</v>
      </c>
      <c r="AU148" s="16" t="s">
        <v>82</v>
      </c>
    </row>
    <row r="149" spans="2:65" s="11" customFormat="1" ht="22.8" customHeight="1">
      <c r="B149" s="118"/>
      <c r="D149" s="119" t="s">
        <v>71</v>
      </c>
      <c r="E149" s="128" t="s">
        <v>209</v>
      </c>
      <c r="F149" s="128" t="s">
        <v>379</v>
      </c>
      <c r="I149" s="121"/>
      <c r="J149" s="129">
        <f>BK149</f>
        <v>0</v>
      </c>
      <c r="L149" s="118"/>
      <c r="M149" s="123"/>
      <c r="P149" s="124">
        <f>SUM(P150:P259)</f>
        <v>0</v>
      </c>
      <c r="R149" s="124">
        <f>SUM(R150:R259)</f>
        <v>27.59074974</v>
      </c>
      <c r="T149" s="125">
        <f>SUM(T150:T259)</f>
        <v>40.499144999999999</v>
      </c>
      <c r="AR149" s="119" t="s">
        <v>80</v>
      </c>
      <c r="AT149" s="126" t="s">
        <v>71</v>
      </c>
      <c r="AU149" s="126" t="s">
        <v>80</v>
      </c>
      <c r="AY149" s="119" t="s">
        <v>156</v>
      </c>
      <c r="BK149" s="127">
        <f>SUM(BK150:BK259)</f>
        <v>0</v>
      </c>
    </row>
    <row r="150" spans="2:65" s="1" customFormat="1" ht="33" customHeight="1">
      <c r="B150" s="130"/>
      <c r="C150" s="131" t="s">
        <v>9</v>
      </c>
      <c r="D150" s="131" t="s">
        <v>158</v>
      </c>
      <c r="E150" s="132" t="s">
        <v>898</v>
      </c>
      <c r="F150" s="133" t="s">
        <v>899</v>
      </c>
      <c r="G150" s="134" t="s">
        <v>161</v>
      </c>
      <c r="H150" s="135">
        <v>90</v>
      </c>
      <c r="I150" s="136"/>
      <c r="J150" s="137">
        <f>ROUND(I150*H150,2)</f>
        <v>0</v>
      </c>
      <c r="K150" s="133" t="s">
        <v>162</v>
      </c>
      <c r="L150" s="31"/>
      <c r="M150" s="138" t="s">
        <v>3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163</v>
      </c>
      <c r="AT150" s="142" t="s">
        <v>158</v>
      </c>
      <c r="AU150" s="142" t="s">
        <v>82</v>
      </c>
      <c r="AY150" s="16" t="s">
        <v>156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163</v>
      </c>
      <c r="BM150" s="142" t="s">
        <v>900</v>
      </c>
    </row>
    <row r="151" spans="2:65" s="1" customFormat="1" ht="28.8">
      <c r="B151" s="31"/>
      <c r="D151" s="144" t="s">
        <v>165</v>
      </c>
      <c r="F151" s="145" t="s">
        <v>901</v>
      </c>
      <c r="I151" s="146"/>
      <c r="L151" s="31"/>
      <c r="M151" s="147"/>
      <c r="T151" s="52"/>
      <c r="AT151" s="16" t="s">
        <v>165</v>
      </c>
      <c r="AU151" s="16" t="s">
        <v>82</v>
      </c>
    </row>
    <row r="152" spans="2:65" s="1" customFormat="1">
      <c r="B152" s="31"/>
      <c r="D152" s="148" t="s">
        <v>167</v>
      </c>
      <c r="F152" s="149" t="s">
        <v>902</v>
      </c>
      <c r="I152" s="146"/>
      <c r="L152" s="31"/>
      <c r="M152" s="147"/>
      <c r="T152" s="52"/>
      <c r="AT152" s="16" t="s">
        <v>167</v>
      </c>
      <c r="AU152" s="16" t="s">
        <v>82</v>
      </c>
    </row>
    <row r="153" spans="2:65" s="12" customFormat="1">
      <c r="B153" s="150"/>
      <c r="D153" s="144" t="s">
        <v>169</v>
      </c>
      <c r="E153" s="151" t="s">
        <v>3</v>
      </c>
      <c r="F153" s="152" t="s">
        <v>903</v>
      </c>
      <c r="H153" s="153">
        <v>40</v>
      </c>
      <c r="I153" s="154"/>
      <c r="L153" s="150"/>
      <c r="M153" s="155"/>
      <c r="T153" s="156"/>
      <c r="AT153" s="151" t="s">
        <v>169</v>
      </c>
      <c r="AU153" s="151" t="s">
        <v>82</v>
      </c>
      <c r="AV153" s="12" t="s">
        <v>82</v>
      </c>
      <c r="AW153" s="12" t="s">
        <v>33</v>
      </c>
      <c r="AX153" s="12" t="s">
        <v>72</v>
      </c>
      <c r="AY153" s="151" t="s">
        <v>156</v>
      </c>
    </row>
    <row r="154" spans="2:65" s="12" customFormat="1">
      <c r="B154" s="150"/>
      <c r="D154" s="144" t="s">
        <v>169</v>
      </c>
      <c r="E154" s="151" t="s">
        <v>3</v>
      </c>
      <c r="F154" s="152" t="s">
        <v>904</v>
      </c>
      <c r="H154" s="153">
        <v>50</v>
      </c>
      <c r="I154" s="154"/>
      <c r="L154" s="150"/>
      <c r="M154" s="155"/>
      <c r="T154" s="156"/>
      <c r="AT154" s="151" t="s">
        <v>169</v>
      </c>
      <c r="AU154" s="151" t="s">
        <v>82</v>
      </c>
      <c r="AV154" s="12" t="s">
        <v>82</v>
      </c>
      <c r="AW154" s="12" t="s">
        <v>33</v>
      </c>
      <c r="AX154" s="12" t="s">
        <v>72</v>
      </c>
      <c r="AY154" s="151" t="s">
        <v>156</v>
      </c>
    </row>
    <row r="155" spans="2:65" s="13" customFormat="1">
      <c r="B155" s="161"/>
      <c r="D155" s="144" t="s">
        <v>169</v>
      </c>
      <c r="E155" s="162" t="s">
        <v>3</v>
      </c>
      <c r="F155" s="163" t="s">
        <v>442</v>
      </c>
      <c r="H155" s="164">
        <v>90</v>
      </c>
      <c r="I155" s="165"/>
      <c r="L155" s="161"/>
      <c r="M155" s="166"/>
      <c r="T155" s="167"/>
      <c r="AT155" s="162" t="s">
        <v>169</v>
      </c>
      <c r="AU155" s="162" t="s">
        <v>82</v>
      </c>
      <c r="AV155" s="13" t="s">
        <v>163</v>
      </c>
      <c r="AW155" s="13" t="s">
        <v>33</v>
      </c>
      <c r="AX155" s="13" t="s">
        <v>80</v>
      </c>
      <c r="AY155" s="162" t="s">
        <v>156</v>
      </c>
    </row>
    <row r="156" spans="2:65" s="1" customFormat="1" ht="33" customHeight="1">
      <c r="B156" s="130"/>
      <c r="C156" s="131" t="s">
        <v>250</v>
      </c>
      <c r="D156" s="131" t="s">
        <v>158</v>
      </c>
      <c r="E156" s="132" t="s">
        <v>905</v>
      </c>
      <c r="F156" s="133" t="s">
        <v>906</v>
      </c>
      <c r="G156" s="134" t="s">
        <v>161</v>
      </c>
      <c r="H156" s="135">
        <v>3600</v>
      </c>
      <c r="I156" s="136"/>
      <c r="J156" s="137">
        <f>ROUND(I156*H156,2)</f>
        <v>0</v>
      </c>
      <c r="K156" s="133" t="s">
        <v>162</v>
      </c>
      <c r="L156" s="31"/>
      <c r="M156" s="138" t="s">
        <v>3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163</v>
      </c>
      <c r="AT156" s="142" t="s">
        <v>158</v>
      </c>
      <c r="AU156" s="142" t="s">
        <v>82</v>
      </c>
      <c r="AY156" s="16" t="s">
        <v>156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163</v>
      </c>
      <c r="BM156" s="142" t="s">
        <v>907</v>
      </c>
    </row>
    <row r="157" spans="2:65" s="1" customFormat="1" ht="38.4">
      <c r="B157" s="31"/>
      <c r="D157" s="144" t="s">
        <v>165</v>
      </c>
      <c r="F157" s="145" t="s">
        <v>908</v>
      </c>
      <c r="I157" s="146"/>
      <c r="L157" s="31"/>
      <c r="M157" s="147"/>
      <c r="T157" s="52"/>
      <c r="AT157" s="16" t="s">
        <v>165</v>
      </c>
      <c r="AU157" s="16" t="s">
        <v>82</v>
      </c>
    </row>
    <row r="158" spans="2:65" s="1" customFormat="1">
      <c r="B158" s="31"/>
      <c r="D158" s="148" t="s">
        <v>167</v>
      </c>
      <c r="F158" s="149" t="s">
        <v>909</v>
      </c>
      <c r="I158" s="146"/>
      <c r="L158" s="31"/>
      <c r="M158" s="147"/>
      <c r="T158" s="52"/>
      <c r="AT158" s="16" t="s">
        <v>167</v>
      </c>
      <c r="AU158" s="16" t="s">
        <v>82</v>
      </c>
    </row>
    <row r="159" spans="2:65" s="12" customFormat="1">
      <c r="B159" s="150"/>
      <c r="D159" s="144" t="s">
        <v>169</v>
      </c>
      <c r="E159" s="151" t="s">
        <v>3</v>
      </c>
      <c r="F159" s="152" t="s">
        <v>910</v>
      </c>
      <c r="H159" s="153">
        <v>3600</v>
      </c>
      <c r="I159" s="154"/>
      <c r="L159" s="150"/>
      <c r="M159" s="155"/>
      <c r="T159" s="156"/>
      <c r="AT159" s="151" t="s">
        <v>169</v>
      </c>
      <c r="AU159" s="151" t="s">
        <v>82</v>
      </c>
      <c r="AV159" s="12" t="s">
        <v>82</v>
      </c>
      <c r="AW159" s="12" t="s">
        <v>33</v>
      </c>
      <c r="AX159" s="12" t="s">
        <v>80</v>
      </c>
      <c r="AY159" s="151" t="s">
        <v>156</v>
      </c>
    </row>
    <row r="160" spans="2:65" s="1" customFormat="1" ht="33" customHeight="1">
      <c r="B160" s="130"/>
      <c r="C160" s="131" t="s">
        <v>256</v>
      </c>
      <c r="D160" s="131" t="s">
        <v>158</v>
      </c>
      <c r="E160" s="132" t="s">
        <v>911</v>
      </c>
      <c r="F160" s="133" t="s">
        <v>912</v>
      </c>
      <c r="G160" s="134" t="s">
        <v>161</v>
      </c>
      <c r="H160" s="135">
        <v>90</v>
      </c>
      <c r="I160" s="136"/>
      <c r="J160" s="137">
        <f>ROUND(I160*H160,2)</f>
        <v>0</v>
      </c>
      <c r="K160" s="133" t="s">
        <v>162</v>
      </c>
      <c r="L160" s="31"/>
      <c r="M160" s="138" t="s">
        <v>3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163</v>
      </c>
      <c r="AT160" s="142" t="s">
        <v>158</v>
      </c>
      <c r="AU160" s="142" t="s">
        <v>82</v>
      </c>
      <c r="AY160" s="16" t="s">
        <v>156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163</v>
      </c>
      <c r="BM160" s="142" t="s">
        <v>913</v>
      </c>
    </row>
    <row r="161" spans="2:65" s="1" customFormat="1" ht="28.8">
      <c r="B161" s="31"/>
      <c r="D161" s="144" t="s">
        <v>165</v>
      </c>
      <c r="F161" s="145" t="s">
        <v>914</v>
      </c>
      <c r="I161" s="146"/>
      <c r="L161" s="31"/>
      <c r="M161" s="147"/>
      <c r="T161" s="52"/>
      <c r="AT161" s="16" t="s">
        <v>165</v>
      </c>
      <c r="AU161" s="16" t="s">
        <v>82</v>
      </c>
    </row>
    <row r="162" spans="2:65" s="1" customFormat="1">
      <c r="B162" s="31"/>
      <c r="D162" s="148" t="s">
        <v>167</v>
      </c>
      <c r="F162" s="149" t="s">
        <v>915</v>
      </c>
      <c r="I162" s="146"/>
      <c r="L162" s="31"/>
      <c r="M162" s="147"/>
      <c r="T162" s="52"/>
      <c r="AT162" s="16" t="s">
        <v>167</v>
      </c>
      <c r="AU162" s="16" t="s">
        <v>82</v>
      </c>
    </row>
    <row r="163" spans="2:65" s="12" customFormat="1">
      <c r="B163" s="150"/>
      <c r="D163" s="144" t="s">
        <v>169</v>
      </c>
      <c r="E163" s="151" t="s">
        <v>3</v>
      </c>
      <c r="F163" s="152" t="s">
        <v>916</v>
      </c>
      <c r="H163" s="153">
        <v>90</v>
      </c>
      <c r="I163" s="154"/>
      <c r="L163" s="150"/>
      <c r="M163" s="155"/>
      <c r="T163" s="156"/>
      <c r="AT163" s="151" t="s">
        <v>169</v>
      </c>
      <c r="AU163" s="151" t="s">
        <v>82</v>
      </c>
      <c r="AV163" s="12" t="s">
        <v>82</v>
      </c>
      <c r="AW163" s="12" t="s">
        <v>33</v>
      </c>
      <c r="AX163" s="12" t="s">
        <v>80</v>
      </c>
      <c r="AY163" s="151" t="s">
        <v>156</v>
      </c>
    </row>
    <row r="164" spans="2:65" s="1" customFormat="1" ht="33" customHeight="1">
      <c r="B164" s="130"/>
      <c r="C164" s="131" t="s">
        <v>262</v>
      </c>
      <c r="D164" s="131" t="s">
        <v>158</v>
      </c>
      <c r="E164" s="132" t="s">
        <v>917</v>
      </c>
      <c r="F164" s="133" t="s">
        <v>918</v>
      </c>
      <c r="G164" s="134" t="s">
        <v>173</v>
      </c>
      <c r="H164" s="135">
        <v>1</v>
      </c>
      <c r="I164" s="136"/>
      <c r="J164" s="137">
        <f>ROUND(I164*H164,2)</f>
        <v>0</v>
      </c>
      <c r="K164" s="133" t="s">
        <v>162</v>
      </c>
      <c r="L164" s="31"/>
      <c r="M164" s="138" t="s">
        <v>3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163</v>
      </c>
      <c r="AT164" s="142" t="s">
        <v>158</v>
      </c>
      <c r="AU164" s="142" t="s">
        <v>82</v>
      </c>
      <c r="AY164" s="16" t="s">
        <v>156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163</v>
      </c>
      <c r="BM164" s="142" t="s">
        <v>919</v>
      </c>
    </row>
    <row r="165" spans="2:65" s="1" customFormat="1" ht="28.8">
      <c r="B165" s="31"/>
      <c r="D165" s="144" t="s">
        <v>165</v>
      </c>
      <c r="F165" s="145" t="s">
        <v>920</v>
      </c>
      <c r="I165" s="146"/>
      <c r="L165" s="31"/>
      <c r="M165" s="147"/>
      <c r="T165" s="52"/>
      <c r="AT165" s="16" t="s">
        <v>165</v>
      </c>
      <c r="AU165" s="16" t="s">
        <v>82</v>
      </c>
    </row>
    <row r="166" spans="2:65" s="1" customFormat="1">
      <c r="B166" s="31"/>
      <c r="D166" s="148" t="s">
        <v>167</v>
      </c>
      <c r="F166" s="149" t="s">
        <v>921</v>
      </c>
      <c r="I166" s="146"/>
      <c r="L166" s="31"/>
      <c r="M166" s="147"/>
      <c r="T166" s="52"/>
      <c r="AT166" s="16" t="s">
        <v>167</v>
      </c>
      <c r="AU166" s="16" t="s">
        <v>82</v>
      </c>
    </row>
    <row r="167" spans="2:65" s="1" customFormat="1" ht="33" customHeight="1">
      <c r="B167" s="130"/>
      <c r="C167" s="131" t="s">
        <v>268</v>
      </c>
      <c r="D167" s="131" t="s">
        <v>158</v>
      </c>
      <c r="E167" s="132" t="s">
        <v>922</v>
      </c>
      <c r="F167" s="133" t="s">
        <v>923</v>
      </c>
      <c r="G167" s="134" t="s">
        <v>173</v>
      </c>
      <c r="H167" s="135">
        <v>20</v>
      </c>
      <c r="I167" s="136"/>
      <c r="J167" s="137">
        <f>ROUND(I167*H167,2)</f>
        <v>0</v>
      </c>
      <c r="K167" s="133" t="s">
        <v>162</v>
      </c>
      <c r="L167" s="31"/>
      <c r="M167" s="138" t="s">
        <v>3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163</v>
      </c>
      <c r="AT167" s="142" t="s">
        <v>158</v>
      </c>
      <c r="AU167" s="142" t="s">
        <v>82</v>
      </c>
      <c r="AY167" s="16" t="s">
        <v>156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163</v>
      </c>
      <c r="BM167" s="142" t="s">
        <v>924</v>
      </c>
    </row>
    <row r="168" spans="2:65" s="1" customFormat="1" ht="28.8">
      <c r="B168" s="31"/>
      <c r="D168" s="144" t="s">
        <v>165</v>
      </c>
      <c r="F168" s="145" t="s">
        <v>925</v>
      </c>
      <c r="I168" s="146"/>
      <c r="L168" s="31"/>
      <c r="M168" s="147"/>
      <c r="T168" s="52"/>
      <c r="AT168" s="16" t="s">
        <v>165</v>
      </c>
      <c r="AU168" s="16" t="s">
        <v>82</v>
      </c>
    </row>
    <row r="169" spans="2:65" s="1" customFormat="1">
      <c r="B169" s="31"/>
      <c r="D169" s="148" t="s">
        <v>167</v>
      </c>
      <c r="F169" s="149" t="s">
        <v>926</v>
      </c>
      <c r="I169" s="146"/>
      <c r="L169" s="31"/>
      <c r="M169" s="147"/>
      <c r="T169" s="52"/>
      <c r="AT169" s="16" t="s">
        <v>167</v>
      </c>
      <c r="AU169" s="16" t="s">
        <v>82</v>
      </c>
    </row>
    <row r="170" spans="2:65" s="12" customFormat="1">
      <c r="B170" s="150"/>
      <c r="D170" s="144" t="s">
        <v>169</v>
      </c>
      <c r="E170" s="151" t="s">
        <v>3</v>
      </c>
      <c r="F170" s="152" t="s">
        <v>927</v>
      </c>
      <c r="H170" s="153">
        <v>20</v>
      </c>
      <c r="I170" s="154"/>
      <c r="L170" s="150"/>
      <c r="M170" s="155"/>
      <c r="T170" s="156"/>
      <c r="AT170" s="151" t="s">
        <v>169</v>
      </c>
      <c r="AU170" s="151" t="s">
        <v>82</v>
      </c>
      <c r="AV170" s="12" t="s">
        <v>82</v>
      </c>
      <c r="AW170" s="12" t="s">
        <v>33</v>
      </c>
      <c r="AX170" s="12" t="s">
        <v>80</v>
      </c>
      <c r="AY170" s="151" t="s">
        <v>156</v>
      </c>
    </row>
    <row r="171" spans="2:65" s="1" customFormat="1" ht="24.15" customHeight="1">
      <c r="B171" s="130"/>
      <c r="C171" s="131" t="s">
        <v>274</v>
      </c>
      <c r="D171" s="131" t="s">
        <v>158</v>
      </c>
      <c r="E171" s="132" t="s">
        <v>928</v>
      </c>
      <c r="F171" s="133" t="s">
        <v>929</v>
      </c>
      <c r="G171" s="134" t="s">
        <v>161</v>
      </c>
      <c r="H171" s="135">
        <v>16</v>
      </c>
      <c r="I171" s="136"/>
      <c r="J171" s="137">
        <f>ROUND(I171*H171,2)</f>
        <v>0</v>
      </c>
      <c r="K171" s="133" t="s">
        <v>162</v>
      </c>
      <c r="L171" s="31"/>
      <c r="M171" s="138" t="s">
        <v>3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163</v>
      </c>
      <c r="AT171" s="142" t="s">
        <v>158</v>
      </c>
      <c r="AU171" s="142" t="s">
        <v>82</v>
      </c>
      <c r="AY171" s="16" t="s">
        <v>156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163</v>
      </c>
      <c r="BM171" s="142" t="s">
        <v>930</v>
      </c>
    </row>
    <row r="172" spans="2:65" s="1" customFormat="1" ht="28.8">
      <c r="B172" s="31"/>
      <c r="D172" s="144" t="s">
        <v>165</v>
      </c>
      <c r="F172" s="145" t="s">
        <v>931</v>
      </c>
      <c r="I172" s="146"/>
      <c r="L172" s="31"/>
      <c r="M172" s="147"/>
      <c r="T172" s="52"/>
      <c r="AT172" s="16" t="s">
        <v>165</v>
      </c>
      <c r="AU172" s="16" t="s">
        <v>82</v>
      </c>
    </row>
    <row r="173" spans="2:65" s="1" customFormat="1">
      <c r="B173" s="31"/>
      <c r="D173" s="148" t="s">
        <v>167</v>
      </c>
      <c r="F173" s="149" t="s">
        <v>932</v>
      </c>
      <c r="I173" s="146"/>
      <c r="L173" s="31"/>
      <c r="M173" s="147"/>
      <c r="T173" s="52"/>
      <c r="AT173" s="16" t="s">
        <v>167</v>
      </c>
      <c r="AU173" s="16" t="s">
        <v>82</v>
      </c>
    </row>
    <row r="174" spans="2:65" s="1" customFormat="1" ht="33" customHeight="1">
      <c r="B174" s="130"/>
      <c r="C174" s="131" t="s">
        <v>8</v>
      </c>
      <c r="D174" s="131" t="s">
        <v>158</v>
      </c>
      <c r="E174" s="132" t="s">
        <v>933</v>
      </c>
      <c r="F174" s="133" t="s">
        <v>934</v>
      </c>
      <c r="G174" s="134" t="s">
        <v>161</v>
      </c>
      <c r="H174" s="135">
        <v>320</v>
      </c>
      <c r="I174" s="136"/>
      <c r="J174" s="137">
        <f>ROUND(I174*H174,2)</f>
        <v>0</v>
      </c>
      <c r="K174" s="133" t="s">
        <v>162</v>
      </c>
      <c r="L174" s="31"/>
      <c r="M174" s="138" t="s">
        <v>3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163</v>
      </c>
      <c r="AT174" s="142" t="s">
        <v>158</v>
      </c>
      <c r="AU174" s="142" t="s">
        <v>82</v>
      </c>
      <c r="AY174" s="16" t="s">
        <v>156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163</v>
      </c>
      <c r="BM174" s="142" t="s">
        <v>935</v>
      </c>
    </row>
    <row r="175" spans="2:65" s="1" customFormat="1" ht="19.2">
      <c r="B175" s="31"/>
      <c r="D175" s="144" t="s">
        <v>165</v>
      </c>
      <c r="F175" s="145" t="s">
        <v>936</v>
      </c>
      <c r="I175" s="146"/>
      <c r="L175" s="31"/>
      <c r="M175" s="147"/>
      <c r="T175" s="52"/>
      <c r="AT175" s="16" t="s">
        <v>165</v>
      </c>
      <c r="AU175" s="16" t="s">
        <v>82</v>
      </c>
    </row>
    <row r="176" spans="2:65" s="1" customFormat="1">
      <c r="B176" s="31"/>
      <c r="D176" s="148" t="s">
        <v>167</v>
      </c>
      <c r="F176" s="149" t="s">
        <v>937</v>
      </c>
      <c r="I176" s="146"/>
      <c r="L176" s="31"/>
      <c r="M176" s="147"/>
      <c r="T176" s="52"/>
      <c r="AT176" s="16" t="s">
        <v>167</v>
      </c>
      <c r="AU176" s="16" t="s">
        <v>82</v>
      </c>
    </row>
    <row r="177" spans="2:65" s="12" customFormat="1">
      <c r="B177" s="150"/>
      <c r="D177" s="144" t="s">
        <v>169</v>
      </c>
      <c r="E177" s="151" t="s">
        <v>3</v>
      </c>
      <c r="F177" s="152" t="s">
        <v>938</v>
      </c>
      <c r="H177" s="153">
        <v>320</v>
      </c>
      <c r="I177" s="154"/>
      <c r="L177" s="150"/>
      <c r="M177" s="155"/>
      <c r="T177" s="156"/>
      <c r="AT177" s="151" t="s">
        <v>169</v>
      </c>
      <c r="AU177" s="151" t="s">
        <v>82</v>
      </c>
      <c r="AV177" s="12" t="s">
        <v>82</v>
      </c>
      <c r="AW177" s="12" t="s">
        <v>33</v>
      </c>
      <c r="AX177" s="12" t="s">
        <v>80</v>
      </c>
      <c r="AY177" s="151" t="s">
        <v>156</v>
      </c>
    </row>
    <row r="178" spans="2:65" s="1" customFormat="1" ht="33" customHeight="1">
      <c r="B178" s="130"/>
      <c r="C178" s="131" t="s">
        <v>285</v>
      </c>
      <c r="D178" s="131" t="s">
        <v>158</v>
      </c>
      <c r="E178" s="132" t="s">
        <v>939</v>
      </c>
      <c r="F178" s="133" t="s">
        <v>940</v>
      </c>
      <c r="G178" s="134" t="s">
        <v>161</v>
      </c>
      <c r="H178" s="135">
        <v>16</v>
      </c>
      <c r="I178" s="136"/>
      <c r="J178" s="137">
        <f>ROUND(I178*H178,2)</f>
        <v>0</v>
      </c>
      <c r="K178" s="133" t="s">
        <v>162</v>
      </c>
      <c r="L178" s="31"/>
      <c r="M178" s="138" t="s">
        <v>3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163</v>
      </c>
      <c r="AT178" s="142" t="s">
        <v>158</v>
      </c>
      <c r="AU178" s="142" t="s">
        <v>82</v>
      </c>
      <c r="AY178" s="16" t="s">
        <v>156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163</v>
      </c>
      <c r="BM178" s="142" t="s">
        <v>941</v>
      </c>
    </row>
    <row r="179" spans="2:65" s="1" customFormat="1" ht="28.8">
      <c r="B179" s="31"/>
      <c r="D179" s="144" t="s">
        <v>165</v>
      </c>
      <c r="F179" s="145" t="s">
        <v>942</v>
      </c>
      <c r="I179" s="146"/>
      <c r="L179" s="31"/>
      <c r="M179" s="147"/>
      <c r="T179" s="52"/>
      <c r="AT179" s="16" t="s">
        <v>165</v>
      </c>
      <c r="AU179" s="16" t="s">
        <v>82</v>
      </c>
    </row>
    <row r="180" spans="2:65" s="1" customFormat="1">
      <c r="B180" s="31"/>
      <c r="D180" s="148" t="s">
        <v>167</v>
      </c>
      <c r="F180" s="149" t="s">
        <v>943</v>
      </c>
      <c r="I180" s="146"/>
      <c r="L180" s="31"/>
      <c r="M180" s="147"/>
      <c r="T180" s="52"/>
      <c r="AT180" s="16" t="s">
        <v>167</v>
      </c>
      <c r="AU180" s="16" t="s">
        <v>82</v>
      </c>
    </row>
    <row r="181" spans="2:65" s="12" customFormat="1">
      <c r="B181" s="150"/>
      <c r="D181" s="144" t="s">
        <v>169</v>
      </c>
      <c r="E181" s="151" t="s">
        <v>3</v>
      </c>
      <c r="F181" s="152" t="s">
        <v>250</v>
      </c>
      <c r="H181" s="153">
        <v>16</v>
      </c>
      <c r="I181" s="154"/>
      <c r="L181" s="150"/>
      <c r="M181" s="155"/>
      <c r="T181" s="156"/>
      <c r="AT181" s="151" t="s">
        <v>169</v>
      </c>
      <c r="AU181" s="151" t="s">
        <v>82</v>
      </c>
      <c r="AV181" s="12" t="s">
        <v>82</v>
      </c>
      <c r="AW181" s="12" t="s">
        <v>33</v>
      </c>
      <c r="AX181" s="12" t="s">
        <v>80</v>
      </c>
      <c r="AY181" s="151" t="s">
        <v>156</v>
      </c>
    </row>
    <row r="182" spans="2:65" s="1" customFormat="1" ht="24.15" customHeight="1">
      <c r="B182" s="130"/>
      <c r="C182" s="131" t="s">
        <v>291</v>
      </c>
      <c r="D182" s="131" t="s">
        <v>158</v>
      </c>
      <c r="E182" s="132" t="s">
        <v>944</v>
      </c>
      <c r="F182" s="133" t="s">
        <v>945</v>
      </c>
      <c r="G182" s="134" t="s">
        <v>161</v>
      </c>
      <c r="H182" s="135">
        <v>503.423</v>
      </c>
      <c r="I182" s="136"/>
      <c r="J182" s="137">
        <f>ROUND(I182*H182,2)</f>
        <v>0</v>
      </c>
      <c r="K182" s="133" t="s">
        <v>162</v>
      </c>
      <c r="L182" s="31"/>
      <c r="M182" s="138" t="s">
        <v>3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6.5000000000000002E-2</v>
      </c>
      <c r="T182" s="141">
        <f>S182*H182</f>
        <v>32.722495000000002</v>
      </c>
      <c r="AR182" s="142" t="s">
        <v>163</v>
      </c>
      <c r="AT182" s="142" t="s">
        <v>158</v>
      </c>
      <c r="AU182" s="142" t="s">
        <v>82</v>
      </c>
      <c r="AY182" s="16" t="s">
        <v>156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163</v>
      </c>
      <c r="BM182" s="142" t="s">
        <v>946</v>
      </c>
    </row>
    <row r="183" spans="2:65" s="1" customFormat="1" ht="19.2">
      <c r="B183" s="31"/>
      <c r="D183" s="144" t="s">
        <v>165</v>
      </c>
      <c r="F183" s="145" t="s">
        <v>947</v>
      </c>
      <c r="I183" s="146"/>
      <c r="L183" s="31"/>
      <c r="M183" s="147"/>
      <c r="T183" s="52"/>
      <c r="AT183" s="16" t="s">
        <v>165</v>
      </c>
      <c r="AU183" s="16" t="s">
        <v>82</v>
      </c>
    </row>
    <row r="184" spans="2:65" s="1" customFormat="1">
      <c r="B184" s="31"/>
      <c r="D184" s="148" t="s">
        <v>167</v>
      </c>
      <c r="F184" s="149" t="s">
        <v>948</v>
      </c>
      <c r="I184" s="146"/>
      <c r="L184" s="31"/>
      <c r="M184" s="147"/>
      <c r="T184" s="52"/>
      <c r="AT184" s="16" t="s">
        <v>167</v>
      </c>
      <c r="AU184" s="16" t="s">
        <v>82</v>
      </c>
    </row>
    <row r="185" spans="2:65" s="12" customFormat="1">
      <c r="B185" s="150"/>
      <c r="D185" s="144" t="s">
        <v>169</v>
      </c>
      <c r="E185" s="151" t="s">
        <v>3</v>
      </c>
      <c r="F185" s="152" t="s">
        <v>949</v>
      </c>
      <c r="H185" s="153">
        <v>115</v>
      </c>
      <c r="I185" s="154"/>
      <c r="L185" s="150"/>
      <c r="M185" s="155"/>
      <c r="T185" s="156"/>
      <c r="AT185" s="151" t="s">
        <v>169</v>
      </c>
      <c r="AU185" s="151" t="s">
        <v>82</v>
      </c>
      <c r="AV185" s="12" t="s">
        <v>82</v>
      </c>
      <c r="AW185" s="12" t="s">
        <v>33</v>
      </c>
      <c r="AX185" s="12" t="s">
        <v>72</v>
      </c>
      <c r="AY185" s="151" t="s">
        <v>156</v>
      </c>
    </row>
    <row r="186" spans="2:65" s="12" customFormat="1">
      <c r="B186" s="150"/>
      <c r="D186" s="144" t="s">
        <v>169</v>
      </c>
      <c r="E186" s="151" t="s">
        <v>3</v>
      </c>
      <c r="F186" s="152" t="s">
        <v>950</v>
      </c>
      <c r="H186" s="153">
        <v>117.983</v>
      </c>
      <c r="I186" s="154"/>
      <c r="L186" s="150"/>
      <c r="M186" s="155"/>
      <c r="T186" s="156"/>
      <c r="AT186" s="151" t="s">
        <v>169</v>
      </c>
      <c r="AU186" s="151" t="s">
        <v>82</v>
      </c>
      <c r="AV186" s="12" t="s">
        <v>82</v>
      </c>
      <c r="AW186" s="12" t="s">
        <v>33</v>
      </c>
      <c r="AX186" s="12" t="s">
        <v>72</v>
      </c>
      <c r="AY186" s="151" t="s">
        <v>156</v>
      </c>
    </row>
    <row r="187" spans="2:65" s="12" customFormat="1">
      <c r="B187" s="150"/>
      <c r="D187" s="144" t="s">
        <v>169</v>
      </c>
      <c r="E187" s="151" t="s">
        <v>3</v>
      </c>
      <c r="F187" s="152" t="s">
        <v>951</v>
      </c>
      <c r="H187" s="153">
        <v>125.8</v>
      </c>
      <c r="I187" s="154"/>
      <c r="L187" s="150"/>
      <c r="M187" s="155"/>
      <c r="T187" s="156"/>
      <c r="AT187" s="151" t="s">
        <v>169</v>
      </c>
      <c r="AU187" s="151" t="s">
        <v>82</v>
      </c>
      <c r="AV187" s="12" t="s">
        <v>82</v>
      </c>
      <c r="AW187" s="12" t="s">
        <v>33</v>
      </c>
      <c r="AX187" s="12" t="s">
        <v>72</v>
      </c>
      <c r="AY187" s="151" t="s">
        <v>156</v>
      </c>
    </row>
    <row r="188" spans="2:65" s="12" customFormat="1">
      <c r="B188" s="150"/>
      <c r="D188" s="144" t="s">
        <v>169</v>
      </c>
      <c r="E188" s="151" t="s">
        <v>3</v>
      </c>
      <c r="F188" s="152" t="s">
        <v>952</v>
      </c>
      <c r="H188" s="153">
        <v>144.63999999999999</v>
      </c>
      <c r="I188" s="154"/>
      <c r="L188" s="150"/>
      <c r="M188" s="155"/>
      <c r="T188" s="156"/>
      <c r="AT188" s="151" t="s">
        <v>169</v>
      </c>
      <c r="AU188" s="151" t="s">
        <v>82</v>
      </c>
      <c r="AV188" s="12" t="s">
        <v>82</v>
      </c>
      <c r="AW188" s="12" t="s">
        <v>33</v>
      </c>
      <c r="AX188" s="12" t="s">
        <v>72</v>
      </c>
      <c r="AY188" s="151" t="s">
        <v>156</v>
      </c>
    </row>
    <row r="189" spans="2:65" s="13" customFormat="1">
      <c r="B189" s="161"/>
      <c r="D189" s="144" t="s">
        <v>169</v>
      </c>
      <c r="E189" s="162" t="s">
        <v>3</v>
      </c>
      <c r="F189" s="163" t="s">
        <v>442</v>
      </c>
      <c r="H189" s="164">
        <v>503.423</v>
      </c>
      <c r="I189" s="165"/>
      <c r="L189" s="161"/>
      <c r="M189" s="166"/>
      <c r="T189" s="167"/>
      <c r="AT189" s="162" t="s">
        <v>169</v>
      </c>
      <c r="AU189" s="162" t="s">
        <v>82</v>
      </c>
      <c r="AV189" s="13" t="s">
        <v>163</v>
      </c>
      <c r="AW189" s="13" t="s">
        <v>33</v>
      </c>
      <c r="AX189" s="13" t="s">
        <v>80</v>
      </c>
      <c r="AY189" s="162" t="s">
        <v>156</v>
      </c>
    </row>
    <row r="190" spans="2:65" s="1" customFormat="1" ht="24.15" customHeight="1">
      <c r="B190" s="130"/>
      <c r="C190" s="131" t="s">
        <v>297</v>
      </c>
      <c r="D190" s="131" t="s">
        <v>158</v>
      </c>
      <c r="E190" s="132" t="s">
        <v>953</v>
      </c>
      <c r="F190" s="133" t="s">
        <v>954</v>
      </c>
      <c r="G190" s="134" t="s">
        <v>161</v>
      </c>
      <c r="H190" s="135">
        <v>117.52</v>
      </c>
      <c r="I190" s="136"/>
      <c r="J190" s="137">
        <f>ROUND(I190*H190,2)</f>
        <v>0</v>
      </c>
      <c r="K190" s="133" t="s">
        <v>162</v>
      </c>
      <c r="L190" s="31"/>
      <c r="M190" s="138" t="s">
        <v>3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6.5000000000000002E-2</v>
      </c>
      <c r="T190" s="141">
        <f>S190*H190</f>
        <v>7.6387999999999998</v>
      </c>
      <c r="AR190" s="142" t="s">
        <v>163</v>
      </c>
      <c r="AT190" s="142" t="s">
        <v>158</v>
      </c>
      <c r="AU190" s="142" t="s">
        <v>82</v>
      </c>
      <c r="AY190" s="16" t="s">
        <v>156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163</v>
      </c>
      <c r="BM190" s="142" t="s">
        <v>955</v>
      </c>
    </row>
    <row r="191" spans="2:65" s="1" customFormat="1" ht="19.2">
      <c r="B191" s="31"/>
      <c r="D191" s="144" t="s">
        <v>165</v>
      </c>
      <c r="F191" s="145" t="s">
        <v>956</v>
      </c>
      <c r="I191" s="146"/>
      <c r="L191" s="31"/>
      <c r="M191" s="147"/>
      <c r="T191" s="52"/>
      <c r="AT191" s="16" t="s">
        <v>165</v>
      </c>
      <c r="AU191" s="16" t="s">
        <v>82</v>
      </c>
    </row>
    <row r="192" spans="2:65" s="1" customFormat="1">
      <c r="B192" s="31"/>
      <c r="D192" s="148" t="s">
        <v>167</v>
      </c>
      <c r="F192" s="149" t="s">
        <v>957</v>
      </c>
      <c r="I192" s="146"/>
      <c r="L192" s="31"/>
      <c r="M192" s="147"/>
      <c r="T192" s="52"/>
      <c r="AT192" s="16" t="s">
        <v>167</v>
      </c>
      <c r="AU192" s="16" t="s">
        <v>82</v>
      </c>
    </row>
    <row r="193" spans="2:65" s="12" customFormat="1">
      <c r="B193" s="150"/>
      <c r="D193" s="144" t="s">
        <v>169</v>
      </c>
      <c r="E193" s="151" t="s">
        <v>3</v>
      </c>
      <c r="F193" s="152" t="s">
        <v>958</v>
      </c>
      <c r="H193" s="153">
        <v>94.8</v>
      </c>
      <c r="I193" s="154"/>
      <c r="L193" s="150"/>
      <c r="M193" s="155"/>
      <c r="T193" s="156"/>
      <c r="AT193" s="151" t="s">
        <v>169</v>
      </c>
      <c r="AU193" s="151" t="s">
        <v>82</v>
      </c>
      <c r="AV193" s="12" t="s">
        <v>82</v>
      </c>
      <c r="AW193" s="12" t="s">
        <v>33</v>
      </c>
      <c r="AX193" s="12" t="s">
        <v>72</v>
      </c>
      <c r="AY193" s="151" t="s">
        <v>156</v>
      </c>
    </row>
    <row r="194" spans="2:65" s="12" customFormat="1">
      <c r="B194" s="150"/>
      <c r="D194" s="144" t="s">
        <v>169</v>
      </c>
      <c r="E194" s="151" t="s">
        <v>3</v>
      </c>
      <c r="F194" s="152" t="s">
        <v>959</v>
      </c>
      <c r="H194" s="153">
        <v>22.72</v>
      </c>
      <c r="I194" s="154"/>
      <c r="L194" s="150"/>
      <c r="M194" s="155"/>
      <c r="T194" s="156"/>
      <c r="AT194" s="151" t="s">
        <v>169</v>
      </c>
      <c r="AU194" s="151" t="s">
        <v>82</v>
      </c>
      <c r="AV194" s="12" t="s">
        <v>82</v>
      </c>
      <c r="AW194" s="12" t="s">
        <v>33</v>
      </c>
      <c r="AX194" s="12" t="s">
        <v>72</v>
      </c>
      <c r="AY194" s="151" t="s">
        <v>156</v>
      </c>
    </row>
    <row r="195" spans="2:65" s="13" customFormat="1">
      <c r="B195" s="161"/>
      <c r="D195" s="144" t="s">
        <v>169</v>
      </c>
      <c r="E195" s="162" t="s">
        <v>3</v>
      </c>
      <c r="F195" s="163" t="s">
        <v>442</v>
      </c>
      <c r="H195" s="164">
        <v>117.52</v>
      </c>
      <c r="I195" s="165"/>
      <c r="L195" s="161"/>
      <c r="M195" s="166"/>
      <c r="T195" s="167"/>
      <c r="AT195" s="162" t="s">
        <v>169</v>
      </c>
      <c r="AU195" s="162" t="s">
        <v>82</v>
      </c>
      <c r="AV195" s="13" t="s">
        <v>163</v>
      </c>
      <c r="AW195" s="13" t="s">
        <v>33</v>
      </c>
      <c r="AX195" s="13" t="s">
        <v>80</v>
      </c>
      <c r="AY195" s="162" t="s">
        <v>156</v>
      </c>
    </row>
    <row r="196" spans="2:65" s="1" customFormat="1" ht="24.15" customHeight="1">
      <c r="B196" s="130"/>
      <c r="C196" s="131" t="s">
        <v>304</v>
      </c>
      <c r="D196" s="131" t="s">
        <v>158</v>
      </c>
      <c r="E196" s="132" t="s">
        <v>960</v>
      </c>
      <c r="F196" s="133" t="s">
        <v>961</v>
      </c>
      <c r="G196" s="134" t="s">
        <v>161</v>
      </c>
      <c r="H196" s="135">
        <v>271.89600000000002</v>
      </c>
      <c r="I196" s="136"/>
      <c r="J196" s="137">
        <f>ROUND(I196*H196,2)</f>
        <v>0</v>
      </c>
      <c r="K196" s="133" t="s">
        <v>162</v>
      </c>
      <c r="L196" s="31"/>
      <c r="M196" s="138" t="s">
        <v>3</v>
      </c>
      <c r="N196" s="139" t="s">
        <v>43</v>
      </c>
      <c r="P196" s="140">
        <f>O196*H196</f>
        <v>0</v>
      </c>
      <c r="Q196" s="140">
        <v>2.0140000000000002E-2</v>
      </c>
      <c r="R196" s="140">
        <f>Q196*H196</f>
        <v>5.4759854400000005</v>
      </c>
      <c r="S196" s="140">
        <v>0</v>
      </c>
      <c r="T196" s="141">
        <f>S196*H196</f>
        <v>0</v>
      </c>
      <c r="AR196" s="142" t="s">
        <v>163</v>
      </c>
      <c r="AT196" s="142" t="s">
        <v>158</v>
      </c>
      <c r="AU196" s="142" t="s">
        <v>82</v>
      </c>
      <c r="AY196" s="16" t="s">
        <v>156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80</v>
      </c>
      <c r="BK196" s="143">
        <f>ROUND(I196*H196,2)</f>
        <v>0</v>
      </c>
      <c r="BL196" s="16" t="s">
        <v>163</v>
      </c>
      <c r="BM196" s="142" t="s">
        <v>962</v>
      </c>
    </row>
    <row r="197" spans="2:65" s="1" customFormat="1" ht="19.2">
      <c r="B197" s="31"/>
      <c r="D197" s="144" t="s">
        <v>165</v>
      </c>
      <c r="F197" s="145" t="s">
        <v>963</v>
      </c>
      <c r="I197" s="146"/>
      <c r="L197" s="31"/>
      <c r="M197" s="147"/>
      <c r="T197" s="52"/>
      <c r="AT197" s="16" t="s">
        <v>165</v>
      </c>
      <c r="AU197" s="16" t="s">
        <v>82</v>
      </c>
    </row>
    <row r="198" spans="2:65" s="1" customFormat="1">
      <c r="B198" s="31"/>
      <c r="D198" s="148" t="s">
        <v>167</v>
      </c>
      <c r="F198" s="149" t="s">
        <v>964</v>
      </c>
      <c r="I198" s="146"/>
      <c r="L198" s="31"/>
      <c r="M198" s="147"/>
      <c r="T198" s="52"/>
      <c r="AT198" s="16" t="s">
        <v>167</v>
      </c>
      <c r="AU198" s="16" t="s">
        <v>82</v>
      </c>
    </row>
    <row r="199" spans="2:65" s="12" customFormat="1">
      <c r="B199" s="150"/>
      <c r="D199" s="144" t="s">
        <v>169</v>
      </c>
      <c r="E199" s="151" t="s">
        <v>3</v>
      </c>
      <c r="F199" s="152" t="s">
        <v>950</v>
      </c>
      <c r="H199" s="153">
        <v>117.983</v>
      </c>
      <c r="I199" s="154"/>
      <c r="L199" s="150"/>
      <c r="M199" s="155"/>
      <c r="T199" s="156"/>
      <c r="AT199" s="151" t="s">
        <v>169</v>
      </c>
      <c r="AU199" s="151" t="s">
        <v>82</v>
      </c>
      <c r="AV199" s="12" t="s">
        <v>82</v>
      </c>
      <c r="AW199" s="12" t="s">
        <v>33</v>
      </c>
      <c r="AX199" s="12" t="s">
        <v>72</v>
      </c>
      <c r="AY199" s="151" t="s">
        <v>156</v>
      </c>
    </row>
    <row r="200" spans="2:65" s="12" customFormat="1">
      <c r="B200" s="150"/>
      <c r="D200" s="144" t="s">
        <v>169</v>
      </c>
      <c r="E200" s="151" t="s">
        <v>3</v>
      </c>
      <c r="F200" s="152" t="s">
        <v>951</v>
      </c>
      <c r="H200" s="153">
        <v>125.8</v>
      </c>
      <c r="I200" s="154"/>
      <c r="L200" s="150"/>
      <c r="M200" s="155"/>
      <c r="T200" s="156"/>
      <c r="AT200" s="151" t="s">
        <v>169</v>
      </c>
      <c r="AU200" s="151" t="s">
        <v>82</v>
      </c>
      <c r="AV200" s="12" t="s">
        <v>82</v>
      </c>
      <c r="AW200" s="12" t="s">
        <v>33</v>
      </c>
      <c r="AX200" s="12" t="s">
        <v>72</v>
      </c>
      <c r="AY200" s="151" t="s">
        <v>156</v>
      </c>
    </row>
    <row r="201" spans="2:65" s="12" customFormat="1">
      <c r="B201" s="150"/>
      <c r="D201" s="144" t="s">
        <v>169</v>
      </c>
      <c r="E201" s="151" t="s">
        <v>3</v>
      </c>
      <c r="F201" s="152" t="s">
        <v>952</v>
      </c>
      <c r="H201" s="153">
        <v>144.63999999999999</v>
      </c>
      <c r="I201" s="154"/>
      <c r="L201" s="150"/>
      <c r="M201" s="155"/>
      <c r="T201" s="156"/>
      <c r="AT201" s="151" t="s">
        <v>169</v>
      </c>
      <c r="AU201" s="151" t="s">
        <v>82</v>
      </c>
      <c r="AV201" s="12" t="s">
        <v>82</v>
      </c>
      <c r="AW201" s="12" t="s">
        <v>33</v>
      </c>
      <c r="AX201" s="12" t="s">
        <v>72</v>
      </c>
      <c r="AY201" s="151" t="s">
        <v>156</v>
      </c>
    </row>
    <row r="202" spans="2:65" s="13" customFormat="1">
      <c r="B202" s="161"/>
      <c r="D202" s="144" t="s">
        <v>169</v>
      </c>
      <c r="E202" s="162" t="s">
        <v>3</v>
      </c>
      <c r="F202" s="163" t="s">
        <v>442</v>
      </c>
      <c r="H202" s="164">
        <v>388.423</v>
      </c>
      <c r="I202" s="165"/>
      <c r="L202" s="161"/>
      <c r="M202" s="166"/>
      <c r="T202" s="167"/>
      <c r="AT202" s="162" t="s">
        <v>169</v>
      </c>
      <c r="AU202" s="162" t="s">
        <v>82</v>
      </c>
      <c r="AV202" s="13" t="s">
        <v>163</v>
      </c>
      <c r="AW202" s="13" t="s">
        <v>33</v>
      </c>
      <c r="AX202" s="13" t="s">
        <v>72</v>
      </c>
      <c r="AY202" s="162" t="s">
        <v>156</v>
      </c>
    </row>
    <row r="203" spans="2:65" s="12" customFormat="1">
      <c r="B203" s="150"/>
      <c r="D203" s="144" t="s">
        <v>169</v>
      </c>
      <c r="E203" s="151" t="s">
        <v>3</v>
      </c>
      <c r="F203" s="152" t="s">
        <v>965</v>
      </c>
      <c r="H203" s="153">
        <v>271.89600000000002</v>
      </c>
      <c r="I203" s="154"/>
      <c r="L203" s="150"/>
      <c r="M203" s="155"/>
      <c r="T203" s="156"/>
      <c r="AT203" s="151" t="s">
        <v>169</v>
      </c>
      <c r="AU203" s="151" t="s">
        <v>82</v>
      </c>
      <c r="AV203" s="12" t="s">
        <v>82</v>
      </c>
      <c r="AW203" s="12" t="s">
        <v>33</v>
      </c>
      <c r="AX203" s="12" t="s">
        <v>80</v>
      </c>
      <c r="AY203" s="151" t="s">
        <v>156</v>
      </c>
    </row>
    <row r="204" spans="2:65" s="1" customFormat="1" ht="24.15" customHeight="1">
      <c r="B204" s="130"/>
      <c r="C204" s="131" t="s">
        <v>311</v>
      </c>
      <c r="D204" s="131" t="s">
        <v>158</v>
      </c>
      <c r="E204" s="132" t="s">
        <v>966</v>
      </c>
      <c r="F204" s="133" t="s">
        <v>967</v>
      </c>
      <c r="G204" s="134" t="s">
        <v>161</v>
      </c>
      <c r="H204" s="135">
        <v>116.527</v>
      </c>
      <c r="I204" s="136"/>
      <c r="J204" s="137">
        <f>ROUND(I204*H204,2)</f>
        <v>0</v>
      </c>
      <c r="K204" s="133" t="s">
        <v>162</v>
      </c>
      <c r="L204" s="31"/>
      <c r="M204" s="138" t="s">
        <v>3</v>
      </c>
      <c r="N204" s="139" t="s">
        <v>43</v>
      </c>
      <c r="P204" s="140">
        <f>O204*H204</f>
        <v>0</v>
      </c>
      <c r="Q204" s="140">
        <v>8.0570000000000003E-2</v>
      </c>
      <c r="R204" s="140">
        <f>Q204*H204</f>
        <v>9.3885803899999996</v>
      </c>
      <c r="S204" s="140">
        <v>0</v>
      </c>
      <c r="T204" s="141">
        <f>S204*H204</f>
        <v>0</v>
      </c>
      <c r="AR204" s="142" t="s">
        <v>163</v>
      </c>
      <c r="AT204" s="142" t="s">
        <v>158</v>
      </c>
      <c r="AU204" s="142" t="s">
        <v>82</v>
      </c>
      <c r="AY204" s="16" t="s">
        <v>156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163</v>
      </c>
      <c r="BM204" s="142" t="s">
        <v>968</v>
      </c>
    </row>
    <row r="205" spans="2:65" s="1" customFormat="1" ht="19.2">
      <c r="B205" s="31"/>
      <c r="D205" s="144" t="s">
        <v>165</v>
      </c>
      <c r="F205" s="145" t="s">
        <v>969</v>
      </c>
      <c r="I205" s="146"/>
      <c r="L205" s="31"/>
      <c r="M205" s="147"/>
      <c r="T205" s="52"/>
      <c r="AT205" s="16" t="s">
        <v>165</v>
      </c>
      <c r="AU205" s="16" t="s">
        <v>82</v>
      </c>
    </row>
    <row r="206" spans="2:65" s="1" customFormat="1">
      <c r="B206" s="31"/>
      <c r="D206" s="148" t="s">
        <v>167</v>
      </c>
      <c r="F206" s="149" t="s">
        <v>970</v>
      </c>
      <c r="I206" s="146"/>
      <c r="L206" s="31"/>
      <c r="M206" s="147"/>
      <c r="T206" s="52"/>
      <c r="AT206" s="16" t="s">
        <v>167</v>
      </c>
      <c r="AU206" s="16" t="s">
        <v>82</v>
      </c>
    </row>
    <row r="207" spans="2:65" s="12" customFormat="1">
      <c r="B207" s="150"/>
      <c r="D207" s="144" t="s">
        <v>169</v>
      </c>
      <c r="E207" s="151" t="s">
        <v>3</v>
      </c>
      <c r="F207" s="152" t="s">
        <v>950</v>
      </c>
      <c r="H207" s="153">
        <v>117.983</v>
      </c>
      <c r="I207" s="154"/>
      <c r="L207" s="150"/>
      <c r="M207" s="155"/>
      <c r="T207" s="156"/>
      <c r="AT207" s="151" t="s">
        <v>169</v>
      </c>
      <c r="AU207" s="151" t="s">
        <v>82</v>
      </c>
      <c r="AV207" s="12" t="s">
        <v>82</v>
      </c>
      <c r="AW207" s="12" t="s">
        <v>33</v>
      </c>
      <c r="AX207" s="12" t="s">
        <v>72</v>
      </c>
      <c r="AY207" s="151" t="s">
        <v>156</v>
      </c>
    </row>
    <row r="208" spans="2:65" s="12" customFormat="1">
      <c r="B208" s="150"/>
      <c r="D208" s="144" t="s">
        <v>169</v>
      </c>
      <c r="E208" s="151" t="s">
        <v>3</v>
      </c>
      <c r="F208" s="152" t="s">
        <v>951</v>
      </c>
      <c r="H208" s="153">
        <v>125.8</v>
      </c>
      <c r="I208" s="154"/>
      <c r="L208" s="150"/>
      <c r="M208" s="155"/>
      <c r="T208" s="156"/>
      <c r="AT208" s="151" t="s">
        <v>169</v>
      </c>
      <c r="AU208" s="151" t="s">
        <v>82</v>
      </c>
      <c r="AV208" s="12" t="s">
        <v>82</v>
      </c>
      <c r="AW208" s="12" t="s">
        <v>33</v>
      </c>
      <c r="AX208" s="12" t="s">
        <v>72</v>
      </c>
      <c r="AY208" s="151" t="s">
        <v>156</v>
      </c>
    </row>
    <row r="209" spans="2:65" s="12" customFormat="1">
      <c r="B209" s="150"/>
      <c r="D209" s="144" t="s">
        <v>169</v>
      </c>
      <c r="E209" s="151" t="s">
        <v>3</v>
      </c>
      <c r="F209" s="152" t="s">
        <v>952</v>
      </c>
      <c r="H209" s="153">
        <v>144.63999999999999</v>
      </c>
      <c r="I209" s="154"/>
      <c r="L209" s="150"/>
      <c r="M209" s="155"/>
      <c r="T209" s="156"/>
      <c r="AT209" s="151" t="s">
        <v>169</v>
      </c>
      <c r="AU209" s="151" t="s">
        <v>82</v>
      </c>
      <c r="AV209" s="12" t="s">
        <v>82</v>
      </c>
      <c r="AW209" s="12" t="s">
        <v>33</v>
      </c>
      <c r="AX209" s="12" t="s">
        <v>72</v>
      </c>
      <c r="AY209" s="151" t="s">
        <v>156</v>
      </c>
    </row>
    <row r="210" spans="2:65" s="13" customFormat="1">
      <c r="B210" s="161"/>
      <c r="D210" s="144" t="s">
        <v>169</v>
      </c>
      <c r="E210" s="162" t="s">
        <v>3</v>
      </c>
      <c r="F210" s="163" t="s">
        <v>442</v>
      </c>
      <c r="H210" s="164">
        <v>388.423</v>
      </c>
      <c r="I210" s="165"/>
      <c r="L210" s="161"/>
      <c r="M210" s="166"/>
      <c r="T210" s="167"/>
      <c r="AT210" s="162" t="s">
        <v>169</v>
      </c>
      <c r="AU210" s="162" t="s">
        <v>82</v>
      </c>
      <c r="AV210" s="13" t="s">
        <v>163</v>
      </c>
      <c r="AW210" s="13" t="s">
        <v>33</v>
      </c>
      <c r="AX210" s="13" t="s">
        <v>72</v>
      </c>
      <c r="AY210" s="162" t="s">
        <v>156</v>
      </c>
    </row>
    <row r="211" spans="2:65" s="12" customFormat="1">
      <c r="B211" s="150"/>
      <c r="D211" s="144" t="s">
        <v>169</v>
      </c>
      <c r="E211" s="151" t="s">
        <v>3</v>
      </c>
      <c r="F211" s="152" t="s">
        <v>971</v>
      </c>
      <c r="H211" s="153">
        <v>116.527</v>
      </c>
      <c r="I211" s="154"/>
      <c r="L211" s="150"/>
      <c r="M211" s="155"/>
      <c r="T211" s="156"/>
      <c r="AT211" s="151" t="s">
        <v>169</v>
      </c>
      <c r="AU211" s="151" t="s">
        <v>82</v>
      </c>
      <c r="AV211" s="12" t="s">
        <v>82</v>
      </c>
      <c r="AW211" s="12" t="s">
        <v>33</v>
      </c>
      <c r="AX211" s="12" t="s">
        <v>80</v>
      </c>
      <c r="AY211" s="151" t="s">
        <v>156</v>
      </c>
    </row>
    <row r="212" spans="2:65" s="1" customFormat="1" ht="24.15" customHeight="1">
      <c r="B212" s="130"/>
      <c r="C212" s="131" t="s">
        <v>318</v>
      </c>
      <c r="D212" s="131" t="s">
        <v>158</v>
      </c>
      <c r="E212" s="132" t="s">
        <v>972</v>
      </c>
      <c r="F212" s="133" t="s">
        <v>973</v>
      </c>
      <c r="G212" s="134" t="s">
        <v>161</v>
      </c>
      <c r="H212" s="135">
        <v>82.263999999999996</v>
      </c>
      <c r="I212" s="136"/>
      <c r="J212" s="137">
        <f>ROUND(I212*H212,2)</f>
        <v>0</v>
      </c>
      <c r="K212" s="133" t="s">
        <v>162</v>
      </c>
      <c r="L212" s="31"/>
      <c r="M212" s="138" t="s">
        <v>3</v>
      </c>
      <c r="N212" s="139" t="s">
        <v>43</v>
      </c>
      <c r="P212" s="140">
        <f>O212*H212</f>
        <v>0</v>
      </c>
      <c r="Q212" s="140">
        <v>2.1100000000000001E-2</v>
      </c>
      <c r="R212" s="140">
        <f>Q212*H212</f>
        <v>1.7357704</v>
      </c>
      <c r="S212" s="140">
        <v>0</v>
      </c>
      <c r="T212" s="141">
        <f>S212*H212</f>
        <v>0</v>
      </c>
      <c r="AR212" s="142" t="s">
        <v>163</v>
      </c>
      <c r="AT212" s="142" t="s">
        <v>158</v>
      </c>
      <c r="AU212" s="142" t="s">
        <v>82</v>
      </c>
      <c r="AY212" s="16" t="s">
        <v>156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80</v>
      </c>
      <c r="BK212" s="143">
        <f>ROUND(I212*H212,2)</f>
        <v>0</v>
      </c>
      <c r="BL212" s="16" t="s">
        <v>163</v>
      </c>
      <c r="BM212" s="142" t="s">
        <v>974</v>
      </c>
    </row>
    <row r="213" spans="2:65" s="1" customFormat="1" ht="19.2">
      <c r="B213" s="31"/>
      <c r="D213" s="144" t="s">
        <v>165</v>
      </c>
      <c r="F213" s="145" t="s">
        <v>975</v>
      </c>
      <c r="I213" s="146"/>
      <c r="L213" s="31"/>
      <c r="M213" s="147"/>
      <c r="T213" s="52"/>
      <c r="AT213" s="16" t="s">
        <v>165</v>
      </c>
      <c r="AU213" s="16" t="s">
        <v>82</v>
      </c>
    </row>
    <row r="214" spans="2:65" s="1" customFormat="1">
      <c r="B214" s="31"/>
      <c r="D214" s="148" t="s">
        <v>167</v>
      </c>
      <c r="F214" s="149" t="s">
        <v>976</v>
      </c>
      <c r="I214" s="146"/>
      <c r="L214" s="31"/>
      <c r="M214" s="147"/>
      <c r="T214" s="52"/>
      <c r="AT214" s="16" t="s">
        <v>167</v>
      </c>
      <c r="AU214" s="16" t="s">
        <v>82</v>
      </c>
    </row>
    <row r="215" spans="2:65" s="12" customFormat="1">
      <c r="B215" s="150"/>
      <c r="D215" s="144" t="s">
        <v>169</v>
      </c>
      <c r="E215" s="151" t="s">
        <v>3</v>
      </c>
      <c r="F215" s="152" t="s">
        <v>958</v>
      </c>
      <c r="H215" s="153">
        <v>94.8</v>
      </c>
      <c r="I215" s="154"/>
      <c r="L215" s="150"/>
      <c r="M215" s="155"/>
      <c r="T215" s="156"/>
      <c r="AT215" s="151" t="s">
        <v>169</v>
      </c>
      <c r="AU215" s="151" t="s">
        <v>82</v>
      </c>
      <c r="AV215" s="12" t="s">
        <v>82</v>
      </c>
      <c r="AW215" s="12" t="s">
        <v>33</v>
      </c>
      <c r="AX215" s="12" t="s">
        <v>72</v>
      </c>
      <c r="AY215" s="151" t="s">
        <v>156</v>
      </c>
    </row>
    <row r="216" spans="2:65" s="12" customFormat="1">
      <c r="B216" s="150"/>
      <c r="D216" s="144" t="s">
        <v>169</v>
      </c>
      <c r="E216" s="151" t="s">
        <v>3</v>
      </c>
      <c r="F216" s="152" t="s">
        <v>959</v>
      </c>
      <c r="H216" s="153">
        <v>22.72</v>
      </c>
      <c r="I216" s="154"/>
      <c r="L216" s="150"/>
      <c r="M216" s="155"/>
      <c r="T216" s="156"/>
      <c r="AT216" s="151" t="s">
        <v>169</v>
      </c>
      <c r="AU216" s="151" t="s">
        <v>82</v>
      </c>
      <c r="AV216" s="12" t="s">
        <v>82</v>
      </c>
      <c r="AW216" s="12" t="s">
        <v>33</v>
      </c>
      <c r="AX216" s="12" t="s">
        <v>72</v>
      </c>
      <c r="AY216" s="151" t="s">
        <v>156</v>
      </c>
    </row>
    <row r="217" spans="2:65" s="13" customFormat="1">
      <c r="B217" s="161"/>
      <c r="D217" s="144" t="s">
        <v>169</v>
      </c>
      <c r="E217" s="162" t="s">
        <v>3</v>
      </c>
      <c r="F217" s="163" t="s">
        <v>442</v>
      </c>
      <c r="H217" s="164">
        <v>117.52</v>
      </c>
      <c r="I217" s="165"/>
      <c r="L217" s="161"/>
      <c r="M217" s="166"/>
      <c r="T217" s="167"/>
      <c r="AT217" s="162" t="s">
        <v>169</v>
      </c>
      <c r="AU217" s="162" t="s">
        <v>82</v>
      </c>
      <c r="AV217" s="13" t="s">
        <v>163</v>
      </c>
      <c r="AW217" s="13" t="s">
        <v>33</v>
      </c>
      <c r="AX217" s="13" t="s">
        <v>72</v>
      </c>
      <c r="AY217" s="162" t="s">
        <v>156</v>
      </c>
    </row>
    <row r="218" spans="2:65" s="12" customFormat="1">
      <c r="B218" s="150"/>
      <c r="D218" s="144" t="s">
        <v>169</v>
      </c>
      <c r="E218" s="151" t="s">
        <v>3</v>
      </c>
      <c r="F218" s="152" t="s">
        <v>977</v>
      </c>
      <c r="H218" s="153">
        <v>82.263999999999996</v>
      </c>
      <c r="I218" s="154"/>
      <c r="L218" s="150"/>
      <c r="M218" s="155"/>
      <c r="T218" s="156"/>
      <c r="AT218" s="151" t="s">
        <v>169</v>
      </c>
      <c r="AU218" s="151" t="s">
        <v>82</v>
      </c>
      <c r="AV218" s="12" t="s">
        <v>82</v>
      </c>
      <c r="AW218" s="12" t="s">
        <v>33</v>
      </c>
      <c r="AX218" s="12" t="s">
        <v>80</v>
      </c>
      <c r="AY218" s="151" t="s">
        <v>156</v>
      </c>
    </row>
    <row r="219" spans="2:65" s="1" customFormat="1" ht="24.15" customHeight="1">
      <c r="B219" s="130"/>
      <c r="C219" s="131" t="s">
        <v>325</v>
      </c>
      <c r="D219" s="131" t="s">
        <v>158</v>
      </c>
      <c r="E219" s="132" t="s">
        <v>978</v>
      </c>
      <c r="F219" s="133" t="s">
        <v>979</v>
      </c>
      <c r="G219" s="134" t="s">
        <v>161</v>
      </c>
      <c r="H219" s="135">
        <v>35.256</v>
      </c>
      <c r="I219" s="136"/>
      <c r="J219" s="137">
        <f>ROUND(I219*H219,2)</f>
        <v>0</v>
      </c>
      <c r="K219" s="133" t="s">
        <v>162</v>
      </c>
      <c r="L219" s="31"/>
      <c r="M219" s="138" t="s">
        <v>3</v>
      </c>
      <c r="N219" s="139" t="s">
        <v>43</v>
      </c>
      <c r="P219" s="140">
        <f>O219*H219</f>
        <v>0</v>
      </c>
      <c r="Q219" s="140">
        <v>8.4470000000000003E-2</v>
      </c>
      <c r="R219" s="140">
        <f>Q219*H219</f>
        <v>2.9780743200000002</v>
      </c>
      <c r="S219" s="140">
        <v>0</v>
      </c>
      <c r="T219" s="141">
        <f>S219*H219</f>
        <v>0</v>
      </c>
      <c r="AR219" s="142" t="s">
        <v>163</v>
      </c>
      <c r="AT219" s="142" t="s">
        <v>158</v>
      </c>
      <c r="AU219" s="142" t="s">
        <v>82</v>
      </c>
      <c r="AY219" s="16" t="s">
        <v>156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80</v>
      </c>
      <c r="BK219" s="143">
        <f>ROUND(I219*H219,2)</f>
        <v>0</v>
      </c>
      <c r="BL219" s="16" t="s">
        <v>163</v>
      </c>
      <c r="BM219" s="142" t="s">
        <v>980</v>
      </c>
    </row>
    <row r="220" spans="2:65" s="1" customFormat="1" ht="19.2">
      <c r="B220" s="31"/>
      <c r="D220" s="144" t="s">
        <v>165</v>
      </c>
      <c r="F220" s="145" t="s">
        <v>981</v>
      </c>
      <c r="I220" s="146"/>
      <c r="L220" s="31"/>
      <c r="M220" s="147"/>
      <c r="T220" s="52"/>
      <c r="AT220" s="16" t="s">
        <v>165</v>
      </c>
      <c r="AU220" s="16" t="s">
        <v>82</v>
      </c>
    </row>
    <row r="221" spans="2:65" s="1" customFormat="1">
      <c r="B221" s="31"/>
      <c r="D221" s="148" t="s">
        <v>167</v>
      </c>
      <c r="F221" s="149" t="s">
        <v>982</v>
      </c>
      <c r="I221" s="146"/>
      <c r="L221" s="31"/>
      <c r="M221" s="147"/>
      <c r="T221" s="52"/>
      <c r="AT221" s="16" t="s">
        <v>167</v>
      </c>
      <c r="AU221" s="16" t="s">
        <v>82</v>
      </c>
    </row>
    <row r="222" spans="2:65" s="12" customFormat="1">
      <c r="B222" s="150"/>
      <c r="D222" s="144" t="s">
        <v>169</v>
      </c>
      <c r="E222" s="151" t="s">
        <v>3</v>
      </c>
      <c r="F222" s="152" t="s">
        <v>958</v>
      </c>
      <c r="H222" s="153">
        <v>94.8</v>
      </c>
      <c r="I222" s="154"/>
      <c r="L222" s="150"/>
      <c r="M222" s="155"/>
      <c r="T222" s="156"/>
      <c r="AT222" s="151" t="s">
        <v>169</v>
      </c>
      <c r="AU222" s="151" t="s">
        <v>82</v>
      </c>
      <c r="AV222" s="12" t="s">
        <v>82</v>
      </c>
      <c r="AW222" s="12" t="s">
        <v>33</v>
      </c>
      <c r="AX222" s="12" t="s">
        <v>72</v>
      </c>
      <c r="AY222" s="151" t="s">
        <v>156</v>
      </c>
    </row>
    <row r="223" spans="2:65" s="12" customFormat="1">
      <c r="B223" s="150"/>
      <c r="D223" s="144" t="s">
        <v>169</v>
      </c>
      <c r="E223" s="151" t="s">
        <v>3</v>
      </c>
      <c r="F223" s="152" t="s">
        <v>959</v>
      </c>
      <c r="H223" s="153">
        <v>22.72</v>
      </c>
      <c r="I223" s="154"/>
      <c r="L223" s="150"/>
      <c r="M223" s="155"/>
      <c r="T223" s="156"/>
      <c r="AT223" s="151" t="s">
        <v>169</v>
      </c>
      <c r="AU223" s="151" t="s">
        <v>82</v>
      </c>
      <c r="AV223" s="12" t="s">
        <v>82</v>
      </c>
      <c r="AW223" s="12" t="s">
        <v>33</v>
      </c>
      <c r="AX223" s="12" t="s">
        <v>72</v>
      </c>
      <c r="AY223" s="151" t="s">
        <v>156</v>
      </c>
    </row>
    <row r="224" spans="2:65" s="13" customFormat="1">
      <c r="B224" s="161"/>
      <c r="D224" s="144" t="s">
        <v>169</v>
      </c>
      <c r="E224" s="162" t="s">
        <v>3</v>
      </c>
      <c r="F224" s="163" t="s">
        <v>442</v>
      </c>
      <c r="H224" s="164">
        <v>117.52</v>
      </c>
      <c r="I224" s="165"/>
      <c r="L224" s="161"/>
      <c r="M224" s="166"/>
      <c r="T224" s="167"/>
      <c r="AT224" s="162" t="s">
        <v>169</v>
      </c>
      <c r="AU224" s="162" t="s">
        <v>82</v>
      </c>
      <c r="AV224" s="13" t="s">
        <v>163</v>
      </c>
      <c r="AW224" s="13" t="s">
        <v>33</v>
      </c>
      <c r="AX224" s="13" t="s">
        <v>72</v>
      </c>
      <c r="AY224" s="162" t="s">
        <v>156</v>
      </c>
    </row>
    <row r="225" spans="2:65" s="12" customFormat="1">
      <c r="B225" s="150"/>
      <c r="D225" s="144" t="s">
        <v>169</v>
      </c>
      <c r="E225" s="151" t="s">
        <v>3</v>
      </c>
      <c r="F225" s="152" t="s">
        <v>983</v>
      </c>
      <c r="H225" s="153">
        <v>35.256</v>
      </c>
      <c r="I225" s="154"/>
      <c r="L225" s="150"/>
      <c r="M225" s="155"/>
      <c r="T225" s="156"/>
      <c r="AT225" s="151" t="s">
        <v>169</v>
      </c>
      <c r="AU225" s="151" t="s">
        <v>82</v>
      </c>
      <c r="AV225" s="12" t="s">
        <v>82</v>
      </c>
      <c r="AW225" s="12" t="s">
        <v>33</v>
      </c>
      <c r="AX225" s="12" t="s">
        <v>80</v>
      </c>
      <c r="AY225" s="151" t="s">
        <v>156</v>
      </c>
    </row>
    <row r="226" spans="2:65" s="1" customFormat="1" ht="24.15" customHeight="1">
      <c r="B226" s="130"/>
      <c r="C226" s="131" t="s">
        <v>331</v>
      </c>
      <c r="D226" s="131" t="s">
        <v>158</v>
      </c>
      <c r="E226" s="132" t="s">
        <v>984</v>
      </c>
      <c r="F226" s="133" t="s">
        <v>985</v>
      </c>
      <c r="G226" s="134" t="s">
        <v>161</v>
      </c>
      <c r="H226" s="135">
        <v>115</v>
      </c>
      <c r="I226" s="136"/>
      <c r="J226" s="137">
        <f>ROUND(I226*H226,2)</f>
        <v>0</v>
      </c>
      <c r="K226" s="133" t="s">
        <v>162</v>
      </c>
      <c r="L226" s="31"/>
      <c r="M226" s="138" t="s">
        <v>3</v>
      </c>
      <c r="N226" s="139" t="s">
        <v>43</v>
      </c>
      <c r="P226" s="140">
        <f>O226*H226</f>
        <v>0</v>
      </c>
      <c r="Q226" s="140">
        <v>6.0900000000000003E-2</v>
      </c>
      <c r="R226" s="140">
        <f>Q226*H226</f>
        <v>7.0035000000000007</v>
      </c>
      <c r="S226" s="140">
        <v>0</v>
      </c>
      <c r="T226" s="141">
        <f>S226*H226</f>
        <v>0</v>
      </c>
      <c r="AR226" s="142" t="s">
        <v>163</v>
      </c>
      <c r="AT226" s="142" t="s">
        <v>158</v>
      </c>
      <c r="AU226" s="142" t="s">
        <v>82</v>
      </c>
      <c r="AY226" s="16" t="s">
        <v>156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80</v>
      </c>
      <c r="BK226" s="143">
        <f>ROUND(I226*H226,2)</f>
        <v>0</v>
      </c>
      <c r="BL226" s="16" t="s">
        <v>163</v>
      </c>
      <c r="BM226" s="142" t="s">
        <v>986</v>
      </c>
    </row>
    <row r="227" spans="2:65" s="1" customFormat="1" ht="19.2">
      <c r="B227" s="31"/>
      <c r="D227" s="144" t="s">
        <v>165</v>
      </c>
      <c r="F227" s="145" t="s">
        <v>987</v>
      </c>
      <c r="I227" s="146"/>
      <c r="L227" s="31"/>
      <c r="M227" s="147"/>
      <c r="T227" s="52"/>
      <c r="AT227" s="16" t="s">
        <v>165</v>
      </c>
      <c r="AU227" s="16" t="s">
        <v>82</v>
      </c>
    </row>
    <row r="228" spans="2:65" s="1" customFormat="1">
      <c r="B228" s="31"/>
      <c r="D228" s="148" t="s">
        <v>167</v>
      </c>
      <c r="F228" s="149" t="s">
        <v>988</v>
      </c>
      <c r="I228" s="146"/>
      <c r="L228" s="31"/>
      <c r="M228" s="147"/>
      <c r="T228" s="52"/>
      <c r="AT228" s="16" t="s">
        <v>167</v>
      </c>
      <c r="AU228" s="16" t="s">
        <v>82</v>
      </c>
    </row>
    <row r="229" spans="2:65" s="1" customFormat="1" ht="24.15" customHeight="1">
      <c r="B229" s="130"/>
      <c r="C229" s="131" t="s">
        <v>337</v>
      </c>
      <c r="D229" s="131" t="s">
        <v>158</v>
      </c>
      <c r="E229" s="132" t="s">
        <v>989</v>
      </c>
      <c r="F229" s="133" t="s">
        <v>990</v>
      </c>
      <c r="G229" s="134" t="s">
        <v>161</v>
      </c>
      <c r="H229" s="135">
        <v>50.594000000000001</v>
      </c>
      <c r="I229" s="136"/>
      <c r="J229" s="137">
        <f>ROUND(I229*H229,2)</f>
        <v>0</v>
      </c>
      <c r="K229" s="133" t="s">
        <v>162</v>
      </c>
      <c r="L229" s="31"/>
      <c r="M229" s="138" t="s">
        <v>3</v>
      </c>
      <c r="N229" s="139" t="s">
        <v>43</v>
      </c>
      <c r="P229" s="140">
        <f>O229*H229</f>
        <v>0</v>
      </c>
      <c r="Q229" s="140">
        <v>1.5299999999999999E-3</v>
      </c>
      <c r="R229" s="140">
        <f>Q229*H229</f>
        <v>7.7408820000000003E-2</v>
      </c>
      <c r="S229" s="140">
        <v>0</v>
      </c>
      <c r="T229" s="141">
        <f>S229*H229</f>
        <v>0</v>
      </c>
      <c r="AR229" s="142" t="s">
        <v>163</v>
      </c>
      <c r="AT229" s="142" t="s">
        <v>158</v>
      </c>
      <c r="AU229" s="142" t="s">
        <v>82</v>
      </c>
      <c r="AY229" s="16" t="s">
        <v>156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80</v>
      </c>
      <c r="BK229" s="143">
        <f>ROUND(I229*H229,2)</f>
        <v>0</v>
      </c>
      <c r="BL229" s="16" t="s">
        <v>163</v>
      </c>
      <c r="BM229" s="142" t="s">
        <v>991</v>
      </c>
    </row>
    <row r="230" spans="2:65" s="1" customFormat="1" ht="19.2">
      <c r="B230" s="31"/>
      <c r="D230" s="144" t="s">
        <v>165</v>
      </c>
      <c r="F230" s="145" t="s">
        <v>992</v>
      </c>
      <c r="I230" s="146"/>
      <c r="L230" s="31"/>
      <c r="M230" s="147"/>
      <c r="T230" s="52"/>
      <c r="AT230" s="16" t="s">
        <v>165</v>
      </c>
      <c r="AU230" s="16" t="s">
        <v>82</v>
      </c>
    </row>
    <row r="231" spans="2:65" s="1" customFormat="1">
      <c r="B231" s="31"/>
      <c r="D231" s="148" t="s">
        <v>167</v>
      </c>
      <c r="F231" s="149" t="s">
        <v>993</v>
      </c>
      <c r="I231" s="146"/>
      <c r="L231" s="31"/>
      <c r="M231" s="147"/>
      <c r="T231" s="52"/>
      <c r="AT231" s="16" t="s">
        <v>167</v>
      </c>
      <c r="AU231" s="16" t="s">
        <v>82</v>
      </c>
    </row>
    <row r="232" spans="2:65" s="12" customFormat="1">
      <c r="B232" s="150"/>
      <c r="D232" s="144" t="s">
        <v>169</v>
      </c>
      <c r="E232" s="151" t="s">
        <v>3</v>
      </c>
      <c r="F232" s="152" t="s">
        <v>994</v>
      </c>
      <c r="H232" s="153">
        <v>388.423</v>
      </c>
      <c r="I232" s="154"/>
      <c r="L232" s="150"/>
      <c r="M232" s="155"/>
      <c r="T232" s="156"/>
      <c r="AT232" s="151" t="s">
        <v>169</v>
      </c>
      <c r="AU232" s="151" t="s">
        <v>82</v>
      </c>
      <c r="AV232" s="12" t="s">
        <v>82</v>
      </c>
      <c r="AW232" s="12" t="s">
        <v>33</v>
      </c>
      <c r="AX232" s="12" t="s">
        <v>72</v>
      </c>
      <c r="AY232" s="151" t="s">
        <v>156</v>
      </c>
    </row>
    <row r="233" spans="2:65" s="12" customFormat="1">
      <c r="B233" s="150"/>
      <c r="D233" s="144" t="s">
        <v>169</v>
      </c>
      <c r="E233" s="151" t="s">
        <v>3</v>
      </c>
      <c r="F233" s="152" t="s">
        <v>995</v>
      </c>
      <c r="H233" s="153">
        <v>117.52</v>
      </c>
      <c r="I233" s="154"/>
      <c r="L233" s="150"/>
      <c r="M233" s="155"/>
      <c r="T233" s="156"/>
      <c r="AT233" s="151" t="s">
        <v>169</v>
      </c>
      <c r="AU233" s="151" t="s">
        <v>82</v>
      </c>
      <c r="AV233" s="12" t="s">
        <v>82</v>
      </c>
      <c r="AW233" s="12" t="s">
        <v>33</v>
      </c>
      <c r="AX233" s="12" t="s">
        <v>72</v>
      </c>
      <c r="AY233" s="151" t="s">
        <v>156</v>
      </c>
    </row>
    <row r="234" spans="2:65" s="13" customFormat="1">
      <c r="B234" s="161"/>
      <c r="D234" s="144" t="s">
        <v>169</v>
      </c>
      <c r="E234" s="162" t="s">
        <v>3</v>
      </c>
      <c r="F234" s="163" t="s">
        <v>442</v>
      </c>
      <c r="H234" s="164">
        <v>505.94299999999998</v>
      </c>
      <c r="I234" s="165"/>
      <c r="L234" s="161"/>
      <c r="M234" s="166"/>
      <c r="T234" s="167"/>
      <c r="AT234" s="162" t="s">
        <v>169</v>
      </c>
      <c r="AU234" s="162" t="s">
        <v>82</v>
      </c>
      <c r="AV234" s="13" t="s">
        <v>163</v>
      </c>
      <c r="AW234" s="13" t="s">
        <v>33</v>
      </c>
      <c r="AX234" s="13" t="s">
        <v>72</v>
      </c>
      <c r="AY234" s="162" t="s">
        <v>156</v>
      </c>
    </row>
    <row r="235" spans="2:65" s="12" customFormat="1">
      <c r="B235" s="150"/>
      <c r="D235" s="144" t="s">
        <v>169</v>
      </c>
      <c r="E235" s="151" t="s">
        <v>3</v>
      </c>
      <c r="F235" s="152" t="s">
        <v>996</v>
      </c>
      <c r="H235" s="153">
        <v>50.594000000000001</v>
      </c>
      <c r="I235" s="154"/>
      <c r="L235" s="150"/>
      <c r="M235" s="155"/>
      <c r="T235" s="156"/>
      <c r="AT235" s="151" t="s">
        <v>169</v>
      </c>
      <c r="AU235" s="151" t="s">
        <v>82</v>
      </c>
      <c r="AV235" s="12" t="s">
        <v>82</v>
      </c>
      <c r="AW235" s="12" t="s">
        <v>33</v>
      </c>
      <c r="AX235" s="12" t="s">
        <v>80</v>
      </c>
      <c r="AY235" s="151" t="s">
        <v>156</v>
      </c>
    </row>
    <row r="236" spans="2:65" s="1" customFormat="1" ht="24.15" customHeight="1">
      <c r="B236" s="130"/>
      <c r="C236" s="131" t="s">
        <v>343</v>
      </c>
      <c r="D236" s="131" t="s">
        <v>158</v>
      </c>
      <c r="E236" s="132" t="s">
        <v>997</v>
      </c>
      <c r="F236" s="133" t="s">
        <v>998</v>
      </c>
      <c r="G236" s="134" t="s">
        <v>161</v>
      </c>
      <c r="H236" s="135">
        <v>11.5</v>
      </c>
      <c r="I236" s="136"/>
      <c r="J236" s="137">
        <f>ROUND(I236*H236,2)</f>
        <v>0</v>
      </c>
      <c r="K236" s="133" t="s">
        <v>162</v>
      </c>
      <c r="L236" s="31"/>
      <c r="M236" s="138" t="s">
        <v>3</v>
      </c>
      <c r="N236" s="139" t="s">
        <v>43</v>
      </c>
      <c r="P236" s="140">
        <f>O236*H236</f>
        <v>0</v>
      </c>
      <c r="Q236" s="140">
        <v>1.34E-3</v>
      </c>
      <c r="R236" s="140">
        <f>Q236*H236</f>
        <v>1.541E-2</v>
      </c>
      <c r="S236" s="140">
        <v>0</v>
      </c>
      <c r="T236" s="141">
        <f>S236*H236</f>
        <v>0</v>
      </c>
      <c r="AR236" s="142" t="s">
        <v>163</v>
      </c>
      <c r="AT236" s="142" t="s">
        <v>158</v>
      </c>
      <c r="AU236" s="142" t="s">
        <v>82</v>
      </c>
      <c r="AY236" s="16" t="s">
        <v>156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80</v>
      </c>
      <c r="BK236" s="143">
        <f>ROUND(I236*H236,2)</f>
        <v>0</v>
      </c>
      <c r="BL236" s="16" t="s">
        <v>163</v>
      </c>
      <c r="BM236" s="142" t="s">
        <v>999</v>
      </c>
    </row>
    <row r="237" spans="2:65" s="1" customFormat="1" ht="19.2">
      <c r="B237" s="31"/>
      <c r="D237" s="144" t="s">
        <v>165</v>
      </c>
      <c r="F237" s="145" t="s">
        <v>1000</v>
      </c>
      <c r="I237" s="146"/>
      <c r="L237" s="31"/>
      <c r="M237" s="147"/>
      <c r="T237" s="52"/>
      <c r="AT237" s="16" t="s">
        <v>165</v>
      </c>
      <c r="AU237" s="16" t="s">
        <v>82</v>
      </c>
    </row>
    <row r="238" spans="2:65" s="1" customFormat="1">
      <c r="B238" s="31"/>
      <c r="D238" s="148" t="s">
        <v>167</v>
      </c>
      <c r="F238" s="149" t="s">
        <v>1001</v>
      </c>
      <c r="I238" s="146"/>
      <c r="L238" s="31"/>
      <c r="M238" s="147"/>
      <c r="T238" s="52"/>
      <c r="AT238" s="16" t="s">
        <v>167</v>
      </c>
      <c r="AU238" s="16" t="s">
        <v>82</v>
      </c>
    </row>
    <row r="239" spans="2:65" s="12" customFormat="1">
      <c r="B239" s="150"/>
      <c r="D239" s="144" t="s">
        <v>169</v>
      </c>
      <c r="E239" s="151" t="s">
        <v>3</v>
      </c>
      <c r="F239" s="152" t="s">
        <v>1002</v>
      </c>
      <c r="H239" s="153">
        <v>11.5</v>
      </c>
      <c r="I239" s="154"/>
      <c r="L239" s="150"/>
      <c r="M239" s="155"/>
      <c r="T239" s="156"/>
      <c r="AT239" s="151" t="s">
        <v>169</v>
      </c>
      <c r="AU239" s="151" t="s">
        <v>82</v>
      </c>
      <c r="AV239" s="12" t="s">
        <v>82</v>
      </c>
      <c r="AW239" s="12" t="s">
        <v>33</v>
      </c>
      <c r="AX239" s="12" t="s">
        <v>80</v>
      </c>
      <c r="AY239" s="151" t="s">
        <v>156</v>
      </c>
    </row>
    <row r="240" spans="2:65" s="1" customFormat="1" ht="24.15" customHeight="1">
      <c r="B240" s="130"/>
      <c r="C240" s="131" t="s">
        <v>349</v>
      </c>
      <c r="D240" s="131" t="s">
        <v>158</v>
      </c>
      <c r="E240" s="132" t="s">
        <v>1003</v>
      </c>
      <c r="F240" s="133" t="s">
        <v>1004</v>
      </c>
      <c r="G240" s="134" t="s">
        <v>161</v>
      </c>
      <c r="H240" s="135">
        <v>115</v>
      </c>
      <c r="I240" s="136"/>
      <c r="J240" s="137">
        <f>ROUND(I240*H240,2)</f>
        <v>0</v>
      </c>
      <c r="K240" s="133" t="s">
        <v>162</v>
      </c>
      <c r="L240" s="31"/>
      <c r="M240" s="138" t="s">
        <v>3</v>
      </c>
      <c r="N240" s="139" t="s">
        <v>43</v>
      </c>
      <c r="P240" s="140">
        <f>O240*H240</f>
        <v>0</v>
      </c>
      <c r="Q240" s="140">
        <v>2.0999999999999999E-3</v>
      </c>
      <c r="R240" s="140">
        <f>Q240*H240</f>
        <v>0.24149999999999999</v>
      </c>
      <c r="S240" s="140">
        <v>0</v>
      </c>
      <c r="T240" s="141">
        <f>S240*H240</f>
        <v>0</v>
      </c>
      <c r="AR240" s="142" t="s">
        <v>163</v>
      </c>
      <c r="AT240" s="142" t="s">
        <v>158</v>
      </c>
      <c r="AU240" s="142" t="s">
        <v>82</v>
      </c>
      <c r="AY240" s="16" t="s">
        <v>156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80</v>
      </c>
      <c r="BK240" s="143">
        <f>ROUND(I240*H240,2)</f>
        <v>0</v>
      </c>
      <c r="BL240" s="16" t="s">
        <v>163</v>
      </c>
      <c r="BM240" s="142" t="s">
        <v>1005</v>
      </c>
    </row>
    <row r="241" spans="2:65" s="1" customFormat="1" ht="19.2">
      <c r="B241" s="31"/>
      <c r="D241" s="144" t="s">
        <v>165</v>
      </c>
      <c r="F241" s="145" t="s">
        <v>1006</v>
      </c>
      <c r="I241" s="146"/>
      <c r="L241" s="31"/>
      <c r="M241" s="147"/>
      <c r="T241" s="52"/>
      <c r="AT241" s="16" t="s">
        <v>165</v>
      </c>
      <c r="AU241" s="16" t="s">
        <v>82</v>
      </c>
    </row>
    <row r="242" spans="2:65" s="1" customFormat="1">
      <c r="B242" s="31"/>
      <c r="D242" s="148" t="s">
        <v>167</v>
      </c>
      <c r="F242" s="149" t="s">
        <v>1007</v>
      </c>
      <c r="I242" s="146"/>
      <c r="L242" s="31"/>
      <c r="M242" s="147"/>
      <c r="T242" s="52"/>
      <c r="AT242" s="16" t="s">
        <v>167</v>
      </c>
      <c r="AU242" s="16" t="s">
        <v>82</v>
      </c>
    </row>
    <row r="243" spans="2:65" s="1" customFormat="1" ht="24.15" customHeight="1">
      <c r="B243" s="130"/>
      <c r="C243" s="131" t="s">
        <v>355</v>
      </c>
      <c r="D243" s="131" t="s">
        <v>158</v>
      </c>
      <c r="E243" s="132" t="s">
        <v>1008</v>
      </c>
      <c r="F243" s="133" t="s">
        <v>1009</v>
      </c>
      <c r="G243" s="134" t="s">
        <v>161</v>
      </c>
      <c r="H243" s="135">
        <v>505.94299999999998</v>
      </c>
      <c r="I243" s="136"/>
      <c r="J243" s="137">
        <f>ROUND(I243*H243,2)</f>
        <v>0</v>
      </c>
      <c r="K243" s="133" t="s">
        <v>162</v>
      </c>
      <c r="L243" s="31"/>
      <c r="M243" s="138" t="s">
        <v>3</v>
      </c>
      <c r="N243" s="139" t="s">
        <v>43</v>
      </c>
      <c r="P243" s="140">
        <f>O243*H243</f>
        <v>0</v>
      </c>
      <c r="Q243" s="140">
        <v>1.09E-3</v>
      </c>
      <c r="R243" s="140">
        <f>Q243*H243</f>
        <v>0.55147787000000004</v>
      </c>
      <c r="S243" s="140">
        <v>0</v>
      </c>
      <c r="T243" s="141">
        <f>S243*H243</f>
        <v>0</v>
      </c>
      <c r="AR243" s="142" t="s">
        <v>163</v>
      </c>
      <c r="AT243" s="142" t="s">
        <v>158</v>
      </c>
      <c r="AU243" s="142" t="s">
        <v>82</v>
      </c>
      <c r="AY243" s="16" t="s">
        <v>156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163</v>
      </c>
      <c r="BM243" s="142" t="s">
        <v>1010</v>
      </c>
    </row>
    <row r="244" spans="2:65" s="1" customFormat="1" ht="19.2">
      <c r="B244" s="31"/>
      <c r="D244" s="144" t="s">
        <v>165</v>
      </c>
      <c r="F244" s="145" t="s">
        <v>1011</v>
      </c>
      <c r="I244" s="146"/>
      <c r="L244" s="31"/>
      <c r="M244" s="147"/>
      <c r="T244" s="52"/>
      <c r="AT244" s="16" t="s">
        <v>165</v>
      </c>
      <c r="AU244" s="16" t="s">
        <v>82</v>
      </c>
    </row>
    <row r="245" spans="2:65" s="1" customFormat="1">
      <c r="B245" s="31"/>
      <c r="D245" s="148" t="s">
        <v>167</v>
      </c>
      <c r="F245" s="149" t="s">
        <v>1012</v>
      </c>
      <c r="I245" s="146"/>
      <c r="L245" s="31"/>
      <c r="M245" s="147"/>
      <c r="T245" s="52"/>
      <c r="AT245" s="16" t="s">
        <v>167</v>
      </c>
      <c r="AU245" s="16" t="s">
        <v>82</v>
      </c>
    </row>
    <row r="246" spans="2:65" s="12" customFormat="1">
      <c r="B246" s="150"/>
      <c r="D246" s="144" t="s">
        <v>169</v>
      </c>
      <c r="E246" s="151" t="s">
        <v>3</v>
      </c>
      <c r="F246" s="152" t="s">
        <v>950</v>
      </c>
      <c r="H246" s="153">
        <v>117.983</v>
      </c>
      <c r="I246" s="154"/>
      <c r="L246" s="150"/>
      <c r="M246" s="155"/>
      <c r="T246" s="156"/>
      <c r="AT246" s="151" t="s">
        <v>169</v>
      </c>
      <c r="AU246" s="151" t="s">
        <v>82</v>
      </c>
      <c r="AV246" s="12" t="s">
        <v>82</v>
      </c>
      <c r="AW246" s="12" t="s">
        <v>33</v>
      </c>
      <c r="AX246" s="12" t="s">
        <v>72</v>
      </c>
      <c r="AY246" s="151" t="s">
        <v>156</v>
      </c>
    </row>
    <row r="247" spans="2:65" s="12" customFormat="1">
      <c r="B247" s="150"/>
      <c r="D247" s="144" t="s">
        <v>169</v>
      </c>
      <c r="E247" s="151" t="s">
        <v>3</v>
      </c>
      <c r="F247" s="152" t="s">
        <v>951</v>
      </c>
      <c r="H247" s="153">
        <v>125.8</v>
      </c>
      <c r="I247" s="154"/>
      <c r="L247" s="150"/>
      <c r="M247" s="155"/>
      <c r="T247" s="156"/>
      <c r="AT247" s="151" t="s">
        <v>169</v>
      </c>
      <c r="AU247" s="151" t="s">
        <v>82</v>
      </c>
      <c r="AV247" s="12" t="s">
        <v>82</v>
      </c>
      <c r="AW247" s="12" t="s">
        <v>33</v>
      </c>
      <c r="AX247" s="12" t="s">
        <v>72</v>
      </c>
      <c r="AY247" s="151" t="s">
        <v>156</v>
      </c>
    </row>
    <row r="248" spans="2:65" s="12" customFormat="1">
      <c r="B248" s="150"/>
      <c r="D248" s="144" t="s">
        <v>169</v>
      </c>
      <c r="E248" s="151" t="s">
        <v>3</v>
      </c>
      <c r="F248" s="152" t="s">
        <v>952</v>
      </c>
      <c r="H248" s="153">
        <v>144.63999999999999</v>
      </c>
      <c r="I248" s="154"/>
      <c r="L248" s="150"/>
      <c r="M248" s="155"/>
      <c r="T248" s="156"/>
      <c r="AT248" s="151" t="s">
        <v>169</v>
      </c>
      <c r="AU248" s="151" t="s">
        <v>82</v>
      </c>
      <c r="AV248" s="12" t="s">
        <v>82</v>
      </c>
      <c r="AW248" s="12" t="s">
        <v>33</v>
      </c>
      <c r="AX248" s="12" t="s">
        <v>72</v>
      </c>
      <c r="AY248" s="151" t="s">
        <v>156</v>
      </c>
    </row>
    <row r="249" spans="2:65" s="12" customFormat="1">
      <c r="B249" s="150"/>
      <c r="D249" s="144" t="s">
        <v>169</v>
      </c>
      <c r="E249" s="151" t="s">
        <v>3</v>
      </c>
      <c r="F249" s="152" t="s">
        <v>958</v>
      </c>
      <c r="H249" s="153">
        <v>94.8</v>
      </c>
      <c r="I249" s="154"/>
      <c r="L249" s="150"/>
      <c r="M249" s="155"/>
      <c r="T249" s="156"/>
      <c r="AT249" s="151" t="s">
        <v>169</v>
      </c>
      <c r="AU249" s="151" t="s">
        <v>82</v>
      </c>
      <c r="AV249" s="12" t="s">
        <v>82</v>
      </c>
      <c r="AW249" s="12" t="s">
        <v>33</v>
      </c>
      <c r="AX249" s="12" t="s">
        <v>72</v>
      </c>
      <c r="AY249" s="151" t="s">
        <v>156</v>
      </c>
    </row>
    <row r="250" spans="2:65" s="12" customFormat="1">
      <c r="B250" s="150"/>
      <c r="D250" s="144" t="s">
        <v>169</v>
      </c>
      <c r="E250" s="151" t="s">
        <v>3</v>
      </c>
      <c r="F250" s="152" t="s">
        <v>959</v>
      </c>
      <c r="H250" s="153">
        <v>22.72</v>
      </c>
      <c r="I250" s="154"/>
      <c r="L250" s="150"/>
      <c r="M250" s="155"/>
      <c r="T250" s="156"/>
      <c r="AT250" s="151" t="s">
        <v>169</v>
      </c>
      <c r="AU250" s="151" t="s">
        <v>82</v>
      </c>
      <c r="AV250" s="12" t="s">
        <v>82</v>
      </c>
      <c r="AW250" s="12" t="s">
        <v>33</v>
      </c>
      <c r="AX250" s="12" t="s">
        <v>72</v>
      </c>
      <c r="AY250" s="151" t="s">
        <v>156</v>
      </c>
    </row>
    <row r="251" spans="2:65" s="13" customFormat="1">
      <c r="B251" s="161"/>
      <c r="D251" s="144" t="s">
        <v>169</v>
      </c>
      <c r="E251" s="162" t="s">
        <v>3</v>
      </c>
      <c r="F251" s="163" t="s">
        <v>442</v>
      </c>
      <c r="H251" s="164">
        <v>505.94299999999998</v>
      </c>
      <c r="I251" s="165"/>
      <c r="L251" s="161"/>
      <c r="M251" s="166"/>
      <c r="T251" s="167"/>
      <c r="AT251" s="162" t="s">
        <v>169</v>
      </c>
      <c r="AU251" s="162" t="s">
        <v>82</v>
      </c>
      <c r="AV251" s="13" t="s">
        <v>163</v>
      </c>
      <c r="AW251" s="13" t="s">
        <v>33</v>
      </c>
      <c r="AX251" s="13" t="s">
        <v>80</v>
      </c>
      <c r="AY251" s="162" t="s">
        <v>156</v>
      </c>
    </row>
    <row r="252" spans="2:65" s="1" customFormat="1" ht="33" customHeight="1">
      <c r="B252" s="130"/>
      <c r="C252" s="131" t="s">
        <v>202</v>
      </c>
      <c r="D252" s="131" t="s">
        <v>158</v>
      </c>
      <c r="E252" s="132" t="s">
        <v>1013</v>
      </c>
      <c r="F252" s="133" t="s">
        <v>1014</v>
      </c>
      <c r="G252" s="134" t="s">
        <v>516</v>
      </c>
      <c r="H252" s="135">
        <v>137.85</v>
      </c>
      <c r="I252" s="136"/>
      <c r="J252" s="137">
        <f>ROUND(I252*H252,2)</f>
        <v>0</v>
      </c>
      <c r="K252" s="133" t="s">
        <v>162</v>
      </c>
      <c r="L252" s="31"/>
      <c r="M252" s="138" t="s">
        <v>3</v>
      </c>
      <c r="N252" s="139" t="s">
        <v>43</v>
      </c>
      <c r="P252" s="140">
        <f>O252*H252</f>
        <v>0</v>
      </c>
      <c r="Q252" s="140">
        <v>6.4999999999999997E-4</v>
      </c>
      <c r="R252" s="140">
        <f>Q252*H252</f>
        <v>8.9602499999999988E-2</v>
      </c>
      <c r="S252" s="140">
        <v>1E-3</v>
      </c>
      <c r="T252" s="141">
        <f>S252*H252</f>
        <v>0.13785</v>
      </c>
      <c r="AR252" s="142" t="s">
        <v>163</v>
      </c>
      <c r="AT252" s="142" t="s">
        <v>158</v>
      </c>
      <c r="AU252" s="142" t="s">
        <v>82</v>
      </c>
      <c r="AY252" s="16" t="s">
        <v>156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80</v>
      </c>
      <c r="BK252" s="143">
        <f>ROUND(I252*H252,2)</f>
        <v>0</v>
      </c>
      <c r="BL252" s="16" t="s">
        <v>163</v>
      </c>
      <c r="BM252" s="142" t="s">
        <v>1015</v>
      </c>
    </row>
    <row r="253" spans="2:65" s="1" customFormat="1" ht="28.8">
      <c r="B253" s="31"/>
      <c r="D253" s="144" t="s">
        <v>165</v>
      </c>
      <c r="F253" s="145" t="s">
        <v>1016</v>
      </c>
      <c r="I253" s="146"/>
      <c r="L253" s="31"/>
      <c r="M253" s="147"/>
      <c r="T253" s="52"/>
      <c r="AT253" s="16" t="s">
        <v>165</v>
      </c>
      <c r="AU253" s="16" t="s">
        <v>82</v>
      </c>
    </row>
    <row r="254" spans="2:65" s="1" customFormat="1">
      <c r="B254" s="31"/>
      <c r="D254" s="148" t="s">
        <v>167</v>
      </c>
      <c r="F254" s="149" t="s">
        <v>1017</v>
      </c>
      <c r="I254" s="146"/>
      <c r="L254" s="31"/>
      <c r="M254" s="147"/>
      <c r="T254" s="52"/>
      <c r="AT254" s="16" t="s">
        <v>167</v>
      </c>
      <c r="AU254" s="16" t="s">
        <v>82</v>
      </c>
    </row>
    <row r="255" spans="2:65" s="12" customFormat="1">
      <c r="B255" s="150"/>
      <c r="D255" s="144" t="s">
        <v>169</v>
      </c>
      <c r="E255" s="151" t="s">
        <v>3</v>
      </c>
      <c r="F255" s="152" t="s">
        <v>1018</v>
      </c>
      <c r="H255" s="153">
        <v>137.85</v>
      </c>
      <c r="I255" s="154"/>
      <c r="L255" s="150"/>
      <c r="M255" s="155"/>
      <c r="T255" s="156"/>
      <c r="AT255" s="151" t="s">
        <v>169</v>
      </c>
      <c r="AU255" s="151" t="s">
        <v>82</v>
      </c>
      <c r="AV255" s="12" t="s">
        <v>82</v>
      </c>
      <c r="AW255" s="12" t="s">
        <v>33</v>
      </c>
      <c r="AX255" s="12" t="s">
        <v>80</v>
      </c>
      <c r="AY255" s="151" t="s">
        <v>156</v>
      </c>
    </row>
    <row r="256" spans="2:65" s="1" customFormat="1" ht="24.15" customHeight="1">
      <c r="B256" s="130"/>
      <c r="C256" s="131" t="s">
        <v>366</v>
      </c>
      <c r="D256" s="131" t="s">
        <v>158</v>
      </c>
      <c r="E256" s="132" t="s">
        <v>1019</v>
      </c>
      <c r="F256" s="133" t="s">
        <v>1020</v>
      </c>
      <c r="G256" s="134" t="s">
        <v>516</v>
      </c>
      <c r="H256" s="135">
        <v>44</v>
      </c>
      <c r="I256" s="136"/>
      <c r="J256" s="137">
        <f>ROUND(I256*H256,2)</f>
        <v>0</v>
      </c>
      <c r="K256" s="133" t="s">
        <v>162</v>
      </c>
      <c r="L256" s="31"/>
      <c r="M256" s="138" t="s">
        <v>3</v>
      </c>
      <c r="N256" s="139" t="s">
        <v>43</v>
      </c>
      <c r="P256" s="140">
        <f>O256*H256</f>
        <v>0</v>
      </c>
      <c r="Q256" s="140">
        <v>7.6000000000000004E-4</v>
      </c>
      <c r="R256" s="140">
        <f>Q256*H256</f>
        <v>3.3440000000000004E-2</v>
      </c>
      <c r="S256" s="140">
        <v>0</v>
      </c>
      <c r="T256" s="141">
        <f>S256*H256</f>
        <v>0</v>
      </c>
      <c r="AR256" s="142" t="s">
        <v>163</v>
      </c>
      <c r="AT256" s="142" t="s">
        <v>158</v>
      </c>
      <c r="AU256" s="142" t="s">
        <v>82</v>
      </c>
      <c r="AY256" s="16" t="s">
        <v>156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80</v>
      </c>
      <c r="BK256" s="143">
        <f>ROUND(I256*H256,2)</f>
        <v>0</v>
      </c>
      <c r="BL256" s="16" t="s">
        <v>163</v>
      </c>
      <c r="BM256" s="142" t="s">
        <v>1021</v>
      </c>
    </row>
    <row r="257" spans="2:65" s="1" customFormat="1" ht="28.8">
      <c r="B257" s="31"/>
      <c r="D257" s="144" t="s">
        <v>165</v>
      </c>
      <c r="F257" s="145" t="s">
        <v>1022</v>
      </c>
      <c r="I257" s="146"/>
      <c r="L257" s="31"/>
      <c r="M257" s="147"/>
      <c r="T257" s="52"/>
      <c r="AT257" s="16" t="s">
        <v>165</v>
      </c>
      <c r="AU257" s="16" t="s">
        <v>82</v>
      </c>
    </row>
    <row r="258" spans="2:65" s="1" customFormat="1">
      <c r="B258" s="31"/>
      <c r="D258" s="148" t="s">
        <v>167</v>
      </c>
      <c r="F258" s="149" t="s">
        <v>1023</v>
      </c>
      <c r="I258" s="146"/>
      <c r="L258" s="31"/>
      <c r="M258" s="147"/>
      <c r="T258" s="52"/>
      <c r="AT258" s="16" t="s">
        <v>167</v>
      </c>
      <c r="AU258" s="16" t="s">
        <v>82</v>
      </c>
    </row>
    <row r="259" spans="2:65" s="12" customFormat="1">
      <c r="B259" s="150"/>
      <c r="D259" s="144" t="s">
        <v>169</v>
      </c>
      <c r="E259" s="151" t="s">
        <v>3</v>
      </c>
      <c r="F259" s="152" t="s">
        <v>1024</v>
      </c>
      <c r="H259" s="153">
        <v>44</v>
      </c>
      <c r="I259" s="154"/>
      <c r="L259" s="150"/>
      <c r="M259" s="155"/>
      <c r="T259" s="156"/>
      <c r="AT259" s="151" t="s">
        <v>169</v>
      </c>
      <c r="AU259" s="151" t="s">
        <v>82</v>
      </c>
      <c r="AV259" s="12" t="s">
        <v>82</v>
      </c>
      <c r="AW259" s="12" t="s">
        <v>33</v>
      </c>
      <c r="AX259" s="12" t="s">
        <v>80</v>
      </c>
      <c r="AY259" s="151" t="s">
        <v>156</v>
      </c>
    </row>
    <row r="260" spans="2:65" s="11" customFormat="1" ht="22.8" customHeight="1">
      <c r="B260" s="118"/>
      <c r="D260" s="119" t="s">
        <v>71</v>
      </c>
      <c r="E260" s="128" t="s">
        <v>395</v>
      </c>
      <c r="F260" s="128" t="s">
        <v>396</v>
      </c>
      <c r="I260" s="121"/>
      <c r="J260" s="129">
        <f>BK260</f>
        <v>0</v>
      </c>
      <c r="L260" s="118"/>
      <c r="M260" s="123"/>
      <c r="P260" s="124">
        <f>SUM(P261:P276)</f>
        <v>0</v>
      </c>
      <c r="R260" s="124">
        <f>SUM(R261:R276)</f>
        <v>0</v>
      </c>
      <c r="T260" s="125">
        <f>SUM(T261:T276)</f>
        <v>0</v>
      </c>
      <c r="AR260" s="119" t="s">
        <v>80</v>
      </c>
      <c r="AT260" s="126" t="s">
        <v>71</v>
      </c>
      <c r="AU260" s="126" t="s">
        <v>80</v>
      </c>
      <c r="AY260" s="119" t="s">
        <v>156</v>
      </c>
      <c r="BK260" s="127">
        <f>SUM(BK261:BK276)</f>
        <v>0</v>
      </c>
    </row>
    <row r="261" spans="2:65" s="1" customFormat="1" ht="24.15" customHeight="1">
      <c r="B261" s="130"/>
      <c r="C261" s="131" t="s">
        <v>372</v>
      </c>
      <c r="D261" s="131" t="s">
        <v>158</v>
      </c>
      <c r="E261" s="132" t="s">
        <v>1025</v>
      </c>
      <c r="F261" s="133" t="s">
        <v>1026</v>
      </c>
      <c r="G261" s="134" t="s">
        <v>400</v>
      </c>
      <c r="H261" s="135">
        <v>229.27099999999999</v>
      </c>
      <c r="I261" s="136"/>
      <c r="J261" s="137">
        <f>ROUND(I261*H261,2)</f>
        <v>0</v>
      </c>
      <c r="K261" s="133" t="s">
        <v>162</v>
      </c>
      <c r="L261" s="31"/>
      <c r="M261" s="138" t="s">
        <v>3</v>
      </c>
      <c r="N261" s="139" t="s">
        <v>43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163</v>
      </c>
      <c r="AT261" s="142" t="s">
        <v>158</v>
      </c>
      <c r="AU261" s="142" t="s">
        <v>82</v>
      </c>
      <c r="AY261" s="16" t="s">
        <v>156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80</v>
      </c>
      <c r="BK261" s="143">
        <f>ROUND(I261*H261,2)</f>
        <v>0</v>
      </c>
      <c r="BL261" s="16" t="s">
        <v>163</v>
      </c>
      <c r="BM261" s="142" t="s">
        <v>1027</v>
      </c>
    </row>
    <row r="262" spans="2:65" s="1" customFormat="1" ht="19.2">
      <c r="B262" s="31"/>
      <c r="D262" s="144" t="s">
        <v>165</v>
      </c>
      <c r="F262" s="145" t="s">
        <v>1028</v>
      </c>
      <c r="I262" s="146"/>
      <c r="L262" s="31"/>
      <c r="M262" s="147"/>
      <c r="T262" s="52"/>
      <c r="AT262" s="16" t="s">
        <v>165</v>
      </c>
      <c r="AU262" s="16" t="s">
        <v>82</v>
      </c>
    </row>
    <row r="263" spans="2:65" s="1" customFormat="1">
      <c r="B263" s="31"/>
      <c r="D263" s="148" t="s">
        <v>167</v>
      </c>
      <c r="F263" s="149" t="s">
        <v>1029</v>
      </c>
      <c r="I263" s="146"/>
      <c r="L263" s="31"/>
      <c r="M263" s="147"/>
      <c r="T263" s="52"/>
      <c r="AT263" s="16" t="s">
        <v>167</v>
      </c>
      <c r="AU263" s="16" t="s">
        <v>82</v>
      </c>
    </row>
    <row r="264" spans="2:65" s="1" customFormat="1" ht="24.15" customHeight="1">
      <c r="B264" s="130"/>
      <c r="C264" s="131" t="s">
        <v>380</v>
      </c>
      <c r="D264" s="131" t="s">
        <v>158</v>
      </c>
      <c r="E264" s="132" t="s">
        <v>1030</v>
      </c>
      <c r="F264" s="133" t="s">
        <v>1031</v>
      </c>
      <c r="G264" s="134" t="s">
        <v>400</v>
      </c>
      <c r="H264" s="135">
        <v>4938.9759999999997</v>
      </c>
      <c r="I264" s="136"/>
      <c r="J264" s="137">
        <f>ROUND(I264*H264,2)</f>
        <v>0</v>
      </c>
      <c r="K264" s="133" t="s">
        <v>162</v>
      </c>
      <c r="L264" s="31"/>
      <c r="M264" s="138" t="s">
        <v>3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163</v>
      </c>
      <c r="AT264" s="142" t="s">
        <v>158</v>
      </c>
      <c r="AU264" s="142" t="s">
        <v>82</v>
      </c>
      <c r="AY264" s="16" t="s">
        <v>156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80</v>
      </c>
      <c r="BK264" s="143">
        <f>ROUND(I264*H264,2)</f>
        <v>0</v>
      </c>
      <c r="BL264" s="16" t="s">
        <v>163</v>
      </c>
      <c r="BM264" s="142" t="s">
        <v>1032</v>
      </c>
    </row>
    <row r="265" spans="2:65" s="1" customFormat="1" ht="28.8">
      <c r="B265" s="31"/>
      <c r="D265" s="144" t="s">
        <v>165</v>
      </c>
      <c r="F265" s="145" t="s">
        <v>1033</v>
      </c>
      <c r="I265" s="146"/>
      <c r="L265" s="31"/>
      <c r="M265" s="147"/>
      <c r="T265" s="52"/>
      <c r="AT265" s="16" t="s">
        <v>165</v>
      </c>
      <c r="AU265" s="16" t="s">
        <v>82</v>
      </c>
    </row>
    <row r="266" spans="2:65" s="1" customFormat="1">
      <c r="B266" s="31"/>
      <c r="D266" s="148" t="s">
        <v>167</v>
      </c>
      <c r="F266" s="149" t="s">
        <v>1034</v>
      </c>
      <c r="I266" s="146"/>
      <c r="L266" s="31"/>
      <c r="M266" s="147"/>
      <c r="T266" s="52"/>
      <c r="AT266" s="16" t="s">
        <v>167</v>
      </c>
      <c r="AU266" s="16" t="s">
        <v>82</v>
      </c>
    </row>
    <row r="267" spans="2:65" s="12" customFormat="1">
      <c r="B267" s="150"/>
      <c r="D267" s="144" t="s">
        <v>169</v>
      </c>
      <c r="E267" s="151" t="s">
        <v>3</v>
      </c>
      <c r="F267" s="152" t="s">
        <v>1035</v>
      </c>
      <c r="H267" s="153">
        <v>4938.9759999999997</v>
      </c>
      <c r="I267" s="154"/>
      <c r="L267" s="150"/>
      <c r="M267" s="155"/>
      <c r="T267" s="156"/>
      <c r="AT267" s="151" t="s">
        <v>169</v>
      </c>
      <c r="AU267" s="151" t="s">
        <v>82</v>
      </c>
      <c r="AV267" s="12" t="s">
        <v>82</v>
      </c>
      <c r="AW267" s="12" t="s">
        <v>33</v>
      </c>
      <c r="AX267" s="12" t="s">
        <v>80</v>
      </c>
      <c r="AY267" s="151" t="s">
        <v>156</v>
      </c>
    </row>
    <row r="268" spans="2:65" s="1" customFormat="1" ht="24.15" customHeight="1">
      <c r="B268" s="130"/>
      <c r="C268" s="131" t="s">
        <v>388</v>
      </c>
      <c r="D268" s="131" t="s">
        <v>158</v>
      </c>
      <c r="E268" s="132" t="s">
        <v>1036</v>
      </c>
      <c r="F268" s="133" t="s">
        <v>1037</v>
      </c>
      <c r="G268" s="134" t="s">
        <v>400</v>
      </c>
      <c r="H268" s="135">
        <v>99</v>
      </c>
      <c r="I268" s="136"/>
      <c r="J268" s="137">
        <f>ROUND(I268*H268,2)</f>
        <v>0</v>
      </c>
      <c r="K268" s="133" t="s">
        <v>162</v>
      </c>
      <c r="L268" s="31"/>
      <c r="M268" s="138" t="s">
        <v>3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163</v>
      </c>
      <c r="AT268" s="142" t="s">
        <v>158</v>
      </c>
      <c r="AU268" s="142" t="s">
        <v>82</v>
      </c>
      <c r="AY268" s="16" t="s">
        <v>156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80</v>
      </c>
      <c r="BK268" s="143">
        <f>ROUND(I268*H268,2)</f>
        <v>0</v>
      </c>
      <c r="BL268" s="16" t="s">
        <v>163</v>
      </c>
      <c r="BM268" s="142" t="s">
        <v>1038</v>
      </c>
    </row>
    <row r="269" spans="2:65" s="1" customFormat="1" ht="28.8">
      <c r="B269" s="31"/>
      <c r="D269" s="144" t="s">
        <v>165</v>
      </c>
      <c r="F269" s="145" t="s">
        <v>1039</v>
      </c>
      <c r="I269" s="146"/>
      <c r="L269" s="31"/>
      <c r="M269" s="147"/>
      <c r="T269" s="52"/>
      <c r="AT269" s="16" t="s">
        <v>165</v>
      </c>
      <c r="AU269" s="16" t="s">
        <v>82</v>
      </c>
    </row>
    <row r="270" spans="2:65" s="1" customFormat="1">
      <c r="B270" s="31"/>
      <c r="D270" s="148" t="s">
        <v>167</v>
      </c>
      <c r="F270" s="149" t="s">
        <v>1040</v>
      </c>
      <c r="I270" s="146"/>
      <c r="L270" s="31"/>
      <c r="M270" s="147"/>
      <c r="T270" s="52"/>
      <c r="AT270" s="16" t="s">
        <v>167</v>
      </c>
      <c r="AU270" s="16" t="s">
        <v>82</v>
      </c>
    </row>
    <row r="271" spans="2:65" s="12" customFormat="1">
      <c r="B271" s="150"/>
      <c r="D271" s="144" t="s">
        <v>169</v>
      </c>
      <c r="E271" s="151" t="s">
        <v>3</v>
      </c>
      <c r="F271" s="152" t="s">
        <v>1041</v>
      </c>
      <c r="H271" s="153">
        <v>49.5</v>
      </c>
      <c r="I271" s="154"/>
      <c r="L271" s="150"/>
      <c r="M271" s="155"/>
      <c r="T271" s="156"/>
      <c r="AT271" s="151" t="s">
        <v>169</v>
      </c>
      <c r="AU271" s="151" t="s">
        <v>82</v>
      </c>
      <c r="AV271" s="12" t="s">
        <v>82</v>
      </c>
      <c r="AW271" s="12" t="s">
        <v>33</v>
      </c>
      <c r="AX271" s="12" t="s">
        <v>72</v>
      </c>
      <c r="AY271" s="151" t="s">
        <v>156</v>
      </c>
    </row>
    <row r="272" spans="2:65" s="12" customFormat="1">
      <c r="B272" s="150"/>
      <c r="D272" s="144" t="s">
        <v>169</v>
      </c>
      <c r="E272" s="151" t="s">
        <v>3</v>
      </c>
      <c r="F272" s="152" t="s">
        <v>1042</v>
      </c>
      <c r="H272" s="153">
        <v>99</v>
      </c>
      <c r="I272" s="154"/>
      <c r="L272" s="150"/>
      <c r="M272" s="155"/>
      <c r="T272" s="156"/>
      <c r="AT272" s="151" t="s">
        <v>169</v>
      </c>
      <c r="AU272" s="151" t="s">
        <v>82</v>
      </c>
      <c r="AV272" s="12" t="s">
        <v>82</v>
      </c>
      <c r="AW272" s="12" t="s">
        <v>33</v>
      </c>
      <c r="AX272" s="12" t="s">
        <v>80</v>
      </c>
      <c r="AY272" s="151" t="s">
        <v>156</v>
      </c>
    </row>
    <row r="273" spans="2:65" s="1" customFormat="1" ht="24.15" customHeight="1">
      <c r="B273" s="130"/>
      <c r="C273" s="131" t="s">
        <v>397</v>
      </c>
      <c r="D273" s="131" t="s">
        <v>158</v>
      </c>
      <c r="E273" s="132" t="s">
        <v>1043</v>
      </c>
      <c r="F273" s="133" t="s">
        <v>1044</v>
      </c>
      <c r="G273" s="134" t="s">
        <v>400</v>
      </c>
      <c r="H273" s="135">
        <v>99</v>
      </c>
      <c r="I273" s="136"/>
      <c r="J273" s="137">
        <f>ROUND(I273*H273,2)</f>
        <v>0</v>
      </c>
      <c r="K273" s="133" t="s">
        <v>162</v>
      </c>
      <c r="L273" s="31"/>
      <c r="M273" s="138" t="s">
        <v>3</v>
      </c>
      <c r="N273" s="139" t="s">
        <v>43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163</v>
      </c>
      <c r="AT273" s="142" t="s">
        <v>158</v>
      </c>
      <c r="AU273" s="142" t="s">
        <v>82</v>
      </c>
      <c r="AY273" s="16" t="s">
        <v>156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80</v>
      </c>
      <c r="BK273" s="143">
        <f>ROUND(I273*H273,2)</f>
        <v>0</v>
      </c>
      <c r="BL273" s="16" t="s">
        <v>163</v>
      </c>
      <c r="BM273" s="142" t="s">
        <v>1045</v>
      </c>
    </row>
    <row r="274" spans="2:65" s="1" customFormat="1" ht="19.2">
      <c r="B274" s="31"/>
      <c r="D274" s="144" t="s">
        <v>165</v>
      </c>
      <c r="F274" s="145" t="s">
        <v>1046</v>
      </c>
      <c r="I274" s="146"/>
      <c r="L274" s="31"/>
      <c r="M274" s="147"/>
      <c r="T274" s="52"/>
      <c r="AT274" s="16" t="s">
        <v>165</v>
      </c>
      <c r="AU274" s="16" t="s">
        <v>82</v>
      </c>
    </row>
    <row r="275" spans="2:65" s="1" customFormat="1">
      <c r="B275" s="31"/>
      <c r="D275" s="148" t="s">
        <v>167</v>
      </c>
      <c r="F275" s="149" t="s">
        <v>1047</v>
      </c>
      <c r="I275" s="146"/>
      <c r="L275" s="31"/>
      <c r="M275" s="147"/>
      <c r="T275" s="52"/>
      <c r="AT275" s="16" t="s">
        <v>167</v>
      </c>
      <c r="AU275" s="16" t="s">
        <v>82</v>
      </c>
    </row>
    <row r="276" spans="2:65" s="12" customFormat="1">
      <c r="B276" s="150"/>
      <c r="D276" s="144" t="s">
        <v>169</v>
      </c>
      <c r="E276" s="151" t="s">
        <v>3</v>
      </c>
      <c r="F276" s="152" t="s">
        <v>1042</v>
      </c>
      <c r="H276" s="153">
        <v>99</v>
      </c>
      <c r="I276" s="154"/>
      <c r="L276" s="150"/>
      <c r="M276" s="155"/>
      <c r="T276" s="156"/>
      <c r="AT276" s="151" t="s">
        <v>169</v>
      </c>
      <c r="AU276" s="151" t="s">
        <v>82</v>
      </c>
      <c r="AV276" s="12" t="s">
        <v>82</v>
      </c>
      <c r="AW276" s="12" t="s">
        <v>33</v>
      </c>
      <c r="AX276" s="12" t="s">
        <v>80</v>
      </c>
      <c r="AY276" s="151" t="s">
        <v>156</v>
      </c>
    </row>
    <row r="277" spans="2:65" s="11" customFormat="1" ht="22.8" customHeight="1">
      <c r="B277" s="118"/>
      <c r="D277" s="119" t="s">
        <v>71</v>
      </c>
      <c r="E277" s="128" t="s">
        <v>626</v>
      </c>
      <c r="F277" s="128" t="s">
        <v>627</v>
      </c>
      <c r="I277" s="121"/>
      <c r="J277" s="129">
        <f>BK277</f>
        <v>0</v>
      </c>
      <c r="L277" s="118"/>
      <c r="M277" s="123"/>
      <c r="P277" s="124">
        <f>SUM(P278:P280)</f>
        <v>0</v>
      </c>
      <c r="R277" s="124">
        <f>SUM(R278:R280)</f>
        <v>0</v>
      </c>
      <c r="T277" s="125">
        <f>SUM(T278:T280)</f>
        <v>0</v>
      </c>
      <c r="AR277" s="119" t="s">
        <v>80</v>
      </c>
      <c r="AT277" s="126" t="s">
        <v>71</v>
      </c>
      <c r="AU277" s="126" t="s">
        <v>80</v>
      </c>
      <c r="AY277" s="119" t="s">
        <v>156</v>
      </c>
      <c r="BK277" s="127">
        <f>SUM(BK278:BK280)</f>
        <v>0</v>
      </c>
    </row>
    <row r="278" spans="2:65" s="1" customFormat="1" ht="24.15" customHeight="1">
      <c r="B278" s="130"/>
      <c r="C278" s="131" t="s">
        <v>404</v>
      </c>
      <c r="D278" s="131" t="s">
        <v>158</v>
      </c>
      <c r="E278" s="132" t="s">
        <v>1048</v>
      </c>
      <c r="F278" s="133" t="s">
        <v>1049</v>
      </c>
      <c r="G278" s="134" t="s">
        <v>400</v>
      </c>
      <c r="H278" s="135">
        <v>163.756</v>
      </c>
      <c r="I278" s="136"/>
      <c r="J278" s="137">
        <f>ROUND(I278*H278,2)</f>
        <v>0</v>
      </c>
      <c r="K278" s="133" t="s">
        <v>162</v>
      </c>
      <c r="L278" s="31"/>
      <c r="M278" s="138" t="s">
        <v>3</v>
      </c>
      <c r="N278" s="139" t="s">
        <v>43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163</v>
      </c>
      <c r="AT278" s="142" t="s">
        <v>158</v>
      </c>
      <c r="AU278" s="142" t="s">
        <v>82</v>
      </c>
      <c r="AY278" s="16" t="s">
        <v>156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80</v>
      </c>
      <c r="BK278" s="143">
        <f>ROUND(I278*H278,2)</f>
        <v>0</v>
      </c>
      <c r="BL278" s="16" t="s">
        <v>163</v>
      </c>
      <c r="BM278" s="142" t="s">
        <v>1050</v>
      </c>
    </row>
    <row r="279" spans="2:65" s="1" customFormat="1" ht="28.8">
      <c r="B279" s="31"/>
      <c r="D279" s="144" t="s">
        <v>165</v>
      </c>
      <c r="F279" s="145" t="s">
        <v>1051</v>
      </c>
      <c r="I279" s="146"/>
      <c r="L279" s="31"/>
      <c r="M279" s="147"/>
      <c r="T279" s="52"/>
      <c r="AT279" s="16" t="s">
        <v>165</v>
      </c>
      <c r="AU279" s="16" t="s">
        <v>82</v>
      </c>
    </row>
    <row r="280" spans="2:65" s="1" customFormat="1">
      <c r="B280" s="31"/>
      <c r="D280" s="148" t="s">
        <v>167</v>
      </c>
      <c r="F280" s="149" t="s">
        <v>1052</v>
      </c>
      <c r="I280" s="146"/>
      <c r="L280" s="31"/>
      <c r="M280" s="147"/>
      <c r="T280" s="52"/>
      <c r="AT280" s="16" t="s">
        <v>167</v>
      </c>
      <c r="AU280" s="16" t="s">
        <v>82</v>
      </c>
    </row>
    <row r="281" spans="2:65" s="11" customFormat="1" ht="25.95" customHeight="1">
      <c r="B281" s="118"/>
      <c r="D281" s="119" t="s">
        <v>71</v>
      </c>
      <c r="E281" s="120" t="s">
        <v>633</v>
      </c>
      <c r="F281" s="120" t="s">
        <v>634</v>
      </c>
      <c r="I281" s="121"/>
      <c r="J281" s="122">
        <f>BK281</f>
        <v>0</v>
      </c>
      <c r="L281" s="118"/>
      <c r="M281" s="123"/>
      <c r="P281" s="124">
        <f>P282</f>
        <v>0</v>
      </c>
      <c r="R281" s="124">
        <f>R282</f>
        <v>0.18860000000000002</v>
      </c>
      <c r="T281" s="125">
        <f>T282</f>
        <v>0</v>
      </c>
      <c r="AR281" s="119" t="s">
        <v>82</v>
      </c>
      <c r="AT281" s="126" t="s">
        <v>71</v>
      </c>
      <c r="AU281" s="126" t="s">
        <v>72</v>
      </c>
      <c r="AY281" s="119" t="s">
        <v>156</v>
      </c>
      <c r="BK281" s="127">
        <f>BK282</f>
        <v>0</v>
      </c>
    </row>
    <row r="282" spans="2:65" s="11" customFormat="1" ht="22.8" customHeight="1">
      <c r="B282" s="118"/>
      <c r="D282" s="119" t="s">
        <v>71</v>
      </c>
      <c r="E282" s="128" t="s">
        <v>1053</v>
      </c>
      <c r="F282" s="128" t="s">
        <v>1054</v>
      </c>
      <c r="I282" s="121"/>
      <c r="J282" s="129">
        <f>BK282</f>
        <v>0</v>
      </c>
      <c r="L282" s="118"/>
      <c r="M282" s="123"/>
      <c r="P282" s="124">
        <f>SUM(P283:P291)</f>
        <v>0</v>
      </c>
      <c r="R282" s="124">
        <f>SUM(R283:R291)</f>
        <v>0.18860000000000002</v>
      </c>
      <c r="T282" s="125">
        <f>SUM(T283:T291)</f>
        <v>0</v>
      </c>
      <c r="AR282" s="119" t="s">
        <v>82</v>
      </c>
      <c r="AT282" s="126" t="s">
        <v>71</v>
      </c>
      <c r="AU282" s="126" t="s">
        <v>80</v>
      </c>
      <c r="AY282" s="119" t="s">
        <v>156</v>
      </c>
      <c r="BK282" s="127">
        <f>SUM(BK283:BK291)</f>
        <v>0</v>
      </c>
    </row>
    <row r="283" spans="2:65" s="1" customFormat="1" ht="24.15" customHeight="1">
      <c r="B283" s="130"/>
      <c r="C283" s="131" t="s">
        <v>645</v>
      </c>
      <c r="D283" s="131" t="s">
        <v>158</v>
      </c>
      <c r="E283" s="132" t="s">
        <v>1055</v>
      </c>
      <c r="F283" s="269" t="s">
        <v>1402</v>
      </c>
      <c r="G283" s="134" t="s">
        <v>161</v>
      </c>
      <c r="H283" s="135">
        <v>115</v>
      </c>
      <c r="I283" s="136"/>
      <c r="J283" s="137">
        <f>ROUND(I283*H283,2)</f>
        <v>0</v>
      </c>
      <c r="K283" s="133" t="s">
        <v>162</v>
      </c>
      <c r="L283" s="31"/>
      <c r="M283" s="138" t="s">
        <v>3</v>
      </c>
      <c r="N283" s="139" t="s">
        <v>43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250</v>
      </c>
      <c r="AT283" s="142" t="s">
        <v>158</v>
      </c>
      <c r="AU283" s="142" t="s">
        <v>82</v>
      </c>
      <c r="AY283" s="16" t="s">
        <v>156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80</v>
      </c>
      <c r="BK283" s="143">
        <f>ROUND(I283*H283,2)</f>
        <v>0</v>
      </c>
      <c r="BL283" s="16" t="s">
        <v>250</v>
      </c>
      <c r="BM283" s="142" t="s">
        <v>1056</v>
      </c>
    </row>
    <row r="284" spans="2:65" s="1" customFormat="1" ht="19.2">
      <c r="B284" s="31"/>
      <c r="D284" s="144" t="s">
        <v>165</v>
      </c>
      <c r="F284" s="145" t="s">
        <v>1403</v>
      </c>
      <c r="I284" s="146"/>
      <c r="L284" s="31"/>
      <c r="M284" s="147"/>
      <c r="T284" s="52"/>
      <c r="AT284" s="16" t="s">
        <v>165</v>
      </c>
      <c r="AU284" s="16" t="s">
        <v>82</v>
      </c>
    </row>
    <row r="285" spans="2:65" s="1" customFormat="1">
      <c r="B285" s="31"/>
      <c r="D285" s="148" t="s">
        <v>167</v>
      </c>
      <c r="F285" s="149" t="s">
        <v>1057</v>
      </c>
      <c r="I285" s="146"/>
      <c r="L285" s="31"/>
      <c r="M285" s="147"/>
      <c r="T285" s="52"/>
      <c r="AT285" s="16" t="s">
        <v>167</v>
      </c>
      <c r="AU285" s="16" t="s">
        <v>82</v>
      </c>
    </row>
    <row r="286" spans="2:65" s="1" customFormat="1" ht="24.15" customHeight="1">
      <c r="B286" s="130"/>
      <c r="C286" s="168" t="s">
        <v>1058</v>
      </c>
      <c r="D286" s="168" t="s">
        <v>443</v>
      </c>
      <c r="E286" s="169" t="s">
        <v>1059</v>
      </c>
      <c r="F286" s="270" t="s">
        <v>1060</v>
      </c>
      <c r="G286" s="171" t="s">
        <v>161</v>
      </c>
      <c r="H286" s="172">
        <v>115</v>
      </c>
      <c r="I286" s="173"/>
      <c r="J286" s="174">
        <f>ROUND(I286*H286,2)</f>
        <v>0</v>
      </c>
      <c r="K286" s="170" t="s">
        <v>162</v>
      </c>
      <c r="L286" s="175"/>
      <c r="M286" s="176" t="s">
        <v>3</v>
      </c>
      <c r="N286" s="177" t="s">
        <v>43</v>
      </c>
      <c r="P286" s="140">
        <f>O286*H286</f>
        <v>0</v>
      </c>
      <c r="Q286" s="140">
        <v>1E-3</v>
      </c>
      <c r="R286" s="140">
        <f>Q286*H286</f>
        <v>0.115</v>
      </c>
      <c r="S286" s="140">
        <v>0</v>
      </c>
      <c r="T286" s="141">
        <f>S286*H286</f>
        <v>0</v>
      </c>
      <c r="AR286" s="142" t="s">
        <v>349</v>
      </c>
      <c r="AT286" s="142" t="s">
        <v>443</v>
      </c>
      <c r="AU286" s="142" t="s">
        <v>82</v>
      </c>
      <c r="AY286" s="16" t="s">
        <v>156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80</v>
      </c>
      <c r="BK286" s="143">
        <f>ROUND(I286*H286,2)</f>
        <v>0</v>
      </c>
      <c r="BL286" s="16" t="s">
        <v>250</v>
      </c>
      <c r="BM286" s="142" t="s">
        <v>1061</v>
      </c>
    </row>
    <row r="287" spans="2:65" s="1" customFormat="1" ht="19.2">
      <c r="B287" s="31"/>
      <c r="D287" s="144" t="s">
        <v>165</v>
      </c>
      <c r="F287" s="145" t="s">
        <v>1060</v>
      </c>
      <c r="I287" s="146"/>
      <c r="L287" s="31"/>
      <c r="M287" s="147"/>
      <c r="T287" s="52"/>
      <c r="AT287" s="16" t="s">
        <v>165</v>
      </c>
      <c r="AU287" s="16" t="s">
        <v>82</v>
      </c>
    </row>
    <row r="288" spans="2:65" s="12" customFormat="1" ht="28.8">
      <c r="B288" s="150"/>
      <c r="D288" s="144" t="s">
        <v>169</v>
      </c>
      <c r="E288" s="151" t="s">
        <v>3</v>
      </c>
      <c r="F288" s="181" t="s">
        <v>1404</v>
      </c>
      <c r="H288" s="153">
        <v>115</v>
      </c>
      <c r="I288" s="154"/>
      <c r="L288" s="150"/>
      <c r="M288" s="155"/>
      <c r="T288" s="156"/>
      <c r="AT288" s="151" t="s">
        <v>169</v>
      </c>
      <c r="AU288" s="151" t="s">
        <v>82</v>
      </c>
      <c r="AV288" s="12" t="s">
        <v>82</v>
      </c>
      <c r="AW288" s="12" t="s">
        <v>33</v>
      </c>
      <c r="AX288" s="12" t="s">
        <v>80</v>
      </c>
      <c r="AY288" s="151" t="s">
        <v>156</v>
      </c>
    </row>
    <row r="289" spans="2:65" s="1" customFormat="1" ht="24.15" customHeight="1">
      <c r="B289" s="130"/>
      <c r="C289" s="131" t="s">
        <v>1062</v>
      </c>
      <c r="D289" s="131" t="s">
        <v>158</v>
      </c>
      <c r="E289" s="325" t="s">
        <v>1405</v>
      </c>
      <c r="F289" s="269" t="s">
        <v>1406</v>
      </c>
      <c r="G289" s="134" t="s">
        <v>161</v>
      </c>
      <c r="H289" s="135">
        <v>115</v>
      </c>
      <c r="I289" s="136"/>
      <c r="J289" s="137">
        <f>ROUND(I289*H289,2)</f>
        <v>0</v>
      </c>
      <c r="K289" s="133" t="s">
        <v>162</v>
      </c>
      <c r="L289" s="31"/>
      <c r="M289" s="138" t="s">
        <v>3</v>
      </c>
      <c r="N289" s="139" t="s">
        <v>43</v>
      </c>
      <c r="P289" s="140">
        <f>O289*H289</f>
        <v>0</v>
      </c>
      <c r="Q289" s="140">
        <v>6.4000000000000005E-4</v>
      </c>
      <c r="R289" s="140">
        <f>Q289*H289</f>
        <v>7.3600000000000013E-2</v>
      </c>
      <c r="S289" s="140">
        <v>0</v>
      </c>
      <c r="T289" s="141">
        <f>S289*H289</f>
        <v>0</v>
      </c>
      <c r="AR289" s="142" t="s">
        <v>250</v>
      </c>
      <c r="AT289" s="142" t="s">
        <v>158</v>
      </c>
      <c r="AU289" s="142" t="s">
        <v>82</v>
      </c>
      <c r="AY289" s="16" t="s">
        <v>156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6" t="s">
        <v>80</v>
      </c>
      <c r="BK289" s="143">
        <f>ROUND(I289*H289,2)</f>
        <v>0</v>
      </c>
      <c r="BL289" s="16" t="s">
        <v>250</v>
      </c>
      <c r="BM289" s="142" t="s">
        <v>1063</v>
      </c>
    </row>
    <row r="290" spans="2:65" s="1" customFormat="1" ht="19.2">
      <c r="B290" s="31"/>
      <c r="D290" s="144" t="s">
        <v>165</v>
      </c>
      <c r="F290" s="145" t="s">
        <v>1407</v>
      </c>
      <c r="I290" s="146"/>
      <c r="L290" s="31"/>
      <c r="M290" s="147"/>
      <c r="T290" s="52"/>
      <c r="AT290" s="16" t="s">
        <v>165</v>
      </c>
      <c r="AU290" s="16" t="s">
        <v>82</v>
      </c>
    </row>
    <row r="291" spans="2:65" s="1" customFormat="1">
      <c r="B291" s="31"/>
      <c r="D291" s="148" t="s">
        <v>167</v>
      </c>
      <c r="F291" s="149" t="s">
        <v>1408</v>
      </c>
      <c r="I291" s="146"/>
      <c r="L291" s="31"/>
      <c r="M291" s="147"/>
      <c r="T291" s="52"/>
      <c r="AT291" s="16" t="s">
        <v>167</v>
      </c>
      <c r="AU291" s="16" t="s">
        <v>82</v>
      </c>
    </row>
    <row r="292" spans="2:65" s="1" customFormat="1" ht="6.9" customHeight="1">
      <c r="B292" s="40"/>
      <c r="C292" s="41"/>
      <c r="D292" s="41"/>
      <c r="E292" s="41"/>
      <c r="F292" s="41"/>
      <c r="G292" s="41"/>
      <c r="H292" s="41"/>
      <c r="I292" s="41"/>
      <c r="J292" s="41"/>
      <c r="K292" s="41"/>
      <c r="L292" s="31"/>
    </row>
  </sheetData>
  <autoFilter ref="C94:K291" xr:uid="{00000000-0009-0000-0000-000007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00" r:id="rId1" xr:uid="{00000000-0004-0000-0700-000000000000}"/>
    <hyperlink ref="F104" r:id="rId2" xr:uid="{00000000-0004-0000-0700-000001000000}"/>
    <hyperlink ref="F107" r:id="rId3" xr:uid="{00000000-0004-0000-0700-000002000000}"/>
    <hyperlink ref="F111" r:id="rId4" xr:uid="{00000000-0004-0000-0700-000003000000}"/>
    <hyperlink ref="F115" r:id="rId5" xr:uid="{00000000-0004-0000-0700-000004000000}"/>
    <hyperlink ref="F118" r:id="rId6" xr:uid="{00000000-0004-0000-0700-000005000000}"/>
    <hyperlink ref="F121" r:id="rId7" xr:uid="{00000000-0004-0000-0700-000006000000}"/>
    <hyperlink ref="F129" r:id="rId8" xr:uid="{00000000-0004-0000-0700-000007000000}"/>
    <hyperlink ref="F133" r:id="rId9" xr:uid="{00000000-0004-0000-0700-000008000000}"/>
    <hyperlink ref="F137" r:id="rId10" xr:uid="{00000000-0004-0000-0700-000009000000}"/>
    <hyperlink ref="F142" r:id="rId11" xr:uid="{00000000-0004-0000-0700-00000A000000}"/>
    <hyperlink ref="F145" r:id="rId12" xr:uid="{00000000-0004-0000-0700-00000B000000}"/>
    <hyperlink ref="F148" r:id="rId13" xr:uid="{00000000-0004-0000-0700-00000C000000}"/>
    <hyperlink ref="F152" r:id="rId14" xr:uid="{00000000-0004-0000-0700-00000D000000}"/>
    <hyperlink ref="F158" r:id="rId15" xr:uid="{00000000-0004-0000-0700-00000E000000}"/>
    <hyperlink ref="F162" r:id="rId16" xr:uid="{00000000-0004-0000-0700-00000F000000}"/>
    <hyperlink ref="F166" r:id="rId17" xr:uid="{00000000-0004-0000-0700-000010000000}"/>
    <hyperlink ref="F169" r:id="rId18" xr:uid="{00000000-0004-0000-0700-000011000000}"/>
    <hyperlink ref="F173" r:id="rId19" xr:uid="{00000000-0004-0000-0700-000012000000}"/>
    <hyperlink ref="F176" r:id="rId20" xr:uid="{00000000-0004-0000-0700-000013000000}"/>
    <hyperlink ref="F180" r:id="rId21" xr:uid="{00000000-0004-0000-0700-000014000000}"/>
    <hyperlink ref="F184" r:id="rId22" xr:uid="{00000000-0004-0000-0700-000015000000}"/>
    <hyperlink ref="F192" r:id="rId23" xr:uid="{00000000-0004-0000-0700-000016000000}"/>
    <hyperlink ref="F198" r:id="rId24" xr:uid="{00000000-0004-0000-0700-000017000000}"/>
    <hyperlink ref="F206" r:id="rId25" xr:uid="{00000000-0004-0000-0700-000018000000}"/>
    <hyperlink ref="F214" r:id="rId26" xr:uid="{00000000-0004-0000-0700-000019000000}"/>
    <hyperlink ref="F221" r:id="rId27" xr:uid="{00000000-0004-0000-0700-00001A000000}"/>
    <hyperlink ref="F228" r:id="rId28" xr:uid="{00000000-0004-0000-0700-00001B000000}"/>
    <hyperlink ref="F231" r:id="rId29" xr:uid="{00000000-0004-0000-0700-00001C000000}"/>
    <hyperlink ref="F238" r:id="rId30" xr:uid="{00000000-0004-0000-0700-00001D000000}"/>
    <hyperlink ref="F242" r:id="rId31" xr:uid="{00000000-0004-0000-0700-00001E000000}"/>
    <hyperlink ref="F245" r:id="rId32" xr:uid="{00000000-0004-0000-0700-00001F000000}"/>
    <hyperlink ref="F254" r:id="rId33" xr:uid="{00000000-0004-0000-0700-000020000000}"/>
    <hyperlink ref="F258" r:id="rId34" xr:uid="{00000000-0004-0000-0700-000021000000}"/>
    <hyperlink ref="F263" r:id="rId35" xr:uid="{00000000-0004-0000-0700-000022000000}"/>
    <hyperlink ref="F266" r:id="rId36" xr:uid="{00000000-0004-0000-0700-000023000000}"/>
    <hyperlink ref="F270" r:id="rId37" xr:uid="{00000000-0004-0000-0700-000024000000}"/>
    <hyperlink ref="F275" r:id="rId38" xr:uid="{00000000-0004-0000-0700-000025000000}"/>
    <hyperlink ref="F280" r:id="rId39" xr:uid="{00000000-0004-0000-0700-000026000000}"/>
    <hyperlink ref="F285" r:id="rId40" xr:uid="{00000000-0004-0000-0700-000027000000}"/>
    <hyperlink ref="F291" r:id="rId41" display="https://podminky.urs.cz/item/CS_URS_2022_02/711391303" xr:uid="{00000000-0004-0000-07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109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822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1064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ROUND(J88,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ROUND((SUM(BE88:BE97)),  2)</f>
        <v>0</v>
      </c>
      <c r="I35" s="92">
        <v>0.21</v>
      </c>
      <c r="J35" s="82">
        <f>ROUND(((SUM(BE88:BE97))*I35),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ROUND((SUM(BF88:BF97)),  2)</f>
        <v>0</v>
      </c>
      <c r="I36" s="92">
        <v>0.15</v>
      </c>
      <c r="J36" s="82">
        <f>ROUND(((SUM(BF88:BF97))*I36),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ROUND((SUM(BG88:BG97)),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ROUND((SUM(BH88:BH97)),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ROUND((SUM(BI88:BI97)),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822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202b - nepřímé náklady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J88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J89</f>
        <v>0</v>
      </c>
      <c r="L64" s="102"/>
    </row>
    <row r="65" spans="2:12" s="9" customFormat="1" ht="19.95" customHeight="1">
      <c r="B65" s="106"/>
      <c r="D65" s="107" t="s">
        <v>824</v>
      </c>
      <c r="E65" s="108"/>
      <c r="F65" s="108"/>
      <c r="G65" s="108"/>
      <c r="H65" s="108"/>
      <c r="I65" s="108"/>
      <c r="J65" s="109">
        <f>J90</f>
        <v>0</v>
      </c>
      <c r="L65" s="106"/>
    </row>
    <row r="66" spans="2:12" s="9" customFormat="1" ht="19.95" customHeight="1">
      <c r="B66" s="106"/>
      <c r="D66" s="107" t="s">
        <v>140</v>
      </c>
      <c r="E66" s="108"/>
      <c r="F66" s="108"/>
      <c r="G66" s="108"/>
      <c r="H66" s="108"/>
      <c r="I66" s="108"/>
      <c r="J66" s="109">
        <f>J94</f>
        <v>0</v>
      </c>
      <c r="L66" s="106"/>
    </row>
    <row r="67" spans="2:12" s="1" customFormat="1" ht="21.75" customHeight="1">
      <c r="B67" s="31"/>
      <c r="L67" s="31"/>
    </row>
    <row r="68" spans="2:12" s="1" customFormat="1" ht="6.9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72" spans="2:12" s="1" customFormat="1" ht="6.9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" customHeight="1">
      <c r="B73" s="31"/>
      <c r="C73" s="20" t="s">
        <v>141</v>
      </c>
      <c r="L73" s="31"/>
    </row>
    <row r="74" spans="2:12" s="1" customFormat="1" ht="6.9" customHeight="1">
      <c r="B74" s="31"/>
      <c r="L74" s="31"/>
    </row>
    <row r="75" spans="2:12" s="1" customFormat="1" ht="12" customHeight="1">
      <c r="B75" s="31"/>
      <c r="C75" s="26" t="s">
        <v>17</v>
      </c>
      <c r="L75" s="31"/>
    </row>
    <row r="76" spans="2:12" s="1" customFormat="1" ht="16.5" customHeight="1">
      <c r="B76" s="31"/>
      <c r="E76" s="314" t="str">
        <f>E7</f>
        <v>Cyklostezka Šluknov - Fukov I. etapa (2022)</v>
      </c>
      <c r="F76" s="315"/>
      <c r="G76" s="315"/>
      <c r="H76" s="315"/>
      <c r="L76" s="31"/>
    </row>
    <row r="77" spans="2:12" ht="12" customHeight="1">
      <c r="B77" s="19"/>
      <c r="C77" s="26" t="s">
        <v>130</v>
      </c>
      <c r="L77" s="19"/>
    </row>
    <row r="78" spans="2:12" s="1" customFormat="1" ht="16.5" customHeight="1">
      <c r="B78" s="31"/>
      <c r="E78" s="314" t="s">
        <v>822</v>
      </c>
      <c r="F78" s="313"/>
      <c r="G78" s="313"/>
      <c r="H78" s="313"/>
      <c r="L78" s="31"/>
    </row>
    <row r="79" spans="2:12" s="1" customFormat="1" ht="12" customHeight="1">
      <c r="B79" s="31"/>
      <c r="C79" s="26" t="s">
        <v>428</v>
      </c>
      <c r="L79" s="31"/>
    </row>
    <row r="80" spans="2:12" s="1" customFormat="1" ht="16.5" customHeight="1">
      <c r="B80" s="31"/>
      <c r="E80" s="309" t="str">
        <f>E11</f>
        <v>202b - nepřímé náklady</v>
      </c>
      <c r="F80" s="313"/>
      <c r="G80" s="313"/>
      <c r="H80" s="313"/>
      <c r="L80" s="31"/>
    </row>
    <row r="81" spans="2:65" s="1" customFormat="1" ht="6.9" customHeight="1">
      <c r="B81" s="31"/>
      <c r="L81" s="31"/>
    </row>
    <row r="82" spans="2:65" s="1" customFormat="1" ht="12" customHeight="1">
      <c r="B82" s="31"/>
      <c r="C82" s="26" t="s">
        <v>21</v>
      </c>
      <c r="F82" s="24" t="str">
        <f>F14</f>
        <v>Šluknov</v>
      </c>
      <c r="I82" s="26" t="s">
        <v>23</v>
      </c>
      <c r="J82" s="48" t="str">
        <f>IF(J14="","",J14)</f>
        <v>16. 11. 2022</v>
      </c>
      <c r="L82" s="31"/>
    </row>
    <row r="83" spans="2:65" s="1" customFormat="1" ht="6.9" customHeight="1">
      <c r="B83" s="31"/>
      <c r="L83" s="31"/>
    </row>
    <row r="84" spans="2:65" s="1" customFormat="1" ht="15.15" customHeight="1">
      <c r="B84" s="31"/>
      <c r="C84" s="26" t="s">
        <v>25</v>
      </c>
      <c r="F84" s="24" t="str">
        <f>E17</f>
        <v>Město Šluknov</v>
      </c>
      <c r="I84" s="26" t="s">
        <v>31</v>
      </c>
      <c r="J84" s="29" t="str">
        <f>E23</f>
        <v>Ing. Kňákal</v>
      </c>
      <c r="L84" s="31"/>
    </row>
    <row r="85" spans="2:65" s="1" customFormat="1" ht="15.15" customHeight="1">
      <c r="B85" s="31"/>
      <c r="C85" s="26" t="s">
        <v>29</v>
      </c>
      <c r="F85" s="24" t="str">
        <f>IF(E20="","",E20)</f>
        <v>Vyplň údaj</v>
      </c>
      <c r="I85" s="26" t="s">
        <v>34</v>
      </c>
      <c r="J85" s="29" t="str">
        <f>E26</f>
        <v>J. Nešněra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10"/>
      <c r="C87" s="111" t="s">
        <v>142</v>
      </c>
      <c r="D87" s="112" t="s">
        <v>57</v>
      </c>
      <c r="E87" s="112" t="s">
        <v>53</v>
      </c>
      <c r="F87" s="112" t="s">
        <v>54</v>
      </c>
      <c r="G87" s="112" t="s">
        <v>143</v>
      </c>
      <c r="H87" s="112" t="s">
        <v>144</v>
      </c>
      <c r="I87" s="112" t="s">
        <v>145</v>
      </c>
      <c r="J87" s="112" t="s">
        <v>135</v>
      </c>
      <c r="K87" s="113" t="s">
        <v>146</v>
      </c>
      <c r="L87" s="110"/>
      <c r="M87" s="55" t="s">
        <v>3</v>
      </c>
      <c r="N87" s="56" t="s">
        <v>42</v>
      </c>
      <c r="O87" s="56" t="s">
        <v>147</v>
      </c>
      <c r="P87" s="56" t="s">
        <v>148</v>
      </c>
      <c r="Q87" s="56" t="s">
        <v>149</v>
      </c>
      <c r="R87" s="56" t="s">
        <v>150</v>
      </c>
      <c r="S87" s="56" t="s">
        <v>151</v>
      </c>
      <c r="T87" s="57" t="s">
        <v>152</v>
      </c>
    </row>
    <row r="88" spans="2:65" s="1" customFormat="1" ht="22.8" customHeight="1">
      <c r="B88" s="31"/>
      <c r="C88" s="60" t="s">
        <v>153</v>
      </c>
      <c r="J88" s="114">
        <f>BK88</f>
        <v>0</v>
      </c>
      <c r="L88" s="31"/>
      <c r="M88" s="58"/>
      <c r="N88" s="49"/>
      <c r="O88" s="49"/>
      <c r="P88" s="115">
        <f>P89</f>
        <v>0</v>
      </c>
      <c r="Q88" s="49"/>
      <c r="R88" s="115">
        <f>R89</f>
        <v>0</v>
      </c>
      <c r="S88" s="49"/>
      <c r="T88" s="116">
        <f>T89</f>
        <v>0</v>
      </c>
      <c r="AT88" s="16" t="s">
        <v>71</v>
      </c>
      <c r="AU88" s="16" t="s">
        <v>136</v>
      </c>
      <c r="BK88" s="117">
        <f>BK89</f>
        <v>0</v>
      </c>
    </row>
    <row r="89" spans="2:65" s="11" customFormat="1" ht="25.95" customHeight="1">
      <c r="B89" s="118"/>
      <c r="D89" s="119" t="s">
        <v>71</v>
      </c>
      <c r="E89" s="120" t="s">
        <v>154</v>
      </c>
      <c r="F89" s="120" t="s">
        <v>155</v>
      </c>
      <c r="I89" s="121"/>
      <c r="J89" s="122">
        <f>BK89</f>
        <v>0</v>
      </c>
      <c r="L89" s="118"/>
      <c r="M89" s="123"/>
      <c r="P89" s="124">
        <f>P90+P94</f>
        <v>0</v>
      </c>
      <c r="R89" s="124">
        <f>R90+R94</f>
        <v>0</v>
      </c>
      <c r="T89" s="125">
        <f>T90+T94</f>
        <v>0</v>
      </c>
      <c r="AR89" s="119" t="s">
        <v>80</v>
      </c>
      <c r="AT89" s="126" t="s">
        <v>71</v>
      </c>
      <c r="AU89" s="126" t="s">
        <v>72</v>
      </c>
      <c r="AY89" s="119" t="s">
        <v>156</v>
      </c>
      <c r="BK89" s="127">
        <f>BK90+BK94</f>
        <v>0</v>
      </c>
    </row>
    <row r="90" spans="2:65" s="11" customFormat="1" ht="22.8" customHeight="1">
      <c r="B90" s="118"/>
      <c r="D90" s="119" t="s">
        <v>71</v>
      </c>
      <c r="E90" s="128" t="s">
        <v>177</v>
      </c>
      <c r="F90" s="128" t="s">
        <v>861</v>
      </c>
      <c r="I90" s="121"/>
      <c r="J90" s="129">
        <f>BK90</f>
        <v>0</v>
      </c>
      <c r="L90" s="118"/>
      <c r="M90" s="123"/>
      <c r="P90" s="124">
        <f>SUM(P91:P93)</f>
        <v>0</v>
      </c>
      <c r="R90" s="124">
        <f>SUM(R91:R93)</f>
        <v>0</v>
      </c>
      <c r="T90" s="125">
        <f>SUM(T91:T93)</f>
        <v>0</v>
      </c>
      <c r="AR90" s="119" t="s">
        <v>80</v>
      </c>
      <c r="AT90" s="126" t="s">
        <v>71</v>
      </c>
      <c r="AU90" s="126" t="s">
        <v>80</v>
      </c>
      <c r="AY90" s="119" t="s">
        <v>156</v>
      </c>
      <c r="BK90" s="127">
        <f>SUM(BK91:BK93)</f>
        <v>0</v>
      </c>
    </row>
    <row r="91" spans="2:65" s="1" customFormat="1" ht="16.5" customHeight="1">
      <c r="B91" s="130"/>
      <c r="C91" s="131" t="s">
        <v>80</v>
      </c>
      <c r="D91" s="131" t="s">
        <v>158</v>
      </c>
      <c r="E91" s="132" t="s">
        <v>1065</v>
      </c>
      <c r="F91" s="133" t="s">
        <v>1066</v>
      </c>
      <c r="G91" s="134" t="s">
        <v>516</v>
      </c>
      <c r="H91" s="135">
        <v>30</v>
      </c>
      <c r="I91" s="136"/>
      <c r="J91" s="137">
        <f>ROUND(I91*H91,2)</f>
        <v>0</v>
      </c>
      <c r="K91" s="133" t="s">
        <v>3</v>
      </c>
      <c r="L91" s="31"/>
      <c r="M91" s="138" t="s">
        <v>3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163</v>
      </c>
      <c r="AT91" s="142" t="s">
        <v>158</v>
      </c>
      <c r="AU91" s="142" t="s">
        <v>82</v>
      </c>
      <c r="AY91" s="16" t="s">
        <v>156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6" t="s">
        <v>80</v>
      </c>
      <c r="BK91" s="143">
        <f>ROUND(I91*H91,2)</f>
        <v>0</v>
      </c>
      <c r="BL91" s="16" t="s">
        <v>163</v>
      </c>
      <c r="BM91" s="142" t="s">
        <v>1067</v>
      </c>
    </row>
    <row r="92" spans="2:65" s="1" customFormat="1" ht="19.2">
      <c r="B92" s="31"/>
      <c r="D92" s="144" t="s">
        <v>165</v>
      </c>
      <c r="F92" s="145" t="s">
        <v>1068</v>
      </c>
      <c r="I92" s="146"/>
      <c r="L92" s="31"/>
      <c r="M92" s="147"/>
      <c r="T92" s="52"/>
      <c r="AT92" s="16" t="s">
        <v>165</v>
      </c>
      <c r="AU92" s="16" t="s">
        <v>82</v>
      </c>
    </row>
    <row r="93" spans="2:65" s="12" customFormat="1">
      <c r="B93" s="150"/>
      <c r="D93" s="144" t="s">
        <v>169</v>
      </c>
      <c r="E93" s="151" t="s">
        <v>3</v>
      </c>
      <c r="F93" s="152" t="s">
        <v>1069</v>
      </c>
      <c r="H93" s="153">
        <v>30</v>
      </c>
      <c r="I93" s="154"/>
      <c r="L93" s="150"/>
      <c r="M93" s="155"/>
      <c r="T93" s="156"/>
      <c r="AT93" s="151" t="s">
        <v>169</v>
      </c>
      <c r="AU93" s="151" t="s">
        <v>82</v>
      </c>
      <c r="AV93" s="12" t="s">
        <v>82</v>
      </c>
      <c r="AW93" s="12" t="s">
        <v>33</v>
      </c>
      <c r="AX93" s="12" t="s">
        <v>80</v>
      </c>
      <c r="AY93" s="151" t="s">
        <v>156</v>
      </c>
    </row>
    <row r="94" spans="2:65" s="11" customFormat="1" ht="22.8" customHeight="1">
      <c r="B94" s="118"/>
      <c r="D94" s="119" t="s">
        <v>71</v>
      </c>
      <c r="E94" s="128" t="s">
        <v>395</v>
      </c>
      <c r="F94" s="128" t="s">
        <v>396</v>
      </c>
      <c r="I94" s="121"/>
      <c r="J94" s="129">
        <f>BK94</f>
        <v>0</v>
      </c>
      <c r="L94" s="118"/>
      <c r="M94" s="123"/>
      <c r="P94" s="124">
        <f>SUM(P95:P97)</f>
        <v>0</v>
      </c>
      <c r="R94" s="124">
        <f>SUM(R95:R97)</f>
        <v>0</v>
      </c>
      <c r="T94" s="125">
        <f>SUM(T95:T97)</f>
        <v>0</v>
      </c>
      <c r="AR94" s="119" t="s">
        <v>80</v>
      </c>
      <c r="AT94" s="126" t="s">
        <v>71</v>
      </c>
      <c r="AU94" s="126" t="s">
        <v>80</v>
      </c>
      <c r="AY94" s="119" t="s">
        <v>156</v>
      </c>
      <c r="BK94" s="127">
        <f>SUM(BK95:BK97)</f>
        <v>0</v>
      </c>
    </row>
    <row r="95" spans="2:65" s="1" customFormat="1" ht="44.25" customHeight="1">
      <c r="B95" s="130"/>
      <c r="C95" s="131" t="s">
        <v>177</v>
      </c>
      <c r="D95" s="131" t="s">
        <v>158</v>
      </c>
      <c r="E95" s="132" t="s">
        <v>1070</v>
      </c>
      <c r="F95" s="133" t="s">
        <v>676</v>
      </c>
      <c r="G95" s="134" t="s">
        <v>400</v>
      </c>
      <c r="H95" s="135">
        <v>166.87799999999999</v>
      </c>
      <c r="I95" s="136"/>
      <c r="J95" s="137">
        <f>ROUND(I95*H95,2)</f>
        <v>0</v>
      </c>
      <c r="K95" s="133" t="s">
        <v>162</v>
      </c>
      <c r="L95" s="31"/>
      <c r="M95" s="138" t="s">
        <v>3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163</v>
      </c>
      <c r="AT95" s="142" t="s">
        <v>158</v>
      </c>
      <c r="AU95" s="142" t="s">
        <v>82</v>
      </c>
      <c r="AY95" s="16" t="s">
        <v>156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6" t="s">
        <v>80</v>
      </c>
      <c r="BK95" s="143">
        <f>ROUND(I95*H95,2)</f>
        <v>0</v>
      </c>
      <c r="BL95" s="16" t="s">
        <v>163</v>
      </c>
      <c r="BM95" s="142" t="s">
        <v>1071</v>
      </c>
    </row>
    <row r="96" spans="2:65" s="1" customFormat="1" ht="28.8">
      <c r="B96" s="31"/>
      <c r="D96" s="144" t="s">
        <v>165</v>
      </c>
      <c r="F96" s="145" t="s">
        <v>676</v>
      </c>
      <c r="I96" s="146"/>
      <c r="L96" s="31"/>
      <c r="M96" s="147"/>
      <c r="T96" s="52"/>
      <c r="AT96" s="16" t="s">
        <v>165</v>
      </c>
      <c r="AU96" s="16" t="s">
        <v>82</v>
      </c>
    </row>
    <row r="97" spans="2:47" s="1" customFormat="1">
      <c r="B97" s="31"/>
      <c r="D97" s="148" t="s">
        <v>167</v>
      </c>
      <c r="F97" s="149" t="s">
        <v>1072</v>
      </c>
      <c r="I97" s="146"/>
      <c r="L97" s="31"/>
      <c r="M97" s="178"/>
      <c r="N97" s="179"/>
      <c r="O97" s="179"/>
      <c r="P97" s="179"/>
      <c r="Q97" s="179"/>
      <c r="R97" s="179"/>
      <c r="S97" s="179"/>
      <c r="T97" s="180"/>
      <c r="AT97" s="16" t="s">
        <v>167</v>
      </c>
      <c r="AU97" s="16" t="s">
        <v>82</v>
      </c>
    </row>
    <row r="98" spans="2:47" s="1" customFormat="1" ht="6.9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31"/>
    </row>
  </sheetData>
  <autoFilter ref="C87:K97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7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114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1073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1074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430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1075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ROUND(J91,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ROUND((SUM(BE91:BE159)),  2)</f>
        <v>0</v>
      </c>
      <c r="I35" s="92">
        <v>0.21</v>
      </c>
      <c r="J35" s="82">
        <f>ROUND(((SUM(BE91:BE159))*I35),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ROUND((SUM(BF91:BF159)),  2)</f>
        <v>0</v>
      </c>
      <c r="I36" s="92">
        <v>0.15</v>
      </c>
      <c r="J36" s="82">
        <f>ROUND(((SUM(BF91:BF159))*I36),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ROUND((SUM(BG91:BG159)),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ROUND((SUM(BH91:BH159)),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ROUND((SUM(BI91:BI159)),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1073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301a - přímé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VPH s.r.o.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ing.Žílová Helena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J91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J92</f>
        <v>0</v>
      </c>
      <c r="L64" s="102"/>
    </row>
    <row r="65" spans="2:12" s="9" customFormat="1" ht="19.95" customHeight="1">
      <c r="B65" s="106"/>
      <c r="D65" s="107" t="s">
        <v>138</v>
      </c>
      <c r="E65" s="108"/>
      <c r="F65" s="108"/>
      <c r="G65" s="108"/>
      <c r="H65" s="108"/>
      <c r="I65" s="108"/>
      <c r="J65" s="109">
        <f>J93</f>
        <v>0</v>
      </c>
      <c r="L65" s="106"/>
    </row>
    <row r="66" spans="2:12" s="9" customFormat="1" ht="19.95" customHeight="1">
      <c r="B66" s="106"/>
      <c r="D66" s="107" t="s">
        <v>686</v>
      </c>
      <c r="E66" s="108"/>
      <c r="F66" s="108"/>
      <c r="G66" s="108"/>
      <c r="H66" s="108"/>
      <c r="I66" s="108"/>
      <c r="J66" s="109">
        <f>J114</f>
        <v>0</v>
      </c>
      <c r="L66" s="106"/>
    </row>
    <row r="67" spans="2:12" s="9" customFormat="1" ht="19.95" customHeight="1">
      <c r="B67" s="106"/>
      <c r="D67" s="107" t="s">
        <v>432</v>
      </c>
      <c r="E67" s="108"/>
      <c r="F67" s="108"/>
      <c r="G67" s="108"/>
      <c r="H67" s="108"/>
      <c r="I67" s="108"/>
      <c r="J67" s="109">
        <f>J119</f>
        <v>0</v>
      </c>
      <c r="L67" s="106"/>
    </row>
    <row r="68" spans="2:12" s="9" customFormat="1" ht="19.95" customHeight="1">
      <c r="B68" s="106"/>
      <c r="D68" s="107" t="s">
        <v>139</v>
      </c>
      <c r="E68" s="108"/>
      <c r="F68" s="108"/>
      <c r="G68" s="108"/>
      <c r="H68" s="108"/>
      <c r="I68" s="108"/>
      <c r="J68" s="109">
        <f>J126</f>
        <v>0</v>
      </c>
      <c r="L68" s="106"/>
    </row>
    <row r="69" spans="2:12" s="9" customFormat="1" ht="19.95" customHeight="1">
      <c r="B69" s="106"/>
      <c r="D69" s="107" t="s">
        <v>433</v>
      </c>
      <c r="E69" s="108"/>
      <c r="F69" s="108"/>
      <c r="G69" s="108"/>
      <c r="H69" s="108"/>
      <c r="I69" s="108"/>
      <c r="J69" s="109">
        <f>J156</f>
        <v>0</v>
      </c>
      <c r="L69" s="106"/>
    </row>
    <row r="70" spans="2:12" s="1" customFormat="1" ht="21.75" customHeight="1">
      <c r="B70" s="31"/>
      <c r="L70" s="31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" customHeight="1">
      <c r="B76" s="31"/>
      <c r="C76" s="20" t="s">
        <v>141</v>
      </c>
      <c r="L76" s="31"/>
    </row>
    <row r="77" spans="2:12" s="1" customFormat="1" ht="6.9" customHeight="1">
      <c r="B77" s="31"/>
      <c r="L77" s="31"/>
    </row>
    <row r="78" spans="2:12" s="1" customFormat="1" ht="12" customHeight="1">
      <c r="B78" s="31"/>
      <c r="C78" s="26" t="s">
        <v>17</v>
      </c>
      <c r="L78" s="31"/>
    </row>
    <row r="79" spans="2:12" s="1" customFormat="1" ht="16.5" customHeight="1">
      <c r="B79" s="31"/>
      <c r="E79" s="314" t="str">
        <f>E7</f>
        <v>Cyklostezka Šluknov - Fukov I. etapa (2022)</v>
      </c>
      <c r="F79" s="315"/>
      <c r="G79" s="315"/>
      <c r="H79" s="315"/>
      <c r="L79" s="31"/>
    </row>
    <row r="80" spans="2:12" ht="12" customHeight="1">
      <c r="B80" s="19"/>
      <c r="C80" s="26" t="s">
        <v>130</v>
      </c>
      <c r="L80" s="19"/>
    </row>
    <row r="81" spans="2:65" s="1" customFormat="1" ht="16.5" customHeight="1">
      <c r="B81" s="31"/>
      <c r="E81" s="314" t="s">
        <v>1073</v>
      </c>
      <c r="F81" s="313"/>
      <c r="G81" s="313"/>
      <c r="H81" s="313"/>
      <c r="L81" s="31"/>
    </row>
    <row r="82" spans="2:65" s="1" customFormat="1" ht="12" customHeight="1">
      <c r="B82" s="31"/>
      <c r="C82" s="26" t="s">
        <v>428</v>
      </c>
      <c r="L82" s="31"/>
    </row>
    <row r="83" spans="2:65" s="1" customFormat="1" ht="16.5" customHeight="1">
      <c r="B83" s="31"/>
      <c r="E83" s="309" t="str">
        <f>E11</f>
        <v>301a - přímé výdaje</v>
      </c>
      <c r="F83" s="313"/>
      <c r="G83" s="313"/>
      <c r="H83" s="313"/>
      <c r="L83" s="31"/>
    </row>
    <row r="84" spans="2:65" s="1" customFormat="1" ht="6.9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>Šluknov</v>
      </c>
      <c r="I85" s="26" t="s">
        <v>23</v>
      </c>
      <c r="J85" s="48" t="str">
        <f>IF(J14="","",J14)</f>
        <v>16. 11. 2022</v>
      </c>
      <c r="L85" s="31"/>
    </row>
    <row r="86" spans="2:65" s="1" customFormat="1" ht="6.9" customHeight="1">
      <c r="B86" s="31"/>
      <c r="L86" s="31"/>
    </row>
    <row r="87" spans="2:65" s="1" customFormat="1" ht="15.15" customHeight="1">
      <c r="B87" s="31"/>
      <c r="C87" s="26" t="s">
        <v>25</v>
      </c>
      <c r="F87" s="24" t="str">
        <f>E17</f>
        <v>Město Šluknov</v>
      </c>
      <c r="I87" s="26" t="s">
        <v>31</v>
      </c>
      <c r="J87" s="29" t="str">
        <f>E23</f>
        <v>VPH s.r.o.</v>
      </c>
      <c r="L87" s="31"/>
    </row>
    <row r="88" spans="2:65" s="1" customFormat="1" ht="15.15" customHeight="1">
      <c r="B88" s="31"/>
      <c r="C88" s="26" t="s">
        <v>29</v>
      </c>
      <c r="F88" s="24" t="str">
        <f>IF(E20="","",E20)</f>
        <v>Vyplň údaj</v>
      </c>
      <c r="I88" s="26" t="s">
        <v>34</v>
      </c>
      <c r="J88" s="29" t="str">
        <f>E26</f>
        <v>ing.Žílová Helena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142</v>
      </c>
      <c r="D90" s="112" t="s">
        <v>57</v>
      </c>
      <c r="E90" s="112" t="s">
        <v>53</v>
      </c>
      <c r="F90" s="112" t="s">
        <v>54</v>
      </c>
      <c r="G90" s="112" t="s">
        <v>143</v>
      </c>
      <c r="H90" s="112" t="s">
        <v>144</v>
      </c>
      <c r="I90" s="112" t="s">
        <v>145</v>
      </c>
      <c r="J90" s="112" t="s">
        <v>135</v>
      </c>
      <c r="K90" s="113" t="s">
        <v>146</v>
      </c>
      <c r="L90" s="110"/>
      <c r="M90" s="55" t="s">
        <v>3</v>
      </c>
      <c r="N90" s="56" t="s">
        <v>42</v>
      </c>
      <c r="O90" s="56" t="s">
        <v>147</v>
      </c>
      <c r="P90" s="56" t="s">
        <v>148</v>
      </c>
      <c r="Q90" s="56" t="s">
        <v>149</v>
      </c>
      <c r="R90" s="56" t="s">
        <v>150</v>
      </c>
      <c r="S90" s="56" t="s">
        <v>151</v>
      </c>
      <c r="T90" s="57" t="s">
        <v>152</v>
      </c>
    </row>
    <row r="91" spans="2:65" s="1" customFormat="1" ht="22.8" customHeight="1">
      <c r="B91" s="31"/>
      <c r="C91" s="60" t="s">
        <v>153</v>
      </c>
      <c r="J91" s="114">
        <f>BK91</f>
        <v>0</v>
      </c>
      <c r="L91" s="31"/>
      <c r="M91" s="58"/>
      <c r="N91" s="49"/>
      <c r="O91" s="49"/>
      <c r="P91" s="115">
        <f>P92</f>
        <v>0</v>
      </c>
      <c r="Q91" s="49"/>
      <c r="R91" s="115">
        <f>R92</f>
        <v>45.549900000000001</v>
      </c>
      <c r="S91" s="49"/>
      <c r="T91" s="116">
        <f>T92</f>
        <v>11.719999999999999</v>
      </c>
      <c r="AT91" s="16" t="s">
        <v>71</v>
      </c>
      <c r="AU91" s="16" t="s">
        <v>136</v>
      </c>
      <c r="BK91" s="117">
        <f>BK92</f>
        <v>0</v>
      </c>
    </row>
    <row r="92" spans="2:65" s="11" customFormat="1" ht="25.95" customHeight="1">
      <c r="B92" s="118"/>
      <c r="D92" s="119" t="s">
        <v>71</v>
      </c>
      <c r="E92" s="120" t="s">
        <v>154</v>
      </c>
      <c r="F92" s="120" t="s">
        <v>155</v>
      </c>
      <c r="I92" s="121"/>
      <c r="J92" s="122">
        <f>BK92</f>
        <v>0</v>
      </c>
      <c r="L92" s="118"/>
      <c r="M92" s="123"/>
      <c r="P92" s="124">
        <f>P93+P114+P119+P126+P156</f>
        <v>0</v>
      </c>
      <c r="R92" s="124">
        <f>R93+R114+R119+R126+R156</f>
        <v>45.549900000000001</v>
      </c>
      <c r="T92" s="125">
        <f>T93+T114+T119+T126+T156</f>
        <v>11.719999999999999</v>
      </c>
      <c r="AR92" s="119" t="s">
        <v>80</v>
      </c>
      <c r="AT92" s="126" t="s">
        <v>71</v>
      </c>
      <c r="AU92" s="126" t="s">
        <v>72</v>
      </c>
      <c r="AY92" s="119" t="s">
        <v>156</v>
      </c>
      <c r="BK92" s="127">
        <f>BK93+BK114+BK119+BK126+BK156</f>
        <v>0</v>
      </c>
    </row>
    <row r="93" spans="2:65" s="11" customFormat="1" ht="22.8" customHeight="1">
      <c r="B93" s="118"/>
      <c r="D93" s="119" t="s">
        <v>71</v>
      </c>
      <c r="E93" s="128" t="s">
        <v>80</v>
      </c>
      <c r="F93" s="128" t="s">
        <v>157</v>
      </c>
      <c r="I93" s="121"/>
      <c r="J93" s="129">
        <f>BK93</f>
        <v>0</v>
      </c>
      <c r="L93" s="118"/>
      <c r="M93" s="123"/>
      <c r="P93" s="124">
        <f>SUM(P94:P113)</f>
        <v>0</v>
      </c>
      <c r="R93" s="124">
        <f>SUM(R94:R113)</f>
        <v>0</v>
      </c>
      <c r="T93" s="125">
        <f>SUM(T94:T113)</f>
        <v>11.719999999999999</v>
      </c>
      <c r="AR93" s="119" t="s">
        <v>80</v>
      </c>
      <c r="AT93" s="126" t="s">
        <v>71</v>
      </c>
      <c r="AU93" s="126" t="s">
        <v>80</v>
      </c>
      <c r="AY93" s="119" t="s">
        <v>156</v>
      </c>
      <c r="BK93" s="127">
        <f>SUM(BK94:BK113)</f>
        <v>0</v>
      </c>
    </row>
    <row r="94" spans="2:65" s="1" customFormat="1" ht="24.15" customHeight="1">
      <c r="B94" s="130"/>
      <c r="C94" s="131" t="s">
        <v>80</v>
      </c>
      <c r="D94" s="131" t="s">
        <v>158</v>
      </c>
      <c r="E94" s="132" t="s">
        <v>1076</v>
      </c>
      <c r="F94" s="133" t="s">
        <v>1077</v>
      </c>
      <c r="G94" s="134" t="s">
        <v>161</v>
      </c>
      <c r="H94" s="135">
        <v>20</v>
      </c>
      <c r="I94" s="136"/>
      <c r="J94" s="137">
        <f>ROUND(I94*H94,2)</f>
        <v>0</v>
      </c>
      <c r="K94" s="133" t="s">
        <v>162</v>
      </c>
      <c r="L94" s="31"/>
      <c r="M94" s="138" t="s">
        <v>3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0.58599999999999997</v>
      </c>
      <c r="T94" s="141">
        <f>S94*H94</f>
        <v>11.719999999999999</v>
      </c>
      <c r="AR94" s="142" t="s">
        <v>163</v>
      </c>
      <c r="AT94" s="142" t="s">
        <v>158</v>
      </c>
      <c r="AU94" s="142" t="s">
        <v>82</v>
      </c>
      <c r="AY94" s="16" t="s">
        <v>156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6" t="s">
        <v>80</v>
      </c>
      <c r="BK94" s="143">
        <f>ROUND(I94*H94,2)</f>
        <v>0</v>
      </c>
      <c r="BL94" s="16" t="s">
        <v>163</v>
      </c>
      <c r="BM94" s="142" t="s">
        <v>1078</v>
      </c>
    </row>
    <row r="95" spans="2:65" s="1" customFormat="1" ht="38.4">
      <c r="B95" s="31"/>
      <c r="D95" s="144" t="s">
        <v>165</v>
      </c>
      <c r="F95" s="145" t="s">
        <v>1079</v>
      </c>
      <c r="I95" s="146"/>
      <c r="L95" s="31"/>
      <c r="M95" s="147"/>
      <c r="T95" s="52"/>
      <c r="AT95" s="16" t="s">
        <v>165</v>
      </c>
      <c r="AU95" s="16" t="s">
        <v>82</v>
      </c>
    </row>
    <row r="96" spans="2:65" s="1" customFormat="1">
      <c r="B96" s="31"/>
      <c r="D96" s="148" t="s">
        <v>167</v>
      </c>
      <c r="F96" s="149" t="s">
        <v>1080</v>
      </c>
      <c r="I96" s="146"/>
      <c r="L96" s="31"/>
      <c r="M96" s="147"/>
      <c r="T96" s="52"/>
      <c r="AT96" s="16" t="s">
        <v>167</v>
      </c>
      <c r="AU96" s="16" t="s">
        <v>82</v>
      </c>
    </row>
    <row r="97" spans="2:65" s="12" customFormat="1">
      <c r="B97" s="150"/>
      <c r="D97" s="144" t="s">
        <v>169</v>
      </c>
      <c r="E97" s="151" t="s">
        <v>3</v>
      </c>
      <c r="F97" s="152" t="s">
        <v>1081</v>
      </c>
      <c r="H97" s="153">
        <v>20</v>
      </c>
      <c r="I97" s="154"/>
      <c r="L97" s="150"/>
      <c r="M97" s="155"/>
      <c r="T97" s="156"/>
      <c r="AT97" s="151" t="s">
        <v>169</v>
      </c>
      <c r="AU97" s="151" t="s">
        <v>82</v>
      </c>
      <c r="AV97" s="12" t="s">
        <v>82</v>
      </c>
      <c r="AW97" s="12" t="s">
        <v>33</v>
      </c>
      <c r="AX97" s="12" t="s">
        <v>80</v>
      </c>
      <c r="AY97" s="151" t="s">
        <v>156</v>
      </c>
    </row>
    <row r="98" spans="2:65" s="1" customFormat="1" ht="33" customHeight="1">
      <c r="B98" s="130"/>
      <c r="C98" s="131" t="s">
        <v>82</v>
      </c>
      <c r="D98" s="131" t="s">
        <v>158</v>
      </c>
      <c r="E98" s="132" t="s">
        <v>1082</v>
      </c>
      <c r="F98" s="133" t="s">
        <v>1083</v>
      </c>
      <c r="G98" s="134" t="s">
        <v>383</v>
      </c>
      <c r="H98" s="135">
        <v>17.114999999999998</v>
      </c>
      <c r="I98" s="136"/>
      <c r="J98" s="137">
        <f>ROUND(I98*H98,2)</f>
        <v>0</v>
      </c>
      <c r="K98" s="133" t="s">
        <v>162</v>
      </c>
      <c r="L98" s="31"/>
      <c r="M98" s="138" t="s">
        <v>3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163</v>
      </c>
      <c r="AT98" s="142" t="s">
        <v>158</v>
      </c>
      <c r="AU98" s="142" t="s">
        <v>82</v>
      </c>
      <c r="AY98" s="16" t="s">
        <v>156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6" t="s">
        <v>80</v>
      </c>
      <c r="BK98" s="143">
        <f>ROUND(I98*H98,2)</f>
        <v>0</v>
      </c>
      <c r="BL98" s="16" t="s">
        <v>163</v>
      </c>
      <c r="BM98" s="142" t="s">
        <v>1084</v>
      </c>
    </row>
    <row r="99" spans="2:65" s="1" customFormat="1" ht="28.8">
      <c r="B99" s="31"/>
      <c r="D99" s="144" t="s">
        <v>165</v>
      </c>
      <c r="F99" s="145" t="s">
        <v>1085</v>
      </c>
      <c r="I99" s="146"/>
      <c r="L99" s="31"/>
      <c r="M99" s="147"/>
      <c r="T99" s="52"/>
      <c r="AT99" s="16" t="s">
        <v>165</v>
      </c>
      <c r="AU99" s="16" t="s">
        <v>82</v>
      </c>
    </row>
    <row r="100" spans="2:65" s="1" customFormat="1">
      <c r="B100" s="31"/>
      <c r="D100" s="148" t="s">
        <v>167</v>
      </c>
      <c r="F100" s="149" t="s">
        <v>1086</v>
      </c>
      <c r="I100" s="146"/>
      <c r="L100" s="31"/>
      <c r="M100" s="147"/>
      <c r="T100" s="52"/>
      <c r="AT100" s="16" t="s">
        <v>167</v>
      </c>
      <c r="AU100" s="16" t="s">
        <v>82</v>
      </c>
    </row>
    <row r="101" spans="2:65" s="12" customFormat="1">
      <c r="B101" s="150"/>
      <c r="D101" s="144" t="s">
        <v>169</v>
      </c>
      <c r="E101" s="151" t="s">
        <v>3</v>
      </c>
      <c r="F101" s="152" t="s">
        <v>1087</v>
      </c>
      <c r="H101" s="153">
        <v>17.114999999999998</v>
      </c>
      <c r="I101" s="154"/>
      <c r="L101" s="150"/>
      <c r="M101" s="155"/>
      <c r="T101" s="156"/>
      <c r="AT101" s="151" t="s">
        <v>169</v>
      </c>
      <c r="AU101" s="151" t="s">
        <v>82</v>
      </c>
      <c r="AV101" s="12" t="s">
        <v>82</v>
      </c>
      <c r="AW101" s="12" t="s">
        <v>33</v>
      </c>
      <c r="AX101" s="12" t="s">
        <v>80</v>
      </c>
      <c r="AY101" s="151" t="s">
        <v>156</v>
      </c>
    </row>
    <row r="102" spans="2:65" s="1" customFormat="1" ht="37.799999999999997" customHeight="1">
      <c r="B102" s="130"/>
      <c r="C102" s="131" t="s">
        <v>177</v>
      </c>
      <c r="D102" s="131" t="s">
        <v>158</v>
      </c>
      <c r="E102" s="132" t="s">
        <v>448</v>
      </c>
      <c r="F102" s="133" t="s">
        <v>449</v>
      </c>
      <c r="G102" s="134" t="s">
        <v>383</v>
      </c>
      <c r="H102" s="135">
        <v>2.5230000000000001</v>
      </c>
      <c r="I102" s="136"/>
      <c r="J102" s="137">
        <f>ROUND(I102*H102,2)</f>
        <v>0</v>
      </c>
      <c r="K102" s="133" t="s">
        <v>162</v>
      </c>
      <c r="L102" s="31"/>
      <c r="M102" s="138" t="s">
        <v>3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163</v>
      </c>
      <c r="AT102" s="142" t="s">
        <v>158</v>
      </c>
      <c r="AU102" s="142" t="s">
        <v>82</v>
      </c>
      <c r="AY102" s="16" t="s">
        <v>156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80</v>
      </c>
      <c r="BK102" s="143">
        <f>ROUND(I102*H102,2)</f>
        <v>0</v>
      </c>
      <c r="BL102" s="16" t="s">
        <v>163</v>
      </c>
      <c r="BM102" s="142" t="s">
        <v>1088</v>
      </c>
    </row>
    <row r="103" spans="2:65" s="1" customFormat="1" ht="38.4">
      <c r="B103" s="31"/>
      <c r="D103" s="144" t="s">
        <v>165</v>
      </c>
      <c r="F103" s="145" t="s">
        <v>451</v>
      </c>
      <c r="I103" s="146"/>
      <c r="L103" s="31"/>
      <c r="M103" s="147"/>
      <c r="T103" s="52"/>
      <c r="AT103" s="16" t="s">
        <v>165</v>
      </c>
      <c r="AU103" s="16" t="s">
        <v>82</v>
      </c>
    </row>
    <row r="104" spans="2:65" s="1" customFormat="1">
      <c r="B104" s="31"/>
      <c r="D104" s="148" t="s">
        <v>167</v>
      </c>
      <c r="F104" s="149" t="s">
        <v>452</v>
      </c>
      <c r="I104" s="146"/>
      <c r="L104" s="31"/>
      <c r="M104" s="147"/>
      <c r="T104" s="52"/>
      <c r="AT104" s="16" t="s">
        <v>167</v>
      </c>
      <c r="AU104" s="16" t="s">
        <v>82</v>
      </c>
    </row>
    <row r="105" spans="2:65" s="12" customFormat="1">
      <c r="B105" s="150"/>
      <c r="D105" s="144" t="s">
        <v>169</v>
      </c>
      <c r="E105" s="151" t="s">
        <v>3</v>
      </c>
      <c r="F105" s="152" t="s">
        <v>1089</v>
      </c>
      <c r="H105" s="153">
        <v>2.5230000000000001</v>
      </c>
      <c r="I105" s="154"/>
      <c r="L105" s="150"/>
      <c r="M105" s="155"/>
      <c r="T105" s="156"/>
      <c r="AT105" s="151" t="s">
        <v>169</v>
      </c>
      <c r="AU105" s="151" t="s">
        <v>82</v>
      </c>
      <c r="AV105" s="12" t="s">
        <v>82</v>
      </c>
      <c r="AW105" s="12" t="s">
        <v>33</v>
      </c>
      <c r="AX105" s="12" t="s">
        <v>80</v>
      </c>
      <c r="AY105" s="151" t="s">
        <v>156</v>
      </c>
    </row>
    <row r="106" spans="2:65" s="1" customFormat="1" ht="24.15" customHeight="1">
      <c r="B106" s="130"/>
      <c r="C106" s="131" t="s">
        <v>163</v>
      </c>
      <c r="D106" s="131" t="s">
        <v>158</v>
      </c>
      <c r="E106" s="132" t="s">
        <v>1090</v>
      </c>
      <c r="F106" s="133" t="s">
        <v>1091</v>
      </c>
      <c r="G106" s="134" t="s">
        <v>383</v>
      </c>
      <c r="H106" s="135">
        <v>14.592000000000001</v>
      </c>
      <c r="I106" s="136"/>
      <c r="J106" s="137">
        <f>ROUND(I106*H106,2)</f>
        <v>0</v>
      </c>
      <c r="K106" s="133" t="s">
        <v>162</v>
      </c>
      <c r="L106" s="31"/>
      <c r="M106" s="138" t="s">
        <v>3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163</v>
      </c>
      <c r="AT106" s="142" t="s">
        <v>158</v>
      </c>
      <c r="AU106" s="142" t="s">
        <v>82</v>
      </c>
      <c r="AY106" s="16" t="s">
        <v>156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6" t="s">
        <v>80</v>
      </c>
      <c r="BK106" s="143">
        <f>ROUND(I106*H106,2)</f>
        <v>0</v>
      </c>
      <c r="BL106" s="16" t="s">
        <v>163</v>
      </c>
      <c r="BM106" s="142" t="s">
        <v>1092</v>
      </c>
    </row>
    <row r="107" spans="2:65" s="1" customFormat="1" ht="48">
      <c r="B107" s="31"/>
      <c r="D107" s="144" t="s">
        <v>165</v>
      </c>
      <c r="F107" s="145" t="s">
        <v>1093</v>
      </c>
      <c r="I107" s="146"/>
      <c r="L107" s="31"/>
      <c r="M107" s="147"/>
      <c r="T107" s="52"/>
      <c r="AT107" s="16" t="s">
        <v>165</v>
      </c>
      <c r="AU107" s="16" t="s">
        <v>82</v>
      </c>
    </row>
    <row r="108" spans="2:65" s="1" customFormat="1">
      <c r="B108" s="31"/>
      <c r="D108" s="148" t="s">
        <v>167</v>
      </c>
      <c r="F108" s="149" t="s">
        <v>1094</v>
      </c>
      <c r="I108" s="146"/>
      <c r="L108" s="31"/>
      <c r="M108" s="147"/>
      <c r="T108" s="52"/>
      <c r="AT108" s="16" t="s">
        <v>167</v>
      </c>
      <c r="AU108" s="16" t="s">
        <v>82</v>
      </c>
    </row>
    <row r="109" spans="2:65" s="12" customFormat="1">
      <c r="B109" s="150"/>
      <c r="D109" s="144" t="s">
        <v>169</v>
      </c>
      <c r="E109" s="151" t="s">
        <v>3</v>
      </c>
      <c r="F109" s="152" t="s">
        <v>1095</v>
      </c>
      <c r="H109" s="153">
        <v>14.592000000000001</v>
      </c>
      <c r="I109" s="154"/>
      <c r="L109" s="150"/>
      <c r="M109" s="155"/>
      <c r="T109" s="156"/>
      <c r="AT109" s="151" t="s">
        <v>169</v>
      </c>
      <c r="AU109" s="151" t="s">
        <v>82</v>
      </c>
      <c r="AV109" s="12" t="s">
        <v>82</v>
      </c>
      <c r="AW109" s="12" t="s">
        <v>33</v>
      </c>
      <c r="AX109" s="12" t="s">
        <v>80</v>
      </c>
      <c r="AY109" s="151" t="s">
        <v>156</v>
      </c>
    </row>
    <row r="110" spans="2:65" s="1" customFormat="1" ht="24.15" customHeight="1">
      <c r="B110" s="130"/>
      <c r="C110" s="131" t="s">
        <v>184</v>
      </c>
      <c r="D110" s="131" t="s">
        <v>158</v>
      </c>
      <c r="E110" s="132" t="s">
        <v>488</v>
      </c>
      <c r="F110" s="133" t="s">
        <v>489</v>
      </c>
      <c r="G110" s="134" t="s">
        <v>161</v>
      </c>
      <c r="H110" s="135">
        <v>20</v>
      </c>
      <c r="I110" s="136"/>
      <c r="J110" s="137">
        <f>ROUND(I110*H110,2)</f>
        <v>0</v>
      </c>
      <c r="K110" s="133" t="s">
        <v>162</v>
      </c>
      <c r="L110" s="31"/>
      <c r="M110" s="138" t="s">
        <v>3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163</v>
      </c>
      <c r="AT110" s="142" t="s">
        <v>158</v>
      </c>
      <c r="AU110" s="142" t="s">
        <v>82</v>
      </c>
      <c r="AY110" s="16" t="s">
        <v>156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80</v>
      </c>
      <c r="BK110" s="143">
        <f>ROUND(I110*H110,2)</f>
        <v>0</v>
      </c>
      <c r="BL110" s="16" t="s">
        <v>163</v>
      </c>
      <c r="BM110" s="142" t="s">
        <v>1096</v>
      </c>
    </row>
    <row r="111" spans="2:65" s="1" customFormat="1" ht="19.2">
      <c r="B111" s="31"/>
      <c r="D111" s="144" t="s">
        <v>165</v>
      </c>
      <c r="F111" s="145" t="s">
        <v>491</v>
      </c>
      <c r="I111" s="146"/>
      <c r="L111" s="31"/>
      <c r="M111" s="147"/>
      <c r="T111" s="52"/>
      <c r="AT111" s="16" t="s">
        <v>165</v>
      </c>
      <c r="AU111" s="16" t="s">
        <v>82</v>
      </c>
    </row>
    <row r="112" spans="2:65" s="1" customFormat="1">
      <c r="B112" s="31"/>
      <c r="D112" s="148" t="s">
        <v>167</v>
      </c>
      <c r="F112" s="149" t="s">
        <v>492</v>
      </c>
      <c r="I112" s="146"/>
      <c r="L112" s="31"/>
      <c r="M112" s="147"/>
      <c r="T112" s="52"/>
      <c r="AT112" s="16" t="s">
        <v>167</v>
      </c>
      <c r="AU112" s="16" t="s">
        <v>82</v>
      </c>
    </row>
    <row r="113" spans="2:65" s="12" customFormat="1">
      <c r="B113" s="150"/>
      <c r="D113" s="144" t="s">
        <v>169</v>
      </c>
      <c r="E113" s="151" t="s">
        <v>3</v>
      </c>
      <c r="F113" s="152" t="s">
        <v>1097</v>
      </c>
      <c r="H113" s="153">
        <v>20</v>
      </c>
      <c r="I113" s="154"/>
      <c r="L113" s="150"/>
      <c r="M113" s="155"/>
      <c r="T113" s="156"/>
      <c r="AT113" s="151" t="s">
        <v>169</v>
      </c>
      <c r="AU113" s="151" t="s">
        <v>82</v>
      </c>
      <c r="AV113" s="12" t="s">
        <v>82</v>
      </c>
      <c r="AW113" s="12" t="s">
        <v>33</v>
      </c>
      <c r="AX113" s="12" t="s">
        <v>80</v>
      </c>
      <c r="AY113" s="151" t="s">
        <v>156</v>
      </c>
    </row>
    <row r="114" spans="2:65" s="11" customFormat="1" ht="22.8" customHeight="1">
      <c r="B114" s="118"/>
      <c r="D114" s="119" t="s">
        <v>71</v>
      </c>
      <c r="E114" s="128" t="s">
        <v>163</v>
      </c>
      <c r="F114" s="128" t="s">
        <v>758</v>
      </c>
      <c r="I114" s="121"/>
      <c r="J114" s="129">
        <f>BK114</f>
        <v>0</v>
      </c>
      <c r="L114" s="118"/>
      <c r="M114" s="123"/>
      <c r="P114" s="124">
        <f>SUM(P115:P118)</f>
        <v>0</v>
      </c>
      <c r="R114" s="124">
        <f>SUM(R115:R118)</f>
        <v>3.2384000000000004</v>
      </c>
      <c r="T114" s="125">
        <f>SUM(T115:T118)</f>
        <v>0</v>
      </c>
      <c r="AR114" s="119" t="s">
        <v>80</v>
      </c>
      <c r="AT114" s="126" t="s">
        <v>71</v>
      </c>
      <c r="AU114" s="126" t="s">
        <v>80</v>
      </c>
      <c r="AY114" s="119" t="s">
        <v>156</v>
      </c>
      <c r="BK114" s="127">
        <f>SUM(BK115:BK118)</f>
        <v>0</v>
      </c>
    </row>
    <row r="115" spans="2:65" s="1" customFormat="1" ht="33" customHeight="1">
      <c r="B115" s="130"/>
      <c r="C115" s="131" t="s">
        <v>190</v>
      </c>
      <c r="D115" s="131" t="s">
        <v>158</v>
      </c>
      <c r="E115" s="132" t="s">
        <v>1098</v>
      </c>
      <c r="F115" s="133" t="s">
        <v>1099</v>
      </c>
      <c r="G115" s="134" t="s">
        <v>161</v>
      </c>
      <c r="H115" s="135">
        <v>20</v>
      </c>
      <c r="I115" s="136"/>
      <c r="J115" s="137">
        <f>ROUND(I115*H115,2)</f>
        <v>0</v>
      </c>
      <c r="K115" s="133" t="s">
        <v>162</v>
      </c>
      <c r="L115" s="31"/>
      <c r="M115" s="138" t="s">
        <v>3</v>
      </c>
      <c r="N115" s="139" t="s">
        <v>43</v>
      </c>
      <c r="P115" s="140">
        <f>O115*H115</f>
        <v>0</v>
      </c>
      <c r="Q115" s="140">
        <v>0.16192000000000001</v>
      </c>
      <c r="R115" s="140">
        <f>Q115*H115</f>
        <v>3.2384000000000004</v>
      </c>
      <c r="S115" s="140">
        <v>0</v>
      </c>
      <c r="T115" s="141">
        <f>S115*H115</f>
        <v>0</v>
      </c>
      <c r="AR115" s="142" t="s">
        <v>163</v>
      </c>
      <c r="AT115" s="142" t="s">
        <v>158</v>
      </c>
      <c r="AU115" s="142" t="s">
        <v>82</v>
      </c>
      <c r="AY115" s="16" t="s">
        <v>156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80</v>
      </c>
      <c r="BK115" s="143">
        <f>ROUND(I115*H115,2)</f>
        <v>0</v>
      </c>
      <c r="BL115" s="16" t="s">
        <v>163</v>
      </c>
      <c r="BM115" s="142" t="s">
        <v>1100</v>
      </c>
    </row>
    <row r="116" spans="2:65" s="1" customFormat="1" ht="28.8">
      <c r="B116" s="31"/>
      <c r="D116" s="144" t="s">
        <v>165</v>
      </c>
      <c r="F116" s="145" t="s">
        <v>1101</v>
      </c>
      <c r="I116" s="146"/>
      <c r="L116" s="31"/>
      <c r="M116" s="147"/>
      <c r="T116" s="52"/>
      <c r="AT116" s="16" t="s">
        <v>165</v>
      </c>
      <c r="AU116" s="16" t="s">
        <v>82</v>
      </c>
    </row>
    <row r="117" spans="2:65" s="1" customFormat="1">
      <c r="B117" s="31"/>
      <c r="D117" s="148" t="s">
        <v>167</v>
      </c>
      <c r="F117" s="149" t="s">
        <v>1102</v>
      </c>
      <c r="I117" s="146"/>
      <c r="L117" s="31"/>
      <c r="M117" s="147"/>
      <c r="T117" s="52"/>
      <c r="AT117" s="16" t="s">
        <v>167</v>
      </c>
      <c r="AU117" s="16" t="s">
        <v>82</v>
      </c>
    </row>
    <row r="118" spans="2:65" s="12" customFormat="1">
      <c r="B118" s="150"/>
      <c r="D118" s="144" t="s">
        <v>169</v>
      </c>
      <c r="E118" s="151" t="s">
        <v>3</v>
      </c>
      <c r="F118" s="152" t="s">
        <v>1097</v>
      </c>
      <c r="H118" s="153">
        <v>20</v>
      </c>
      <c r="I118" s="154"/>
      <c r="L118" s="150"/>
      <c r="M118" s="155"/>
      <c r="T118" s="156"/>
      <c r="AT118" s="151" t="s">
        <v>169</v>
      </c>
      <c r="AU118" s="151" t="s">
        <v>82</v>
      </c>
      <c r="AV118" s="12" t="s">
        <v>82</v>
      </c>
      <c r="AW118" s="12" t="s">
        <v>33</v>
      </c>
      <c r="AX118" s="12" t="s">
        <v>80</v>
      </c>
      <c r="AY118" s="151" t="s">
        <v>156</v>
      </c>
    </row>
    <row r="119" spans="2:65" s="11" customFormat="1" ht="22.8" customHeight="1">
      <c r="B119" s="118"/>
      <c r="D119" s="119" t="s">
        <v>71</v>
      </c>
      <c r="E119" s="128" t="s">
        <v>184</v>
      </c>
      <c r="F119" s="128" t="s">
        <v>525</v>
      </c>
      <c r="I119" s="121"/>
      <c r="J119" s="129">
        <f>BK119</f>
        <v>0</v>
      </c>
      <c r="L119" s="118"/>
      <c r="M119" s="123"/>
      <c r="P119" s="124">
        <f>SUM(P120:P125)</f>
        <v>0</v>
      </c>
      <c r="R119" s="124">
        <f>SUM(R120:R125)</f>
        <v>12.5304</v>
      </c>
      <c r="T119" s="125">
        <f>SUM(T120:T125)</f>
        <v>0</v>
      </c>
      <c r="AR119" s="119" t="s">
        <v>80</v>
      </c>
      <c r="AT119" s="126" t="s">
        <v>71</v>
      </c>
      <c r="AU119" s="126" t="s">
        <v>80</v>
      </c>
      <c r="AY119" s="119" t="s">
        <v>156</v>
      </c>
      <c r="BK119" s="127">
        <f>SUM(BK120:BK125)</f>
        <v>0</v>
      </c>
    </row>
    <row r="120" spans="2:65" s="1" customFormat="1" ht="24.15" customHeight="1">
      <c r="B120" s="130"/>
      <c r="C120" s="131" t="s">
        <v>196</v>
      </c>
      <c r="D120" s="131" t="s">
        <v>158</v>
      </c>
      <c r="E120" s="132" t="s">
        <v>1103</v>
      </c>
      <c r="F120" s="133" t="s">
        <v>1104</v>
      </c>
      <c r="G120" s="134" t="s">
        <v>161</v>
      </c>
      <c r="H120" s="135">
        <v>20</v>
      </c>
      <c r="I120" s="136"/>
      <c r="J120" s="137">
        <f>ROUND(I120*H120,2)</f>
        <v>0</v>
      </c>
      <c r="K120" s="133" t="s">
        <v>162</v>
      </c>
      <c r="L120" s="31"/>
      <c r="M120" s="138" t="s">
        <v>3</v>
      </c>
      <c r="N120" s="139" t="s">
        <v>43</v>
      </c>
      <c r="P120" s="140">
        <f>O120*H120</f>
        <v>0</v>
      </c>
      <c r="Q120" s="140">
        <v>0.14652000000000001</v>
      </c>
      <c r="R120" s="140">
        <f>Q120*H120</f>
        <v>2.9304000000000001</v>
      </c>
      <c r="S120" s="140">
        <v>0</v>
      </c>
      <c r="T120" s="141">
        <f>S120*H120</f>
        <v>0</v>
      </c>
      <c r="AR120" s="142" t="s">
        <v>163</v>
      </c>
      <c r="AT120" s="142" t="s">
        <v>158</v>
      </c>
      <c r="AU120" s="142" t="s">
        <v>82</v>
      </c>
      <c r="AY120" s="16" t="s">
        <v>156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80</v>
      </c>
      <c r="BK120" s="143">
        <f>ROUND(I120*H120,2)</f>
        <v>0</v>
      </c>
      <c r="BL120" s="16" t="s">
        <v>163</v>
      </c>
      <c r="BM120" s="142" t="s">
        <v>1105</v>
      </c>
    </row>
    <row r="121" spans="2:65" s="1" customFormat="1" ht="28.8">
      <c r="B121" s="31"/>
      <c r="D121" s="144" t="s">
        <v>165</v>
      </c>
      <c r="F121" s="145" t="s">
        <v>1106</v>
      </c>
      <c r="I121" s="146"/>
      <c r="L121" s="31"/>
      <c r="M121" s="147"/>
      <c r="T121" s="52"/>
      <c r="AT121" s="16" t="s">
        <v>165</v>
      </c>
      <c r="AU121" s="16" t="s">
        <v>82</v>
      </c>
    </row>
    <row r="122" spans="2:65" s="1" customFormat="1">
      <c r="B122" s="31"/>
      <c r="D122" s="148" t="s">
        <v>167</v>
      </c>
      <c r="F122" s="149" t="s">
        <v>1107</v>
      </c>
      <c r="I122" s="146"/>
      <c r="L122" s="31"/>
      <c r="M122" s="147"/>
      <c r="T122" s="52"/>
      <c r="AT122" s="16" t="s">
        <v>167</v>
      </c>
      <c r="AU122" s="16" t="s">
        <v>82</v>
      </c>
    </row>
    <row r="123" spans="2:65" s="12" customFormat="1">
      <c r="B123" s="150"/>
      <c r="D123" s="144" t="s">
        <v>169</v>
      </c>
      <c r="E123" s="151" t="s">
        <v>3</v>
      </c>
      <c r="F123" s="152" t="s">
        <v>1097</v>
      </c>
      <c r="H123" s="153">
        <v>20</v>
      </c>
      <c r="I123" s="154"/>
      <c r="L123" s="150"/>
      <c r="M123" s="155"/>
      <c r="T123" s="156"/>
      <c r="AT123" s="151" t="s">
        <v>169</v>
      </c>
      <c r="AU123" s="151" t="s">
        <v>82</v>
      </c>
      <c r="AV123" s="12" t="s">
        <v>82</v>
      </c>
      <c r="AW123" s="12" t="s">
        <v>33</v>
      </c>
      <c r="AX123" s="12" t="s">
        <v>80</v>
      </c>
      <c r="AY123" s="151" t="s">
        <v>156</v>
      </c>
    </row>
    <row r="124" spans="2:65" s="1" customFormat="1" ht="21.75" customHeight="1">
      <c r="B124" s="130"/>
      <c r="C124" s="168" t="s">
        <v>203</v>
      </c>
      <c r="D124" s="168" t="s">
        <v>443</v>
      </c>
      <c r="E124" s="169" t="s">
        <v>1108</v>
      </c>
      <c r="F124" s="170" t="s">
        <v>1109</v>
      </c>
      <c r="G124" s="171" t="s">
        <v>400</v>
      </c>
      <c r="H124" s="172">
        <v>9.6</v>
      </c>
      <c r="I124" s="173"/>
      <c r="J124" s="174">
        <f>ROUND(I124*H124,2)</f>
        <v>0</v>
      </c>
      <c r="K124" s="170" t="s">
        <v>162</v>
      </c>
      <c r="L124" s="175"/>
      <c r="M124" s="176" t="s">
        <v>3</v>
      </c>
      <c r="N124" s="177" t="s">
        <v>43</v>
      </c>
      <c r="P124" s="140">
        <f>O124*H124</f>
        <v>0</v>
      </c>
      <c r="Q124" s="140">
        <v>1</v>
      </c>
      <c r="R124" s="140">
        <f>Q124*H124</f>
        <v>9.6</v>
      </c>
      <c r="S124" s="140">
        <v>0</v>
      </c>
      <c r="T124" s="141">
        <f>S124*H124</f>
        <v>0</v>
      </c>
      <c r="AR124" s="142" t="s">
        <v>203</v>
      </c>
      <c r="AT124" s="142" t="s">
        <v>443</v>
      </c>
      <c r="AU124" s="142" t="s">
        <v>82</v>
      </c>
      <c r="AY124" s="16" t="s">
        <v>156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80</v>
      </c>
      <c r="BK124" s="143">
        <f>ROUND(I124*H124,2)</f>
        <v>0</v>
      </c>
      <c r="BL124" s="16" t="s">
        <v>163</v>
      </c>
      <c r="BM124" s="142" t="s">
        <v>1110</v>
      </c>
    </row>
    <row r="125" spans="2:65" s="1" customFormat="1">
      <c r="B125" s="31"/>
      <c r="D125" s="144" t="s">
        <v>165</v>
      </c>
      <c r="F125" s="145" t="s">
        <v>1109</v>
      </c>
      <c r="I125" s="146"/>
      <c r="L125" s="31"/>
      <c r="M125" s="147"/>
      <c r="T125" s="52"/>
      <c r="AT125" s="16" t="s">
        <v>165</v>
      </c>
      <c r="AU125" s="16" t="s">
        <v>82</v>
      </c>
    </row>
    <row r="126" spans="2:65" s="11" customFormat="1" ht="22.8" customHeight="1">
      <c r="B126" s="118"/>
      <c r="D126" s="119" t="s">
        <v>71</v>
      </c>
      <c r="E126" s="128" t="s">
        <v>209</v>
      </c>
      <c r="F126" s="128" t="s">
        <v>379</v>
      </c>
      <c r="I126" s="121"/>
      <c r="J126" s="129">
        <f>BK126</f>
        <v>0</v>
      </c>
      <c r="L126" s="118"/>
      <c r="M126" s="123"/>
      <c r="P126" s="124">
        <f>SUM(P127:P155)</f>
        <v>0</v>
      </c>
      <c r="R126" s="124">
        <f>SUM(R127:R155)</f>
        <v>29.781099999999999</v>
      </c>
      <c r="T126" s="125">
        <f>SUM(T127:T155)</f>
        <v>0</v>
      </c>
      <c r="AR126" s="119" t="s">
        <v>80</v>
      </c>
      <c r="AT126" s="126" t="s">
        <v>71</v>
      </c>
      <c r="AU126" s="126" t="s">
        <v>80</v>
      </c>
      <c r="AY126" s="119" t="s">
        <v>156</v>
      </c>
      <c r="BK126" s="127">
        <f>SUM(BK127:BK155)</f>
        <v>0</v>
      </c>
    </row>
    <row r="127" spans="2:65" s="1" customFormat="1" ht="33" customHeight="1">
      <c r="B127" s="130"/>
      <c r="C127" s="131" t="s">
        <v>209</v>
      </c>
      <c r="D127" s="131" t="s">
        <v>158</v>
      </c>
      <c r="E127" s="132" t="s">
        <v>1111</v>
      </c>
      <c r="F127" s="133" t="s">
        <v>1112</v>
      </c>
      <c r="G127" s="134" t="s">
        <v>173</v>
      </c>
      <c r="H127" s="135">
        <v>2</v>
      </c>
      <c r="I127" s="136"/>
      <c r="J127" s="137">
        <f>ROUND(I127*H127,2)</f>
        <v>0</v>
      </c>
      <c r="K127" s="133" t="s">
        <v>3</v>
      </c>
      <c r="L127" s="31"/>
      <c r="M127" s="138" t="s">
        <v>3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163</v>
      </c>
      <c r="AT127" s="142" t="s">
        <v>158</v>
      </c>
      <c r="AU127" s="142" t="s">
        <v>82</v>
      </c>
      <c r="AY127" s="16" t="s">
        <v>156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163</v>
      </c>
      <c r="BM127" s="142" t="s">
        <v>1113</v>
      </c>
    </row>
    <row r="128" spans="2:65" s="1" customFormat="1" ht="19.2">
      <c r="B128" s="31"/>
      <c r="D128" s="144" t="s">
        <v>165</v>
      </c>
      <c r="F128" s="145" t="s">
        <v>1112</v>
      </c>
      <c r="I128" s="146"/>
      <c r="L128" s="31"/>
      <c r="M128" s="147"/>
      <c r="T128" s="52"/>
      <c r="AT128" s="16" t="s">
        <v>165</v>
      </c>
      <c r="AU128" s="16" t="s">
        <v>82</v>
      </c>
    </row>
    <row r="129" spans="2:65" s="1" customFormat="1" ht="16.5" customHeight="1">
      <c r="B129" s="130"/>
      <c r="C129" s="168" t="s">
        <v>215</v>
      </c>
      <c r="D129" s="168" t="s">
        <v>443</v>
      </c>
      <c r="E129" s="169" t="s">
        <v>1114</v>
      </c>
      <c r="F129" s="170" t="s">
        <v>1115</v>
      </c>
      <c r="G129" s="171" t="s">
        <v>173</v>
      </c>
      <c r="H129" s="172">
        <v>2</v>
      </c>
      <c r="I129" s="173"/>
      <c r="J129" s="174">
        <f>ROUND(I129*H129,2)</f>
        <v>0</v>
      </c>
      <c r="K129" s="170" t="s">
        <v>3</v>
      </c>
      <c r="L129" s="175"/>
      <c r="M129" s="176" t="s">
        <v>3</v>
      </c>
      <c r="N129" s="177" t="s">
        <v>43</v>
      </c>
      <c r="P129" s="140">
        <f>O129*H129</f>
        <v>0</v>
      </c>
      <c r="Q129" s="140">
        <v>1.38</v>
      </c>
      <c r="R129" s="140">
        <f>Q129*H129</f>
        <v>2.76</v>
      </c>
      <c r="S129" s="140">
        <v>0</v>
      </c>
      <c r="T129" s="141">
        <f>S129*H129</f>
        <v>0</v>
      </c>
      <c r="AR129" s="142" t="s">
        <v>203</v>
      </c>
      <c r="AT129" s="142" t="s">
        <v>443</v>
      </c>
      <c r="AU129" s="142" t="s">
        <v>82</v>
      </c>
      <c r="AY129" s="16" t="s">
        <v>156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163</v>
      </c>
      <c r="BM129" s="142" t="s">
        <v>1116</v>
      </c>
    </row>
    <row r="130" spans="2:65" s="1" customFormat="1">
      <c r="B130" s="31"/>
      <c r="D130" s="144" t="s">
        <v>165</v>
      </c>
      <c r="F130" s="145" t="s">
        <v>1115</v>
      </c>
      <c r="I130" s="146"/>
      <c r="L130" s="31"/>
      <c r="M130" s="147"/>
      <c r="T130" s="52"/>
      <c r="AT130" s="16" t="s">
        <v>165</v>
      </c>
      <c r="AU130" s="16" t="s">
        <v>82</v>
      </c>
    </row>
    <row r="131" spans="2:65" s="1" customFormat="1" ht="24.15" customHeight="1">
      <c r="B131" s="130"/>
      <c r="C131" s="131" t="s">
        <v>221</v>
      </c>
      <c r="D131" s="131" t="s">
        <v>158</v>
      </c>
      <c r="E131" s="132" t="s">
        <v>1117</v>
      </c>
      <c r="F131" s="133" t="s">
        <v>1118</v>
      </c>
      <c r="G131" s="134" t="s">
        <v>173</v>
      </c>
      <c r="H131" s="135">
        <v>1</v>
      </c>
      <c r="I131" s="136"/>
      <c r="J131" s="137">
        <f>ROUND(I131*H131,2)</f>
        <v>0</v>
      </c>
      <c r="K131" s="133" t="s">
        <v>3</v>
      </c>
      <c r="L131" s="31"/>
      <c r="M131" s="138" t="s">
        <v>3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163</v>
      </c>
      <c r="AT131" s="142" t="s">
        <v>158</v>
      </c>
      <c r="AU131" s="142" t="s">
        <v>82</v>
      </c>
      <c r="AY131" s="16" t="s">
        <v>156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163</v>
      </c>
      <c r="BM131" s="142" t="s">
        <v>1119</v>
      </c>
    </row>
    <row r="132" spans="2:65" s="1" customFormat="1" ht="19.2">
      <c r="B132" s="31"/>
      <c r="D132" s="144" t="s">
        <v>165</v>
      </c>
      <c r="F132" s="145" t="s">
        <v>1118</v>
      </c>
      <c r="I132" s="146"/>
      <c r="L132" s="31"/>
      <c r="M132" s="147"/>
      <c r="T132" s="52"/>
      <c r="AT132" s="16" t="s">
        <v>165</v>
      </c>
      <c r="AU132" s="16" t="s">
        <v>82</v>
      </c>
    </row>
    <row r="133" spans="2:65" s="1" customFormat="1" ht="16.5" customHeight="1">
      <c r="B133" s="130"/>
      <c r="C133" s="168" t="s">
        <v>227</v>
      </c>
      <c r="D133" s="168" t="s">
        <v>443</v>
      </c>
      <c r="E133" s="169" t="s">
        <v>1120</v>
      </c>
      <c r="F133" s="170" t="s">
        <v>1121</v>
      </c>
      <c r="G133" s="171" t="s">
        <v>173</v>
      </c>
      <c r="H133" s="172">
        <v>1</v>
      </c>
      <c r="I133" s="173"/>
      <c r="J133" s="174">
        <f>ROUND(I133*H133,2)</f>
        <v>0</v>
      </c>
      <c r="K133" s="170" t="s">
        <v>3</v>
      </c>
      <c r="L133" s="175"/>
      <c r="M133" s="176" t="s">
        <v>3</v>
      </c>
      <c r="N133" s="177" t="s">
        <v>43</v>
      </c>
      <c r="P133" s="140">
        <f>O133*H133</f>
        <v>0</v>
      </c>
      <c r="Q133" s="140">
        <v>0.755</v>
      </c>
      <c r="R133" s="140">
        <f>Q133*H133</f>
        <v>0.755</v>
      </c>
      <c r="S133" s="140">
        <v>0</v>
      </c>
      <c r="T133" s="141">
        <f>S133*H133</f>
        <v>0</v>
      </c>
      <c r="AR133" s="142" t="s">
        <v>203</v>
      </c>
      <c r="AT133" s="142" t="s">
        <v>443</v>
      </c>
      <c r="AU133" s="142" t="s">
        <v>82</v>
      </c>
      <c r="AY133" s="16" t="s">
        <v>156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163</v>
      </c>
      <c r="BM133" s="142" t="s">
        <v>1122</v>
      </c>
    </row>
    <row r="134" spans="2:65" s="1" customFormat="1">
      <c r="B134" s="31"/>
      <c r="D134" s="144" t="s">
        <v>165</v>
      </c>
      <c r="F134" s="145" t="s">
        <v>1121</v>
      </c>
      <c r="I134" s="146"/>
      <c r="L134" s="31"/>
      <c r="M134" s="147"/>
      <c r="T134" s="52"/>
      <c r="AT134" s="16" t="s">
        <v>165</v>
      </c>
      <c r="AU134" s="16" t="s">
        <v>82</v>
      </c>
    </row>
    <row r="135" spans="2:65" s="1" customFormat="1" ht="24.15" customHeight="1">
      <c r="B135" s="130"/>
      <c r="C135" s="131" t="s">
        <v>233</v>
      </c>
      <c r="D135" s="131" t="s">
        <v>158</v>
      </c>
      <c r="E135" s="132" t="s">
        <v>1123</v>
      </c>
      <c r="F135" s="133" t="s">
        <v>1124</v>
      </c>
      <c r="G135" s="134" t="s">
        <v>516</v>
      </c>
      <c r="H135" s="135">
        <v>1</v>
      </c>
      <c r="I135" s="136"/>
      <c r="J135" s="137">
        <f>ROUND(I135*H135,2)</f>
        <v>0</v>
      </c>
      <c r="K135" s="133" t="s">
        <v>162</v>
      </c>
      <c r="L135" s="31"/>
      <c r="M135" s="138" t="s">
        <v>3</v>
      </c>
      <c r="N135" s="139" t="s">
        <v>43</v>
      </c>
      <c r="P135" s="140">
        <f>O135*H135</f>
        <v>0</v>
      </c>
      <c r="Q135" s="140">
        <v>0.58896999999999999</v>
      </c>
      <c r="R135" s="140">
        <f>Q135*H135</f>
        <v>0.58896999999999999</v>
      </c>
      <c r="S135" s="140">
        <v>0</v>
      </c>
      <c r="T135" s="141">
        <f>S135*H135</f>
        <v>0</v>
      </c>
      <c r="AR135" s="142" t="s">
        <v>163</v>
      </c>
      <c r="AT135" s="142" t="s">
        <v>158</v>
      </c>
      <c r="AU135" s="142" t="s">
        <v>82</v>
      </c>
      <c r="AY135" s="16" t="s">
        <v>156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163</v>
      </c>
      <c r="BM135" s="142" t="s">
        <v>1125</v>
      </c>
    </row>
    <row r="136" spans="2:65" s="1" customFormat="1" ht="19.2">
      <c r="B136" s="31"/>
      <c r="D136" s="144" t="s">
        <v>165</v>
      </c>
      <c r="F136" s="145" t="s">
        <v>1126</v>
      </c>
      <c r="I136" s="146"/>
      <c r="L136" s="31"/>
      <c r="M136" s="147"/>
      <c r="T136" s="52"/>
      <c r="AT136" s="16" t="s">
        <v>165</v>
      </c>
      <c r="AU136" s="16" t="s">
        <v>82</v>
      </c>
    </row>
    <row r="137" spans="2:65" s="1" customFormat="1">
      <c r="B137" s="31"/>
      <c r="D137" s="148" t="s">
        <v>167</v>
      </c>
      <c r="F137" s="149" t="s">
        <v>1127</v>
      </c>
      <c r="I137" s="146"/>
      <c r="L137" s="31"/>
      <c r="M137" s="147"/>
      <c r="T137" s="52"/>
      <c r="AT137" s="16" t="s">
        <v>167</v>
      </c>
      <c r="AU137" s="16" t="s">
        <v>82</v>
      </c>
    </row>
    <row r="138" spans="2:65" s="1" customFormat="1" ht="16.5" customHeight="1">
      <c r="B138" s="130"/>
      <c r="C138" s="168" t="s">
        <v>239</v>
      </c>
      <c r="D138" s="168" t="s">
        <v>443</v>
      </c>
      <c r="E138" s="169" t="s">
        <v>1128</v>
      </c>
      <c r="F138" s="170" t="s">
        <v>1129</v>
      </c>
      <c r="G138" s="171" t="s">
        <v>173</v>
      </c>
      <c r="H138" s="172">
        <v>1.01</v>
      </c>
      <c r="I138" s="173"/>
      <c r="J138" s="174">
        <f>ROUND(I138*H138,2)</f>
        <v>0</v>
      </c>
      <c r="K138" s="170" t="s">
        <v>3</v>
      </c>
      <c r="L138" s="175"/>
      <c r="M138" s="176" t="s">
        <v>3</v>
      </c>
      <c r="N138" s="177" t="s">
        <v>43</v>
      </c>
      <c r="P138" s="140">
        <f>O138*H138</f>
        <v>0</v>
      </c>
      <c r="Q138" s="140">
        <v>0.53600000000000003</v>
      </c>
      <c r="R138" s="140">
        <f>Q138*H138</f>
        <v>0.54136000000000006</v>
      </c>
      <c r="S138" s="140">
        <v>0</v>
      </c>
      <c r="T138" s="141">
        <f>S138*H138</f>
        <v>0</v>
      </c>
      <c r="AR138" s="142" t="s">
        <v>203</v>
      </c>
      <c r="AT138" s="142" t="s">
        <v>443</v>
      </c>
      <c r="AU138" s="142" t="s">
        <v>82</v>
      </c>
      <c r="AY138" s="16" t="s">
        <v>156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163</v>
      </c>
      <c r="BM138" s="142" t="s">
        <v>1130</v>
      </c>
    </row>
    <row r="139" spans="2:65" s="1" customFormat="1">
      <c r="B139" s="31"/>
      <c r="D139" s="144" t="s">
        <v>165</v>
      </c>
      <c r="F139" s="145" t="s">
        <v>1129</v>
      </c>
      <c r="I139" s="146"/>
      <c r="L139" s="31"/>
      <c r="M139" s="147"/>
      <c r="T139" s="52"/>
      <c r="AT139" s="16" t="s">
        <v>165</v>
      </c>
      <c r="AU139" s="16" t="s">
        <v>82</v>
      </c>
    </row>
    <row r="140" spans="2:65" s="1" customFormat="1" ht="24.15" customHeight="1">
      <c r="B140" s="130"/>
      <c r="C140" s="131" t="s">
        <v>9</v>
      </c>
      <c r="D140" s="131" t="s">
        <v>158</v>
      </c>
      <c r="E140" s="132" t="s">
        <v>1131</v>
      </c>
      <c r="F140" s="133" t="s">
        <v>1132</v>
      </c>
      <c r="G140" s="134" t="s">
        <v>516</v>
      </c>
      <c r="H140" s="135">
        <v>6</v>
      </c>
      <c r="I140" s="136"/>
      <c r="J140" s="137">
        <f>ROUND(I140*H140,2)</f>
        <v>0</v>
      </c>
      <c r="K140" s="133" t="s">
        <v>162</v>
      </c>
      <c r="L140" s="31"/>
      <c r="M140" s="138" t="s">
        <v>3</v>
      </c>
      <c r="N140" s="139" t="s">
        <v>43</v>
      </c>
      <c r="P140" s="140">
        <f>O140*H140</f>
        <v>0</v>
      </c>
      <c r="Q140" s="140">
        <v>0.88534999999999997</v>
      </c>
      <c r="R140" s="140">
        <f>Q140*H140</f>
        <v>5.3121</v>
      </c>
      <c r="S140" s="140">
        <v>0</v>
      </c>
      <c r="T140" s="141">
        <f>S140*H140</f>
        <v>0</v>
      </c>
      <c r="AR140" s="142" t="s">
        <v>163</v>
      </c>
      <c r="AT140" s="142" t="s">
        <v>158</v>
      </c>
      <c r="AU140" s="142" t="s">
        <v>82</v>
      </c>
      <c r="AY140" s="16" t="s">
        <v>156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163</v>
      </c>
      <c r="BM140" s="142" t="s">
        <v>1133</v>
      </c>
    </row>
    <row r="141" spans="2:65" s="1" customFormat="1" ht="19.2">
      <c r="B141" s="31"/>
      <c r="D141" s="144" t="s">
        <v>165</v>
      </c>
      <c r="F141" s="145" t="s">
        <v>1134</v>
      </c>
      <c r="I141" s="146"/>
      <c r="L141" s="31"/>
      <c r="M141" s="147"/>
      <c r="T141" s="52"/>
      <c r="AT141" s="16" t="s">
        <v>165</v>
      </c>
      <c r="AU141" s="16" t="s">
        <v>82</v>
      </c>
    </row>
    <row r="142" spans="2:65" s="1" customFormat="1">
      <c r="B142" s="31"/>
      <c r="D142" s="148" t="s">
        <v>167</v>
      </c>
      <c r="F142" s="149" t="s">
        <v>1135</v>
      </c>
      <c r="I142" s="146"/>
      <c r="L142" s="31"/>
      <c r="M142" s="147"/>
      <c r="T142" s="52"/>
      <c r="AT142" s="16" t="s">
        <v>167</v>
      </c>
      <c r="AU142" s="16" t="s">
        <v>82</v>
      </c>
    </row>
    <row r="143" spans="2:65" s="1" customFormat="1" ht="16.5" customHeight="1">
      <c r="B143" s="130"/>
      <c r="C143" s="168" t="s">
        <v>250</v>
      </c>
      <c r="D143" s="168" t="s">
        <v>443</v>
      </c>
      <c r="E143" s="169" t="s">
        <v>1136</v>
      </c>
      <c r="F143" s="170" t="s">
        <v>1137</v>
      </c>
      <c r="G143" s="171" t="s">
        <v>173</v>
      </c>
      <c r="H143" s="172">
        <v>6.06</v>
      </c>
      <c r="I143" s="173"/>
      <c r="J143" s="174">
        <f>ROUND(I143*H143,2)</f>
        <v>0</v>
      </c>
      <c r="K143" s="170" t="s">
        <v>3</v>
      </c>
      <c r="L143" s="175"/>
      <c r="M143" s="176" t="s">
        <v>3</v>
      </c>
      <c r="N143" s="177" t="s">
        <v>43</v>
      </c>
      <c r="P143" s="140">
        <f>O143*H143</f>
        <v>0</v>
      </c>
      <c r="Q143" s="140">
        <v>1.5</v>
      </c>
      <c r="R143" s="140">
        <f>Q143*H143</f>
        <v>9.09</v>
      </c>
      <c r="S143" s="140">
        <v>0</v>
      </c>
      <c r="T143" s="141">
        <f>S143*H143</f>
        <v>0</v>
      </c>
      <c r="AR143" s="142" t="s">
        <v>203</v>
      </c>
      <c r="AT143" s="142" t="s">
        <v>443</v>
      </c>
      <c r="AU143" s="142" t="s">
        <v>82</v>
      </c>
      <c r="AY143" s="16" t="s">
        <v>156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163</v>
      </c>
      <c r="BM143" s="142" t="s">
        <v>1138</v>
      </c>
    </row>
    <row r="144" spans="2:65" s="1" customFormat="1">
      <c r="B144" s="31"/>
      <c r="D144" s="144" t="s">
        <v>165</v>
      </c>
      <c r="F144" s="145" t="s">
        <v>1137</v>
      </c>
      <c r="I144" s="146"/>
      <c r="L144" s="31"/>
      <c r="M144" s="147"/>
      <c r="T144" s="52"/>
      <c r="AT144" s="16" t="s">
        <v>165</v>
      </c>
      <c r="AU144" s="16" t="s">
        <v>82</v>
      </c>
    </row>
    <row r="145" spans="2:65" s="1" customFormat="1" ht="24.15" customHeight="1">
      <c r="B145" s="130"/>
      <c r="C145" s="131" t="s">
        <v>256</v>
      </c>
      <c r="D145" s="131" t="s">
        <v>158</v>
      </c>
      <c r="E145" s="132" t="s">
        <v>1139</v>
      </c>
      <c r="F145" s="133" t="s">
        <v>1140</v>
      </c>
      <c r="G145" s="134" t="s">
        <v>516</v>
      </c>
      <c r="H145" s="135">
        <v>19</v>
      </c>
      <c r="I145" s="136"/>
      <c r="J145" s="137">
        <f>ROUND(I145*H145,2)</f>
        <v>0</v>
      </c>
      <c r="K145" s="133" t="s">
        <v>162</v>
      </c>
      <c r="L145" s="31"/>
      <c r="M145" s="138" t="s">
        <v>3</v>
      </c>
      <c r="N145" s="139" t="s">
        <v>43</v>
      </c>
      <c r="P145" s="140">
        <f>O145*H145</f>
        <v>0</v>
      </c>
      <c r="Q145" s="140">
        <v>0.32252999999999998</v>
      </c>
      <c r="R145" s="140">
        <f>Q145*H145</f>
        <v>6.1280699999999992</v>
      </c>
      <c r="S145" s="140">
        <v>0</v>
      </c>
      <c r="T145" s="141">
        <f>S145*H145</f>
        <v>0</v>
      </c>
      <c r="AR145" s="142" t="s">
        <v>163</v>
      </c>
      <c r="AT145" s="142" t="s">
        <v>158</v>
      </c>
      <c r="AU145" s="142" t="s">
        <v>82</v>
      </c>
      <c r="AY145" s="16" t="s">
        <v>156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163</v>
      </c>
      <c r="BM145" s="142" t="s">
        <v>1141</v>
      </c>
    </row>
    <row r="146" spans="2:65" s="1" customFormat="1" ht="38.4">
      <c r="B146" s="31"/>
      <c r="D146" s="144" t="s">
        <v>165</v>
      </c>
      <c r="F146" s="145" t="s">
        <v>1142</v>
      </c>
      <c r="I146" s="146"/>
      <c r="L146" s="31"/>
      <c r="M146" s="147"/>
      <c r="T146" s="52"/>
      <c r="AT146" s="16" t="s">
        <v>165</v>
      </c>
      <c r="AU146" s="16" t="s">
        <v>82</v>
      </c>
    </row>
    <row r="147" spans="2:65" s="1" customFormat="1">
      <c r="B147" s="31"/>
      <c r="D147" s="148" t="s">
        <v>167</v>
      </c>
      <c r="F147" s="149" t="s">
        <v>1143</v>
      </c>
      <c r="I147" s="146"/>
      <c r="L147" s="31"/>
      <c r="M147" s="147"/>
      <c r="T147" s="52"/>
      <c r="AT147" s="16" t="s">
        <v>167</v>
      </c>
      <c r="AU147" s="16" t="s">
        <v>82</v>
      </c>
    </row>
    <row r="148" spans="2:65" s="12" customFormat="1">
      <c r="B148" s="150"/>
      <c r="D148" s="144" t="s">
        <v>169</v>
      </c>
      <c r="E148" s="151" t="s">
        <v>3</v>
      </c>
      <c r="F148" s="152" t="s">
        <v>1144</v>
      </c>
      <c r="H148" s="153">
        <v>19</v>
      </c>
      <c r="I148" s="154"/>
      <c r="L148" s="150"/>
      <c r="M148" s="155"/>
      <c r="T148" s="156"/>
      <c r="AT148" s="151" t="s">
        <v>169</v>
      </c>
      <c r="AU148" s="151" t="s">
        <v>82</v>
      </c>
      <c r="AV148" s="12" t="s">
        <v>82</v>
      </c>
      <c r="AW148" s="12" t="s">
        <v>33</v>
      </c>
      <c r="AX148" s="12" t="s">
        <v>80</v>
      </c>
      <c r="AY148" s="151" t="s">
        <v>156</v>
      </c>
    </row>
    <row r="149" spans="2:65" s="1" customFormat="1" ht="16.5" customHeight="1">
      <c r="B149" s="130"/>
      <c r="C149" s="168" t="s">
        <v>262</v>
      </c>
      <c r="D149" s="168" t="s">
        <v>443</v>
      </c>
      <c r="E149" s="169" t="s">
        <v>1145</v>
      </c>
      <c r="F149" s="170" t="s">
        <v>1146</v>
      </c>
      <c r="G149" s="171" t="s">
        <v>516</v>
      </c>
      <c r="H149" s="172">
        <v>19.190000000000001</v>
      </c>
      <c r="I149" s="173"/>
      <c r="J149" s="174">
        <f>ROUND(I149*H149,2)</f>
        <v>0</v>
      </c>
      <c r="K149" s="170" t="s">
        <v>162</v>
      </c>
      <c r="L149" s="175"/>
      <c r="M149" s="176" t="s">
        <v>3</v>
      </c>
      <c r="N149" s="177" t="s">
        <v>43</v>
      </c>
      <c r="P149" s="140">
        <f>O149*H149</f>
        <v>0</v>
      </c>
      <c r="Q149" s="140">
        <v>0.24</v>
      </c>
      <c r="R149" s="140">
        <f>Q149*H149</f>
        <v>4.6055999999999999</v>
      </c>
      <c r="S149" s="140">
        <v>0</v>
      </c>
      <c r="T149" s="141">
        <f>S149*H149</f>
        <v>0</v>
      </c>
      <c r="AR149" s="142" t="s">
        <v>203</v>
      </c>
      <c r="AT149" s="142" t="s">
        <v>443</v>
      </c>
      <c r="AU149" s="142" t="s">
        <v>82</v>
      </c>
      <c r="AY149" s="16" t="s">
        <v>156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163</v>
      </c>
      <c r="BM149" s="142" t="s">
        <v>1147</v>
      </c>
    </row>
    <row r="150" spans="2:65" s="1" customFormat="1">
      <c r="B150" s="31"/>
      <c r="D150" s="144" t="s">
        <v>165</v>
      </c>
      <c r="F150" s="145" t="s">
        <v>1146</v>
      </c>
      <c r="I150" s="146"/>
      <c r="L150" s="31"/>
      <c r="M150" s="147"/>
      <c r="T150" s="52"/>
      <c r="AT150" s="16" t="s">
        <v>165</v>
      </c>
      <c r="AU150" s="16" t="s">
        <v>82</v>
      </c>
    </row>
    <row r="151" spans="2:65" s="12" customFormat="1">
      <c r="B151" s="150"/>
      <c r="D151" s="144" t="s">
        <v>169</v>
      </c>
      <c r="E151" s="151" t="s">
        <v>3</v>
      </c>
      <c r="F151" s="152" t="s">
        <v>1148</v>
      </c>
      <c r="H151" s="153">
        <v>19.190000000000001</v>
      </c>
      <c r="I151" s="154"/>
      <c r="L151" s="150"/>
      <c r="M151" s="155"/>
      <c r="T151" s="156"/>
      <c r="AT151" s="151" t="s">
        <v>169</v>
      </c>
      <c r="AU151" s="151" t="s">
        <v>82</v>
      </c>
      <c r="AV151" s="12" t="s">
        <v>82</v>
      </c>
      <c r="AW151" s="12" t="s">
        <v>33</v>
      </c>
      <c r="AX151" s="12" t="s">
        <v>80</v>
      </c>
      <c r="AY151" s="151" t="s">
        <v>156</v>
      </c>
    </row>
    <row r="152" spans="2:65" s="1" customFormat="1" ht="24.15" customHeight="1">
      <c r="B152" s="130"/>
      <c r="C152" s="131" t="s">
        <v>268</v>
      </c>
      <c r="D152" s="131" t="s">
        <v>158</v>
      </c>
      <c r="E152" s="132" t="s">
        <v>1149</v>
      </c>
      <c r="F152" s="133" t="s">
        <v>1150</v>
      </c>
      <c r="G152" s="134" t="s">
        <v>161</v>
      </c>
      <c r="H152" s="135">
        <v>20</v>
      </c>
      <c r="I152" s="136"/>
      <c r="J152" s="137">
        <f>ROUND(I152*H152,2)</f>
        <v>0</v>
      </c>
      <c r="K152" s="133" t="s">
        <v>162</v>
      </c>
      <c r="L152" s="31"/>
      <c r="M152" s="138" t="s">
        <v>3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163</v>
      </c>
      <c r="AT152" s="142" t="s">
        <v>158</v>
      </c>
      <c r="AU152" s="142" t="s">
        <v>82</v>
      </c>
      <c r="AY152" s="16" t="s">
        <v>156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80</v>
      </c>
      <c r="BK152" s="143">
        <f>ROUND(I152*H152,2)</f>
        <v>0</v>
      </c>
      <c r="BL152" s="16" t="s">
        <v>163</v>
      </c>
      <c r="BM152" s="142" t="s">
        <v>1151</v>
      </c>
    </row>
    <row r="153" spans="2:65" s="1" customFormat="1" ht="48">
      <c r="B153" s="31"/>
      <c r="D153" s="144" t="s">
        <v>165</v>
      </c>
      <c r="F153" s="145" t="s">
        <v>1152</v>
      </c>
      <c r="I153" s="146"/>
      <c r="L153" s="31"/>
      <c r="M153" s="147"/>
      <c r="T153" s="52"/>
      <c r="AT153" s="16" t="s">
        <v>165</v>
      </c>
      <c r="AU153" s="16" t="s">
        <v>82</v>
      </c>
    </row>
    <row r="154" spans="2:65" s="1" customFormat="1">
      <c r="B154" s="31"/>
      <c r="D154" s="148" t="s">
        <v>167</v>
      </c>
      <c r="F154" s="149" t="s">
        <v>1153</v>
      </c>
      <c r="I154" s="146"/>
      <c r="L154" s="31"/>
      <c r="M154" s="147"/>
      <c r="T154" s="52"/>
      <c r="AT154" s="16" t="s">
        <v>167</v>
      </c>
      <c r="AU154" s="16" t="s">
        <v>82</v>
      </c>
    </row>
    <row r="155" spans="2:65" s="12" customFormat="1">
      <c r="B155" s="150"/>
      <c r="D155" s="144" t="s">
        <v>169</v>
      </c>
      <c r="E155" s="151" t="s">
        <v>3</v>
      </c>
      <c r="F155" s="152" t="s">
        <v>1154</v>
      </c>
      <c r="H155" s="153">
        <v>20</v>
      </c>
      <c r="I155" s="154"/>
      <c r="L155" s="150"/>
      <c r="M155" s="155"/>
      <c r="T155" s="156"/>
      <c r="AT155" s="151" t="s">
        <v>169</v>
      </c>
      <c r="AU155" s="151" t="s">
        <v>82</v>
      </c>
      <c r="AV155" s="12" t="s">
        <v>82</v>
      </c>
      <c r="AW155" s="12" t="s">
        <v>33</v>
      </c>
      <c r="AX155" s="12" t="s">
        <v>80</v>
      </c>
      <c r="AY155" s="151" t="s">
        <v>156</v>
      </c>
    </row>
    <row r="156" spans="2:65" s="11" customFormat="1" ht="22.8" customHeight="1">
      <c r="B156" s="118"/>
      <c r="D156" s="119" t="s">
        <v>71</v>
      </c>
      <c r="E156" s="128" t="s">
        <v>626</v>
      </c>
      <c r="F156" s="128" t="s">
        <v>627</v>
      </c>
      <c r="I156" s="121"/>
      <c r="J156" s="129">
        <f>BK156</f>
        <v>0</v>
      </c>
      <c r="L156" s="118"/>
      <c r="M156" s="123"/>
      <c r="P156" s="124">
        <f>SUM(P157:P159)</f>
        <v>0</v>
      </c>
      <c r="R156" s="124">
        <f>SUM(R157:R159)</f>
        <v>0</v>
      </c>
      <c r="T156" s="125">
        <f>SUM(T157:T159)</f>
        <v>0</v>
      </c>
      <c r="AR156" s="119" t="s">
        <v>80</v>
      </c>
      <c r="AT156" s="126" t="s">
        <v>71</v>
      </c>
      <c r="AU156" s="126" t="s">
        <v>80</v>
      </c>
      <c r="AY156" s="119" t="s">
        <v>156</v>
      </c>
      <c r="BK156" s="127">
        <f>SUM(BK157:BK159)</f>
        <v>0</v>
      </c>
    </row>
    <row r="157" spans="2:65" s="1" customFormat="1" ht="33" customHeight="1">
      <c r="B157" s="130"/>
      <c r="C157" s="131" t="s">
        <v>274</v>
      </c>
      <c r="D157" s="131" t="s">
        <v>158</v>
      </c>
      <c r="E157" s="132" t="s">
        <v>628</v>
      </c>
      <c r="F157" s="133" t="s">
        <v>629</v>
      </c>
      <c r="G157" s="134" t="s">
        <v>400</v>
      </c>
      <c r="H157" s="135">
        <v>39.738</v>
      </c>
      <c r="I157" s="136"/>
      <c r="J157" s="137">
        <f>ROUND(I157*H157,2)</f>
        <v>0</v>
      </c>
      <c r="K157" s="133" t="s">
        <v>162</v>
      </c>
      <c r="L157" s="31"/>
      <c r="M157" s="138" t="s">
        <v>3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163</v>
      </c>
      <c r="AT157" s="142" t="s">
        <v>158</v>
      </c>
      <c r="AU157" s="142" t="s">
        <v>82</v>
      </c>
      <c r="AY157" s="16" t="s">
        <v>156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163</v>
      </c>
      <c r="BM157" s="142" t="s">
        <v>1155</v>
      </c>
    </row>
    <row r="158" spans="2:65" s="1" customFormat="1" ht="28.8">
      <c r="B158" s="31"/>
      <c r="D158" s="144" t="s">
        <v>165</v>
      </c>
      <c r="F158" s="145" t="s">
        <v>631</v>
      </c>
      <c r="I158" s="146"/>
      <c r="L158" s="31"/>
      <c r="M158" s="147"/>
      <c r="T158" s="52"/>
      <c r="AT158" s="16" t="s">
        <v>165</v>
      </c>
      <c r="AU158" s="16" t="s">
        <v>82</v>
      </c>
    </row>
    <row r="159" spans="2:65" s="1" customFormat="1">
      <c r="B159" s="31"/>
      <c r="D159" s="148" t="s">
        <v>167</v>
      </c>
      <c r="F159" s="149" t="s">
        <v>632</v>
      </c>
      <c r="I159" s="146"/>
      <c r="L159" s="31"/>
      <c r="M159" s="178"/>
      <c r="N159" s="179"/>
      <c r="O159" s="179"/>
      <c r="P159" s="179"/>
      <c r="Q159" s="179"/>
      <c r="R159" s="179"/>
      <c r="S159" s="179"/>
      <c r="T159" s="180"/>
      <c r="AT159" s="16" t="s">
        <v>167</v>
      </c>
      <c r="AU159" s="16" t="s">
        <v>82</v>
      </c>
    </row>
    <row r="160" spans="2:65" s="1" customFormat="1" ht="6.9" customHeight="1">
      <c r="B160" s="40"/>
      <c r="C160" s="41"/>
      <c r="D160" s="41"/>
      <c r="E160" s="41"/>
      <c r="F160" s="41"/>
      <c r="G160" s="41"/>
      <c r="H160" s="41"/>
      <c r="I160" s="41"/>
      <c r="J160" s="41"/>
      <c r="K160" s="41"/>
      <c r="L160" s="31"/>
    </row>
  </sheetData>
  <autoFilter ref="C90:K159" xr:uid="{00000000-0009-0000-0000-000009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100" r:id="rId2" xr:uid="{00000000-0004-0000-0900-000001000000}"/>
    <hyperlink ref="F104" r:id="rId3" xr:uid="{00000000-0004-0000-0900-000002000000}"/>
    <hyperlink ref="F108" r:id="rId4" xr:uid="{00000000-0004-0000-0900-000003000000}"/>
    <hyperlink ref="F112" r:id="rId5" xr:uid="{00000000-0004-0000-0900-000004000000}"/>
    <hyperlink ref="F117" r:id="rId6" xr:uid="{00000000-0004-0000-0900-000005000000}"/>
    <hyperlink ref="F122" r:id="rId7" xr:uid="{00000000-0004-0000-0900-000006000000}"/>
    <hyperlink ref="F137" r:id="rId8" xr:uid="{00000000-0004-0000-0900-000007000000}"/>
    <hyperlink ref="F142" r:id="rId9" xr:uid="{00000000-0004-0000-0900-000008000000}"/>
    <hyperlink ref="F147" r:id="rId10" xr:uid="{00000000-0004-0000-0900-000009000000}"/>
    <hyperlink ref="F154" r:id="rId11" xr:uid="{00000000-0004-0000-0900-00000A000000}"/>
    <hyperlink ref="F159" r:id="rId12" xr:uid="{00000000-0004-0000-09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116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1073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1156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430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1075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ROUND((SUM(BE87:BE97)),  2)</f>
        <v>0</v>
      </c>
      <c r="I35" s="92">
        <v>0.21</v>
      </c>
      <c r="J35" s="82">
        <f>ROUND(((SUM(BE87:BE97))*I35),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ROUND((SUM(BF87:BF97)),  2)</f>
        <v>0</v>
      </c>
      <c r="I36" s="92">
        <v>0.15</v>
      </c>
      <c r="J36" s="82">
        <f>ROUND(((SUM(BF87:BF97))*I36),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ROUND((SUM(BG87:BG97)),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ROUND((SUM(BH87:BH97)),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ROUND((SUM(BI87:BI97)),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1073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301b - nepřímé náklady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Šluknov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VPH s.r.o.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ing.Žílová Helena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J87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137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95" customHeight="1">
      <c r="B65" s="106"/>
      <c r="D65" s="107" t="s">
        <v>138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141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4" t="str">
        <f>E7</f>
        <v>Cyklostezka Šluknov - Fukov I. etapa (2022)</v>
      </c>
      <c r="F75" s="315"/>
      <c r="G75" s="315"/>
      <c r="H75" s="315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4" t="s">
        <v>1073</v>
      </c>
      <c r="F77" s="313"/>
      <c r="G77" s="313"/>
      <c r="H77" s="313"/>
      <c r="L77" s="31"/>
    </row>
    <row r="78" spans="2:12" s="1" customFormat="1" ht="12" customHeight="1">
      <c r="B78" s="31"/>
      <c r="C78" s="26" t="s">
        <v>428</v>
      </c>
      <c r="L78" s="31"/>
    </row>
    <row r="79" spans="2:12" s="1" customFormat="1" ht="16.5" customHeight="1">
      <c r="B79" s="31"/>
      <c r="E79" s="309" t="str">
        <f>E11</f>
        <v>301b - nepřímé náklady</v>
      </c>
      <c r="F79" s="313"/>
      <c r="G79" s="313"/>
      <c r="H79" s="313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>Šluknov</v>
      </c>
      <c r="I81" s="26" t="s">
        <v>23</v>
      </c>
      <c r="J81" s="48" t="str">
        <f>IF(J14="","",J14)</f>
        <v>16. 11. 2022</v>
      </c>
      <c r="L81" s="31"/>
    </row>
    <row r="82" spans="2:65" s="1" customFormat="1" ht="6.9" customHeight="1">
      <c r="B82" s="31"/>
      <c r="L82" s="31"/>
    </row>
    <row r="83" spans="2:65" s="1" customFormat="1" ht="15.15" customHeight="1">
      <c r="B83" s="31"/>
      <c r="C83" s="26" t="s">
        <v>25</v>
      </c>
      <c r="F83" s="24" t="str">
        <f>E17</f>
        <v>Město Šluknov</v>
      </c>
      <c r="I83" s="26" t="s">
        <v>31</v>
      </c>
      <c r="J83" s="29" t="str">
        <f>E23</f>
        <v>VPH s.r.o.</v>
      </c>
      <c r="L83" s="31"/>
    </row>
    <row r="84" spans="2:65" s="1" customFormat="1" ht="15.15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ing.Žílová Helena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142</v>
      </c>
      <c r="D86" s="112" t="s">
        <v>57</v>
      </c>
      <c r="E86" s="112" t="s">
        <v>53</v>
      </c>
      <c r="F86" s="112" t="s">
        <v>54</v>
      </c>
      <c r="G86" s="112" t="s">
        <v>143</v>
      </c>
      <c r="H86" s="112" t="s">
        <v>144</v>
      </c>
      <c r="I86" s="112" t="s">
        <v>145</v>
      </c>
      <c r="J86" s="112" t="s">
        <v>135</v>
      </c>
      <c r="K86" s="113" t="s">
        <v>146</v>
      </c>
      <c r="L86" s="110"/>
      <c r="M86" s="55" t="s">
        <v>3</v>
      </c>
      <c r="N86" s="56" t="s">
        <v>42</v>
      </c>
      <c r="O86" s="56" t="s">
        <v>147</v>
      </c>
      <c r="P86" s="56" t="s">
        <v>148</v>
      </c>
      <c r="Q86" s="56" t="s">
        <v>149</v>
      </c>
      <c r="R86" s="56" t="s">
        <v>150</v>
      </c>
      <c r="S86" s="56" t="s">
        <v>151</v>
      </c>
      <c r="T86" s="57" t="s">
        <v>152</v>
      </c>
    </row>
    <row r="87" spans="2:65" s="1" customFormat="1" ht="22.8" customHeight="1">
      <c r="B87" s="31"/>
      <c r="C87" s="60" t="s">
        <v>153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0</v>
      </c>
      <c r="S87" s="49"/>
      <c r="T87" s="116">
        <f>T88</f>
        <v>0</v>
      </c>
      <c r="AT87" s="16" t="s">
        <v>71</v>
      </c>
      <c r="AU87" s="16" t="s">
        <v>136</v>
      </c>
      <c r="BK87" s="117">
        <f>BK88</f>
        <v>0</v>
      </c>
    </row>
    <row r="88" spans="2:65" s="11" customFormat="1" ht="25.95" customHeight="1">
      <c r="B88" s="118"/>
      <c r="D88" s="119" t="s">
        <v>71</v>
      </c>
      <c r="E88" s="120" t="s">
        <v>154</v>
      </c>
      <c r="F88" s="120" t="s">
        <v>155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</v>
      </c>
      <c r="T88" s="125">
        <f>T89</f>
        <v>0</v>
      </c>
      <c r="AR88" s="119" t="s">
        <v>80</v>
      </c>
      <c r="AT88" s="126" t="s">
        <v>71</v>
      </c>
      <c r="AU88" s="126" t="s">
        <v>72</v>
      </c>
      <c r="AY88" s="119" t="s">
        <v>156</v>
      </c>
      <c r="BK88" s="127">
        <f>BK89</f>
        <v>0</v>
      </c>
    </row>
    <row r="89" spans="2:65" s="11" customFormat="1" ht="22.8" customHeight="1">
      <c r="B89" s="118"/>
      <c r="D89" s="119" t="s">
        <v>71</v>
      </c>
      <c r="E89" s="128" t="s">
        <v>80</v>
      </c>
      <c r="F89" s="128" t="s">
        <v>157</v>
      </c>
      <c r="I89" s="121"/>
      <c r="J89" s="129">
        <f>BK89</f>
        <v>0</v>
      </c>
      <c r="L89" s="118"/>
      <c r="M89" s="123"/>
      <c r="P89" s="124">
        <f>SUM(P90:P97)</f>
        <v>0</v>
      </c>
      <c r="R89" s="124">
        <f>SUM(R90:R97)</f>
        <v>0</v>
      </c>
      <c r="T89" s="125">
        <f>SUM(T90:T97)</f>
        <v>0</v>
      </c>
      <c r="AR89" s="119" t="s">
        <v>80</v>
      </c>
      <c r="AT89" s="126" t="s">
        <v>71</v>
      </c>
      <c r="AU89" s="126" t="s">
        <v>80</v>
      </c>
      <c r="AY89" s="119" t="s">
        <v>156</v>
      </c>
      <c r="BK89" s="127">
        <f>SUM(BK90:BK97)</f>
        <v>0</v>
      </c>
    </row>
    <row r="90" spans="2:65" s="1" customFormat="1" ht="33" customHeight="1">
      <c r="B90" s="130"/>
      <c r="C90" s="131" t="s">
        <v>80</v>
      </c>
      <c r="D90" s="131" t="s">
        <v>158</v>
      </c>
      <c r="E90" s="132" t="s">
        <v>673</v>
      </c>
      <c r="F90" s="133" t="s">
        <v>674</v>
      </c>
      <c r="G90" s="134" t="s">
        <v>400</v>
      </c>
      <c r="H90" s="135">
        <v>4.1630000000000003</v>
      </c>
      <c r="I90" s="136"/>
      <c r="J90" s="137">
        <f>ROUND(I90*H90,2)</f>
        <v>0</v>
      </c>
      <c r="K90" s="133" t="s">
        <v>162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163</v>
      </c>
      <c r="AT90" s="142" t="s">
        <v>158</v>
      </c>
      <c r="AU90" s="142" t="s">
        <v>82</v>
      </c>
      <c r="AY90" s="16" t="s">
        <v>156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163</v>
      </c>
      <c r="BM90" s="142" t="s">
        <v>1157</v>
      </c>
    </row>
    <row r="91" spans="2:65" s="1" customFormat="1" ht="28.8">
      <c r="B91" s="31"/>
      <c r="D91" s="144" t="s">
        <v>165</v>
      </c>
      <c r="F91" s="145" t="s">
        <v>676</v>
      </c>
      <c r="I91" s="146"/>
      <c r="L91" s="31"/>
      <c r="M91" s="147"/>
      <c r="T91" s="52"/>
      <c r="AT91" s="16" t="s">
        <v>165</v>
      </c>
      <c r="AU91" s="16" t="s">
        <v>82</v>
      </c>
    </row>
    <row r="92" spans="2:65" s="1" customFormat="1">
      <c r="B92" s="31"/>
      <c r="D92" s="148" t="s">
        <v>167</v>
      </c>
      <c r="F92" s="149" t="s">
        <v>677</v>
      </c>
      <c r="I92" s="146"/>
      <c r="L92" s="31"/>
      <c r="M92" s="147"/>
      <c r="T92" s="52"/>
      <c r="AT92" s="16" t="s">
        <v>167</v>
      </c>
      <c r="AU92" s="16" t="s">
        <v>82</v>
      </c>
    </row>
    <row r="93" spans="2:65" s="12" customFormat="1">
      <c r="B93" s="150"/>
      <c r="D93" s="144" t="s">
        <v>169</v>
      </c>
      <c r="E93" s="151" t="s">
        <v>3</v>
      </c>
      <c r="F93" s="152" t="s">
        <v>1158</v>
      </c>
      <c r="H93" s="153">
        <v>4.1630000000000003</v>
      </c>
      <c r="I93" s="154"/>
      <c r="L93" s="150"/>
      <c r="M93" s="155"/>
      <c r="T93" s="156"/>
      <c r="AT93" s="151" t="s">
        <v>169</v>
      </c>
      <c r="AU93" s="151" t="s">
        <v>82</v>
      </c>
      <c r="AV93" s="12" t="s">
        <v>82</v>
      </c>
      <c r="AW93" s="12" t="s">
        <v>33</v>
      </c>
      <c r="AX93" s="12" t="s">
        <v>80</v>
      </c>
      <c r="AY93" s="151" t="s">
        <v>156</v>
      </c>
    </row>
    <row r="94" spans="2:65" s="1" customFormat="1" ht="16.5" customHeight="1">
      <c r="B94" s="130"/>
      <c r="C94" s="131" t="s">
        <v>82</v>
      </c>
      <c r="D94" s="131" t="s">
        <v>158</v>
      </c>
      <c r="E94" s="132" t="s">
        <v>460</v>
      </c>
      <c r="F94" s="133" t="s">
        <v>461</v>
      </c>
      <c r="G94" s="134" t="s">
        <v>383</v>
      </c>
      <c r="H94" s="135">
        <v>2.5230000000000001</v>
      </c>
      <c r="I94" s="136"/>
      <c r="J94" s="137">
        <f>ROUND(I94*H94,2)</f>
        <v>0</v>
      </c>
      <c r="K94" s="133" t="s">
        <v>162</v>
      </c>
      <c r="L94" s="31"/>
      <c r="M94" s="138" t="s">
        <v>3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163</v>
      </c>
      <c r="AT94" s="142" t="s">
        <v>158</v>
      </c>
      <c r="AU94" s="142" t="s">
        <v>82</v>
      </c>
      <c r="AY94" s="16" t="s">
        <v>156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6" t="s">
        <v>80</v>
      </c>
      <c r="BK94" s="143">
        <f>ROUND(I94*H94,2)</f>
        <v>0</v>
      </c>
      <c r="BL94" s="16" t="s">
        <v>163</v>
      </c>
      <c r="BM94" s="142" t="s">
        <v>1159</v>
      </c>
    </row>
    <row r="95" spans="2:65" s="1" customFormat="1" ht="19.2">
      <c r="B95" s="31"/>
      <c r="D95" s="144" t="s">
        <v>165</v>
      </c>
      <c r="F95" s="145" t="s">
        <v>463</v>
      </c>
      <c r="I95" s="146"/>
      <c r="L95" s="31"/>
      <c r="M95" s="147"/>
      <c r="T95" s="52"/>
      <c r="AT95" s="16" t="s">
        <v>165</v>
      </c>
      <c r="AU95" s="16" t="s">
        <v>82</v>
      </c>
    </row>
    <row r="96" spans="2:65" s="1" customFormat="1">
      <c r="B96" s="31"/>
      <c r="D96" s="148" t="s">
        <v>167</v>
      </c>
      <c r="F96" s="149" t="s">
        <v>464</v>
      </c>
      <c r="I96" s="146"/>
      <c r="L96" s="31"/>
      <c r="M96" s="147"/>
      <c r="T96" s="52"/>
      <c r="AT96" s="16" t="s">
        <v>167</v>
      </c>
      <c r="AU96" s="16" t="s">
        <v>82</v>
      </c>
    </row>
    <row r="97" spans="2:51" s="12" customFormat="1">
      <c r="B97" s="150"/>
      <c r="D97" s="144" t="s">
        <v>169</v>
      </c>
      <c r="E97" s="151" t="s">
        <v>3</v>
      </c>
      <c r="F97" s="152" t="s">
        <v>1160</v>
      </c>
      <c r="H97" s="153">
        <v>2.5230000000000001</v>
      </c>
      <c r="I97" s="154"/>
      <c r="L97" s="150"/>
      <c r="M97" s="157"/>
      <c r="N97" s="158"/>
      <c r="O97" s="158"/>
      <c r="P97" s="158"/>
      <c r="Q97" s="158"/>
      <c r="R97" s="158"/>
      <c r="S97" s="158"/>
      <c r="T97" s="159"/>
      <c r="AT97" s="151" t="s">
        <v>169</v>
      </c>
      <c r="AU97" s="151" t="s">
        <v>82</v>
      </c>
      <c r="AV97" s="12" t="s">
        <v>82</v>
      </c>
      <c r="AW97" s="12" t="s">
        <v>33</v>
      </c>
      <c r="AX97" s="12" t="s">
        <v>80</v>
      </c>
      <c r="AY97" s="151" t="s">
        <v>156</v>
      </c>
    </row>
    <row r="98" spans="2:51" s="1" customFormat="1" ht="6.9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31"/>
    </row>
  </sheetData>
  <autoFilter ref="C86:K97" xr:uid="{00000000-0009-0000-0000-00000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0A00-000000000000}"/>
    <hyperlink ref="F96" r:id="rId2" xr:uid="{00000000-0004-0000-0A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0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122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1161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1162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132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ROUND((SUM(BE87:BE99)),  2)</f>
        <v>0</v>
      </c>
      <c r="I35" s="92">
        <v>0.21</v>
      </c>
      <c r="J35" s="82">
        <f>ROUND(((SUM(BE87:BE99))*I35),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ROUND((SUM(BF87:BF99)),  2)</f>
        <v>0</v>
      </c>
      <c r="I36" s="92">
        <v>0.15</v>
      </c>
      <c r="J36" s="82">
        <f>ROUND(((SUM(BF87:BF99))*I36),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ROUND((SUM(BG87:BG99)),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ROUND((SUM(BH87:BH99)),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ROUND((SUM(BI87:BI99)),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1161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08a - VRN přímé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J87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1163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95" customHeight="1">
      <c r="B65" s="106"/>
      <c r="D65" s="107" t="s">
        <v>1164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141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4" t="str">
        <f>E7</f>
        <v>Cyklostezka Šluknov - Fukov I. etapa (2022)</v>
      </c>
      <c r="F75" s="315"/>
      <c r="G75" s="315"/>
      <c r="H75" s="315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4" t="s">
        <v>1161</v>
      </c>
      <c r="F77" s="313"/>
      <c r="G77" s="313"/>
      <c r="H77" s="313"/>
      <c r="L77" s="31"/>
    </row>
    <row r="78" spans="2:12" s="1" customFormat="1" ht="12" customHeight="1">
      <c r="B78" s="31"/>
      <c r="C78" s="26" t="s">
        <v>428</v>
      </c>
      <c r="L78" s="31"/>
    </row>
    <row r="79" spans="2:12" s="1" customFormat="1" ht="16.5" customHeight="1">
      <c r="B79" s="31"/>
      <c r="E79" s="309" t="str">
        <f>E11</f>
        <v>08a - VRN přímé výdaje</v>
      </c>
      <c r="F79" s="313"/>
      <c r="G79" s="313"/>
      <c r="H79" s="313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 xml:space="preserve"> </v>
      </c>
      <c r="I81" s="26" t="s">
        <v>23</v>
      </c>
      <c r="J81" s="48" t="str">
        <f>IF(J14="","",J14)</f>
        <v>16. 11. 2022</v>
      </c>
      <c r="L81" s="31"/>
    </row>
    <row r="82" spans="2:65" s="1" customFormat="1" ht="6.9" customHeight="1">
      <c r="B82" s="31"/>
      <c r="L82" s="31"/>
    </row>
    <row r="83" spans="2:65" s="1" customFormat="1" ht="15.15" customHeight="1">
      <c r="B83" s="31"/>
      <c r="C83" s="26" t="s">
        <v>25</v>
      </c>
      <c r="F83" s="24" t="str">
        <f>E17</f>
        <v>Město Šluknov</v>
      </c>
      <c r="I83" s="26" t="s">
        <v>31</v>
      </c>
      <c r="J83" s="29" t="str">
        <f>E23</f>
        <v>Ing. Kňákal</v>
      </c>
      <c r="L83" s="31"/>
    </row>
    <row r="84" spans="2:65" s="1" customFormat="1" ht="15.15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J. Nešněra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142</v>
      </c>
      <c r="D86" s="112" t="s">
        <v>57</v>
      </c>
      <c r="E86" s="112" t="s">
        <v>53</v>
      </c>
      <c r="F86" s="112" t="s">
        <v>54</v>
      </c>
      <c r="G86" s="112" t="s">
        <v>143</v>
      </c>
      <c r="H86" s="112" t="s">
        <v>144</v>
      </c>
      <c r="I86" s="112" t="s">
        <v>145</v>
      </c>
      <c r="J86" s="112" t="s">
        <v>135</v>
      </c>
      <c r="K86" s="113" t="s">
        <v>146</v>
      </c>
      <c r="L86" s="110"/>
      <c r="M86" s="55" t="s">
        <v>3</v>
      </c>
      <c r="N86" s="56" t="s">
        <v>42</v>
      </c>
      <c r="O86" s="56" t="s">
        <v>147</v>
      </c>
      <c r="P86" s="56" t="s">
        <v>148</v>
      </c>
      <c r="Q86" s="56" t="s">
        <v>149</v>
      </c>
      <c r="R86" s="56" t="s">
        <v>150</v>
      </c>
      <c r="S86" s="56" t="s">
        <v>151</v>
      </c>
      <c r="T86" s="57" t="s">
        <v>152</v>
      </c>
    </row>
    <row r="87" spans="2:65" s="1" customFormat="1" ht="22.8" customHeight="1">
      <c r="B87" s="31"/>
      <c r="C87" s="60" t="s">
        <v>153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0</v>
      </c>
      <c r="S87" s="49"/>
      <c r="T87" s="116">
        <f>T88</f>
        <v>0</v>
      </c>
      <c r="AT87" s="16" t="s">
        <v>71</v>
      </c>
      <c r="AU87" s="16" t="s">
        <v>136</v>
      </c>
      <c r="BK87" s="117">
        <f>BK88</f>
        <v>0</v>
      </c>
    </row>
    <row r="88" spans="2:65" s="11" customFormat="1" ht="25.95" customHeight="1">
      <c r="B88" s="118"/>
      <c r="D88" s="119" t="s">
        <v>71</v>
      </c>
      <c r="E88" s="120" t="s">
        <v>1165</v>
      </c>
      <c r="F88" s="120" t="s">
        <v>1166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</v>
      </c>
      <c r="T88" s="125">
        <f>T89</f>
        <v>0</v>
      </c>
      <c r="AR88" s="119" t="s">
        <v>184</v>
      </c>
      <c r="AT88" s="126" t="s">
        <v>71</v>
      </c>
      <c r="AU88" s="126" t="s">
        <v>72</v>
      </c>
      <c r="AY88" s="119" t="s">
        <v>156</v>
      </c>
      <c r="BK88" s="127">
        <f>BK89</f>
        <v>0</v>
      </c>
    </row>
    <row r="89" spans="2:65" s="11" customFormat="1" ht="22.8" customHeight="1">
      <c r="B89" s="118"/>
      <c r="D89" s="119" t="s">
        <v>71</v>
      </c>
      <c r="E89" s="128" t="s">
        <v>1167</v>
      </c>
      <c r="F89" s="128" t="s">
        <v>1168</v>
      </c>
      <c r="I89" s="121"/>
      <c r="J89" s="129">
        <f>BK89</f>
        <v>0</v>
      </c>
      <c r="L89" s="118"/>
      <c r="M89" s="123"/>
      <c r="P89" s="124">
        <f>SUM(P90:P99)</f>
        <v>0</v>
      </c>
      <c r="R89" s="124">
        <f>SUM(R90:R99)</f>
        <v>0</v>
      </c>
      <c r="T89" s="125">
        <f>SUM(T90:T99)</f>
        <v>0</v>
      </c>
      <c r="AR89" s="119" t="s">
        <v>184</v>
      </c>
      <c r="AT89" s="126" t="s">
        <v>71</v>
      </c>
      <c r="AU89" s="126" t="s">
        <v>80</v>
      </c>
      <c r="AY89" s="119" t="s">
        <v>156</v>
      </c>
      <c r="BK89" s="127">
        <f>SUM(BK90:BK99)</f>
        <v>0</v>
      </c>
    </row>
    <row r="90" spans="2:65" s="1" customFormat="1" ht="16.5" customHeight="1">
      <c r="B90" s="130"/>
      <c r="C90" s="131" t="s">
        <v>80</v>
      </c>
      <c r="D90" s="131" t="s">
        <v>158</v>
      </c>
      <c r="E90" s="132" t="s">
        <v>1169</v>
      </c>
      <c r="F90" s="133" t="s">
        <v>1170</v>
      </c>
      <c r="G90" s="134" t="s">
        <v>864</v>
      </c>
      <c r="H90" s="135">
        <v>1</v>
      </c>
      <c r="I90" s="136"/>
      <c r="J90" s="137">
        <f>ROUND(I90*H90,2)</f>
        <v>0</v>
      </c>
      <c r="K90" s="133" t="s">
        <v>3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1171</v>
      </c>
      <c r="AT90" s="142" t="s">
        <v>158</v>
      </c>
      <c r="AU90" s="142" t="s">
        <v>82</v>
      </c>
      <c r="AY90" s="16" t="s">
        <v>156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1171</v>
      </c>
      <c r="BM90" s="142" t="s">
        <v>1172</v>
      </c>
    </row>
    <row r="91" spans="2:65" s="1" customFormat="1">
      <c r="B91" s="31"/>
      <c r="D91" s="144" t="s">
        <v>165</v>
      </c>
      <c r="F91" s="145" t="s">
        <v>1170</v>
      </c>
      <c r="I91" s="146"/>
      <c r="L91" s="31"/>
      <c r="M91" s="147"/>
      <c r="T91" s="52"/>
      <c r="AT91" s="16" t="s">
        <v>165</v>
      </c>
      <c r="AU91" s="16" t="s">
        <v>82</v>
      </c>
    </row>
    <row r="92" spans="2:65" s="1" customFormat="1" ht="16.5" customHeight="1">
      <c r="B92" s="130"/>
      <c r="C92" s="131" t="s">
        <v>82</v>
      </c>
      <c r="D92" s="131" t="s">
        <v>158</v>
      </c>
      <c r="E92" s="132" t="s">
        <v>1173</v>
      </c>
      <c r="F92" s="133" t="s">
        <v>1174</v>
      </c>
      <c r="G92" s="134" t="s">
        <v>864</v>
      </c>
      <c r="H92" s="135">
        <v>1</v>
      </c>
      <c r="I92" s="136"/>
      <c r="J92" s="137">
        <f>ROUND(I92*H92,2)</f>
        <v>0</v>
      </c>
      <c r="K92" s="133" t="s">
        <v>3</v>
      </c>
      <c r="L92" s="31"/>
      <c r="M92" s="138" t="s">
        <v>3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1171</v>
      </c>
      <c r="AT92" s="142" t="s">
        <v>158</v>
      </c>
      <c r="AU92" s="142" t="s">
        <v>82</v>
      </c>
      <c r="AY92" s="16" t="s">
        <v>156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6" t="s">
        <v>80</v>
      </c>
      <c r="BK92" s="143">
        <f>ROUND(I92*H92,2)</f>
        <v>0</v>
      </c>
      <c r="BL92" s="16" t="s">
        <v>1171</v>
      </c>
      <c r="BM92" s="142" t="s">
        <v>1175</v>
      </c>
    </row>
    <row r="93" spans="2:65" s="1" customFormat="1">
      <c r="B93" s="31"/>
      <c r="D93" s="144" t="s">
        <v>165</v>
      </c>
      <c r="F93" s="145" t="s">
        <v>1174</v>
      </c>
      <c r="I93" s="146"/>
      <c r="L93" s="31"/>
      <c r="M93" s="147"/>
      <c r="T93" s="52"/>
      <c r="AT93" s="16" t="s">
        <v>165</v>
      </c>
      <c r="AU93" s="16" t="s">
        <v>82</v>
      </c>
    </row>
    <row r="94" spans="2:65" s="1" customFormat="1" ht="24.15" customHeight="1">
      <c r="B94" s="130"/>
      <c r="C94" s="131" t="s">
        <v>177</v>
      </c>
      <c r="D94" s="131" t="s">
        <v>158</v>
      </c>
      <c r="E94" s="132" t="s">
        <v>1176</v>
      </c>
      <c r="F94" s="133" t="s">
        <v>1177</v>
      </c>
      <c r="G94" s="134" t="s">
        <v>864</v>
      </c>
      <c r="H94" s="135">
        <v>1</v>
      </c>
      <c r="I94" s="136"/>
      <c r="J94" s="137">
        <f>ROUND(I94*H94,2)</f>
        <v>0</v>
      </c>
      <c r="K94" s="133" t="s">
        <v>3</v>
      </c>
      <c r="L94" s="31"/>
      <c r="M94" s="138" t="s">
        <v>3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1171</v>
      </c>
      <c r="AT94" s="142" t="s">
        <v>158</v>
      </c>
      <c r="AU94" s="142" t="s">
        <v>82</v>
      </c>
      <c r="AY94" s="16" t="s">
        <v>156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6" t="s">
        <v>80</v>
      </c>
      <c r="BK94" s="143">
        <f>ROUND(I94*H94,2)</f>
        <v>0</v>
      </c>
      <c r="BL94" s="16" t="s">
        <v>1171</v>
      </c>
      <c r="BM94" s="142" t="s">
        <v>1178</v>
      </c>
    </row>
    <row r="95" spans="2:65" s="1" customFormat="1" ht="19.2">
      <c r="B95" s="31"/>
      <c r="D95" s="144" t="s">
        <v>165</v>
      </c>
      <c r="F95" s="145" t="s">
        <v>1177</v>
      </c>
      <c r="I95" s="146"/>
      <c r="L95" s="31"/>
      <c r="M95" s="147"/>
      <c r="T95" s="52"/>
      <c r="AT95" s="16" t="s">
        <v>165</v>
      </c>
      <c r="AU95" s="16" t="s">
        <v>82</v>
      </c>
    </row>
    <row r="96" spans="2:65" s="1" customFormat="1" ht="16.5" customHeight="1">
      <c r="B96" s="130"/>
      <c r="C96" s="131" t="s">
        <v>163</v>
      </c>
      <c r="D96" s="131" t="s">
        <v>158</v>
      </c>
      <c r="E96" s="132" t="s">
        <v>1179</v>
      </c>
      <c r="F96" s="133" t="s">
        <v>1180</v>
      </c>
      <c r="G96" s="134" t="s">
        <v>864</v>
      </c>
      <c r="H96" s="135">
        <v>1</v>
      </c>
      <c r="I96" s="136"/>
      <c r="J96" s="137">
        <f>ROUND(I96*H96,2)</f>
        <v>0</v>
      </c>
      <c r="K96" s="133" t="s">
        <v>3</v>
      </c>
      <c r="L96" s="31"/>
      <c r="M96" s="138" t="s">
        <v>3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1171</v>
      </c>
      <c r="AT96" s="142" t="s">
        <v>158</v>
      </c>
      <c r="AU96" s="142" t="s">
        <v>82</v>
      </c>
      <c r="AY96" s="16" t="s">
        <v>156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80</v>
      </c>
      <c r="BK96" s="143">
        <f>ROUND(I96*H96,2)</f>
        <v>0</v>
      </c>
      <c r="BL96" s="16" t="s">
        <v>1171</v>
      </c>
      <c r="BM96" s="142" t="s">
        <v>1181</v>
      </c>
    </row>
    <row r="97" spans="2:65" s="1" customFormat="1">
      <c r="B97" s="31"/>
      <c r="D97" s="144" t="s">
        <v>165</v>
      </c>
      <c r="F97" s="145" t="s">
        <v>1180</v>
      </c>
      <c r="I97" s="146"/>
      <c r="L97" s="31"/>
      <c r="M97" s="147"/>
      <c r="T97" s="52"/>
      <c r="AT97" s="16" t="s">
        <v>165</v>
      </c>
      <c r="AU97" s="16" t="s">
        <v>82</v>
      </c>
    </row>
    <row r="98" spans="2:65" s="1" customFormat="1" ht="16.5" customHeight="1">
      <c r="B98" s="130"/>
      <c r="C98" s="131" t="s">
        <v>184</v>
      </c>
      <c r="D98" s="131" t="s">
        <v>158</v>
      </c>
      <c r="E98" s="132" t="s">
        <v>1182</v>
      </c>
      <c r="F98" s="133" t="s">
        <v>1183</v>
      </c>
      <c r="G98" s="134" t="s">
        <v>864</v>
      </c>
      <c r="H98" s="135">
        <v>1</v>
      </c>
      <c r="I98" s="136"/>
      <c r="J98" s="137">
        <f>ROUND(I98*H98,2)</f>
        <v>0</v>
      </c>
      <c r="K98" s="133" t="s">
        <v>3</v>
      </c>
      <c r="L98" s="31"/>
      <c r="M98" s="138" t="s">
        <v>3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1171</v>
      </c>
      <c r="AT98" s="142" t="s">
        <v>158</v>
      </c>
      <c r="AU98" s="142" t="s">
        <v>82</v>
      </c>
      <c r="AY98" s="16" t="s">
        <v>156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6" t="s">
        <v>80</v>
      </c>
      <c r="BK98" s="143">
        <f>ROUND(I98*H98,2)</f>
        <v>0</v>
      </c>
      <c r="BL98" s="16" t="s">
        <v>1171</v>
      </c>
      <c r="BM98" s="142" t="s">
        <v>1184</v>
      </c>
    </row>
    <row r="99" spans="2:65" s="1" customFormat="1">
      <c r="B99" s="31"/>
      <c r="D99" s="144" t="s">
        <v>165</v>
      </c>
      <c r="F99" s="145" t="s">
        <v>1183</v>
      </c>
      <c r="I99" s="146"/>
      <c r="L99" s="31"/>
      <c r="M99" s="178"/>
      <c r="N99" s="179"/>
      <c r="O99" s="179"/>
      <c r="P99" s="179"/>
      <c r="Q99" s="179"/>
      <c r="R99" s="179"/>
      <c r="S99" s="179"/>
      <c r="T99" s="180"/>
      <c r="AT99" s="16" t="s">
        <v>165</v>
      </c>
      <c r="AU99" s="16" t="s">
        <v>82</v>
      </c>
    </row>
    <row r="100" spans="2:65" s="1" customFormat="1" ht="6.9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31"/>
    </row>
  </sheetData>
  <autoFilter ref="C86:K99" xr:uid="{00000000-0009-0000-0000-00000B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125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1161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1185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132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ROUND(J89,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ROUND((SUM(BE89:BE101)),  2)</f>
        <v>0</v>
      </c>
      <c r="I35" s="92">
        <v>0.21</v>
      </c>
      <c r="J35" s="82">
        <f>ROUND(((SUM(BE89:BE101))*I35),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ROUND((SUM(BF89:BF101)),  2)</f>
        <v>0</v>
      </c>
      <c r="I36" s="92">
        <v>0.15</v>
      </c>
      <c r="J36" s="82">
        <f>ROUND(((SUM(BF89:BF101))*I36),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ROUND((SUM(BG89:BG101)),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ROUND((SUM(BH89:BH101)),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ROUND((SUM(BI89:BI101)),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1161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08b - VRN nepřímé náklady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J89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1163</v>
      </c>
      <c r="E64" s="104"/>
      <c r="F64" s="104"/>
      <c r="G64" s="104"/>
      <c r="H64" s="104"/>
      <c r="I64" s="104"/>
      <c r="J64" s="105">
        <f>J90</f>
        <v>0</v>
      </c>
      <c r="L64" s="102"/>
    </row>
    <row r="65" spans="2:12" s="9" customFormat="1" ht="19.95" customHeight="1">
      <c r="B65" s="106"/>
      <c r="D65" s="107" t="s">
        <v>1164</v>
      </c>
      <c r="E65" s="108"/>
      <c r="F65" s="108"/>
      <c r="G65" s="108"/>
      <c r="H65" s="108"/>
      <c r="I65" s="108"/>
      <c r="J65" s="109">
        <f>J91</f>
        <v>0</v>
      </c>
      <c r="L65" s="106"/>
    </row>
    <row r="66" spans="2:12" s="9" customFormat="1" ht="19.95" customHeight="1">
      <c r="B66" s="106"/>
      <c r="D66" s="107" t="s">
        <v>1186</v>
      </c>
      <c r="E66" s="108"/>
      <c r="F66" s="108"/>
      <c r="G66" s="108"/>
      <c r="H66" s="108"/>
      <c r="I66" s="108"/>
      <c r="J66" s="109">
        <f>J96</f>
        <v>0</v>
      </c>
      <c r="L66" s="106"/>
    </row>
    <row r="67" spans="2:12" s="9" customFormat="1" ht="19.95" customHeight="1">
      <c r="B67" s="106"/>
      <c r="D67" s="107" t="s">
        <v>1187</v>
      </c>
      <c r="E67" s="108"/>
      <c r="F67" s="108"/>
      <c r="G67" s="108"/>
      <c r="H67" s="108"/>
      <c r="I67" s="108"/>
      <c r="J67" s="109">
        <f>J99</f>
        <v>0</v>
      </c>
      <c r="L67" s="106"/>
    </row>
    <row r="68" spans="2:12" s="1" customFormat="1" ht="21.75" customHeight="1">
      <c r="B68" s="31"/>
      <c r="L68" s="31"/>
    </row>
    <row r="69" spans="2:12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" customHeight="1">
      <c r="B74" s="31"/>
      <c r="C74" s="20" t="s">
        <v>141</v>
      </c>
      <c r="L74" s="31"/>
    </row>
    <row r="75" spans="2:12" s="1" customFormat="1" ht="6.9" customHeight="1">
      <c r="B75" s="31"/>
      <c r="L75" s="31"/>
    </row>
    <row r="76" spans="2:12" s="1" customFormat="1" ht="12" customHeight="1">
      <c r="B76" s="31"/>
      <c r="C76" s="26" t="s">
        <v>17</v>
      </c>
      <c r="L76" s="31"/>
    </row>
    <row r="77" spans="2:12" s="1" customFormat="1" ht="16.5" customHeight="1">
      <c r="B77" s="31"/>
      <c r="E77" s="314" t="str">
        <f>E7</f>
        <v>Cyklostezka Šluknov - Fukov I. etapa (2022)</v>
      </c>
      <c r="F77" s="315"/>
      <c r="G77" s="315"/>
      <c r="H77" s="315"/>
      <c r="L77" s="31"/>
    </row>
    <row r="78" spans="2:12" ht="12" customHeight="1">
      <c r="B78" s="19"/>
      <c r="C78" s="26" t="s">
        <v>130</v>
      </c>
      <c r="L78" s="19"/>
    </row>
    <row r="79" spans="2:12" s="1" customFormat="1" ht="16.5" customHeight="1">
      <c r="B79" s="31"/>
      <c r="E79" s="314" t="s">
        <v>1161</v>
      </c>
      <c r="F79" s="313"/>
      <c r="G79" s="313"/>
      <c r="H79" s="313"/>
      <c r="L79" s="31"/>
    </row>
    <row r="80" spans="2:12" s="1" customFormat="1" ht="12" customHeight="1">
      <c r="B80" s="31"/>
      <c r="C80" s="26" t="s">
        <v>428</v>
      </c>
      <c r="L80" s="31"/>
    </row>
    <row r="81" spans="2:65" s="1" customFormat="1" ht="16.5" customHeight="1">
      <c r="B81" s="31"/>
      <c r="E81" s="309" t="str">
        <f>E11</f>
        <v>08b - VRN nepřímé náklady</v>
      </c>
      <c r="F81" s="313"/>
      <c r="G81" s="313"/>
      <c r="H81" s="313"/>
      <c r="L81" s="31"/>
    </row>
    <row r="82" spans="2:65" s="1" customFormat="1" ht="6.9" customHeight="1">
      <c r="B82" s="31"/>
      <c r="L82" s="31"/>
    </row>
    <row r="83" spans="2:65" s="1" customFormat="1" ht="12" customHeight="1">
      <c r="B83" s="31"/>
      <c r="C83" s="26" t="s">
        <v>21</v>
      </c>
      <c r="F83" s="24" t="str">
        <f>F14</f>
        <v xml:space="preserve"> </v>
      </c>
      <c r="I83" s="26" t="s">
        <v>23</v>
      </c>
      <c r="J83" s="48" t="str">
        <f>IF(J14="","",J14)</f>
        <v>16. 11. 2022</v>
      </c>
      <c r="L83" s="31"/>
    </row>
    <row r="84" spans="2:65" s="1" customFormat="1" ht="6.9" customHeight="1">
      <c r="B84" s="31"/>
      <c r="L84" s="31"/>
    </row>
    <row r="85" spans="2:65" s="1" customFormat="1" ht="15.15" customHeight="1">
      <c r="B85" s="31"/>
      <c r="C85" s="26" t="s">
        <v>25</v>
      </c>
      <c r="F85" s="24" t="str">
        <f>E17</f>
        <v>Město Šluknov</v>
      </c>
      <c r="I85" s="26" t="s">
        <v>31</v>
      </c>
      <c r="J85" s="29" t="str">
        <f>E23</f>
        <v>Ing. Kňákal</v>
      </c>
      <c r="L85" s="31"/>
    </row>
    <row r="86" spans="2:65" s="1" customFormat="1" ht="15.15" customHeight="1">
      <c r="B86" s="31"/>
      <c r="C86" s="26" t="s">
        <v>29</v>
      </c>
      <c r="F86" s="24" t="str">
        <f>IF(E20="","",E20)</f>
        <v>Vyplň údaj</v>
      </c>
      <c r="I86" s="26" t="s">
        <v>34</v>
      </c>
      <c r="J86" s="29" t="str">
        <f>E26</f>
        <v>J. Nešněra</v>
      </c>
      <c r="L86" s="31"/>
    </row>
    <row r="87" spans="2:65" s="1" customFormat="1" ht="10.35" customHeight="1">
      <c r="B87" s="31"/>
      <c r="L87" s="31"/>
    </row>
    <row r="88" spans="2:65" s="10" customFormat="1" ht="29.25" customHeight="1">
      <c r="B88" s="110"/>
      <c r="C88" s="111" t="s">
        <v>142</v>
      </c>
      <c r="D88" s="112" t="s">
        <v>57</v>
      </c>
      <c r="E88" s="112" t="s">
        <v>53</v>
      </c>
      <c r="F88" s="112" t="s">
        <v>54</v>
      </c>
      <c r="G88" s="112" t="s">
        <v>143</v>
      </c>
      <c r="H88" s="112" t="s">
        <v>144</v>
      </c>
      <c r="I88" s="112" t="s">
        <v>145</v>
      </c>
      <c r="J88" s="112" t="s">
        <v>135</v>
      </c>
      <c r="K88" s="113" t="s">
        <v>146</v>
      </c>
      <c r="L88" s="110"/>
      <c r="M88" s="55" t="s">
        <v>3</v>
      </c>
      <c r="N88" s="56" t="s">
        <v>42</v>
      </c>
      <c r="O88" s="56" t="s">
        <v>147</v>
      </c>
      <c r="P88" s="56" t="s">
        <v>148</v>
      </c>
      <c r="Q88" s="56" t="s">
        <v>149</v>
      </c>
      <c r="R88" s="56" t="s">
        <v>150</v>
      </c>
      <c r="S88" s="56" t="s">
        <v>151</v>
      </c>
      <c r="T88" s="57" t="s">
        <v>152</v>
      </c>
    </row>
    <row r="89" spans="2:65" s="1" customFormat="1" ht="22.8" customHeight="1">
      <c r="B89" s="31"/>
      <c r="C89" s="60" t="s">
        <v>153</v>
      </c>
      <c r="J89" s="114">
        <f>BK89</f>
        <v>0</v>
      </c>
      <c r="L89" s="31"/>
      <c r="M89" s="58"/>
      <c r="N89" s="49"/>
      <c r="O89" s="49"/>
      <c r="P89" s="115">
        <f>P90</f>
        <v>0</v>
      </c>
      <c r="Q89" s="49"/>
      <c r="R89" s="115">
        <f>R90</f>
        <v>0</v>
      </c>
      <c r="S89" s="49"/>
      <c r="T89" s="116">
        <f>T90</f>
        <v>0</v>
      </c>
      <c r="AT89" s="16" t="s">
        <v>71</v>
      </c>
      <c r="AU89" s="16" t="s">
        <v>136</v>
      </c>
      <c r="BK89" s="117">
        <f>BK90</f>
        <v>0</v>
      </c>
    </row>
    <row r="90" spans="2:65" s="11" customFormat="1" ht="25.95" customHeight="1">
      <c r="B90" s="118"/>
      <c r="D90" s="119" t="s">
        <v>71</v>
      </c>
      <c r="E90" s="120" t="s">
        <v>1165</v>
      </c>
      <c r="F90" s="120" t="s">
        <v>1166</v>
      </c>
      <c r="I90" s="121"/>
      <c r="J90" s="122">
        <f>BK90</f>
        <v>0</v>
      </c>
      <c r="L90" s="118"/>
      <c r="M90" s="123"/>
      <c r="P90" s="124">
        <f>P91+P96+P99</f>
        <v>0</v>
      </c>
      <c r="R90" s="124">
        <f>R91+R96+R99</f>
        <v>0</v>
      </c>
      <c r="T90" s="125">
        <f>T91+T96+T99</f>
        <v>0</v>
      </c>
      <c r="AR90" s="119" t="s">
        <v>184</v>
      </c>
      <c r="AT90" s="126" t="s">
        <v>71</v>
      </c>
      <c r="AU90" s="126" t="s">
        <v>72</v>
      </c>
      <c r="AY90" s="119" t="s">
        <v>156</v>
      </c>
      <c r="BK90" s="127">
        <f>BK91+BK96+BK99</f>
        <v>0</v>
      </c>
    </row>
    <row r="91" spans="2:65" s="11" customFormat="1" ht="22.8" customHeight="1">
      <c r="B91" s="118"/>
      <c r="D91" s="119" t="s">
        <v>71</v>
      </c>
      <c r="E91" s="128" t="s">
        <v>1167</v>
      </c>
      <c r="F91" s="128" t="s">
        <v>1168</v>
      </c>
      <c r="I91" s="121"/>
      <c r="J91" s="129">
        <f>BK91</f>
        <v>0</v>
      </c>
      <c r="L91" s="118"/>
      <c r="M91" s="123"/>
      <c r="P91" s="124">
        <f>SUM(P92:P95)</f>
        <v>0</v>
      </c>
      <c r="R91" s="124">
        <f>SUM(R92:R95)</f>
        <v>0</v>
      </c>
      <c r="T91" s="125">
        <f>SUM(T92:T95)</f>
        <v>0</v>
      </c>
      <c r="AR91" s="119" t="s">
        <v>184</v>
      </c>
      <c r="AT91" s="126" t="s">
        <v>71</v>
      </c>
      <c r="AU91" s="126" t="s">
        <v>80</v>
      </c>
      <c r="AY91" s="119" t="s">
        <v>156</v>
      </c>
      <c r="BK91" s="127">
        <f>SUM(BK92:BK95)</f>
        <v>0</v>
      </c>
    </row>
    <row r="92" spans="2:65" s="1" customFormat="1" ht="16.5" customHeight="1">
      <c r="B92" s="130"/>
      <c r="C92" s="131" t="s">
        <v>80</v>
      </c>
      <c r="D92" s="131" t="s">
        <v>158</v>
      </c>
      <c r="E92" s="132" t="s">
        <v>1188</v>
      </c>
      <c r="F92" s="133" t="s">
        <v>1189</v>
      </c>
      <c r="G92" s="134" t="s">
        <v>864</v>
      </c>
      <c r="H92" s="135">
        <v>2</v>
      </c>
      <c r="I92" s="136"/>
      <c r="J92" s="137">
        <f>ROUND(I92*H92,2)</f>
        <v>0</v>
      </c>
      <c r="K92" s="133" t="s">
        <v>3</v>
      </c>
      <c r="L92" s="31"/>
      <c r="M92" s="138" t="s">
        <v>3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1171</v>
      </c>
      <c r="AT92" s="142" t="s">
        <v>158</v>
      </c>
      <c r="AU92" s="142" t="s">
        <v>82</v>
      </c>
      <c r="AY92" s="16" t="s">
        <v>156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6" t="s">
        <v>80</v>
      </c>
      <c r="BK92" s="143">
        <f>ROUND(I92*H92,2)</f>
        <v>0</v>
      </c>
      <c r="BL92" s="16" t="s">
        <v>1171</v>
      </c>
      <c r="BM92" s="142" t="s">
        <v>1190</v>
      </c>
    </row>
    <row r="93" spans="2:65" s="1" customFormat="1">
      <c r="B93" s="31"/>
      <c r="D93" s="144" t="s">
        <v>165</v>
      </c>
      <c r="F93" s="145" t="s">
        <v>1189</v>
      </c>
      <c r="I93" s="146"/>
      <c r="L93" s="31"/>
      <c r="M93" s="147"/>
      <c r="T93" s="52"/>
      <c r="AT93" s="16" t="s">
        <v>165</v>
      </c>
      <c r="AU93" s="16" t="s">
        <v>82</v>
      </c>
    </row>
    <row r="94" spans="2:65" s="1" customFormat="1" ht="16.5" customHeight="1">
      <c r="B94" s="130"/>
      <c r="C94" s="131" t="s">
        <v>82</v>
      </c>
      <c r="D94" s="131" t="s">
        <v>158</v>
      </c>
      <c r="E94" s="132" t="s">
        <v>1191</v>
      </c>
      <c r="F94" s="133" t="s">
        <v>1192</v>
      </c>
      <c r="G94" s="134" t="s">
        <v>864</v>
      </c>
      <c r="H94" s="135">
        <v>2</v>
      </c>
      <c r="I94" s="136"/>
      <c r="J94" s="137">
        <f>ROUND(I94*H94,2)</f>
        <v>0</v>
      </c>
      <c r="K94" s="133" t="s">
        <v>3</v>
      </c>
      <c r="L94" s="31"/>
      <c r="M94" s="138" t="s">
        <v>3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1171</v>
      </c>
      <c r="AT94" s="142" t="s">
        <v>158</v>
      </c>
      <c r="AU94" s="142" t="s">
        <v>82</v>
      </c>
      <c r="AY94" s="16" t="s">
        <v>156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6" t="s">
        <v>80</v>
      </c>
      <c r="BK94" s="143">
        <f>ROUND(I94*H94,2)</f>
        <v>0</v>
      </c>
      <c r="BL94" s="16" t="s">
        <v>1171</v>
      </c>
      <c r="BM94" s="142" t="s">
        <v>1193</v>
      </c>
    </row>
    <row r="95" spans="2:65" s="1" customFormat="1">
      <c r="B95" s="31"/>
      <c r="D95" s="144" t="s">
        <v>165</v>
      </c>
      <c r="F95" s="145" t="s">
        <v>1192</v>
      </c>
      <c r="I95" s="146"/>
      <c r="L95" s="31"/>
      <c r="M95" s="147"/>
      <c r="T95" s="52"/>
      <c r="AT95" s="16" t="s">
        <v>165</v>
      </c>
      <c r="AU95" s="16" t="s">
        <v>82</v>
      </c>
    </row>
    <row r="96" spans="2:65" s="11" customFormat="1" ht="22.8" customHeight="1">
      <c r="B96" s="118"/>
      <c r="D96" s="119" t="s">
        <v>71</v>
      </c>
      <c r="E96" s="128" t="s">
        <v>1194</v>
      </c>
      <c r="F96" s="128" t="s">
        <v>1195</v>
      </c>
      <c r="I96" s="121"/>
      <c r="J96" s="129">
        <f>BK96</f>
        <v>0</v>
      </c>
      <c r="L96" s="118"/>
      <c r="M96" s="123"/>
      <c r="P96" s="124">
        <f>SUM(P97:P98)</f>
        <v>0</v>
      </c>
      <c r="R96" s="124">
        <f>SUM(R97:R98)</f>
        <v>0</v>
      </c>
      <c r="T96" s="125">
        <f>SUM(T97:T98)</f>
        <v>0</v>
      </c>
      <c r="AR96" s="119" t="s">
        <v>184</v>
      </c>
      <c r="AT96" s="126" t="s">
        <v>71</v>
      </c>
      <c r="AU96" s="126" t="s">
        <v>80</v>
      </c>
      <c r="AY96" s="119" t="s">
        <v>156</v>
      </c>
      <c r="BK96" s="127">
        <f>SUM(BK97:BK98)</f>
        <v>0</v>
      </c>
    </row>
    <row r="97" spans="2:65" s="1" customFormat="1" ht="16.5" customHeight="1">
      <c r="B97" s="130"/>
      <c r="C97" s="131" t="s">
        <v>177</v>
      </c>
      <c r="D97" s="131" t="s">
        <v>158</v>
      </c>
      <c r="E97" s="132" t="s">
        <v>1196</v>
      </c>
      <c r="F97" s="133" t="s">
        <v>1197</v>
      </c>
      <c r="G97" s="134" t="s">
        <v>864</v>
      </c>
      <c r="H97" s="135">
        <v>1</v>
      </c>
      <c r="I97" s="136"/>
      <c r="J97" s="137">
        <f>ROUND(I97*H97,2)</f>
        <v>0</v>
      </c>
      <c r="K97" s="133" t="s">
        <v>3</v>
      </c>
      <c r="L97" s="31"/>
      <c r="M97" s="138" t="s">
        <v>3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1171</v>
      </c>
      <c r="AT97" s="142" t="s">
        <v>158</v>
      </c>
      <c r="AU97" s="142" t="s">
        <v>82</v>
      </c>
      <c r="AY97" s="16" t="s">
        <v>156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80</v>
      </c>
      <c r="BK97" s="143">
        <f>ROUND(I97*H97,2)</f>
        <v>0</v>
      </c>
      <c r="BL97" s="16" t="s">
        <v>1171</v>
      </c>
      <c r="BM97" s="142" t="s">
        <v>1198</v>
      </c>
    </row>
    <row r="98" spans="2:65" s="1" customFormat="1" ht="19.2">
      <c r="B98" s="31"/>
      <c r="D98" s="144" t="s">
        <v>165</v>
      </c>
      <c r="F98" s="145" t="s">
        <v>1199</v>
      </c>
      <c r="I98" s="146"/>
      <c r="L98" s="31"/>
      <c r="M98" s="147"/>
      <c r="T98" s="52"/>
      <c r="AT98" s="16" t="s">
        <v>165</v>
      </c>
      <c r="AU98" s="16" t="s">
        <v>82</v>
      </c>
    </row>
    <row r="99" spans="2:65" s="11" customFormat="1" ht="22.8" customHeight="1">
      <c r="B99" s="118"/>
      <c r="D99" s="119" t="s">
        <v>71</v>
      </c>
      <c r="E99" s="128" t="s">
        <v>1200</v>
      </c>
      <c r="F99" s="128" t="s">
        <v>1201</v>
      </c>
      <c r="I99" s="121"/>
      <c r="J99" s="129">
        <f>BK99</f>
        <v>0</v>
      </c>
      <c r="L99" s="118"/>
      <c r="M99" s="123"/>
      <c r="P99" s="124">
        <f>SUM(P100:P101)</f>
        <v>0</v>
      </c>
      <c r="R99" s="124">
        <f>SUM(R100:R101)</f>
        <v>0</v>
      </c>
      <c r="T99" s="125">
        <f>SUM(T100:T101)</f>
        <v>0</v>
      </c>
      <c r="AR99" s="119" t="s">
        <v>184</v>
      </c>
      <c r="AT99" s="126" t="s">
        <v>71</v>
      </c>
      <c r="AU99" s="126" t="s">
        <v>80</v>
      </c>
      <c r="AY99" s="119" t="s">
        <v>156</v>
      </c>
      <c r="BK99" s="127">
        <f>SUM(BK100:BK101)</f>
        <v>0</v>
      </c>
    </row>
    <row r="100" spans="2:65" s="1" customFormat="1" ht="16.5" customHeight="1">
      <c r="B100" s="130"/>
      <c r="C100" s="131" t="s">
        <v>163</v>
      </c>
      <c r="D100" s="131" t="s">
        <v>158</v>
      </c>
      <c r="E100" s="132" t="s">
        <v>1202</v>
      </c>
      <c r="F100" s="133" t="s">
        <v>1203</v>
      </c>
      <c r="G100" s="134" t="s">
        <v>864</v>
      </c>
      <c r="H100" s="135">
        <v>1</v>
      </c>
      <c r="I100" s="136"/>
      <c r="J100" s="137">
        <f>ROUND(I100*H100,2)</f>
        <v>0</v>
      </c>
      <c r="K100" s="133" t="s">
        <v>3</v>
      </c>
      <c r="L100" s="31"/>
      <c r="M100" s="138" t="s">
        <v>3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1171</v>
      </c>
      <c r="AT100" s="142" t="s">
        <v>158</v>
      </c>
      <c r="AU100" s="142" t="s">
        <v>82</v>
      </c>
      <c r="AY100" s="16" t="s">
        <v>156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6" t="s">
        <v>80</v>
      </c>
      <c r="BK100" s="143">
        <f>ROUND(I100*H100,2)</f>
        <v>0</v>
      </c>
      <c r="BL100" s="16" t="s">
        <v>1171</v>
      </c>
      <c r="BM100" s="142" t="s">
        <v>1204</v>
      </c>
    </row>
    <row r="101" spans="2:65" s="1" customFormat="1">
      <c r="B101" s="31"/>
      <c r="D101" s="144" t="s">
        <v>165</v>
      </c>
      <c r="F101" s="145" t="s">
        <v>1203</v>
      </c>
      <c r="I101" s="146"/>
      <c r="L101" s="31"/>
      <c r="M101" s="178"/>
      <c r="N101" s="179"/>
      <c r="O101" s="179"/>
      <c r="P101" s="179"/>
      <c r="Q101" s="179"/>
      <c r="R101" s="179"/>
      <c r="S101" s="179"/>
      <c r="T101" s="180"/>
      <c r="AT101" s="16" t="s">
        <v>165</v>
      </c>
      <c r="AU101" s="16" t="s">
        <v>82</v>
      </c>
    </row>
    <row r="102" spans="2:65" s="1" customFormat="1" ht="6.9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31"/>
    </row>
  </sheetData>
  <autoFilter ref="C88:K101" xr:uid="{00000000-0009-0000-0000-00000C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9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8" t="s">
        <v>6</v>
      </c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6" t="s">
        <v>128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129</v>
      </c>
      <c r="L4" s="19"/>
      <c r="M4" s="89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14" t="str">
        <f>'Rekapitulace stavby'!K6</f>
        <v>Cyklostezka Šluknov - Fukov I. etapa (2022)</v>
      </c>
      <c r="F7" s="315"/>
      <c r="G7" s="315"/>
      <c r="H7" s="315"/>
      <c r="L7" s="19"/>
    </row>
    <row r="8" spans="2:46" ht="12" customHeight="1">
      <c r="B8" s="19"/>
      <c r="D8" s="26" t="s">
        <v>130</v>
      </c>
      <c r="L8" s="19"/>
    </row>
    <row r="9" spans="2:46" s="1" customFormat="1" ht="16.5" customHeight="1">
      <c r="B9" s="31"/>
      <c r="E9" s="314" t="s">
        <v>1161</v>
      </c>
      <c r="F9" s="313"/>
      <c r="G9" s="313"/>
      <c r="H9" s="313"/>
      <c r="L9" s="31"/>
    </row>
    <row r="10" spans="2:46" s="1" customFormat="1" ht="12" customHeight="1">
      <c r="B10" s="31"/>
      <c r="D10" s="26" t="s">
        <v>428</v>
      </c>
      <c r="L10" s="31"/>
    </row>
    <row r="11" spans="2:46" s="1" customFormat="1" ht="16.5" customHeight="1">
      <c r="B11" s="31"/>
      <c r="E11" s="309" t="s">
        <v>1205</v>
      </c>
      <c r="F11" s="313"/>
      <c r="G11" s="313"/>
      <c r="H11" s="313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3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132</v>
      </c>
      <c r="I14" s="26" t="s">
        <v>23</v>
      </c>
      <c r="J14" s="48" t="str">
        <f>'Rekapitulace stavby'!AN8</f>
        <v>16. 11. 2022</v>
      </c>
      <c r="L14" s="31"/>
    </row>
    <row r="15" spans="2:46" s="1" customFormat="1" ht="10.8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3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3</v>
      </c>
      <c r="L17" s="31"/>
    </row>
    <row r="18" spans="2:12" s="1" customFormat="1" ht="6.9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316" t="str">
        <f>'Rekapitulace stavby'!E14</f>
        <v>Vyplň údaj</v>
      </c>
      <c r="F20" s="298"/>
      <c r="G20" s="298"/>
      <c r="H20" s="298"/>
      <c r="I20" s="26" t="s">
        <v>28</v>
      </c>
      <c r="J20" s="27" t="str">
        <f>'Rekapitulace stavby'!AN14</f>
        <v>Vyplň údaj</v>
      </c>
      <c r="L20" s="31"/>
    </row>
    <row r="21" spans="2:12" s="1" customFormat="1" ht="6.9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3</v>
      </c>
      <c r="L22" s="31"/>
    </row>
    <row r="23" spans="2:12" s="1" customFormat="1" ht="18" customHeight="1">
      <c r="B23" s="31"/>
      <c r="E23" s="24" t="s">
        <v>32</v>
      </c>
      <c r="I23" s="26" t="s">
        <v>28</v>
      </c>
      <c r="J23" s="24" t="s">
        <v>3</v>
      </c>
      <c r="L23" s="31"/>
    </row>
    <row r="24" spans="2:12" s="1" customFormat="1" ht="6.9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">
        <v>3</v>
      </c>
      <c r="L25" s="31"/>
    </row>
    <row r="26" spans="2:12" s="1" customFormat="1" ht="18" customHeight="1">
      <c r="B26" s="31"/>
      <c r="E26" s="24" t="s">
        <v>35</v>
      </c>
      <c r="I26" s="26" t="s">
        <v>28</v>
      </c>
      <c r="J26" s="24" t="s">
        <v>3</v>
      </c>
      <c r="L26" s="31"/>
    </row>
    <row r="27" spans="2:12" s="1" customFormat="1" ht="6.9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0"/>
      <c r="E29" s="302" t="s">
        <v>3</v>
      </c>
      <c r="F29" s="302"/>
      <c r="G29" s="302"/>
      <c r="H29" s="302"/>
      <c r="L29" s="90"/>
    </row>
    <row r="30" spans="2:12" s="1" customFormat="1" ht="6.9" customHeight="1">
      <c r="B30" s="31"/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38</v>
      </c>
      <c r="J32" s="62">
        <f>ROUND(J87, 2)</f>
        <v>0</v>
      </c>
      <c r="L32" s="31"/>
    </row>
    <row r="33" spans="2:12" s="1" customFormat="1" ht="6.9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" customHeight="1">
      <c r="B34" s="31"/>
      <c r="F34" s="34" t="s">
        <v>40</v>
      </c>
      <c r="I34" s="34" t="s">
        <v>39</v>
      </c>
      <c r="J34" s="34" t="s">
        <v>41</v>
      </c>
      <c r="L34" s="31"/>
    </row>
    <row r="35" spans="2:12" s="1" customFormat="1" ht="14.4" customHeight="1">
      <c r="B35" s="31"/>
      <c r="D35" s="51" t="s">
        <v>42</v>
      </c>
      <c r="E35" s="26" t="s">
        <v>43</v>
      </c>
      <c r="F35" s="82">
        <f>ROUND((SUM(BE87:BE91)),  2)</f>
        <v>0</v>
      </c>
      <c r="I35" s="92">
        <v>0.21</v>
      </c>
      <c r="J35" s="82">
        <f>ROUND(((SUM(BE87:BE91))*I35),  2)</f>
        <v>0</v>
      </c>
      <c r="L35" s="31"/>
    </row>
    <row r="36" spans="2:12" s="1" customFormat="1" ht="14.4" customHeight="1">
      <c r="B36" s="31"/>
      <c r="E36" s="26" t="s">
        <v>44</v>
      </c>
      <c r="F36" s="82">
        <f>ROUND((SUM(BF87:BF91)),  2)</f>
        <v>0</v>
      </c>
      <c r="I36" s="92">
        <v>0.15</v>
      </c>
      <c r="J36" s="82">
        <f>ROUND(((SUM(BF87:BF91))*I36),  2)</f>
        <v>0</v>
      </c>
      <c r="L36" s="31"/>
    </row>
    <row r="37" spans="2:12" s="1" customFormat="1" ht="14.4" hidden="1" customHeight="1">
      <c r="B37" s="31"/>
      <c r="E37" s="26" t="s">
        <v>45</v>
      </c>
      <c r="F37" s="82">
        <f>ROUND((SUM(BG87:BG91)),  2)</f>
        <v>0</v>
      </c>
      <c r="I37" s="92">
        <v>0.21</v>
      </c>
      <c r="J37" s="82">
        <f>0</f>
        <v>0</v>
      </c>
      <c r="L37" s="31"/>
    </row>
    <row r="38" spans="2:12" s="1" customFormat="1" ht="14.4" hidden="1" customHeight="1">
      <c r="B38" s="31"/>
      <c r="E38" s="26" t="s">
        <v>46</v>
      </c>
      <c r="F38" s="82">
        <f>ROUND((SUM(BH87:BH91)),  2)</f>
        <v>0</v>
      </c>
      <c r="I38" s="92">
        <v>0.15</v>
      </c>
      <c r="J38" s="82">
        <f>0</f>
        <v>0</v>
      </c>
      <c r="L38" s="31"/>
    </row>
    <row r="39" spans="2:12" s="1" customFormat="1" ht="14.4" hidden="1" customHeight="1">
      <c r="B39" s="31"/>
      <c r="E39" s="26" t="s">
        <v>47</v>
      </c>
      <c r="F39" s="82">
        <f>ROUND((SUM(BI87:BI91)),  2)</f>
        <v>0</v>
      </c>
      <c r="I39" s="92">
        <v>0</v>
      </c>
      <c r="J39" s="82">
        <f>0</f>
        <v>0</v>
      </c>
      <c r="L39" s="31"/>
    </row>
    <row r="40" spans="2:12" s="1" customFormat="1" ht="6.9" customHeight="1">
      <c r="B40" s="31"/>
      <c r="L40" s="31"/>
    </row>
    <row r="41" spans="2:12" s="1" customFormat="1" ht="25.35" customHeight="1">
      <c r="B41" s="31"/>
      <c r="C41" s="93"/>
      <c r="D41" s="94" t="s">
        <v>48</v>
      </c>
      <c r="E41" s="53"/>
      <c r="F41" s="53"/>
      <c r="G41" s="95" t="s">
        <v>49</v>
      </c>
      <c r="H41" s="96" t="s">
        <v>50</v>
      </c>
      <c r="I41" s="53"/>
      <c r="J41" s="97">
        <f>SUM(J32:J39)</f>
        <v>0</v>
      </c>
      <c r="K41" s="98"/>
      <c r="L41" s="31"/>
    </row>
    <row r="42" spans="2:12" s="1" customFormat="1" ht="14.4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" customHeight="1">
      <c r="B47" s="31"/>
      <c r="C47" s="20" t="s">
        <v>133</v>
      </c>
      <c r="L47" s="31"/>
    </row>
    <row r="48" spans="2:12" s="1" customFormat="1" ht="6.9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314" t="str">
        <f>E7</f>
        <v>Cyklostezka Šluknov - Fukov I. etapa (2022)</v>
      </c>
      <c r="F50" s="315"/>
      <c r="G50" s="315"/>
      <c r="H50" s="315"/>
      <c r="L50" s="31"/>
    </row>
    <row r="51" spans="2:47" ht="12" customHeight="1">
      <c r="B51" s="19"/>
      <c r="C51" s="26" t="s">
        <v>130</v>
      </c>
      <c r="L51" s="19"/>
    </row>
    <row r="52" spans="2:47" s="1" customFormat="1" ht="16.5" customHeight="1">
      <c r="B52" s="31"/>
      <c r="E52" s="314" t="s">
        <v>1161</v>
      </c>
      <c r="F52" s="313"/>
      <c r="G52" s="313"/>
      <c r="H52" s="313"/>
      <c r="L52" s="31"/>
    </row>
    <row r="53" spans="2:47" s="1" customFormat="1" ht="12" customHeight="1">
      <c r="B53" s="31"/>
      <c r="C53" s="26" t="s">
        <v>428</v>
      </c>
      <c r="L53" s="31"/>
    </row>
    <row r="54" spans="2:47" s="1" customFormat="1" ht="16.5" customHeight="1">
      <c r="B54" s="31"/>
      <c r="E54" s="309" t="str">
        <f>E11</f>
        <v>08c - VRN přímé doprovodné výdaje</v>
      </c>
      <c r="F54" s="313"/>
      <c r="G54" s="313"/>
      <c r="H54" s="313"/>
      <c r="L54" s="31"/>
    </row>
    <row r="55" spans="2:47" s="1" customFormat="1" ht="6.9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 xml:space="preserve"> </v>
      </c>
      <c r="I56" s="26" t="s">
        <v>23</v>
      </c>
      <c r="J56" s="48" t="str">
        <f>IF(J14="","",J14)</f>
        <v>16. 11. 2022</v>
      </c>
      <c r="L56" s="31"/>
    </row>
    <row r="57" spans="2:47" s="1" customFormat="1" ht="6.9" customHeight="1">
      <c r="B57" s="31"/>
      <c r="L57" s="31"/>
    </row>
    <row r="58" spans="2:47" s="1" customFormat="1" ht="15.15" customHeight="1">
      <c r="B58" s="31"/>
      <c r="C58" s="26" t="s">
        <v>25</v>
      </c>
      <c r="F58" s="24" t="str">
        <f>E17</f>
        <v>Město Šluknov</v>
      </c>
      <c r="I58" s="26" t="s">
        <v>31</v>
      </c>
      <c r="J58" s="29" t="str">
        <f>E23</f>
        <v>Ing. Kňákal</v>
      </c>
      <c r="L58" s="31"/>
    </row>
    <row r="59" spans="2:47" s="1" customFormat="1" ht="15.15" customHeight="1">
      <c r="B59" s="31"/>
      <c r="C59" s="26" t="s">
        <v>29</v>
      </c>
      <c r="F59" s="24" t="str">
        <f>IF(E20="","",E20)</f>
        <v>Vyplň údaj</v>
      </c>
      <c r="I59" s="26" t="s">
        <v>34</v>
      </c>
      <c r="J59" s="29" t="str">
        <f>E26</f>
        <v>J. Nešněra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134</v>
      </c>
      <c r="D61" s="93"/>
      <c r="E61" s="93"/>
      <c r="F61" s="93"/>
      <c r="G61" s="93"/>
      <c r="H61" s="93"/>
      <c r="I61" s="93"/>
      <c r="J61" s="100" t="s">
        <v>135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8" customHeight="1">
      <c r="B63" s="31"/>
      <c r="C63" s="101" t="s">
        <v>70</v>
      </c>
      <c r="J63" s="62">
        <f>J87</f>
        <v>0</v>
      </c>
      <c r="L63" s="31"/>
      <c r="AU63" s="16" t="s">
        <v>136</v>
      </c>
    </row>
    <row r="64" spans="2:47" s="8" customFormat="1" ht="24.9" customHeight="1">
      <c r="B64" s="102"/>
      <c r="D64" s="103" t="s">
        <v>1163</v>
      </c>
      <c r="E64" s="104"/>
      <c r="F64" s="104"/>
      <c r="G64" s="104"/>
      <c r="H64" s="104"/>
      <c r="I64" s="104"/>
      <c r="J64" s="105">
        <f>J88</f>
        <v>0</v>
      </c>
      <c r="L64" s="102"/>
    </row>
    <row r="65" spans="2:12" s="9" customFormat="1" ht="19.95" customHeight="1">
      <c r="B65" s="106"/>
      <c r="D65" s="107" t="s">
        <v>1186</v>
      </c>
      <c r="E65" s="108"/>
      <c r="F65" s="108"/>
      <c r="G65" s="108"/>
      <c r="H65" s="108"/>
      <c r="I65" s="108"/>
      <c r="J65" s="109">
        <f>J89</f>
        <v>0</v>
      </c>
      <c r="L65" s="106"/>
    </row>
    <row r="66" spans="2:12" s="1" customFormat="1" ht="21.75" customHeight="1">
      <c r="B66" s="31"/>
      <c r="L66" s="31"/>
    </row>
    <row r="67" spans="2:12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" customHeight="1">
      <c r="B72" s="31"/>
      <c r="C72" s="20" t="s">
        <v>141</v>
      </c>
      <c r="L72" s="31"/>
    </row>
    <row r="73" spans="2:12" s="1" customFormat="1" ht="6.9" customHeight="1">
      <c r="B73" s="31"/>
      <c r="L73" s="31"/>
    </row>
    <row r="74" spans="2:12" s="1" customFormat="1" ht="12" customHeight="1">
      <c r="B74" s="31"/>
      <c r="C74" s="26" t="s">
        <v>17</v>
      </c>
      <c r="L74" s="31"/>
    </row>
    <row r="75" spans="2:12" s="1" customFormat="1" ht="16.5" customHeight="1">
      <c r="B75" s="31"/>
      <c r="E75" s="314" t="str">
        <f>E7</f>
        <v>Cyklostezka Šluknov - Fukov I. etapa (2022)</v>
      </c>
      <c r="F75" s="315"/>
      <c r="G75" s="315"/>
      <c r="H75" s="315"/>
      <c r="L75" s="31"/>
    </row>
    <row r="76" spans="2:12" ht="12" customHeight="1">
      <c r="B76" s="19"/>
      <c r="C76" s="26" t="s">
        <v>130</v>
      </c>
      <c r="L76" s="19"/>
    </row>
    <row r="77" spans="2:12" s="1" customFormat="1" ht="16.5" customHeight="1">
      <c r="B77" s="31"/>
      <c r="E77" s="314" t="s">
        <v>1161</v>
      </c>
      <c r="F77" s="313"/>
      <c r="G77" s="313"/>
      <c r="H77" s="313"/>
      <c r="L77" s="31"/>
    </row>
    <row r="78" spans="2:12" s="1" customFormat="1" ht="12" customHeight="1">
      <c r="B78" s="31"/>
      <c r="C78" s="26" t="s">
        <v>428</v>
      </c>
      <c r="L78" s="31"/>
    </row>
    <row r="79" spans="2:12" s="1" customFormat="1" ht="16.5" customHeight="1">
      <c r="B79" s="31"/>
      <c r="E79" s="309" t="str">
        <f>E11</f>
        <v>08c - VRN přímé doprovodné výdaje</v>
      </c>
      <c r="F79" s="313"/>
      <c r="G79" s="313"/>
      <c r="H79" s="313"/>
      <c r="L79" s="31"/>
    </row>
    <row r="80" spans="2:12" s="1" customFormat="1" ht="6.9" customHeight="1">
      <c r="B80" s="31"/>
      <c r="L80" s="31"/>
    </row>
    <row r="81" spans="2:65" s="1" customFormat="1" ht="12" customHeight="1">
      <c r="B81" s="31"/>
      <c r="C81" s="26" t="s">
        <v>21</v>
      </c>
      <c r="F81" s="24" t="str">
        <f>F14</f>
        <v xml:space="preserve"> </v>
      </c>
      <c r="I81" s="26" t="s">
        <v>23</v>
      </c>
      <c r="J81" s="48" t="str">
        <f>IF(J14="","",J14)</f>
        <v>16. 11. 2022</v>
      </c>
      <c r="L81" s="31"/>
    </row>
    <row r="82" spans="2:65" s="1" customFormat="1" ht="6.9" customHeight="1">
      <c r="B82" s="31"/>
      <c r="L82" s="31"/>
    </row>
    <row r="83" spans="2:65" s="1" customFormat="1" ht="15.15" customHeight="1">
      <c r="B83" s="31"/>
      <c r="C83" s="26" t="s">
        <v>25</v>
      </c>
      <c r="F83" s="24" t="str">
        <f>E17</f>
        <v>Město Šluknov</v>
      </c>
      <c r="I83" s="26" t="s">
        <v>31</v>
      </c>
      <c r="J83" s="29" t="str">
        <f>E23</f>
        <v>Ing. Kňákal</v>
      </c>
      <c r="L83" s="31"/>
    </row>
    <row r="84" spans="2:65" s="1" customFormat="1" ht="15.15" customHeight="1">
      <c r="B84" s="31"/>
      <c r="C84" s="26" t="s">
        <v>29</v>
      </c>
      <c r="F84" s="24" t="str">
        <f>IF(E20="","",E20)</f>
        <v>Vyplň údaj</v>
      </c>
      <c r="I84" s="26" t="s">
        <v>34</v>
      </c>
      <c r="J84" s="29" t="str">
        <f>E26</f>
        <v>J. Nešněra</v>
      </c>
      <c r="L84" s="31"/>
    </row>
    <row r="85" spans="2:65" s="1" customFormat="1" ht="10.35" customHeight="1">
      <c r="B85" s="31"/>
      <c r="L85" s="31"/>
    </row>
    <row r="86" spans="2:65" s="10" customFormat="1" ht="29.25" customHeight="1">
      <c r="B86" s="110"/>
      <c r="C86" s="111" t="s">
        <v>142</v>
      </c>
      <c r="D86" s="112" t="s">
        <v>57</v>
      </c>
      <c r="E86" s="112" t="s">
        <v>53</v>
      </c>
      <c r="F86" s="112" t="s">
        <v>54</v>
      </c>
      <c r="G86" s="112" t="s">
        <v>143</v>
      </c>
      <c r="H86" s="112" t="s">
        <v>144</v>
      </c>
      <c r="I86" s="112" t="s">
        <v>145</v>
      </c>
      <c r="J86" s="112" t="s">
        <v>135</v>
      </c>
      <c r="K86" s="113" t="s">
        <v>146</v>
      </c>
      <c r="L86" s="110"/>
      <c r="M86" s="55" t="s">
        <v>3</v>
      </c>
      <c r="N86" s="56" t="s">
        <v>42</v>
      </c>
      <c r="O86" s="56" t="s">
        <v>147</v>
      </c>
      <c r="P86" s="56" t="s">
        <v>148</v>
      </c>
      <c r="Q86" s="56" t="s">
        <v>149</v>
      </c>
      <c r="R86" s="56" t="s">
        <v>150</v>
      </c>
      <c r="S86" s="56" t="s">
        <v>151</v>
      </c>
      <c r="T86" s="57" t="s">
        <v>152</v>
      </c>
    </row>
    <row r="87" spans="2:65" s="1" customFormat="1" ht="22.8" customHeight="1">
      <c r="B87" s="31"/>
      <c r="C87" s="60" t="s">
        <v>153</v>
      </c>
      <c r="J87" s="114">
        <f>BK87</f>
        <v>0</v>
      </c>
      <c r="L87" s="31"/>
      <c r="M87" s="58"/>
      <c r="N87" s="49"/>
      <c r="O87" s="49"/>
      <c r="P87" s="115">
        <f>P88</f>
        <v>0</v>
      </c>
      <c r="Q87" s="49"/>
      <c r="R87" s="115">
        <f>R88</f>
        <v>0</v>
      </c>
      <c r="S87" s="49"/>
      <c r="T87" s="116">
        <f>T88</f>
        <v>0</v>
      </c>
      <c r="AT87" s="16" t="s">
        <v>71</v>
      </c>
      <c r="AU87" s="16" t="s">
        <v>136</v>
      </c>
      <c r="BK87" s="117">
        <f>BK88</f>
        <v>0</v>
      </c>
    </row>
    <row r="88" spans="2:65" s="11" customFormat="1" ht="25.95" customHeight="1">
      <c r="B88" s="118"/>
      <c r="D88" s="119" t="s">
        <v>71</v>
      </c>
      <c r="E88" s="120" t="s">
        <v>1165</v>
      </c>
      <c r="F88" s="120" t="s">
        <v>1166</v>
      </c>
      <c r="I88" s="121"/>
      <c r="J88" s="122">
        <f>BK88</f>
        <v>0</v>
      </c>
      <c r="L88" s="118"/>
      <c r="M88" s="123"/>
      <c r="P88" s="124">
        <f>P89</f>
        <v>0</v>
      </c>
      <c r="R88" s="124">
        <f>R89</f>
        <v>0</v>
      </c>
      <c r="T88" s="125">
        <f>T89</f>
        <v>0</v>
      </c>
      <c r="AR88" s="119" t="s">
        <v>184</v>
      </c>
      <c r="AT88" s="126" t="s">
        <v>71</v>
      </c>
      <c r="AU88" s="126" t="s">
        <v>72</v>
      </c>
      <c r="AY88" s="119" t="s">
        <v>156</v>
      </c>
      <c r="BK88" s="127">
        <f>BK89</f>
        <v>0</v>
      </c>
    </row>
    <row r="89" spans="2:65" s="11" customFormat="1" ht="22.8" customHeight="1">
      <c r="B89" s="118"/>
      <c r="D89" s="119" t="s">
        <v>71</v>
      </c>
      <c r="E89" s="128" t="s">
        <v>1194</v>
      </c>
      <c r="F89" s="128" t="s">
        <v>1195</v>
      </c>
      <c r="I89" s="121"/>
      <c r="J89" s="129">
        <f>BK89</f>
        <v>0</v>
      </c>
      <c r="L89" s="118"/>
      <c r="M89" s="123"/>
      <c r="P89" s="124">
        <f>SUM(P90:P91)</f>
        <v>0</v>
      </c>
      <c r="R89" s="124">
        <f>SUM(R90:R91)</f>
        <v>0</v>
      </c>
      <c r="T89" s="125">
        <f>SUM(T90:T91)</f>
        <v>0</v>
      </c>
      <c r="AR89" s="119" t="s">
        <v>184</v>
      </c>
      <c r="AT89" s="126" t="s">
        <v>71</v>
      </c>
      <c r="AU89" s="126" t="s">
        <v>80</v>
      </c>
      <c r="AY89" s="119" t="s">
        <v>156</v>
      </c>
      <c r="BK89" s="127">
        <f>SUM(BK90:BK91)</f>
        <v>0</v>
      </c>
    </row>
    <row r="90" spans="2:65" s="1" customFormat="1" ht="16.5" customHeight="1">
      <c r="B90" s="130"/>
      <c r="C90" s="131" t="s">
        <v>80</v>
      </c>
      <c r="D90" s="131" t="s">
        <v>158</v>
      </c>
      <c r="E90" s="132" t="s">
        <v>1206</v>
      </c>
      <c r="F90" s="133" t="s">
        <v>1207</v>
      </c>
      <c r="G90" s="134" t="s">
        <v>864</v>
      </c>
      <c r="H90" s="135">
        <v>1</v>
      </c>
      <c r="I90" s="136"/>
      <c r="J90" s="137">
        <f>ROUND(I90*H90,2)</f>
        <v>0</v>
      </c>
      <c r="K90" s="133" t="s">
        <v>3</v>
      </c>
      <c r="L90" s="31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1171</v>
      </c>
      <c r="AT90" s="142" t="s">
        <v>158</v>
      </c>
      <c r="AU90" s="142" t="s">
        <v>82</v>
      </c>
      <c r="AY90" s="16" t="s">
        <v>156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6" t="s">
        <v>80</v>
      </c>
      <c r="BK90" s="143">
        <f>ROUND(I90*H90,2)</f>
        <v>0</v>
      </c>
      <c r="BL90" s="16" t="s">
        <v>1171</v>
      </c>
      <c r="BM90" s="142" t="s">
        <v>1208</v>
      </c>
    </row>
    <row r="91" spans="2:65" s="1" customFormat="1">
      <c r="B91" s="31"/>
      <c r="D91" s="144" t="s">
        <v>165</v>
      </c>
      <c r="F91" s="145" t="s">
        <v>1209</v>
      </c>
      <c r="I91" s="146"/>
      <c r="L91" s="31"/>
      <c r="M91" s="178"/>
      <c r="N91" s="179"/>
      <c r="O91" s="179"/>
      <c r="P91" s="179"/>
      <c r="Q91" s="179"/>
      <c r="R91" s="179"/>
      <c r="S91" s="179"/>
      <c r="T91" s="180"/>
      <c r="AT91" s="16" t="s">
        <v>165</v>
      </c>
      <c r="AU91" s="16" t="s">
        <v>82</v>
      </c>
    </row>
    <row r="92" spans="2:65" s="1" customFormat="1" ht="6.9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31"/>
    </row>
  </sheetData>
  <autoFilter ref="C86:K91" xr:uid="{00000000-0009-0000-0000-00000D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93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1210</v>
      </c>
      <c r="H4" s="19"/>
    </row>
    <row r="5" spans="2:8" ht="12" customHeight="1">
      <c r="B5" s="19"/>
      <c r="C5" s="23" t="s">
        <v>14</v>
      </c>
      <c r="D5" s="302" t="s">
        <v>15</v>
      </c>
      <c r="E5" s="289"/>
      <c r="F5" s="289"/>
      <c r="H5" s="19"/>
    </row>
    <row r="6" spans="2:8" ht="36.9" customHeight="1">
      <c r="B6" s="19"/>
      <c r="C6" s="25" t="s">
        <v>17</v>
      </c>
      <c r="D6" s="299" t="s">
        <v>18</v>
      </c>
      <c r="E6" s="289"/>
      <c r="F6" s="289"/>
      <c r="H6" s="19"/>
    </row>
    <row r="7" spans="2:8" ht="16.5" customHeight="1">
      <c r="B7" s="19"/>
      <c r="C7" s="26" t="s">
        <v>23</v>
      </c>
      <c r="D7" s="48" t="str">
        <f>'Rekapitulace stavby'!AN8</f>
        <v>16. 11. 2022</v>
      </c>
      <c r="H7" s="19"/>
    </row>
    <row r="8" spans="2:8" s="1" customFormat="1" ht="10.8" customHeight="1">
      <c r="B8" s="31"/>
      <c r="H8" s="31"/>
    </row>
    <row r="9" spans="2:8" s="10" customFormat="1" ht="29.25" customHeight="1">
      <c r="B9" s="110"/>
      <c r="C9" s="111" t="s">
        <v>53</v>
      </c>
      <c r="D9" s="112" t="s">
        <v>54</v>
      </c>
      <c r="E9" s="112" t="s">
        <v>143</v>
      </c>
      <c r="F9" s="113" t="s">
        <v>1211</v>
      </c>
      <c r="H9" s="110"/>
    </row>
    <row r="10" spans="2:8" s="1" customFormat="1" ht="26.4" customHeight="1">
      <c r="B10" s="31"/>
      <c r="C10" s="182" t="s">
        <v>1212</v>
      </c>
      <c r="D10" s="182" t="s">
        <v>87</v>
      </c>
      <c r="H10" s="31"/>
    </row>
    <row r="11" spans="2:8" s="1" customFormat="1" ht="16.8" customHeight="1">
      <c r="B11" s="31"/>
      <c r="C11" s="183" t="s">
        <v>411</v>
      </c>
      <c r="D11" s="184" t="s">
        <v>3</v>
      </c>
      <c r="E11" s="185" t="s">
        <v>3</v>
      </c>
      <c r="F11" s="186">
        <v>3680</v>
      </c>
      <c r="H11" s="31"/>
    </row>
    <row r="12" spans="2:8" s="1" customFormat="1" ht="16.8" customHeight="1">
      <c r="B12" s="31"/>
      <c r="C12" s="187" t="s">
        <v>413</v>
      </c>
      <c r="D12" s="187" t="s">
        <v>562</v>
      </c>
      <c r="E12" s="16" t="s">
        <v>3</v>
      </c>
      <c r="F12" s="188">
        <v>2858</v>
      </c>
      <c r="H12" s="31"/>
    </row>
    <row r="13" spans="2:8" s="1" customFormat="1" ht="16.8" customHeight="1">
      <c r="B13" s="31"/>
      <c r="C13" s="187" t="s">
        <v>423</v>
      </c>
      <c r="D13" s="187" t="s">
        <v>424</v>
      </c>
      <c r="E13" s="16" t="s">
        <v>3</v>
      </c>
      <c r="F13" s="188">
        <v>451</v>
      </c>
      <c r="H13" s="31"/>
    </row>
    <row r="14" spans="2:8" s="1" customFormat="1" ht="16.8" customHeight="1">
      <c r="B14" s="31"/>
      <c r="C14" s="187" t="s">
        <v>415</v>
      </c>
      <c r="D14" s="187" t="s">
        <v>563</v>
      </c>
      <c r="E14" s="16" t="s">
        <v>3</v>
      </c>
      <c r="F14" s="188">
        <v>371</v>
      </c>
      <c r="H14" s="31"/>
    </row>
    <row r="15" spans="2:8" s="1" customFormat="1" ht="16.8" customHeight="1">
      <c r="B15" s="31"/>
      <c r="C15" s="187" t="s">
        <v>411</v>
      </c>
      <c r="D15" s="187" t="s">
        <v>442</v>
      </c>
      <c r="E15" s="16" t="s">
        <v>3</v>
      </c>
      <c r="F15" s="188">
        <v>3680</v>
      </c>
      <c r="H15" s="31"/>
    </row>
    <row r="16" spans="2:8" s="1" customFormat="1" ht="16.8" customHeight="1">
      <c r="B16" s="31"/>
      <c r="C16" s="189" t="s">
        <v>1213</v>
      </c>
      <c r="H16" s="31"/>
    </row>
    <row r="17" spans="2:8" s="1" customFormat="1" ht="20.399999999999999">
      <c r="B17" s="31"/>
      <c r="C17" s="187" t="s">
        <v>557</v>
      </c>
      <c r="D17" s="187" t="s">
        <v>558</v>
      </c>
      <c r="E17" s="16" t="s">
        <v>161</v>
      </c>
      <c r="F17" s="188">
        <v>3680</v>
      </c>
      <c r="H17" s="31"/>
    </row>
    <row r="18" spans="2:8" s="1" customFormat="1" ht="16.8" customHeight="1">
      <c r="B18" s="31"/>
      <c r="C18" s="187" t="s">
        <v>526</v>
      </c>
      <c r="D18" s="187" t="s">
        <v>527</v>
      </c>
      <c r="E18" s="16" t="s">
        <v>161</v>
      </c>
      <c r="F18" s="188">
        <v>3680</v>
      </c>
      <c r="H18" s="31"/>
    </row>
    <row r="19" spans="2:8" s="1" customFormat="1" ht="16.8" customHeight="1">
      <c r="B19" s="31"/>
      <c r="C19" s="187" t="s">
        <v>531</v>
      </c>
      <c r="D19" s="187" t="s">
        <v>532</v>
      </c>
      <c r="E19" s="16" t="s">
        <v>161</v>
      </c>
      <c r="F19" s="188">
        <v>3827.8</v>
      </c>
      <c r="H19" s="31"/>
    </row>
    <row r="20" spans="2:8" s="1" customFormat="1" ht="16.8" customHeight="1">
      <c r="B20" s="31"/>
      <c r="C20" s="187" t="s">
        <v>536</v>
      </c>
      <c r="D20" s="187" t="s">
        <v>537</v>
      </c>
      <c r="E20" s="16" t="s">
        <v>161</v>
      </c>
      <c r="F20" s="188">
        <v>3680</v>
      </c>
      <c r="H20" s="31"/>
    </row>
    <row r="21" spans="2:8" s="1" customFormat="1" ht="16.8" customHeight="1">
      <c r="B21" s="31"/>
      <c r="C21" s="187" t="s">
        <v>547</v>
      </c>
      <c r="D21" s="187" t="s">
        <v>548</v>
      </c>
      <c r="E21" s="16" t="s">
        <v>161</v>
      </c>
      <c r="F21" s="188">
        <v>3680</v>
      </c>
      <c r="H21" s="31"/>
    </row>
    <row r="22" spans="2:8" s="1" customFormat="1" ht="16.8" customHeight="1">
      <c r="B22" s="31"/>
      <c r="C22" s="187" t="s">
        <v>552</v>
      </c>
      <c r="D22" s="187" t="s">
        <v>553</v>
      </c>
      <c r="E22" s="16" t="s">
        <v>161</v>
      </c>
      <c r="F22" s="188">
        <v>3680</v>
      </c>
      <c r="H22" s="31"/>
    </row>
    <row r="23" spans="2:8" s="1" customFormat="1" ht="16.8" customHeight="1">
      <c r="B23" s="31"/>
      <c r="C23" s="183" t="s">
        <v>413</v>
      </c>
      <c r="D23" s="184" t="s">
        <v>3</v>
      </c>
      <c r="E23" s="185" t="s">
        <v>3</v>
      </c>
      <c r="F23" s="186">
        <v>2858</v>
      </c>
      <c r="H23" s="31"/>
    </row>
    <row r="24" spans="2:8" s="1" customFormat="1" ht="16.8" customHeight="1">
      <c r="B24" s="31"/>
      <c r="C24" s="187" t="s">
        <v>413</v>
      </c>
      <c r="D24" s="187" t="s">
        <v>562</v>
      </c>
      <c r="E24" s="16" t="s">
        <v>3</v>
      </c>
      <c r="F24" s="188">
        <v>2858</v>
      </c>
      <c r="H24" s="31"/>
    </row>
    <row r="25" spans="2:8" s="1" customFormat="1" ht="16.8" customHeight="1">
      <c r="B25" s="31"/>
      <c r="C25" s="189" t="s">
        <v>1213</v>
      </c>
      <c r="H25" s="31"/>
    </row>
    <row r="26" spans="2:8" s="1" customFormat="1" ht="20.399999999999999">
      <c r="B26" s="31"/>
      <c r="C26" s="187" t="s">
        <v>557</v>
      </c>
      <c r="D26" s="187" t="s">
        <v>558</v>
      </c>
      <c r="E26" s="16" t="s">
        <v>161</v>
      </c>
      <c r="F26" s="188">
        <v>3680</v>
      </c>
      <c r="H26" s="31"/>
    </row>
    <row r="27" spans="2:8" s="1" customFormat="1" ht="16.8" customHeight="1">
      <c r="B27" s="31"/>
      <c r="C27" s="187" t="s">
        <v>493</v>
      </c>
      <c r="D27" s="187" t="s">
        <v>494</v>
      </c>
      <c r="E27" s="16" t="s">
        <v>161</v>
      </c>
      <c r="F27" s="188">
        <v>6057.3</v>
      </c>
      <c r="H27" s="31"/>
    </row>
    <row r="28" spans="2:8" s="1" customFormat="1" ht="16.8" customHeight="1">
      <c r="B28" s="31"/>
      <c r="C28" s="183" t="s">
        <v>415</v>
      </c>
      <c r="D28" s="184" t="s">
        <v>3</v>
      </c>
      <c r="E28" s="185" t="s">
        <v>3</v>
      </c>
      <c r="F28" s="186">
        <v>371</v>
      </c>
      <c r="H28" s="31"/>
    </row>
    <row r="29" spans="2:8" s="1" customFormat="1" ht="16.8" customHeight="1">
      <c r="B29" s="31"/>
      <c r="C29" s="187" t="s">
        <v>415</v>
      </c>
      <c r="D29" s="187" t="s">
        <v>563</v>
      </c>
      <c r="E29" s="16" t="s">
        <v>3</v>
      </c>
      <c r="F29" s="188">
        <v>371</v>
      </c>
      <c r="H29" s="31"/>
    </row>
    <row r="30" spans="2:8" s="1" customFormat="1" ht="16.8" customHeight="1">
      <c r="B30" s="31"/>
      <c r="C30" s="189" t="s">
        <v>1213</v>
      </c>
      <c r="H30" s="31"/>
    </row>
    <row r="31" spans="2:8" s="1" customFormat="1" ht="20.399999999999999">
      <c r="B31" s="31"/>
      <c r="C31" s="187" t="s">
        <v>557</v>
      </c>
      <c r="D31" s="187" t="s">
        <v>558</v>
      </c>
      <c r="E31" s="16" t="s">
        <v>161</v>
      </c>
      <c r="F31" s="188">
        <v>3680</v>
      </c>
      <c r="H31" s="31"/>
    </row>
    <row r="32" spans="2:8" s="1" customFormat="1" ht="16.8" customHeight="1">
      <c r="B32" s="31"/>
      <c r="C32" s="187" t="s">
        <v>493</v>
      </c>
      <c r="D32" s="187" t="s">
        <v>494</v>
      </c>
      <c r="E32" s="16" t="s">
        <v>161</v>
      </c>
      <c r="F32" s="188">
        <v>6057.3</v>
      </c>
      <c r="H32" s="31"/>
    </row>
    <row r="33" spans="2:8" s="1" customFormat="1" ht="16.8" customHeight="1">
      <c r="B33" s="31"/>
      <c r="C33" s="183" t="s">
        <v>417</v>
      </c>
      <c r="D33" s="184" t="s">
        <v>3</v>
      </c>
      <c r="E33" s="185" t="s">
        <v>3</v>
      </c>
      <c r="F33" s="186">
        <v>699.2</v>
      </c>
      <c r="H33" s="31"/>
    </row>
    <row r="34" spans="2:8" s="1" customFormat="1" ht="16.8" customHeight="1">
      <c r="B34" s="31"/>
      <c r="C34" s="187" t="s">
        <v>417</v>
      </c>
      <c r="D34" s="187" t="s">
        <v>546</v>
      </c>
      <c r="E34" s="16" t="s">
        <v>3</v>
      </c>
      <c r="F34" s="188">
        <v>699.2</v>
      </c>
      <c r="H34" s="31"/>
    </row>
    <row r="35" spans="2:8" s="1" customFormat="1" ht="16.8" customHeight="1">
      <c r="B35" s="31"/>
      <c r="C35" s="189" t="s">
        <v>1213</v>
      </c>
      <c r="H35" s="31"/>
    </row>
    <row r="36" spans="2:8" s="1" customFormat="1" ht="16.8" customHeight="1">
      <c r="B36" s="31"/>
      <c r="C36" s="187" t="s">
        <v>541</v>
      </c>
      <c r="D36" s="187" t="s">
        <v>542</v>
      </c>
      <c r="E36" s="16" t="s">
        <v>383</v>
      </c>
      <c r="F36" s="188">
        <v>699.2</v>
      </c>
      <c r="H36" s="31"/>
    </row>
    <row r="37" spans="2:8" s="1" customFormat="1" ht="20.399999999999999">
      <c r="B37" s="31"/>
      <c r="C37" s="187" t="s">
        <v>448</v>
      </c>
      <c r="D37" s="187" t="s">
        <v>449</v>
      </c>
      <c r="E37" s="16" t="s">
        <v>383</v>
      </c>
      <c r="F37" s="188">
        <v>1232.3499999999999</v>
      </c>
      <c r="H37" s="31"/>
    </row>
    <row r="38" spans="2:8" s="1" customFormat="1" ht="16.8" customHeight="1">
      <c r="B38" s="31"/>
      <c r="C38" s="183" t="s">
        <v>1214</v>
      </c>
      <c r="D38" s="184" t="s">
        <v>1214</v>
      </c>
      <c r="E38" s="185" t="s">
        <v>3</v>
      </c>
      <c r="F38" s="186">
        <v>874</v>
      </c>
      <c r="H38" s="31"/>
    </row>
    <row r="39" spans="2:8" s="1" customFormat="1" ht="16.8" customHeight="1">
      <c r="B39" s="31"/>
      <c r="C39" s="187" t="s">
        <v>1214</v>
      </c>
      <c r="D39" s="187" t="s">
        <v>476</v>
      </c>
      <c r="E39" s="16" t="s">
        <v>3</v>
      </c>
      <c r="F39" s="188">
        <v>874</v>
      </c>
      <c r="H39" s="31"/>
    </row>
    <row r="40" spans="2:8" s="1" customFormat="1" ht="16.8" customHeight="1">
      <c r="B40" s="31"/>
      <c r="C40" s="183" t="s">
        <v>419</v>
      </c>
      <c r="D40" s="184" t="s">
        <v>3</v>
      </c>
      <c r="E40" s="185" t="s">
        <v>3</v>
      </c>
      <c r="F40" s="186">
        <v>1693</v>
      </c>
      <c r="H40" s="31"/>
    </row>
    <row r="41" spans="2:8" s="1" customFormat="1" ht="16.8" customHeight="1">
      <c r="B41" s="31"/>
      <c r="C41" s="187" t="s">
        <v>419</v>
      </c>
      <c r="D41" s="187" t="s">
        <v>477</v>
      </c>
      <c r="E41" s="16" t="s">
        <v>3</v>
      </c>
      <c r="F41" s="188">
        <v>1693</v>
      </c>
      <c r="H41" s="31"/>
    </row>
    <row r="42" spans="2:8" s="1" customFormat="1" ht="16.8" customHeight="1">
      <c r="B42" s="31"/>
      <c r="C42" s="189" t="s">
        <v>1213</v>
      </c>
      <c r="H42" s="31"/>
    </row>
    <row r="43" spans="2:8" s="1" customFormat="1" ht="16.8" customHeight="1">
      <c r="B43" s="31"/>
      <c r="C43" s="187" t="s">
        <v>507</v>
      </c>
      <c r="D43" s="187" t="s">
        <v>508</v>
      </c>
      <c r="E43" s="16" t="s">
        <v>161</v>
      </c>
      <c r="F43" s="188">
        <v>711</v>
      </c>
      <c r="H43" s="31"/>
    </row>
    <row r="44" spans="2:8" s="1" customFormat="1" ht="16.8" customHeight="1">
      <c r="B44" s="31"/>
      <c r="C44" s="183" t="s">
        <v>421</v>
      </c>
      <c r="D44" s="184" t="s">
        <v>3</v>
      </c>
      <c r="E44" s="185" t="s">
        <v>3</v>
      </c>
      <c r="F44" s="186">
        <v>2567</v>
      </c>
      <c r="H44" s="31"/>
    </row>
    <row r="45" spans="2:8" s="1" customFormat="1" ht="16.8" customHeight="1">
      <c r="B45" s="31"/>
      <c r="C45" s="187" t="s">
        <v>1214</v>
      </c>
      <c r="D45" s="187" t="s">
        <v>476</v>
      </c>
      <c r="E45" s="16" t="s">
        <v>3</v>
      </c>
      <c r="F45" s="188">
        <v>874</v>
      </c>
      <c r="H45" s="31"/>
    </row>
    <row r="46" spans="2:8" s="1" customFormat="1" ht="16.8" customHeight="1">
      <c r="B46" s="31"/>
      <c r="C46" s="187" t="s">
        <v>419</v>
      </c>
      <c r="D46" s="187" t="s">
        <v>477</v>
      </c>
      <c r="E46" s="16" t="s">
        <v>3</v>
      </c>
      <c r="F46" s="188">
        <v>1693</v>
      </c>
      <c r="H46" s="31"/>
    </row>
    <row r="47" spans="2:8" s="1" customFormat="1" ht="16.8" customHeight="1">
      <c r="B47" s="31"/>
      <c r="C47" s="187" t="s">
        <v>421</v>
      </c>
      <c r="D47" s="187" t="s">
        <v>442</v>
      </c>
      <c r="E47" s="16" t="s">
        <v>3</v>
      </c>
      <c r="F47" s="188">
        <v>2567</v>
      </c>
      <c r="H47" s="31"/>
    </row>
    <row r="48" spans="2:8" s="1" customFormat="1" ht="16.8" customHeight="1">
      <c r="B48" s="31"/>
      <c r="C48" s="189" t="s">
        <v>1213</v>
      </c>
      <c r="H48" s="31"/>
    </row>
    <row r="49" spans="2:8" s="1" customFormat="1" ht="20.399999999999999">
      <c r="B49" s="31"/>
      <c r="C49" s="187" t="s">
        <v>466</v>
      </c>
      <c r="D49" s="187" t="s">
        <v>467</v>
      </c>
      <c r="E49" s="16" t="s">
        <v>161</v>
      </c>
      <c r="F49" s="188">
        <v>2567</v>
      </c>
      <c r="H49" s="31"/>
    </row>
    <row r="50" spans="2:8" s="1" customFormat="1" ht="16.8" customHeight="1">
      <c r="B50" s="31"/>
      <c r="C50" s="187" t="s">
        <v>478</v>
      </c>
      <c r="D50" s="187" t="s">
        <v>479</v>
      </c>
      <c r="E50" s="16" t="s">
        <v>161</v>
      </c>
      <c r="F50" s="188">
        <v>2567</v>
      </c>
      <c r="H50" s="31"/>
    </row>
    <row r="51" spans="2:8" s="1" customFormat="1" ht="16.8" customHeight="1">
      <c r="B51" s="31"/>
      <c r="C51" s="187" t="s">
        <v>488</v>
      </c>
      <c r="D51" s="187" t="s">
        <v>489</v>
      </c>
      <c r="E51" s="16" t="s">
        <v>161</v>
      </c>
      <c r="F51" s="188">
        <v>2567</v>
      </c>
      <c r="H51" s="31"/>
    </row>
    <row r="52" spans="2:8" s="1" customFormat="1" ht="16.8" customHeight="1">
      <c r="B52" s="31"/>
      <c r="C52" s="187" t="s">
        <v>444</v>
      </c>
      <c r="D52" s="187" t="s">
        <v>445</v>
      </c>
      <c r="E52" s="16" t="s">
        <v>400</v>
      </c>
      <c r="F52" s="188">
        <v>847.11</v>
      </c>
      <c r="H52" s="31"/>
    </row>
    <row r="53" spans="2:8" s="1" customFormat="1" ht="16.8" customHeight="1">
      <c r="B53" s="31"/>
      <c r="C53" s="183" t="s">
        <v>423</v>
      </c>
      <c r="D53" s="184" t="s">
        <v>3</v>
      </c>
      <c r="E53" s="185" t="s">
        <v>3</v>
      </c>
      <c r="F53" s="186">
        <v>451</v>
      </c>
      <c r="H53" s="31"/>
    </row>
    <row r="54" spans="2:8" s="1" customFormat="1" ht="16.8" customHeight="1">
      <c r="B54" s="31"/>
      <c r="C54" s="187" t="s">
        <v>423</v>
      </c>
      <c r="D54" s="187" t="s">
        <v>424</v>
      </c>
      <c r="E54" s="16" t="s">
        <v>3</v>
      </c>
      <c r="F54" s="188">
        <v>451</v>
      </c>
      <c r="H54" s="31"/>
    </row>
    <row r="55" spans="2:8" s="1" customFormat="1" ht="16.8" customHeight="1">
      <c r="B55" s="31"/>
      <c r="C55" s="189" t="s">
        <v>1213</v>
      </c>
      <c r="H55" s="31"/>
    </row>
    <row r="56" spans="2:8" s="1" customFormat="1" ht="20.399999999999999">
      <c r="B56" s="31"/>
      <c r="C56" s="187" t="s">
        <v>557</v>
      </c>
      <c r="D56" s="187" t="s">
        <v>558</v>
      </c>
      <c r="E56" s="16" t="s">
        <v>161</v>
      </c>
      <c r="F56" s="188">
        <v>3680</v>
      </c>
      <c r="H56" s="31"/>
    </row>
    <row r="57" spans="2:8" s="1" customFormat="1" ht="16.8" customHeight="1">
      <c r="B57" s="31"/>
      <c r="C57" s="187" t="s">
        <v>493</v>
      </c>
      <c r="D57" s="187" t="s">
        <v>494</v>
      </c>
      <c r="E57" s="16" t="s">
        <v>161</v>
      </c>
      <c r="F57" s="188">
        <v>6057.3</v>
      </c>
      <c r="H57" s="31"/>
    </row>
    <row r="58" spans="2:8" s="1" customFormat="1" ht="16.8" customHeight="1">
      <c r="B58" s="31"/>
      <c r="C58" s="183" t="s">
        <v>426</v>
      </c>
      <c r="D58" s="184" t="s">
        <v>3</v>
      </c>
      <c r="E58" s="185" t="s">
        <v>3</v>
      </c>
      <c r="F58" s="186">
        <v>147.80000000000001</v>
      </c>
      <c r="H58" s="31"/>
    </row>
    <row r="59" spans="2:8" s="1" customFormat="1" ht="16.8" customHeight="1">
      <c r="B59" s="31"/>
      <c r="C59" s="187" t="s">
        <v>426</v>
      </c>
      <c r="D59" s="187" t="s">
        <v>662</v>
      </c>
      <c r="E59" s="16" t="s">
        <v>3</v>
      </c>
      <c r="F59" s="188">
        <v>147.80000000000001</v>
      </c>
      <c r="H59" s="31"/>
    </row>
    <row r="60" spans="2:8" s="1" customFormat="1" ht="16.8" customHeight="1">
      <c r="B60" s="31"/>
      <c r="C60" s="189" t="s">
        <v>1213</v>
      </c>
      <c r="H60" s="31"/>
    </row>
    <row r="61" spans="2:8" s="1" customFormat="1" ht="16.8" customHeight="1">
      <c r="B61" s="31"/>
      <c r="C61" s="187" t="s">
        <v>493</v>
      </c>
      <c r="D61" s="187" t="s">
        <v>494</v>
      </c>
      <c r="E61" s="16" t="s">
        <v>161</v>
      </c>
      <c r="F61" s="188">
        <v>6057.3</v>
      </c>
      <c r="H61" s="31"/>
    </row>
    <row r="62" spans="2:8" s="1" customFormat="1" ht="16.8" customHeight="1">
      <c r="B62" s="31"/>
      <c r="C62" s="187" t="s">
        <v>531</v>
      </c>
      <c r="D62" s="187" t="s">
        <v>532</v>
      </c>
      <c r="E62" s="16" t="s">
        <v>161</v>
      </c>
      <c r="F62" s="188">
        <v>3827.8</v>
      </c>
      <c r="H62" s="31"/>
    </row>
    <row r="63" spans="2:8" s="1" customFormat="1" ht="26.4" customHeight="1">
      <c r="B63" s="31"/>
      <c r="C63" s="182" t="s">
        <v>1215</v>
      </c>
      <c r="D63" s="182" t="s">
        <v>91</v>
      </c>
      <c r="H63" s="31"/>
    </row>
    <row r="64" spans="2:8" s="1" customFormat="1" ht="16.8" customHeight="1">
      <c r="B64" s="31"/>
      <c r="C64" s="183" t="s">
        <v>411</v>
      </c>
      <c r="D64" s="184" t="s">
        <v>3</v>
      </c>
      <c r="E64" s="185" t="s">
        <v>3</v>
      </c>
      <c r="F64" s="186">
        <v>147.80000000000001</v>
      </c>
      <c r="H64" s="31"/>
    </row>
    <row r="65" spans="2:8" s="1" customFormat="1" ht="16.8" customHeight="1">
      <c r="B65" s="31"/>
      <c r="C65" s="183" t="s">
        <v>413</v>
      </c>
      <c r="D65" s="184" t="s">
        <v>3</v>
      </c>
      <c r="E65" s="185" t="s">
        <v>3</v>
      </c>
      <c r="F65" s="186">
        <v>2858</v>
      </c>
      <c r="H65" s="31"/>
    </row>
    <row r="66" spans="2:8" s="1" customFormat="1" ht="16.8" customHeight="1">
      <c r="B66" s="31"/>
      <c r="C66" s="183" t="s">
        <v>415</v>
      </c>
      <c r="D66" s="184" t="s">
        <v>3</v>
      </c>
      <c r="E66" s="185" t="s">
        <v>3</v>
      </c>
      <c r="F66" s="186">
        <v>371</v>
      </c>
      <c r="H66" s="31"/>
    </row>
    <row r="67" spans="2:8" s="1" customFormat="1" ht="16.8" customHeight="1">
      <c r="B67" s="31"/>
      <c r="C67" s="183" t="s">
        <v>417</v>
      </c>
      <c r="D67" s="184" t="s">
        <v>3</v>
      </c>
      <c r="E67" s="185" t="s">
        <v>3</v>
      </c>
      <c r="F67" s="186">
        <v>699.2</v>
      </c>
      <c r="H67" s="31"/>
    </row>
    <row r="68" spans="2:8" s="1" customFormat="1" ht="16.8" customHeight="1">
      <c r="B68" s="31"/>
      <c r="C68" s="183" t="s">
        <v>421</v>
      </c>
      <c r="D68" s="184" t="s">
        <v>3</v>
      </c>
      <c r="E68" s="185" t="s">
        <v>3</v>
      </c>
      <c r="F68" s="186">
        <v>2567</v>
      </c>
      <c r="H68" s="31"/>
    </row>
    <row r="69" spans="2:8" s="1" customFormat="1" ht="16.8" customHeight="1">
      <c r="B69" s="31"/>
      <c r="C69" s="189" t="s">
        <v>1213</v>
      </c>
      <c r="H69" s="31"/>
    </row>
    <row r="70" spans="2:8" s="1" customFormat="1" ht="20.399999999999999">
      <c r="B70" s="31"/>
      <c r="C70" s="187" t="s">
        <v>448</v>
      </c>
      <c r="D70" s="187" t="s">
        <v>449</v>
      </c>
      <c r="E70" s="16" t="s">
        <v>383</v>
      </c>
      <c r="F70" s="188">
        <v>587.29999999999995</v>
      </c>
      <c r="H70" s="31"/>
    </row>
    <row r="71" spans="2:8" s="1" customFormat="1" ht="16.8" customHeight="1">
      <c r="B71" s="31"/>
      <c r="C71" s="183" t="s">
        <v>423</v>
      </c>
      <c r="D71" s="184" t="s">
        <v>3</v>
      </c>
      <c r="E71" s="185" t="s">
        <v>3</v>
      </c>
      <c r="F71" s="186">
        <v>451</v>
      </c>
      <c r="H71" s="31"/>
    </row>
    <row r="72" spans="2:8" s="1" customFormat="1" ht="16.8" customHeight="1">
      <c r="B72" s="31"/>
      <c r="C72" s="183" t="s">
        <v>426</v>
      </c>
      <c r="D72" s="184" t="s">
        <v>3</v>
      </c>
      <c r="E72" s="185" t="s">
        <v>3</v>
      </c>
      <c r="F72" s="186">
        <v>147.80000000000001</v>
      </c>
      <c r="H72" s="31"/>
    </row>
    <row r="73" spans="2:8" s="1" customFormat="1" ht="16.8" customHeight="1">
      <c r="B73" s="31"/>
      <c r="C73" s="189" t="s">
        <v>1213</v>
      </c>
      <c r="H73" s="31"/>
    </row>
    <row r="74" spans="2:8" s="1" customFormat="1" ht="20.399999999999999">
      <c r="B74" s="31"/>
      <c r="C74" s="187" t="s">
        <v>436</v>
      </c>
      <c r="D74" s="187" t="s">
        <v>437</v>
      </c>
      <c r="E74" s="16" t="s">
        <v>383</v>
      </c>
      <c r="F74" s="188">
        <v>73.900000000000006</v>
      </c>
      <c r="H74" s="31"/>
    </row>
    <row r="75" spans="2:8" s="1" customFormat="1" ht="20.399999999999999">
      <c r="B75" s="31"/>
      <c r="C75" s="187" t="s">
        <v>448</v>
      </c>
      <c r="D75" s="187" t="s">
        <v>449</v>
      </c>
      <c r="E75" s="16" t="s">
        <v>383</v>
      </c>
      <c r="F75" s="188">
        <v>587.29999999999995</v>
      </c>
      <c r="H75" s="31"/>
    </row>
    <row r="76" spans="2:8" s="1" customFormat="1" ht="16.8" customHeight="1">
      <c r="B76" s="31"/>
      <c r="C76" s="187" t="s">
        <v>526</v>
      </c>
      <c r="D76" s="187" t="s">
        <v>527</v>
      </c>
      <c r="E76" s="16" t="s">
        <v>161</v>
      </c>
      <c r="F76" s="188">
        <v>147.80000000000001</v>
      </c>
      <c r="H76" s="31"/>
    </row>
    <row r="77" spans="2:8" s="1" customFormat="1" ht="16.8" customHeight="1">
      <c r="B77" s="31"/>
      <c r="C77" s="187" t="s">
        <v>531</v>
      </c>
      <c r="D77" s="187" t="s">
        <v>532</v>
      </c>
      <c r="E77" s="16" t="s">
        <v>161</v>
      </c>
      <c r="F77" s="188">
        <v>147.80000000000001</v>
      </c>
      <c r="H77" s="31"/>
    </row>
    <row r="78" spans="2:8" s="1" customFormat="1" ht="16.8" customHeight="1">
      <c r="B78" s="31"/>
      <c r="C78" s="187" t="s">
        <v>536</v>
      </c>
      <c r="D78" s="187" t="s">
        <v>537</v>
      </c>
      <c r="E78" s="16" t="s">
        <v>161</v>
      </c>
      <c r="F78" s="188">
        <v>147.80000000000001</v>
      </c>
      <c r="H78" s="31"/>
    </row>
    <row r="79" spans="2:8" s="1" customFormat="1" ht="16.8" customHeight="1">
      <c r="B79" s="31"/>
      <c r="C79" s="187" t="s">
        <v>547</v>
      </c>
      <c r="D79" s="187" t="s">
        <v>548</v>
      </c>
      <c r="E79" s="16" t="s">
        <v>161</v>
      </c>
      <c r="F79" s="188">
        <v>147.80000000000001</v>
      </c>
      <c r="H79" s="31"/>
    </row>
    <row r="80" spans="2:8" s="1" customFormat="1" ht="16.8" customHeight="1">
      <c r="B80" s="31"/>
      <c r="C80" s="187" t="s">
        <v>552</v>
      </c>
      <c r="D80" s="187" t="s">
        <v>553</v>
      </c>
      <c r="E80" s="16" t="s">
        <v>161</v>
      </c>
      <c r="F80" s="188">
        <v>147.80000000000001</v>
      </c>
      <c r="H80" s="31"/>
    </row>
    <row r="81" spans="2:8" s="1" customFormat="1" ht="26.4" customHeight="1">
      <c r="B81" s="31"/>
      <c r="C81" s="182" t="s">
        <v>1216</v>
      </c>
      <c r="D81" s="182" t="s">
        <v>94</v>
      </c>
      <c r="H81" s="31"/>
    </row>
    <row r="82" spans="2:8" s="1" customFormat="1" ht="16.8" customHeight="1">
      <c r="B82" s="31"/>
      <c r="C82" s="183" t="s">
        <v>1214</v>
      </c>
      <c r="D82" s="184" t="s">
        <v>1214</v>
      </c>
      <c r="E82" s="185" t="s">
        <v>3</v>
      </c>
      <c r="F82" s="186">
        <v>874</v>
      </c>
      <c r="H82" s="31"/>
    </row>
    <row r="83" spans="2:8" s="1" customFormat="1" ht="16.8" customHeight="1">
      <c r="B83" s="31"/>
      <c r="C83" s="187" t="s">
        <v>1214</v>
      </c>
      <c r="D83" s="187" t="s">
        <v>476</v>
      </c>
      <c r="E83" s="16" t="s">
        <v>3</v>
      </c>
      <c r="F83" s="188">
        <v>874</v>
      </c>
      <c r="H83" s="31"/>
    </row>
    <row r="84" spans="2:8" s="1" customFormat="1" ht="16.8" customHeight="1">
      <c r="B84" s="31"/>
      <c r="C84" s="183" t="s">
        <v>419</v>
      </c>
      <c r="D84" s="184" t="s">
        <v>419</v>
      </c>
      <c r="E84" s="185" t="s">
        <v>3</v>
      </c>
      <c r="F84" s="186">
        <v>1693</v>
      </c>
      <c r="H84" s="31"/>
    </row>
    <row r="85" spans="2:8" s="1" customFormat="1" ht="16.8" customHeight="1">
      <c r="B85" s="31"/>
      <c r="C85" s="187" t="s">
        <v>419</v>
      </c>
      <c r="D85" s="187" t="s">
        <v>477</v>
      </c>
      <c r="E85" s="16" t="s">
        <v>3</v>
      </c>
      <c r="F85" s="188">
        <v>1693</v>
      </c>
      <c r="H85" s="31"/>
    </row>
    <row r="86" spans="2:8" s="1" customFormat="1" ht="16.8" customHeight="1">
      <c r="B86" s="31"/>
      <c r="C86" s="183" t="s">
        <v>421</v>
      </c>
      <c r="D86" s="184" t="s">
        <v>3</v>
      </c>
      <c r="E86" s="185" t="s">
        <v>3</v>
      </c>
      <c r="F86" s="186">
        <v>2567</v>
      </c>
      <c r="H86" s="31"/>
    </row>
    <row r="87" spans="2:8" s="1" customFormat="1" ht="16.8" customHeight="1">
      <c r="B87" s="31"/>
      <c r="C87" s="187" t="s">
        <v>1214</v>
      </c>
      <c r="D87" s="187" t="s">
        <v>476</v>
      </c>
      <c r="E87" s="16" t="s">
        <v>3</v>
      </c>
      <c r="F87" s="188">
        <v>874</v>
      </c>
      <c r="H87" s="31"/>
    </row>
    <row r="88" spans="2:8" s="1" customFormat="1" ht="16.8" customHeight="1">
      <c r="B88" s="31"/>
      <c r="C88" s="187" t="s">
        <v>419</v>
      </c>
      <c r="D88" s="187" t="s">
        <v>477</v>
      </c>
      <c r="E88" s="16" t="s">
        <v>3</v>
      </c>
      <c r="F88" s="188">
        <v>1693</v>
      </c>
      <c r="H88" s="31"/>
    </row>
    <row r="89" spans="2:8" s="1" customFormat="1" ht="16.8" customHeight="1">
      <c r="B89" s="31"/>
      <c r="C89" s="187" t="s">
        <v>421</v>
      </c>
      <c r="D89" s="187" t="s">
        <v>442</v>
      </c>
      <c r="E89" s="16" t="s">
        <v>3</v>
      </c>
      <c r="F89" s="188">
        <v>2567</v>
      </c>
      <c r="H89" s="31"/>
    </row>
    <row r="90" spans="2:8" s="1" customFormat="1" ht="16.8" customHeight="1">
      <c r="B90" s="31"/>
      <c r="C90" s="183" t="s">
        <v>426</v>
      </c>
      <c r="D90" s="184" t="s">
        <v>3</v>
      </c>
      <c r="E90" s="185" t="s">
        <v>3</v>
      </c>
      <c r="F90" s="186">
        <v>147.80000000000001</v>
      </c>
      <c r="H90" s="31"/>
    </row>
    <row r="91" spans="2:8" s="1" customFormat="1" ht="16.8" customHeight="1">
      <c r="B91" s="31"/>
      <c r="C91" s="187" t="s">
        <v>426</v>
      </c>
      <c r="D91" s="187" t="s">
        <v>662</v>
      </c>
      <c r="E91" s="16" t="s">
        <v>3</v>
      </c>
      <c r="F91" s="188">
        <v>147.80000000000001</v>
      </c>
      <c r="H91" s="31"/>
    </row>
    <row r="92" spans="2:8" s="1" customFormat="1" ht="7.35" customHeight="1">
      <c r="B92" s="40"/>
      <c r="C92" s="41"/>
      <c r="D92" s="41"/>
      <c r="E92" s="41"/>
      <c r="F92" s="41"/>
      <c r="G92" s="41"/>
      <c r="H92" s="31"/>
    </row>
    <row r="93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90" customWidth="1"/>
    <col min="2" max="2" width="1.7109375" style="190" customWidth="1"/>
    <col min="3" max="4" width="5" style="190" customWidth="1"/>
    <col min="5" max="5" width="11.7109375" style="190" customWidth="1"/>
    <col min="6" max="6" width="9.140625" style="190" customWidth="1"/>
    <col min="7" max="7" width="5" style="190" customWidth="1"/>
    <col min="8" max="8" width="77.85546875" style="190" customWidth="1"/>
    <col min="9" max="10" width="20" style="190" customWidth="1"/>
    <col min="11" max="11" width="1.7109375" style="190" customWidth="1"/>
  </cols>
  <sheetData>
    <row r="1" spans="2:11" customFormat="1" ht="37.5" customHeight="1"/>
    <row r="2" spans="2:11" customFormat="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4" customFormat="1" ht="45" customHeight="1">
      <c r="B3" s="194"/>
      <c r="C3" s="318" t="s">
        <v>1217</v>
      </c>
      <c r="D3" s="318"/>
      <c r="E3" s="318"/>
      <c r="F3" s="318"/>
      <c r="G3" s="318"/>
      <c r="H3" s="318"/>
      <c r="I3" s="318"/>
      <c r="J3" s="318"/>
      <c r="K3" s="195"/>
    </row>
    <row r="4" spans="2:11" customFormat="1" ht="25.5" customHeight="1">
      <c r="B4" s="196"/>
      <c r="C4" s="319" t="s">
        <v>1218</v>
      </c>
      <c r="D4" s="319"/>
      <c r="E4" s="319"/>
      <c r="F4" s="319"/>
      <c r="G4" s="319"/>
      <c r="H4" s="319"/>
      <c r="I4" s="319"/>
      <c r="J4" s="319"/>
      <c r="K4" s="197"/>
    </row>
    <row r="5" spans="2:11" customFormat="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>
      <c r="B6" s="196"/>
      <c r="C6" s="317" t="s">
        <v>1219</v>
      </c>
      <c r="D6" s="317"/>
      <c r="E6" s="317"/>
      <c r="F6" s="317"/>
      <c r="G6" s="317"/>
      <c r="H6" s="317"/>
      <c r="I6" s="317"/>
      <c r="J6" s="317"/>
      <c r="K6" s="197"/>
    </row>
    <row r="7" spans="2:11" customFormat="1" ht="15" customHeight="1">
      <c r="B7" s="200"/>
      <c r="C7" s="317" t="s">
        <v>1220</v>
      </c>
      <c r="D7" s="317"/>
      <c r="E7" s="317"/>
      <c r="F7" s="317"/>
      <c r="G7" s="317"/>
      <c r="H7" s="317"/>
      <c r="I7" s="317"/>
      <c r="J7" s="317"/>
      <c r="K7" s="197"/>
    </row>
    <row r="8" spans="2:11" customFormat="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>
      <c r="B9" s="200"/>
      <c r="C9" s="317" t="s">
        <v>1221</v>
      </c>
      <c r="D9" s="317"/>
      <c r="E9" s="317"/>
      <c r="F9" s="317"/>
      <c r="G9" s="317"/>
      <c r="H9" s="317"/>
      <c r="I9" s="317"/>
      <c r="J9" s="317"/>
      <c r="K9" s="197"/>
    </row>
    <row r="10" spans="2:11" customFormat="1" ht="15" customHeight="1">
      <c r="B10" s="200"/>
      <c r="C10" s="199"/>
      <c r="D10" s="317" t="s">
        <v>1222</v>
      </c>
      <c r="E10" s="317"/>
      <c r="F10" s="317"/>
      <c r="G10" s="317"/>
      <c r="H10" s="317"/>
      <c r="I10" s="317"/>
      <c r="J10" s="317"/>
      <c r="K10" s="197"/>
    </row>
    <row r="11" spans="2:11" customFormat="1" ht="15" customHeight="1">
      <c r="B11" s="200"/>
      <c r="C11" s="201"/>
      <c r="D11" s="317" t="s">
        <v>1223</v>
      </c>
      <c r="E11" s="317"/>
      <c r="F11" s="317"/>
      <c r="G11" s="317"/>
      <c r="H11" s="317"/>
      <c r="I11" s="317"/>
      <c r="J11" s="317"/>
      <c r="K11" s="197"/>
    </row>
    <row r="12" spans="2:11" customFormat="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>
      <c r="B13" s="200"/>
      <c r="C13" s="201"/>
      <c r="D13" s="202" t="s">
        <v>1224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>
      <c r="B15" s="200"/>
      <c r="C15" s="201"/>
      <c r="D15" s="317" t="s">
        <v>1225</v>
      </c>
      <c r="E15" s="317"/>
      <c r="F15" s="317"/>
      <c r="G15" s="317"/>
      <c r="H15" s="317"/>
      <c r="I15" s="317"/>
      <c r="J15" s="317"/>
      <c r="K15" s="197"/>
    </row>
    <row r="16" spans="2:11" customFormat="1" ht="15" customHeight="1">
      <c r="B16" s="200"/>
      <c r="C16" s="201"/>
      <c r="D16" s="317" t="s">
        <v>1226</v>
      </c>
      <c r="E16" s="317"/>
      <c r="F16" s="317"/>
      <c r="G16" s="317"/>
      <c r="H16" s="317"/>
      <c r="I16" s="317"/>
      <c r="J16" s="317"/>
      <c r="K16" s="197"/>
    </row>
    <row r="17" spans="2:11" customFormat="1" ht="15" customHeight="1">
      <c r="B17" s="200"/>
      <c r="C17" s="201"/>
      <c r="D17" s="317" t="s">
        <v>1227</v>
      </c>
      <c r="E17" s="317"/>
      <c r="F17" s="317"/>
      <c r="G17" s="317"/>
      <c r="H17" s="317"/>
      <c r="I17" s="317"/>
      <c r="J17" s="317"/>
      <c r="K17" s="197"/>
    </row>
    <row r="18" spans="2:11" customFormat="1" ht="15" customHeight="1">
      <c r="B18" s="200"/>
      <c r="C18" s="201"/>
      <c r="D18" s="201"/>
      <c r="E18" s="203" t="s">
        <v>79</v>
      </c>
      <c r="F18" s="317" t="s">
        <v>1228</v>
      </c>
      <c r="G18" s="317"/>
      <c r="H18" s="317"/>
      <c r="I18" s="317"/>
      <c r="J18" s="317"/>
      <c r="K18" s="197"/>
    </row>
    <row r="19" spans="2:11" customFormat="1" ht="15" customHeight="1">
      <c r="B19" s="200"/>
      <c r="C19" s="201"/>
      <c r="D19" s="201"/>
      <c r="E19" s="203" t="s">
        <v>1229</v>
      </c>
      <c r="F19" s="317" t="s">
        <v>1230</v>
      </c>
      <c r="G19" s="317"/>
      <c r="H19" s="317"/>
      <c r="I19" s="317"/>
      <c r="J19" s="317"/>
      <c r="K19" s="197"/>
    </row>
    <row r="20" spans="2:11" customFormat="1" ht="15" customHeight="1">
      <c r="B20" s="200"/>
      <c r="C20" s="201"/>
      <c r="D20" s="201"/>
      <c r="E20" s="203" t="s">
        <v>1231</v>
      </c>
      <c r="F20" s="317" t="s">
        <v>1232</v>
      </c>
      <c r="G20" s="317"/>
      <c r="H20" s="317"/>
      <c r="I20" s="317"/>
      <c r="J20" s="317"/>
      <c r="K20" s="197"/>
    </row>
    <row r="21" spans="2:11" customFormat="1" ht="15" customHeight="1">
      <c r="B21" s="200"/>
      <c r="C21" s="201"/>
      <c r="D21" s="201"/>
      <c r="E21" s="203" t="s">
        <v>1233</v>
      </c>
      <c r="F21" s="317" t="s">
        <v>1234</v>
      </c>
      <c r="G21" s="317"/>
      <c r="H21" s="317"/>
      <c r="I21" s="317"/>
      <c r="J21" s="317"/>
      <c r="K21" s="197"/>
    </row>
    <row r="22" spans="2:11" customFormat="1" ht="15" customHeight="1">
      <c r="B22" s="200"/>
      <c r="C22" s="201"/>
      <c r="D22" s="201"/>
      <c r="E22" s="203" t="s">
        <v>1235</v>
      </c>
      <c r="F22" s="317" t="s">
        <v>1236</v>
      </c>
      <c r="G22" s="317"/>
      <c r="H22" s="317"/>
      <c r="I22" s="317"/>
      <c r="J22" s="317"/>
      <c r="K22" s="197"/>
    </row>
    <row r="23" spans="2:11" customFormat="1" ht="15" customHeight="1">
      <c r="B23" s="200"/>
      <c r="C23" s="201"/>
      <c r="D23" s="201"/>
      <c r="E23" s="203" t="s">
        <v>88</v>
      </c>
      <c r="F23" s="317" t="s">
        <v>1237</v>
      </c>
      <c r="G23" s="317"/>
      <c r="H23" s="317"/>
      <c r="I23" s="317"/>
      <c r="J23" s="317"/>
      <c r="K23" s="197"/>
    </row>
    <row r="24" spans="2:11" customFormat="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>
      <c r="B25" s="200"/>
      <c r="C25" s="317" t="s">
        <v>1238</v>
      </c>
      <c r="D25" s="317"/>
      <c r="E25" s="317"/>
      <c r="F25" s="317"/>
      <c r="G25" s="317"/>
      <c r="H25" s="317"/>
      <c r="I25" s="317"/>
      <c r="J25" s="317"/>
      <c r="K25" s="197"/>
    </row>
    <row r="26" spans="2:11" customFormat="1" ht="15" customHeight="1">
      <c r="B26" s="200"/>
      <c r="C26" s="317" t="s">
        <v>1239</v>
      </c>
      <c r="D26" s="317"/>
      <c r="E26" s="317"/>
      <c r="F26" s="317"/>
      <c r="G26" s="317"/>
      <c r="H26" s="317"/>
      <c r="I26" s="317"/>
      <c r="J26" s="317"/>
      <c r="K26" s="197"/>
    </row>
    <row r="27" spans="2:11" customFormat="1" ht="15" customHeight="1">
      <c r="B27" s="200"/>
      <c r="C27" s="199"/>
      <c r="D27" s="317" t="s">
        <v>1240</v>
      </c>
      <c r="E27" s="317"/>
      <c r="F27" s="317"/>
      <c r="G27" s="317"/>
      <c r="H27" s="317"/>
      <c r="I27" s="317"/>
      <c r="J27" s="317"/>
      <c r="K27" s="197"/>
    </row>
    <row r="28" spans="2:11" customFormat="1" ht="15" customHeight="1">
      <c r="B28" s="200"/>
      <c r="C28" s="201"/>
      <c r="D28" s="317" t="s">
        <v>1241</v>
      </c>
      <c r="E28" s="317"/>
      <c r="F28" s="317"/>
      <c r="G28" s="317"/>
      <c r="H28" s="317"/>
      <c r="I28" s="317"/>
      <c r="J28" s="317"/>
      <c r="K28" s="197"/>
    </row>
    <row r="29" spans="2:11" customFormat="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>
      <c r="B30" s="200"/>
      <c r="C30" s="201"/>
      <c r="D30" s="317" t="s">
        <v>1242</v>
      </c>
      <c r="E30" s="317"/>
      <c r="F30" s="317"/>
      <c r="G30" s="317"/>
      <c r="H30" s="317"/>
      <c r="I30" s="317"/>
      <c r="J30" s="317"/>
      <c r="K30" s="197"/>
    </row>
    <row r="31" spans="2:11" customFormat="1" ht="15" customHeight="1">
      <c r="B31" s="200"/>
      <c r="C31" s="201"/>
      <c r="D31" s="317" t="s">
        <v>1243</v>
      </c>
      <c r="E31" s="317"/>
      <c r="F31" s="317"/>
      <c r="G31" s="317"/>
      <c r="H31" s="317"/>
      <c r="I31" s="317"/>
      <c r="J31" s="317"/>
      <c r="K31" s="197"/>
    </row>
    <row r="32" spans="2:11" customFormat="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>
      <c r="B33" s="200"/>
      <c r="C33" s="201"/>
      <c r="D33" s="317" t="s">
        <v>1244</v>
      </c>
      <c r="E33" s="317"/>
      <c r="F33" s="317"/>
      <c r="G33" s="317"/>
      <c r="H33" s="317"/>
      <c r="I33" s="317"/>
      <c r="J33" s="317"/>
      <c r="K33" s="197"/>
    </row>
    <row r="34" spans="2:11" customFormat="1" ht="15" customHeight="1">
      <c r="B34" s="200"/>
      <c r="C34" s="201"/>
      <c r="D34" s="317" t="s">
        <v>1245</v>
      </c>
      <c r="E34" s="317"/>
      <c r="F34" s="317"/>
      <c r="G34" s="317"/>
      <c r="H34" s="317"/>
      <c r="I34" s="317"/>
      <c r="J34" s="317"/>
      <c r="K34" s="197"/>
    </row>
    <row r="35" spans="2:11" customFormat="1" ht="15" customHeight="1">
      <c r="B35" s="200"/>
      <c r="C35" s="201"/>
      <c r="D35" s="317" t="s">
        <v>1246</v>
      </c>
      <c r="E35" s="317"/>
      <c r="F35" s="317"/>
      <c r="G35" s="317"/>
      <c r="H35" s="317"/>
      <c r="I35" s="317"/>
      <c r="J35" s="317"/>
      <c r="K35" s="197"/>
    </row>
    <row r="36" spans="2:11" customFormat="1" ht="15" customHeight="1">
      <c r="B36" s="200"/>
      <c r="C36" s="201"/>
      <c r="D36" s="199"/>
      <c r="E36" s="202" t="s">
        <v>142</v>
      </c>
      <c r="F36" s="199"/>
      <c r="G36" s="317" t="s">
        <v>1247</v>
      </c>
      <c r="H36" s="317"/>
      <c r="I36" s="317"/>
      <c r="J36" s="317"/>
      <c r="K36" s="197"/>
    </row>
    <row r="37" spans="2:11" customFormat="1" ht="30.75" customHeight="1">
      <c r="B37" s="200"/>
      <c r="C37" s="201"/>
      <c r="D37" s="199"/>
      <c r="E37" s="202" t="s">
        <v>1248</v>
      </c>
      <c r="F37" s="199"/>
      <c r="G37" s="317" t="s">
        <v>1249</v>
      </c>
      <c r="H37" s="317"/>
      <c r="I37" s="317"/>
      <c r="J37" s="317"/>
      <c r="K37" s="197"/>
    </row>
    <row r="38" spans="2:11" customFormat="1" ht="15" customHeight="1">
      <c r="B38" s="200"/>
      <c r="C38" s="201"/>
      <c r="D38" s="199"/>
      <c r="E38" s="202" t="s">
        <v>53</v>
      </c>
      <c r="F38" s="199"/>
      <c r="G38" s="317" t="s">
        <v>1250</v>
      </c>
      <c r="H38" s="317"/>
      <c r="I38" s="317"/>
      <c r="J38" s="317"/>
      <c r="K38" s="197"/>
    </row>
    <row r="39" spans="2:11" customFormat="1" ht="15" customHeight="1">
      <c r="B39" s="200"/>
      <c r="C39" s="201"/>
      <c r="D39" s="199"/>
      <c r="E39" s="202" t="s">
        <v>54</v>
      </c>
      <c r="F39" s="199"/>
      <c r="G39" s="317" t="s">
        <v>1251</v>
      </c>
      <c r="H39" s="317"/>
      <c r="I39" s="317"/>
      <c r="J39" s="317"/>
      <c r="K39" s="197"/>
    </row>
    <row r="40" spans="2:11" customFormat="1" ht="15" customHeight="1">
      <c r="B40" s="200"/>
      <c r="C40" s="201"/>
      <c r="D40" s="199"/>
      <c r="E40" s="202" t="s">
        <v>143</v>
      </c>
      <c r="F40" s="199"/>
      <c r="G40" s="317" t="s">
        <v>1252</v>
      </c>
      <c r="H40" s="317"/>
      <c r="I40" s="317"/>
      <c r="J40" s="317"/>
      <c r="K40" s="197"/>
    </row>
    <row r="41" spans="2:11" customFormat="1" ht="15" customHeight="1">
      <c r="B41" s="200"/>
      <c r="C41" s="201"/>
      <c r="D41" s="199"/>
      <c r="E41" s="202" t="s">
        <v>144</v>
      </c>
      <c r="F41" s="199"/>
      <c r="G41" s="317" t="s">
        <v>1253</v>
      </c>
      <c r="H41" s="317"/>
      <c r="I41" s="317"/>
      <c r="J41" s="317"/>
      <c r="K41" s="197"/>
    </row>
    <row r="42" spans="2:11" customFormat="1" ht="15" customHeight="1">
      <c r="B42" s="200"/>
      <c r="C42" s="201"/>
      <c r="D42" s="199"/>
      <c r="E42" s="202" t="s">
        <v>1254</v>
      </c>
      <c r="F42" s="199"/>
      <c r="G42" s="317" t="s">
        <v>1255</v>
      </c>
      <c r="H42" s="317"/>
      <c r="I42" s="317"/>
      <c r="J42" s="317"/>
      <c r="K42" s="197"/>
    </row>
    <row r="43" spans="2:11" customFormat="1" ht="15" customHeight="1">
      <c r="B43" s="200"/>
      <c r="C43" s="201"/>
      <c r="D43" s="199"/>
      <c r="E43" s="202"/>
      <c r="F43" s="199"/>
      <c r="G43" s="317" t="s">
        <v>1256</v>
      </c>
      <c r="H43" s="317"/>
      <c r="I43" s="317"/>
      <c r="J43" s="317"/>
      <c r="K43" s="197"/>
    </row>
    <row r="44" spans="2:11" customFormat="1" ht="15" customHeight="1">
      <c r="B44" s="200"/>
      <c r="C44" s="201"/>
      <c r="D44" s="199"/>
      <c r="E44" s="202" t="s">
        <v>1257</v>
      </c>
      <c r="F44" s="199"/>
      <c r="G44" s="317" t="s">
        <v>1258</v>
      </c>
      <c r="H44" s="317"/>
      <c r="I44" s="317"/>
      <c r="J44" s="317"/>
      <c r="K44" s="197"/>
    </row>
    <row r="45" spans="2:11" customFormat="1" ht="15" customHeight="1">
      <c r="B45" s="200"/>
      <c r="C45" s="201"/>
      <c r="D45" s="199"/>
      <c r="E45" s="202" t="s">
        <v>146</v>
      </c>
      <c r="F45" s="199"/>
      <c r="G45" s="317" t="s">
        <v>1259</v>
      </c>
      <c r="H45" s="317"/>
      <c r="I45" s="317"/>
      <c r="J45" s="317"/>
      <c r="K45" s="197"/>
    </row>
    <row r="46" spans="2:11" customFormat="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>
      <c r="B47" s="200"/>
      <c r="C47" s="201"/>
      <c r="D47" s="317" t="s">
        <v>1260</v>
      </c>
      <c r="E47" s="317"/>
      <c r="F47" s="317"/>
      <c r="G47" s="317"/>
      <c r="H47" s="317"/>
      <c r="I47" s="317"/>
      <c r="J47" s="317"/>
      <c r="K47" s="197"/>
    </row>
    <row r="48" spans="2:11" customFormat="1" ht="15" customHeight="1">
      <c r="B48" s="200"/>
      <c r="C48" s="201"/>
      <c r="D48" s="201"/>
      <c r="E48" s="317" t="s">
        <v>1261</v>
      </c>
      <c r="F48" s="317"/>
      <c r="G48" s="317"/>
      <c r="H48" s="317"/>
      <c r="I48" s="317"/>
      <c r="J48" s="317"/>
      <c r="K48" s="197"/>
    </row>
    <row r="49" spans="2:11" customFormat="1" ht="15" customHeight="1">
      <c r="B49" s="200"/>
      <c r="C49" s="201"/>
      <c r="D49" s="201"/>
      <c r="E49" s="317" t="s">
        <v>1262</v>
      </c>
      <c r="F49" s="317"/>
      <c r="G49" s="317"/>
      <c r="H49" s="317"/>
      <c r="I49" s="317"/>
      <c r="J49" s="317"/>
      <c r="K49" s="197"/>
    </row>
    <row r="50" spans="2:11" customFormat="1" ht="15" customHeight="1">
      <c r="B50" s="200"/>
      <c r="C50" s="201"/>
      <c r="D50" s="201"/>
      <c r="E50" s="317" t="s">
        <v>1263</v>
      </c>
      <c r="F50" s="317"/>
      <c r="G50" s="317"/>
      <c r="H50" s="317"/>
      <c r="I50" s="317"/>
      <c r="J50" s="317"/>
      <c r="K50" s="197"/>
    </row>
    <row r="51" spans="2:11" customFormat="1" ht="15" customHeight="1">
      <c r="B51" s="200"/>
      <c r="C51" s="201"/>
      <c r="D51" s="317" t="s">
        <v>1264</v>
      </c>
      <c r="E51" s="317"/>
      <c r="F51" s="317"/>
      <c r="G51" s="317"/>
      <c r="H51" s="317"/>
      <c r="I51" s="317"/>
      <c r="J51" s="317"/>
      <c r="K51" s="197"/>
    </row>
    <row r="52" spans="2:11" customFormat="1" ht="25.5" customHeight="1">
      <c r="B52" s="196"/>
      <c r="C52" s="319" t="s">
        <v>1265</v>
      </c>
      <c r="D52" s="319"/>
      <c r="E52" s="319"/>
      <c r="F52" s="319"/>
      <c r="G52" s="319"/>
      <c r="H52" s="319"/>
      <c r="I52" s="319"/>
      <c r="J52" s="319"/>
      <c r="K52" s="197"/>
    </row>
    <row r="53" spans="2:11" customFormat="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>
      <c r="B54" s="196"/>
      <c r="C54" s="317" t="s">
        <v>1266</v>
      </c>
      <c r="D54" s="317"/>
      <c r="E54" s="317"/>
      <c r="F54" s="317"/>
      <c r="G54" s="317"/>
      <c r="H54" s="317"/>
      <c r="I54" s="317"/>
      <c r="J54" s="317"/>
      <c r="K54" s="197"/>
    </row>
    <row r="55" spans="2:11" customFormat="1" ht="15" customHeight="1">
      <c r="B55" s="196"/>
      <c r="C55" s="317" t="s">
        <v>1267</v>
      </c>
      <c r="D55" s="317"/>
      <c r="E55" s="317"/>
      <c r="F55" s="317"/>
      <c r="G55" s="317"/>
      <c r="H55" s="317"/>
      <c r="I55" s="317"/>
      <c r="J55" s="317"/>
      <c r="K55" s="197"/>
    </row>
    <row r="56" spans="2:11" customFormat="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>
      <c r="B57" s="196"/>
      <c r="C57" s="317" t="s">
        <v>1268</v>
      </c>
      <c r="D57" s="317"/>
      <c r="E57" s="317"/>
      <c r="F57" s="317"/>
      <c r="G57" s="317"/>
      <c r="H57" s="317"/>
      <c r="I57" s="317"/>
      <c r="J57" s="317"/>
      <c r="K57" s="197"/>
    </row>
    <row r="58" spans="2:11" customFormat="1" ht="15" customHeight="1">
      <c r="B58" s="196"/>
      <c r="C58" s="201"/>
      <c r="D58" s="317" t="s">
        <v>1269</v>
      </c>
      <c r="E58" s="317"/>
      <c r="F58" s="317"/>
      <c r="G58" s="317"/>
      <c r="H58" s="317"/>
      <c r="I58" s="317"/>
      <c r="J58" s="317"/>
      <c r="K58" s="197"/>
    </row>
    <row r="59" spans="2:11" customFormat="1" ht="15" customHeight="1">
      <c r="B59" s="196"/>
      <c r="C59" s="201"/>
      <c r="D59" s="317" t="s">
        <v>1270</v>
      </c>
      <c r="E59" s="317"/>
      <c r="F59" s="317"/>
      <c r="G59" s="317"/>
      <c r="H59" s="317"/>
      <c r="I59" s="317"/>
      <c r="J59" s="317"/>
      <c r="K59" s="197"/>
    </row>
    <row r="60" spans="2:11" customFormat="1" ht="15" customHeight="1">
      <c r="B60" s="196"/>
      <c r="C60" s="201"/>
      <c r="D60" s="317" t="s">
        <v>1271</v>
      </c>
      <c r="E60" s="317"/>
      <c r="F60" s="317"/>
      <c r="G60" s="317"/>
      <c r="H60" s="317"/>
      <c r="I60" s="317"/>
      <c r="J60" s="317"/>
      <c r="K60" s="197"/>
    </row>
    <row r="61" spans="2:11" customFormat="1" ht="15" customHeight="1">
      <c r="B61" s="196"/>
      <c r="C61" s="201"/>
      <c r="D61" s="317" t="s">
        <v>1272</v>
      </c>
      <c r="E61" s="317"/>
      <c r="F61" s="317"/>
      <c r="G61" s="317"/>
      <c r="H61" s="317"/>
      <c r="I61" s="317"/>
      <c r="J61" s="317"/>
      <c r="K61" s="197"/>
    </row>
    <row r="62" spans="2:11" customFormat="1" ht="15" customHeight="1">
      <c r="B62" s="196"/>
      <c r="C62" s="201"/>
      <c r="D62" s="321" t="s">
        <v>1273</v>
      </c>
      <c r="E62" s="321"/>
      <c r="F62" s="321"/>
      <c r="G62" s="321"/>
      <c r="H62" s="321"/>
      <c r="I62" s="321"/>
      <c r="J62" s="321"/>
      <c r="K62" s="197"/>
    </row>
    <row r="63" spans="2:11" customFormat="1" ht="15" customHeight="1">
      <c r="B63" s="196"/>
      <c r="C63" s="201"/>
      <c r="D63" s="317" t="s">
        <v>1274</v>
      </c>
      <c r="E63" s="317"/>
      <c r="F63" s="317"/>
      <c r="G63" s="317"/>
      <c r="H63" s="317"/>
      <c r="I63" s="317"/>
      <c r="J63" s="317"/>
      <c r="K63" s="197"/>
    </row>
    <row r="64" spans="2:11" customFormat="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>
      <c r="B65" s="196"/>
      <c r="C65" s="201"/>
      <c r="D65" s="317" t="s">
        <v>1275</v>
      </c>
      <c r="E65" s="317"/>
      <c r="F65" s="317"/>
      <c r="G65" s="317"/>
      <c r="H65" s="317"/>
      <c r="I65" s="317"/>
      <c r="J65" s="317"/>
      <c r="K65" s="197"/>
    </row>
    <row r="66" spans="2:11" customFormat="1" ht="15" customHeight="1">
      <c r="B66" s="196"/>
      <c r="C66" s="201"/>
      <c r="D66" s="321" t="s">
        <v>1276</v>
      </c>
      <c r="E66" s="321"/>
      <c r="F66" s="321"/>
      <c r="G66" s="321"/>
      <c r="H66" s="321"/>
      <c r="I66" s="321"/>
      <c r="J66" s="321"/>
      <c r="K66" s="197"/>
    </row>
    <row r="67" spans="2:11" customFormat="1" ht="15" customHeight="1">
      <c r="B67" s="196"/>
      <c r="C67" s="201"/>
      <c r="D67" s="317" t="s">
        <v>1277</v>
      </c>
      <c r="E67" s="317"/>
      <c r="F67" s="317"/>
      <c r="G67" s="317"/>
      <c r="H67" s="317"/>
      <c r="I67" s="317"/>
      <c r="J67" s="317"/>
      <c r="K67" s="197"/>
    </row>
    <row r="68" spans="2:11" customFormat="1" ht="15" customHeight="1">
      <c r="B68" s="196"/>
      <c r="C68" s="201"/>
      <c r="D68" s="317" t="s">
        <v>1278</v>
      </c>
      <c r="E68" s="317"/>
      <c r="F68" s="317"/>
      <c r="G68" s="317"/>
      <c r="H68" s="317"/>
      <c r="I68" s="317"/>
      <c r="J68" s="317"/>
      <c r="K68" s="197"/>
    </row>
    <row r="69" spans="2:11" customFormat="1" ht="15" customHeight="1">
      <c r="B69" s="196"/>
      <c r="C69" s="201"/>
      <c r="D69" s="317" t="s">
        <v>1279</v>
      </c>
      <c r="E69" s="317"/>
      <c r="F69" s="317"/>
      <c r="G69" s="317"/>
      <c r="H69" s="317"/>
      <c r="I69" s="317"/>
      <c r="J69" s="317"/>
      <c r="K69" s="197"/>
    </row>
    <row r="70" spans="2:11" customFormat="1" ht="15" customHeight="1">
      <c r="B70" s="196"/>
      <c r="C70" s="201"/>
      <c r="D70" s="317" t="s">
        <v>1280</v>
      </c>
      <c r="E70" s="317"/>
      <c r="F70" s="317"/>
      <c r="G70" s="317"/>
      <c r="H70" s="317"/>
      <c r="I70" s="317"/>
      <c r="J70" s="317"/>
      <c r="K70" s="197"/>
    </row>
    <row r="71" spans="2:11" customFormat="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>
      <c r="B75" s="213"/>
      <c r="C75" s="320" t="s">
        <v>1281</v>
      </c>
      <c r="D75" s="320"/>
      <c r="E75" s="320"/>
      <c r="F75" s="320"/>
      <c r="G75" s="320"/>
      <c r="H75" s="320"/>
      <c r="I75" s="320"/>
      <c r="J75" s="320"/>
      <c r="K75" s="214"/>
    </row>
    <row r="76" spans="2:11" customFormat="1" ht="17.25" customHeight="1">
      <c r="B76" s="213"/>
      <c r="C76" s="215" t="s">
        <v>1282</v>
      </c>
      <c r="D76" s="215"/>
      <c r="E76" s="215"/>
      <c r="F76" s="215" t="s">
        <v>1283</v>
      </c>
      <c r="G76" s="216"/>
      <c r="H76" s="215" t="s">
        <v>54</v>
      </c>
      <c r="I76" s="215" t="s">
        <v>57</v>
      </c>
      <c r="J76" s="215" t="s">
        <v>1284</v>
      </c>
      <c r="K76" s="214"/>
    </row>
    <row r="77" spans="2:11" customFormat="1" ht="17.25" customHeight="1">
      <c r="B77" s="213"/>
      <c r="C77" s="217" t="s">
        <v>1285</v>
      </c>
      <c r="D77" s="217"/>
      <c r="E77" s="217"/>
      <c r="F77" s="218" t="s">
        <v>1286</v>
      </c>
      <c r="G77" s="219"/>
      <c r="H77" s="217"/>
      <c r="I77" s="217"/>
      <c r="J77" s="217" t="s">
        <v>1287</v>
      </c>
      <c r="K77" s="214"/>
    </row>
    <row r="78" spans="2:11" customFormat="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>
      <c r="B79" s="213"/>
      <c r="C79" s="202" t="s">
        <v>53</v>
      </c>
      <c r="D79" s="222"/>
      <c r="E79" s="222"/>
      <c r="F79" s="223" t="s">
        <v>1288</v>
      </c>
      <c r="G79" s="224"/>
      <c r="H79" s="202" t="s">
        <v>1289</v>
      </c>
      <c r="I79" s="202" t="s">
        <v>1290</v>
      </c>
      <c r="J79" s="202">
        <v>20</v>
      </c>
      <c r="K79" s="214"/>
    </row>
    <row r="80" spans="2:11" customFormat="1" ht="15" customHeight="1">
      <c r="B80" s="213"/>
      <c r="C80" s="202" t="s">
        <v>1291</v>
      </c>
      <c r="D80" s="202"/>
      <c r="E80" s="202"/>
      <c r="F80" s="223" t="s">
        <v>1288</v>
      </c>
      <c r="G80" s="224"/>
      <c r="H80" s="202" t="s">
        <v>1292</v>
      </c>
      <c r="I80" s="202" t="s">
        <v>1290</v>
      </c>
      <c r="J80" s="202">
        <v>120</v>
      </c>
      <c r="K80" s="214"/>
    </row>
    <row r="81" spans="2:11" customFormat="1" ht="15" customHeight="1">
      <c r="B81" s="225"/>
      <c r="C81" s="202" t="s">
        <v>1293</v>
      </c>
      <c r="D81" s="202"/>
      <c r="E81" s="202"/>
      <c r="F81" s="223" t="s">
        <v>1294</v>
      </c>
      <c r="G81" s="224"/>
      <c r="H81" s="202" t="s">
        <v>1295</v>
      </c>
      <c r="I81" s="202" t="s">
        <v>1290</v>
      </c>
      <c r="J81" s="202">
        <v>50</v>
      </c>
      <c r="K81" s="214"/>
    </row>
    <row r="82" spans="2:11" customFormat="1" ht="15" customHeight="1">
      <c r="B82" s="225"/>
      <c r="C82" s="202" t="s">
        <v>1296</v>
      </c>
      <c r="D82" s="202"/>
      <c r="E82" s="202"/>
      <c r="F82" s="223" t="s">
        <v>1288</v>
      </c>
      <c r="G82" s="224"/>
      <c r="H82" s="202" t="s">
        <v>1297</v>
      </c>
      <c r="I82" s="202" t="s">
        <v>1298</v>
      </c>
      <c r="J82" s="202"/>
      <c r="K82" s="214"/>
    </row>
    <row r="83" spans="2:11" customFormat="1" ht="15" customHeight="1">
      <c r="B83" s="225"/>
      <c r="C83" s="202" t="s">
        <v>1299</v>
      </c>
      <c r="D83" s="202"/>
      <c r="E83" s="202"/>
      <c r="F83" s="223" t="s">
        <v>1294</v>
      </c>
      <c r="G83" s="202"/>
      <c r="H83" s="202" t="s">
        <v>1300</v>
      </c>
      <c r="I83" s="202" t="s">
        <v>1290</v>
      </c>
      <c r="J83" s="202">
        <v>15</v>
      </c>
      <c r="K83" s="214"/>
    </row>
    <row r="84" spans="2:11" customFormat="1" ht="15" customHeight="1">
      <c r="B84" s="225"/>
      <c r="C84" s="202" t="s">
        <v>1301</v>
      </c>
      <c r="D84" s="202"/>
      <c r="E84" s="202"/>
      <c r="F84" s="223" t="s">
        <v>1294</v>
      </c>
      <c r="G84" s="202"/>
      <c r="H84" s="202" t="s">
        <v>1302</v>
      </c>
      <c r="I84" s="202" t="s">
        <v>1290</v>
      </c>
      <c r="J84" s="202">
        <v>15</v>
      </c>
      <c r="K84" s="214"/>
    </row>
    <row r="85" spans="2:11" customFormat="1" ht="15" customHeight="1">
      <c r="B85" s="225"/>
      <c r="C85" s="202" t="s">
        <v>1303</v>
      </c>
      <c r="D85" s="202"/>
      <c r="E85" s="202"/>
      <c r="F85" s="223" t="s">
        <v>1294</v>
      </c>
      <c r="G85" s="202"/>
      <c r="H85" s="202" t="s">
        <v>1304</v>
      </c>
      <c r="I85" s="202" t="s">
        <v>1290</v>
      </c>
      <c r="J85" s="202">
        <v>20</v>
      </c>
      <c r="K85" s="214"/>
    </row>
    <row r="86" spans="2:11" customFormat="1" ht="15" customHeight="1">
      <c r="B86" s="225"/>
      <c r="C86" s="202" t="s">
        <v>1305</v>
      </c>
      <c r="D86" s="202"/>
      <c r="E86" s="202"/>
      <c r="F86" s="223" t="s">
        <v>1294</v>
      </c>
      <c r="G86" s="202"/>
      <c r="H86" s="202" t="s">
        <v>1306</v>
      </c>
      <c r="I86" s="202" t="s">
        <v>1290</v>
      </c>
      <c r="J86" s="202">
        <v>20</v>
      </c>
      <c r="K86" s="214"/>
    </row>
    <row r="87" spans="2:11" customFormat="1" ht="15" customHeight="1">
      <c r="B87" s="225"/>
      <c r="C87" s="202" t="s">
        <v>1307</v>
      </c>
      <c r="D87" s="202"/>
      <c r="E87" s="202"/>
      <c r="F87" s="223" t="s">
        <v>1294</v>
      </c>
      <c r="G87" s="224"/>
      <c r="H87" s="202" t="s">
        <v>1308</v>
      </c>
      <c r="I87" s="202" t="s">
        <v>1290</v>
      </c>
      <c r="J87" s="202">
        <v>50</v>
      </c>
      <c r="K87" s="214"/>
    </row>
    <row r="88" spans="2:11" customFormat="1" ht="15" customHeight="1">
      <c r="B88" s="225"/>
      <c r="C88" s="202" t="s">
        <v>1309</v>
      </c>
      <c r="D88" s="202"/>
      <c r="E88" s="202"/>
      <c r="F88" s="223" t="s">
        <v>1294</v>
      </c>
      <c r="G88" s="224"/>
      <c r="H88" s="202" t="s">
        <v>1310</v>
      </c>
      <c r="I88" s="202" t="s">
        <v>1290</v>
      </c>
      <c r="J88" s="202">
        <v>20</v>
      </c>
      <c r="K88" s="214"/>
    </row>
    <row r="89" spans="2:11" customFormat="1" ht="15" customHeight="1">
      <c r="B89" s="225"/>
      <c r="C89" s="202" t="s">
        <v>1311</v>
      </c>
      <c r="D89" s="202"/>
      <c r="E89" s="202"/>
      <c r="F89" s="223" t="s">
        <v>1294</v>
      </c>
      <c r="G89" s="224"/>
      <c r="H89" s="202" t="s">
        <v>1312</v>
      </c>
      <c r="I89" s="202" t="s">
        <v>1290</v>
      </c>
      <c r="J89" s="202">
        <v>20</v>
      </c>
      <c r="K89" s="214"/>
    </row>
    <row r="90" spans="2:11" customFormat="1" ht="15" customHeight="1">
      <c r="B90" s="225"/>
      <c r="C90" s="202" t="s">
        <v>1313</v>
      </c>
      <c r="D90" s="202"/>
      <c r="E90" s="202"/>
      <c r="F90" s="223" t="s">
        <v>1294</v>
      </c>
      <c r="G90" s="224"/>
      <c r="H90" s="202" t="s">
        <v>1314</v>
      </c>
      <c r="I90" s="202" t="s">
        <v>1290</v>
      </c>
      <c r="J90" s="202">
        <v>50</v>
      </c>
      <c r="K90" s="214"/>
    </row>
    <row r="91" spans="2:11" customFormat="1" ht="15" customHeight="1">
      <c r="B91" s="225"/>
      <c r="C91" s="202" t="s">
        <v>1315</v>
      </c>
      <c r="D91" s="202"/>
      <c r="E91" s="202"/>
      <c r="F91" s="223" t="s">
        <v>1294</v>
      </c>
      <c r="G91" s="224"/>
      <c r="H91" s="202" t="s">
        <v>1315</v>
      </c>
      <c r="I91" s="202" t="s">
        <v>1290</v>
      </c>
      <c r="J91" s="202">
        <v>50</v>
      </c>
      <c r="K91" s="214"/>
    </row>
    <row r="92" spans="2:11" customFormat="1" ht="15" customHeight="1">
      <c r="B92" s="225"/>
      <c r="C92" s="202" t="s">
        <v>1316</v>
      </c>
      <c r="D92" s="202"/>
      <c r="E92" s="202"/>
      <c r="F92" s="223" t="s">
        <v>1294</v>
      </c>
      <c r="G92" s="224"/>
      <c r="H92" s="202" t="s">
        <v>1317</v>
      </c>
      <c r="I92" s="202" t="s">
        <v>1290</v>
      </c>
      <c r="J92" s="202">
        <v>255</v>
      </c>
      <c r="K92" s="214"/>
    </row>
    <row r="93" spans="2:11" customFormat="1" ht="15" customHeight="1">
      <c r="B93" s="225"/>
      <c r="C93" s="202" t="s">
        <v>1318</v>
      </c>
      <c r="D93" s="202"/>
      <c r="E93" s="202"/>
      <c r="F93" s="223" t="s">
        <v>1288</v>
      </c>
      <c r="G93" s="224"/>
      <c r="H93" s="202" t="s">
        <v>1319</v>
      </c>
      <c r="I93" s="202" t="s">
        <v>1320</v>
      </c>
      <c r="J93" s="202"/>
      <c r="K93" s="214"/>
    </row>
    <row r="94" spans="2:11" customFormat="1" ht="15" customHeight="1">
      <c r="B94" s="225"/>
      <c r="C94" s="202" t="s">
        <v>1321</v>
      </c>
      <c r="D94" s="202"/>
      <c r="E94" s="202"/>
      <c r="F94" s="223" t="s">
        <v>1288</v>
      </c>
      <c r="G94" s="224"/>
      <c r="H94" s="202" t="s">
        <v>1322</v>
      </c>
      <c r="I94" s="202" t="s">
        <v>1323</v>
      </c>
      <c r="J94" s="202"/>
      <c r="K94" s="214"/>
    </row>
    <row r="95" spans="2:11" customFormat="1" ht="15" customHeight="1">
      <c r="B95" s="225"/>
      <c r="C95" s="202" t="s">
        <v>1324</v>
      </c>
      <c r="D95" s="202"/>
      <c r="E95" s="202"/>
      <c r="F95" s="223" t="s">
        <v>1288</v>
      </c>
      <c r="G95" s="224"/>
      <c r="H95" s="202" t="s">
        <v>1324</v>
      </c>
      <c r="I95" s="202" t="s">
        <v>1323</v>
      </c>
      <c r="J95" s="202"/>
      <c r="K95" s="214"/>
    </row>
    <row r="96" spans="2:11" customFormat="1" ht="15" customHeight="1">
      <c r="B96" s="225"/>
      <c r="C96" s="202" t="s">
        <v>38</v>
      </c>
      <c r="D96" s="202"/>
      <c r="E96" s="202"/>
      <c r="F96" s="223" t="s">
        <v>1288</v>
      </c>
      <c r="G96" s="224"/>
      <c r="H96" s="202" t="s">
        <v>1325</v>
      </c>
      <c r="I96" s="202" t="s">
        <v>1323</v>
      </c>
      <c r="J96" s="202"/>
      <c r="K96" s="214"/>
    </row>
    <row r="97" spans="2:11" customFormat="1" ht="15" customHeight="1">
      <c r="B97" s="225"/>
      <c r="C97" s="202" t="s">
        <v>48</v>
      </c>
      <c r="D97" s="202"/>
      <c r="E97" s="202"/>
      <c r="F97" s="223" t="s">
        <v>1288</v>
      </c>
      <c r="G97" s="224"/>
      <c r="H97" s="202" t="s">
        <v>1326</v>
      </c>
      <c r="I97" s="202" t="s">
        <v>1323</v>
      </c>
      <c r="J97" s="202"/>
      <c r="K97" s="214"/>
    </row>
    <row r="98" spans="2:1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>
      <c r="B102" s="213"/>
      <c r="C102" s="320" t="s">
        <v>1327</v>
      </c>
      <c r="D102" s="320"/>
      <c r="E102" s="320"/>
      <c r="F102" s="320"/>
      <c r="G102" s="320"/>
      <c r="H102" s="320"/>
      <c r="I102" s="320"/>
      <c r="J102" s="320"/>
      <c r="K102" s="214"/>
    </row>
    <row r="103" spans="2:11" customFormat="1" ht="17.25" customHeight="1">
      <c r="B103" s="213"/>
      <c r="C103" s="215" t="s">
        <v>1282</v>
      </c>
      <c r="D103" s="215"/>
      <c r="E103" s="215"/>
      <c r="F103" s="215" t="s">
        <v>1283</v>
      </c>
      <c r="G103" s="216"/>
      <c r="H103" s="215" t="s">
        <v>54</v>
      </c>
      <c r="I103" s="215" t="s">
        <v>57</v>
      </c>
      <c r="J103" s="215" t="s">
        <v>1284</v>
      </c>
      <c r="K103" s="214"/>
    </row>
    <row r="104" spans="2:11" customFormat="1" ht="17.25" customHeight="1">
      <c r="B104" s="213"/>
      <c r="C104" s="217" t="s">
        <v>1285</v>
      </c>
      <c r="D104" s="217"/>
      <c r="E104" s="217"/>
      <c r="F104" s="218" t="s">
        <v>1286</v>
      </c>
      <c r="G104" s="219"/>
      <c r="H104" s="217"/>
      <c r="I104" s="217"/>
      <c r="J104" s="217" t="s">
        <v>1287</v>
      </c>
      <c r="K104" s="214"/>
    </row>
    <row r="105" spans="2:11" customFormat="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>
      <c r="B106" s="213"/>
      <c r="C106" s="202" t="s">
        <v>53</v>
      </c>
      <c r="D106" s="222"/>
      <c r="E106" s="222"/>
      <c r="F106" s="223" t="s">
        <v>1288</v>
      </c>
      <c r="G106" s="202"/>
      <c r="H106" s="202" t="s">
        <v>1328</v>
      </c>
      <c r="I106" s="202" t="s">
        <v>1290</v>
      </c>
      <c r="J106" s="202">
        <v>20</v>
      </c>
      <c r="K106" s="214"/>
    </row>
    <row r="107" spans="2:11" customFormat="1" ht="15" customHeight="1">
      <c r="B107" s="213"/>
      <c r="C107" s="202" t="s">
        <v>1291</v>
      </c>
      <c r="D107" s="202"/>
      <c r="E107" s="202"/>
      <c r="F107" s="223" t="s">
        <v>1288</v>
      </c>
      <c r="G107" s="202"/>
      <c r="H107" s="202" t="s">
        <v>1328</v>
      </c>
      <c r="I107" s="202" t="s">
        <v>1290</v>
      </c>
      <c r="J107" s="202">
        <v>120</v>
      </c>
      <c r="K107" s="214"/>
    </row>
    <row r="108" spans="2:11" customFormat="1" ht="15" customHeight="1">
      <c r="B108" s="225"/>
      <c r="C108" s="202" t="s">
        <v>1293</v>
      </c>
      <c r="D108" s="202"/>
      <c r="E108" s="202"/>
      <c r="F108" s="223" t="s">
        <v>1294</v>
      </c>
      <c r="G108" s="202"/>
      <c r="H108" s="202" t="s">
        <v>1328</v>
      </c>
      <c r="I108" s="202" t="s">
        <v>1290</v>
      </c>
      <c r="J108" s="202">
        <v>50</v>
      </c>
      <c r="K108" s="214"/>
    </row>
    <row r="109" spans="2:11" customFormat="1" ht="15" customHeight="1">
      <c r="B109" s="225"/>
      <c r="C109" s="202" t="s">
        <v>1296</v>
      </c>
      <c r="D109" s="202"/>
      <c r="E109" s="202"/>
      <c r="F109" s="223" t="s">
        <v>1288</v>
      </c>
      <c r="G109" s="202"/>
      <c r="H109" s="202" t="s">
        <v>1328</v>
      </c>
      <c r="I109" s="202" t="s">
        <v>1298</v>
      </c>
      <c r="J109" s="202"/>
      <c r="K109" s="214"/>
    </row>
    <row r="110" spans="2:11" customFormat="1" ht="15" customHeight="1">
      <c r="B110" s="225"/>
      <c r="C110" s="202" t="s">
        <v>1307</v>
      </c>
      <c r="D110" s="202"/>
      <c r="E110" s="202"/>
      <c r="F110" s="223" t="s">
        <v>1294</v>
      </c>
      <c r="G110" s="202"/>
      <c r="H110" s="202" t="s">
        <v>1328</v>
      </c>
      <c r="I110" s="202" t="s">
        <v>1290</v>
      </c>
      <c r="J110" s="202">
        <v>50</v>
      </c>
      <c r="K110" s="214"/>
    </row>
    <row r="111" spans="2:11" customFormat="1" ht="15" customHeight="1">
      <c r="B111" s="225"/>
      <c r="C111" s="202" t="s">
        <v>1315</v>
      </c>
      <c r="D111" s="202"/>
      <c r="E111" s="202"/>
      <c r="F111" s="223" t="s">
        <v>1294</v>
      </c>
      <c r="G111" s="202"/>
      <c r="H111" s="202" t="s">
        <v>1328</v>
      </c>
      <c r="I111" s="202" t="s">
        <v>1290</v>
      </c>
      <c r="J111" s="202">
        <v>50</v>
      </c>
      <c r="K111" s="214"/>
    </row>
    <row r="112" spans="2:11" customFormat="1" ht="15" customHeight="1">
      <c r="B112" s="225"/>
      <c r="C112" s="202" t="s">
        <v>1313</v>
      </c>
      <c r="D112" s="202"/>
      <c r="E112" s="202"/>
      <c r="F112" s="223" t="s">
        <v>1294</v>
      </c>
      <c r="G112" s="202"/>
      <c r="H112" s="202" t="s">
        <v>1328</v>
      </c>
      <c r="I112" s="202" t="s">
        <v>1290</v>
      </c>
      <c r="J112" s="202">
        <v>50</v>
      </c>
      <c r="K112" s="214"/>
    </row>
    <row r="113" spans="2:11" customFormat="1" ht="15" customHeight="1">
      <c r="B113" s="225"/>
      <c r="C113" s="202" t="s">
        <v>53</v>
      </c>
      <c r="D113" s="202"/>
      <c r="E113" s="202"/>
      <c r="F113" s="223" t="s">
        <v>1288</v>
      </c>
      <c r="G113" s="202"/>
      <c r="H113" s="202" t="s">
        <v>1329</v>
      </c>
      <c r="I113" s="202" t="s">
        <v>1290</v>
      </c>
      <c r="J113" s="202">
        <v>20</v>
      </c>
      <c r="K113" s="214"/>
    </row>
    <row r="114" spans="2:11" customFormat="1" ht="15" customHeight="1">
      <c r="B114" s="225"/>
      <c r="C114" s="202" t="s">
        <v>1330</v>
      </c>
      <c r="D114" s="202"/>
      <c r="E114" s="202"/>
      <c r="F114" s="223" t="s">
        <v>1288</v>
      </c>
      <c r="G114" s="202"/>
      <c r="H114" s="202" t="s">
        <v>1331</v>
      </c>
      <c r="I114" s="202" t="s">
        <v>1290</v>
      </c>
      <c r="J114" s="202">
        <v>120</v>
      </c>
      <c r="K114" s="214"/>
    </row>
    <row r="115" spans="2:11" customFormat="1" ht="15" customHeight="1">
      <c r="B115" s="225"/>
      <c r="C115" s="202" t="s">
        <v>38</v>
      </c>
      <c r="D115" s="202"/>
      <c r="E115" s="202"/>
      <c r="F115" s="223" t="s">
        <v>1288</v>
      </c>
      <c r="G115" s="202"/>
      <c r="H115" s="202" t="s">
        <v>1332</v>
      </c>
      <c r="I115" s="202" t="s">
        <v>1323</v>
      </c>
      <c r="J115" s="202"/>
      <c r="K115" s="214"/>
    </row>
    <row r="116" spans="2:11" customFormat="1" ht="15" customHeight="1">
      <c r="B116" s="225"/>
      <c r="C116" s="202" t="s">
        <v>48</v>
      </c>
      <c r="D116" s="202"/>
      <c r="E116" s="202"/>
      <c r="F116" s="223" t="s">
        <v>1288</v>
      </c>
      <c r="G116" s="202"/>
      <c r="H116" s="202" t="s">
        <v>1333</v>
      </c>
      <c r="I116" s="202" t="s">
        <v>1323</v>
      </c>
      <c r="J116" s="202"/>
      <c r="K116" s="214"/>
    </row>
    <row r="117" spans="2:11" customFormat="1" ht="15" customHeight="1">
      <c r="B117" s="225"/>
      <c r="C117" s="202" t="s">
        <v>57</v>
      </c>
      <c r="D117" s="202"/>
      <c r="E117" s="202"/>
      <c r="F117" s="223" t="s">
        <v>1288</v>
      </c>
      <c r="G117" s="202"/>
      <c r="H117" s="202" t="s">
        <v>1334</v>
      </c>
      <c r="I117" s="202" t="s">
        <v>1335</v>
      </c>
      <c r="J117" s="202"/>
      <c r="K117" s="214"/>
    </row>
    <row r="118" spans="2:1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>
      <c r="B122" s="239"/>
      <c r="C122" s="318" t="s">
        <v>1336</v>
      </c>
      <c r="D122" s="318"/>
      <c r="E122" s="318"/>
      <c r="F122" s="318"/>
      <c r="G122" s="318"/>
      <c r="H122" s="318"/>
      <c r="I122" s="318"/>
      <c r="J122" s="318"/>
      <c r="K122" s="240"/>
    </row>
    <row r="123" spans="2:11" customFormat="1" ht="17.25" customHeight="1">
      <c r="B123" s="241"/>
      <c r="C123" s="215" t="s">
        <v>1282</v>
      </c>
      <c r="D123" s="215"/>
      <c r="E123" s="215"/>
      <c r="F123" s="215" t="s">
        <v>1283</v>
      </c>
      <c r="G123" s="216"/>
      <c r="H123" s="215" t="s">
        <v>54</v>
      </c>
      <c r="I123" s="215" t="s">
        <v>57</v>
      </c>
      <c r="J123" s="215" t="s">
        <v>1284</v>
      </c>
      <c r="K123" s="242"/>
    </row>
    <row r="124" spans="2:11" customFormat="1" ht="17.25" customHeight="1">
      <c r="B124" s="241"/>
      <c r="C124" s="217" t="s">
        <v>1285</v>
      </c>
      <c r="D124" s="217"/>
      <c r="E124" s="217"/>
      <c r="F124" s="218" t="s">
        <v>1286</v>
      </c>
      <c r="G124" s="219"/>
      <c r="H124" s="217"/>
      <c r="I124" s="217"/>
      <c r="J124" s="217" t="s">
        <v>1287</v>
      </c>
      <c r="K124" s="242"/>
    </row>
    <row r="125" spans="2:11" customFormat="1" ht="5.25" customHeight="1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>
      <c r="B126" s="243"/>
      <c r="C126" s="202" t="s">
        <v>1291</v>
      </c>
      <c r="D126" s="222"/>
      <c r="E126" s="222"/>
      <c r="F126" s="223" t="s">
        <v>1288</v>
      </c>
      <c r="G126" s="202"/>
      <c r="H126" s="202" t="s">
        <v>1328</v>
      </c>
      <c r="I126" s="202" t="s">
        <v>1290</v>
      </c>
      <c r="J126" s="202">
        <v>120</v>
      </c>
      <c r="K126" s="246"/>
    </row>
    <row r="127" spans="2:11" customFormat="1" ht="15" customHeight="1">
      <c r="B127" s="243"/>
      <c r="C127" s="202" t="s">
        <v>1337</v>
      </c>
      <c r="D127" s="202"/>
      <c r="E127" s="202"/>
      <c r="F127" s="223" t="s">
        <v>1288</v>
      </c>
      <c r="G127" s="202"/>
      <c r="H127" s="202" t="s">
        <v>1338</v>
      </c>
      <c r="I127" s="202" t="s">
        <v>1290</v>
      </c>
      <c r="J127" s="202" t="s">
        <v>1339</v>
      </c>
      <c r="K127" s="246"/>
    </row>
    <row r="128" spans="2:11" customFormat="1" ht="15" customHeight="1">
      <c r="B128" s="243"/>
      <c r="C128" s="202" t="s">
        <v>88</v>
      </c>
      <c r="D128" s="202"/>
      <c r="E128" s="202"/>
      <c r="F128" s="223" t="s">
        <v>1288</v>
      </c>
      <c r="G128" s="202"/>
      <c r="H128" s="202" t="s">
        <v>1340</v>
      </c>
      <c r="I128" s="202" t="s">
        <v>1290</v>
      </c>
      <c r="J128" s="202" t="s">
        <v>1339</v>
      </c>
      <c r="K128" s="246"/>
    </row>
    <row r="129" spans="2:11" customFormat="1" ht="15" customHeight="1">
      <c r="B129" s="243"/>
      <c r="C129" s="202" t="s">
        <v>1299</v>
      </c>
      <c r="D129" s="202"/>
      <c r="E129" s="202"/>
      <c r="F129" s="223" t="s">
        <v>1294</v>
      </c>
      <c r="G129" s="202"/>
      <c r="H129" s="202" t="s">
        <v>1300</v>
      </c>
      <c r="I129" s="202" t="s">
        <v>1290</v>
      </c>
      <c r="J129" s="202">
        <v>15</v>
      </c>
      <c r="K129" s="246"/>
    </row>
    <row r="130" spans="2:11" customFormat="1" ht="15" customHeight="1">
      <c r="B130" s="243"/>
      <c r="C130" s="202" t="s">
        <v>1301</v>
      </c>
      <c r="D130" s="202"/>
      <c r="E130" s="202"/>
      <c r="F130" s="223" t="s">
        <v>1294</v>
      </c>
      <c r="G130" s="202"/>
      <c r="H130" s="202" t="s">
        <v>1302</v>
      </c>
      <c r="I130" s="202" t="s">
        <v>1290</v>
      </c>
      <c r="J130" s="202">
        <v>15</v>
      </c>
      <c r="K130" s="246"/>
    </row>
    <row r="131" spans="2:11" customFormat="1" ht="15" customHeight="1">
      <c r="B131" s="243"/>
      <c r="C131" s="202" t="s">
        <v>1303</v>
      </c>
      <c r="D131" s="202"/>
      <c r="E131" s="202"/>
      <c r="F131" s="223" t="s">
        <v>1294</v>
      </c>
      <c r="G131" s="202"/>
      <c r="H131" s="202" t="s">
        <v>1304</v>
      </c>
      <c r="I131" s="202" t="s">
        <v>1290</v>
      </c>
      <c r="J131" s="202">
        <v>20</v>
      </c>
      <c r="K131" s="246"/>
    </row>
    <row r="132" spans="2:11" customFormat="1" ht="15" customHeight="1">
      <c r="B132" s="243"/>
      <c r="C132" s="202" t="s">
        <v>1305</v>
      </c>
      <c r="D132" s="202"/>
      <c r="E132" s="202"/>
      <c r="F132" s="223" t="s">
        <v>1294</v>
      </c>
      <c r="G132" s="202"/>
      <c r="H132" s="202" t="s">
        <v>1306</v>
      </c>
      <c r="I132" s="202" t="s">
        <v>1290</v>
      </c>
      <c r="J132" s="202">
        <v>20</v>
      </c>
      <c r="K132" s="246"/>
    </row>
    <row r="133" spans="2:11" customFormat="1" ht="15" customHeight="1">
      <c r="B133" s="243"/>
      <c r="C133" s="202" t="s">
        <v>1293</v>
      </c>
      <c r="D133" s="202"/>
      <c r="E133" s="202"/>
      <c r="F133" s="223" t="s">
        <v>1294</v>
      </c>
      <c r="G133" s="202"/>
      <c r="H133" s="202" t="s">
        <v>1328</v>
      </c>
      <c r="I133" s="202" t="s">
        <v>1290</v>
      </c>
      <c r="J133" s="202">
        <v>50</v>
      </c>
      <c r="K133" s="246"/>
    </row>
    <row r="134" spans="2:11" customFormat="1" ht="15" customHeight="1">
      <c r="B134" s="243"/>
      <c r="C134" s="202" t="s">
        <v>1307</v>
      </c>
      <c r="D134" s="202"/>
      <c r="E134" s="202"/>
      <c r="F134" s="223" t="s">
        <v>1294</v>
      </c>
      <c r="G134" s="202"/>
      <c r="H134" s="202" t="s">
        <v>1328</v>
      </c>
      <c r="I134" s="202" t="s">
        <v>1290</v>
      </c>
      <c r="J134" s="202">
        <v>50</v>
      </c>
      <c r="K134" s="246"/>
    </row>
    <row r="135" spans="2:11" customFormat="1" ht="15" customHeight="1">
      <c r="B135" s="243"/>
      <c r="C135" s="202" t="s">
        <v>1313</v>
      </c>
      <c r="D135" s="202"/>
      <c r="E135" s="202"/>
      <c r="F135" s="223" t="s">
        <v>1294</v>
      </c>
      <c r="G135" s="202"/>
      <c r="H135" s="202" t="s">
        <v>1328</v>
      </c>
      <c r="I135" s="202" t="s">
        <v>1290</v>
      </c>
      <c r="J135" s="202">
        <v>50</v>
      </c>
      <c r="K135" s="246"/>
    </row>
    <row r="136" spans="2:11" customFormat="1" ht="15" customHeight="1">
      <c r="B136" s="243"/>
      <c r="C136" s="202" t="s">
        <v>1315</v>
      </c>
      <c r="D136" s="202"/>
      <c r="E136" s="202"/>
      <c r="F136" s="223" t="s">
        <v>1294</v>
      </c>
      <c r="G136" s="202"/>
      <c r="H136" s="202" t="s">
        <v>1328</v>
      </c>
      <c r="I136" s="202" t="s">
        <v>1290</v>
      </c>
      <c r="J136" s="202">
        <v>50</v>
      </c>
      <c r="K136" s="246"/>
    </row>
    <row r="137" spans="2:11" customFormat="1" ht="15" customHeight="1">
      <c r="B137" s="243"/>
      <c r="C137" s="202" t="s">
        <v>1316</v>
      </c>
      <c r="D137" s="202"/>
      <c r="E137" s="202"/>
      <c r="F137" s="223" t="s">
        <v>1294</v>
      </c>
      <c r="G137" s="202"/>
      <c r="H137" s="202" t="s">
        <v>1341</v>
      </c>
      <c r="I137" s="202" t="s">
        <v>1290</v>
      </c>
      <c r="J137" s="202">
        <v>255</v>
      </c>
      <c r="K137" s="246"/>
    </row>
    <row r="138" spans="2:11" customFormat="1" ht="15" customHeight="1">
      <c r="B138" s="243"/>
      <c r="C138" s="202" t="s">
        <v>1318</v>
      </c>
      <c r="D138" s="202"/>
      <c r="E138" s="202"/>
      <c r="F138" s="223" t="s">
        <v>1288</v>
      </c>
      <c r="G138" s="202"/>
      <c r="H138" s="202" t="s">
        <v>1342</v>
      </c>
      <c r="I138" s="202" t="s">
        <v>1320</v>
      </c>
      <c r="J138" s="202"/>
      <c r="K138" s="246"/>
    </row>
    <row r="139" spans="2:11" customFormat="1" ht="15" customHeight="1">
      <c r="B139" s="243"/>
      <c r="C139" s="202" t="s">
        <v>1321</v>
      </c>
      <c r="D139" s="202"/>
      <c r="E139" s="202"/>
      <c r="F139" s="223" t="s">
        <v>1288</v>
      </c>
      <c r="G139" s="202"/>
      <c r="H139" s="202" t="s">
        <v>1343</v>
      </c>
      <c r="I139" s="202" t="s">
        <v>1323</v>
      </c>
      <c r="J139" s="202"/>
      <c r="K139" s="246"/>
    </row>
    <row r="140" spans="2:11" customFormat="1" ht="15" customHeight="1">
      <c r="B140" s="243"/>
      <c r="C140" s="202" t="s">
        <v>1324</v>
      </c>
      <c r="D140" s="202"/>
      <c r="E140" s="202"/>
      <c r="F140" s="223" t="s">
        <v>1288</v>
      </c>
      <c r="G140" s="202"/>
      <c r="H140" s="202" t="s">
        <v>1324</v>
      </c>
      <c r="I140" s="202" t="s">
        <v>1323</v>
      </c>
      <c r="J140" s="202"/>
      <c r="K140" s="246"/>
    </row>
    <row r="141" spans="2:11" customFormat="1" ht="15" customHeight="1">
      <c r="B141" s="243"/>
      <c r="C141" s="202" t="s">
        <v>38</v>
      </c>
      <c r="D141" s="202"/>
      <c r="E141" s="202"/>
      <c r="F141" s="223" t="s">
        <v>1288</v>
      </c>
      <c r="G141" s="202"/>
      <c r="H141" s="202" t="s">
        <v>1344</v>
      </c>
      <c r="I141" s="202" t="s">
        <v>1323</v>
      </c>
      <c r="J141" s="202"/>
      <c r="K141" s="246"/>
    </row>
    <row r="142" spans="2:11" customFormat="1" ht="15" customHeight="1">
      <c r="B142" s="243"/>
      <c r="C142" s="202" t="s">
        <v>1345</v>
      </c>
      <c r="D142" s="202"/>
      <c r="E142" s="202"/>
      <c r="F142" s="223" t="s">
        <v>1288</v>
      </c>
      <c r="G142" s="202"/>
      <c r="H142" s="202" t="s">
        <v>1346</v>
      </c>
      <c r="I142" s="202" t="s">
        <v>1323</v>
      </c>
      <c r="J142" s="202"/>
      <c r="K142" s="246"/>
    </row>
    <row r="143" spans="2:1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>
      <c r="B147" s="213"/>
      <c r="C147" s="320" t="s">
        <v>1347</v>
      </c>
      <c r="D147" s="320"/>
      <c r="E147" s="320"/>
      <c r="F147" s="320"/>
      <c r="G147" s="320"/>
      <c r="H147" s="320"/>
      <c r="I147" s="320"/>
      <c r="J147" s="320"/>
      <c r="K147" s="214"/>
    </row>
    <row r="148" spans="2:11" customFormat="1" ht="17.25" customHeight="1">
      <c r="B148" s="213"/>
      <c r="C148" s="215" t="s">
        <v>1282</v>
      </c>
      <c r="D148" s="215"/>
      <c r="E148" s="215"/>
      <c r="F148" s="215" t="s">
        <v>1283</v>
      </c>
      <c r="G148" s="216"/>
      <c r="H148" s="215" t="s">
        <v>54</v>
      </c>
      <c r="I148" s="215" t="s">
        <v>57</v>
      </c>
      <c r="J148" s="215" t="s">
        <v>1284</v>
      </c>
      <c r="K148" s="214"/>
    </row>
    <row r="149" spans="2:11" customFormat="1" ht="17.25" customHeight="1">
      <c r="B149" s="213"/>
      <c r="C149" s="217" t="s">
        <v>1285</v>
      </c>
      <c r="D149" s="217"/>
      <c r="E149" s="217"/>
      <c r="F149" s="218" t="s">
        <v>1286</v>
      </c>
      <c r="G149" s="219"/>
      <c r="H149" s="217"/>
      <c r="I149" s="217"/>
      <c r="J149" s="217" t="s">
        <v>1287</v>
      </c>
      <c r="K149" s="214"/>
    </row>
    <row r="150" spans="2:11" customFormat="1" ht="5.25" customHeight="1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>
      <c r="B151" s="225"/>
      <c r="C151" s="250" t="s">
        <v>1291</v>
      </c>
      <c r="D151" s="202"/>
      <c r="E151" s="202"/>
      <c r="F151" s="251" t="s">
        <v>1288</v>
      </c>
      <c r="G151" s="202"/>
      <c r="H151" s="250" t="s">
        <v>1328</v>
      </c>
      <c r="I151" s="250" t="s">
        <v>1290</v>
      </c>
      <c r="J151" s="250">
        <v>120</v>
      </c>
      <c r="K151" s="246"/>
    </row>
    <row r="152" spans="2:11" customFormat="1" ht="15" customHeight="1">
      <c r="B152" s="225"/>
      <c r="C152" s="250" t="s">
        <v>1337</v>
      </c>
      <c r="D152" s="202"/>
      <c r="E152" s="202"/>
      <c r="F152" s="251" t="s">
        <v>1288</v>
      </c>
      <c r="G152" s="202"/>
      <c r="H152" s="250" t="s">
        <v>1348</v>
      </c>
      <c r="I152" s="250" t="s">
        <v>1290</v>
      </c>
      <c r="J152" s="250" t="s">
        <v>1339</v>
      </c>
      <c r="K152" s="246"/>
    </row>
    <row r="153" spans="2:11" customFormat="1" ht="15" customHeight="1">
      <c r="B153" s="225"/>
      <c r="C153" s="250" t="s">
        <v>88</v>
      </c>
      <c r="D153" s="202"/>
      <c r="E153" s="202"/>
      <c r="F153" s="251" t="s">
        <v>1288</v>
      </c>
      <c r="G153" s="202"/>
      <c r="H153" s="250" t="s">
        <v>1349</v>
      </c>
      <c r="I153" s="250" t="s">
        <v>1290</v>
      </c>
      <c r="J153" s="250" t="s">
        <v>1339</v>
      </c>
      <c r="K153" s="246"/>
    </row>
    <row r="154" spans="2:11" customFormat="1" ht="15" customHeight="1">
      <c r="B154" s="225"/>
      <c r="C154" s="250" t="s">
        <v>1293</v>
      </c>
      <c r="D154" s="202"/>
      <c r="E154" s="202"/>
      <c r="F154" s="251" t="s">
        <v>1294</v>
      </c>
      <c r="G154" s="202"/>
      <c r="H154" s="250" t="s">
        <v>1328</v>
      </c>
      <c r="I154" s="250" t="s">
        <v>1290</v>
      </c>
      <c r="J154" s="250">
        <v>50</v>
      </c>
      <c r="K154" s="246"/>
    </row>
    <row r="155" spans="2:11" customFormat="1" ht="15" customHeight="1">
      <c r="B155" s="225"/>
      <c r="C155" s="250" t="s">
        <v>1296</v>
      </c>
      <c r="D155" s="202"/>
      <c r="E155" s="202"/>
      <c r="F155" s="251" t="s">
        <v>1288</v>
      </c>
      <c r="G155" s="202"/>
      <c r="H155" s="250" t="s">
        <v>1328</v>
      </c>
      <c r="I155" s="250" t="s">
        <v>1298</v>
      </c>
      <c r="J155" s="250"/>
      <c r="K155" s="246"/>
    </row>
    <row r="156" spans="2:11" customFormat="1" ht="15" customHeight="1">
      <c r="B156" s="225"/>
      <c r="C156" s="250" t="s">
        <v>1307</v>
      </c>
      <c r="D156" s="202"/>
      <c r="E156" s="202"/>
      <c r="F156" s="251" t="s">
        <v>1294</v>
      </c>
      <c r="G156" s="202"/>
      <c r="H156" s="250" t="s">
        <v>1328</v>
      </c>
      <c r="I156" s="250" t="s">
        <v>1290</v>
      </c>
      <c r="J156" s="250">
        <v>50</v>
      </c>
      <c r="K156" s="246"/>
    </row>
    <row r="157" spans="2:11" customFormat="1" ht="15" customHeight="1">
      <c r="B157" s="225"/>
      <c r="C157" s="250" t="s">
        <v>1315</v>
      </c>
      <c r="D157" s="202"/>
      <c r="E157" s="202"/>
      <c r="F157" s="251" t="s">
        <v>1294</v>
      </c>
      <c r="G157" s="202"/>
      <c r="H157" s="250" t="s">
        <v>1328</v>
      </c>
      <c r="I157" s="250" t="s">
        <v>1290</v>
      </c>
      <c r="J157" s="250">
        <v>50</v>
      </c>
      <c r="K157" s="246"/>
    </row>
    <row r="158" spans="2:11" customFormat="1" ht="15" customHeight="1">
      <c r="B158" s="225"/>
      <c r="C158" s="250" t="s">
        <v>1313</v>
      </c>
      <c r="D158" s="202"/>
      <c r="E158" s="202"/>
      <c r="F158" s="251" t="s">
        <v>1294</v>
      </c>
      <c r="G158" s="202"/>
      <c r="H158" s="250" t="s">
        <v>1328</v>
      </c>
      <c r="I158" s="250" t="s">
        <v>1290</v>
      </c>
      <c r="J158" s="250">
        <v>50</v>
      </c>
      <c r="K158" s="246"/>
    </row>
    <row r="159" spans="2:11" customFormat="1" ht="15" customHeight="1">
      <c r="B159" s="225"/>
      <c r="C159" s="250" t="s">
        <v>134</v>
      </c>
      <c r="D159" s="202"/>
      <c r="E159" s="202"/>
      <c r="F159" s="251" t="s">
        <v>1288</v>
      </c>
      <c r="G159" s="202"/>
      <c r="H159" s="250" t="s">
        <v>1350</v>
      </c>
      <c r="I159" s="250" t="s">
        <v>1290</v>
      </c>
      <c r="J159" s="250" t="s">
        <v>1351</v>
      </c>
      <c r="K159" s="246"/>
    </row>
    <row r="160" spans="2:11" customFormat="1" ht="15" customHeight="1">
      <c r="B160" s="225"/>
      <c r="C160" s="250" t="s">
        <v>1352</v>
      </c>
      <c r="D160" s="202"/>
      <c r="E160" s="202"/>
      <c r="F160" s="251" t="s">
        <v>1288</v>
      </c>
      <c r="G160" s="202"/>
      <c r="H160" s="250" t="s">
        <v>1353</v>
      </c>
      <c r="I160" s="250" t="s">
        <v>1323</v>
      </c>
      <c r="J160" s="250"/>
      <c r="K160" s="246"/>
    </row>
    <row r="161" spans="2:1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>
      <c r="B165" s="194"/>
      <c r="C165" s="318" t="s">
        <v>1354</v>
      </c>
      <c r="D165" s="318"/>
      <c r="E165" s="318"/>
      <c r="F165" s="318"/>
      <c r="G165" s="318"/>
      <c r="H165" s="318"/>
      <c r="I165" s="318"/>
      <c r="J165" s="318"/>
      <c r="K165" s="195"/>
    </row>
    <row r="166" spans="2:11" customFormat="1" ht="17.25" customHeight="1">
      <c r="B166" s="194"/>
      <c r="C166" s="215" t="s">
        <v>1282</v>
      </c>
      <c r="D166" s="215"/>
      <c r="E166" s="215"/>
      <c r="F166" s="215" t="s">
        <v>1283</v>
      </c>
      <c r="G166" s="255"/>
      <c r="H166" s="256" t="s">
        <v>54</v>
      </c>
      <c r="I166" s="256" t="s">
        <v>57</v>
      </c>
      <c r="J166" s="215" t="s">
        <v>1284</v>
      </c>
      <c r="K166" s="195"/>
    </row>
    <row r="167" spans="2:11" customFormat="1" ht="17.25" customHeight="1">
      <c r="B167" s="196"/>
      <c r="C167" s="217" t="s">
        <v>1285</v>
      </c>
      <c r="D167" s="217"/>
      <c r="E167" s="217"/>
      <c r="F167" s="218" t="s">
        <v>1286</v>
      </c>
      <c r="G167" s="257"/>
      <c r="H167" s="258"/>
      <c r="I167" s="258"/>
      <c r="J167" s="217" t="s">
        <v>1287</v>
      </c>
      <c r="K167" s="197"/>
    </row>
    <row r="168" spans="2:11" customFormat="1" ht="5.25" customHeight="1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>
      <c r="B169" s="225"/>
      <c r="C169" s="202" t="s">
        <v>1291</v>
      </c>
      <c r="D169" s="202"/>
      <c r="E169" s="202"/>
      <c r="F169" s="223" t="s">
        <v>1288</v>
      </c>
      <c r="G169" s="202"/>
      <c r="H169" s="202" t="s">
        <v>1328</v>
      </c>
      <c r="I169" s="202" t="s">
        <v>1290</v>
      </c>
      <c r="J169" s="202">
        <v>120</v>
      </c>
      <c r="K169" s="246"/>
    </row>
    <row r="170" spans="2:11" customFormat="1" ht="15" customHeight="1">
      <c r="B170" s="225"/>
      <c r="C170" s="202" t="s">
        <v>1337</v>
      </c>
      <c r="D170" s="202"/>
      <c r="E170" s="202"/>
      <c r="F170" s="223" t="s">
        <v>1288</v>
      </c>
      <c r="G170" s="202"/>
      <c r="H170" s="202" t="s">
        <v>1338</v>
      </c>
      <c r="I170" s="202" t="s">
        <v>1290</v>
      </c>
      <c r="J170" s="202" t="s">
        <v>1339</v>
      </c>
      <c r="K170" s="246"/>
    </row>
    <row r="171" spans="2:11" customFormat="1" ht="15" customHeight="1">
      <c r="B171" s="225"/>
      <c r="C171" s="202" t="s">
        <v>88</v>
      </c>
      <c r="D171" s="202"/>
      <c r="E171" s="202"/>
      <c r="F171" s="223" t="s">
        <v>1288</v>
      </c>
      <c r="G171" s="202"/>
      <c r="H171" s="202" t="s">
        <v>1355</v>
      </c>
      <c r="I171" s="202" t="s">
        <v>1290</v>
      </c>
      <c r="J171" s="202" t="s">
        <v>1339</v>
      </c>
      <c r="K171" s="246"/>
    </row>
    <row r="172" spans="2:11" customFormat="1" ht="15" customHeight="1">
      <c r="B172" s="225"/>
      <c r="C172" s="202" t="s">
        <v>1293</v>
      </c>
      <c r="D172" s="202"/>
      <c r="E172" s="202"/>
      <c r="F172" s="223" t="s">
        <v>1294</v>
      </c>
      <c r="G172" s="202"/>
      <c r="H172" s="202" t="s">
        <v>1355</v>
      </c>
      <c r="I172" s="202" t="s">
        <v>1290</v>
      </c>
      <c r="J172" s="202">
        <v>50</v>
      </c>
      <c r="K172" s="246"/>
    </row>
    <row r="173" spans="2:11" customFormat="1" ht="15" customHeight="1">
      <c r="B173" s="225"/>
      <c r="C173" s="202" t="s">
        <v>1296</v>
      </c>
      <c r="D173" s="202"/>
      <c r="E173" s="202"/>
      <c r="F173" s="223" t="s">
        <v>1288</v>
      </c>
      <c r="G173" s="202"/>
      <c r="H173" s="202" t="s">
        <v>1355</v>
      </c>
      <c r="I173" s="202" t="s">
        <v>1298</v>
      </c>
      <c r="J173" s="202"/>
      <c r="K173" s="246"/>
    </row>
    <row r="174" spans="2:11" customFormat="1" ht="15" customHeight="1">
      <c r="B174" s="225"/>
      <c r="C174" s="202" t="s">
        <v>1307</v>
      </c>
      <c r="D174" s="202"/>
      <c r="E174" s="202"/>
      <c r="F174" s="223" t="s">
        <v>1294</v>
      </c>
      <c r="G174" s="202"/>
      <c r="H174" s="202" t="s">
        <v>1355</v>
      </c>
      <c r="I174" s="202" t="s">
        <v>1290</v>
      </c>
      <c r="J174" s="202">
        <v>50</v>
      </c>
      <c r="K174" s="246"/>
    </row>
    <row r="175" spans="2:11" customFormat="1" ht="15" customHeight="1">
      <c r="B175" s="225"/>
      <c r="C175" s="202" t="s">
        <v>1315</v>
      </c>
      <c r="D175" s="202"/>
      <c r="E175" s="202"/>
      <c r="F175" s="223" t="s">
        <v>1294</v>
      </c>
      <c r="G175" s="202"/>
      <c r="H175" s="202" t="s">
        <v>1355</v>
      </c>
      <c r="I175" s="202" t="s">
        <v>1290</v>
      </c>
      <c r="J175" s="202">
        <v>50</v>
      </c>
      <c r="K175" s="246"/>
    </row>
    <row r="176" spans="2:11" customFormat="1" ht="15" customHeight="1">
      <c r="B176" s="225"/>
      <c r="C176" s="202" t="s">
        <v>1313</v>
      </c>
      <c r="D176" s="202"/>
      <c r="E176" s="202"/>
      <c r="F176" s="223" t="s">
        <v>1294</v>
      </c>
      <c r="G176" s="202"/>
      <c r="H176" s="202" t="s">
        <v>1355</v>
      </c>
      <c r="I176" s="202" t="s">
        <v>1290</v>
      </c>
      <c r="J176" s="202">
        <v>50</v>
      </c>
      <c r="K176" s="246"/>
    </row>
    <row r="177" spans="2:11" customFormat="1" ht="15" customHeight="1">
      <c r="B177" s="225"/>
      <c r="C177" s="202" t="s">
        <v>142</v>
      </c>
      <c r="D177" s="202"/>
      <c r="E177" s="202"/>
      <c r="F177" s="223" t="s">
        <v>1288</v>
      </c>
      <c r="G177" s="202"/>
      <c r="H177" s="202" t="s">
        <v>1356</v>
      </c>
      <c r="I177" s="202" t="s">
        <v>1357</v>
      </c>
      <c r="J177" s="202"/>
      <c r="K177" s="246"/>
    </row>
    <row r="178" spans="2:11" customFormat="1" ht="15" customHeight="1">
      <c r="B178" s="225"/>
      <c r="C178" s="202" t="s">
        <v>57</v>
      </c>
      <c r="D178" s="202"/>
      <c r="E178" s="202"/>
      <c r="F178" s="223" t="s">
        <v>1288</v>
      </c>
      <c r="G178" s="202"/>
      <c r="H178" s="202" t="s">
        <v>1358</v>
      </c>
      <c r="I178" s="202" t="s">
        <v>1359</v>
      </c>
      <c r="J178" s="202">
        <v>1</v>
      </c>
      <c r="K178" s="246"/>
    </row>
    <row r="179" spans="2:11" customFormat="1" ht="15" customHeight="1">
      <c r="B179" s="225"/>
      <c r="C179" s="202" t="s">
        <v>53</v>
      </c>
      <c r="D179" s="202"/>
      <c r="E179" s="202"/>
      <c r="F179" s="223" t="s">
        <v>1288</v>
      </c>
      <c r="G179" s="202"/>
      <c r="H179" s="202" t="s">
        <v>1360</v>
      </c>
      <c r="I179" s="202" t="s">
        <v>1290</v>
      </c>
      <c r="J179" s="202">
        <v>20</v>
      </c>
      <c r="K179" s="246"/>
    </row>
    <row r="180" spans="2:11" customFormat="1" ht="15" customHeight="1">
      <c r="B180" s="225"/>
      <c r="C180" s="202" t="s">
        <v>54</v>
      </c>
      <c r="D180" s="202"/>
      <c r="E180" s="202"/>
      <c r="F180" s="223" t="s">
        <v>1288</v>
      </c>
      <c r="G180" s="202"/>
      <c r="H180" s="202" t="s">
        <v>1361</v>
      </c>
      <c r="I180" s="202" t="s">
        <v>1290</v>
      </c>
      <c r="J180" s="202">
        <v>255</v>
      </c>
      <c r="K180" s="246"/>
    </row>
    <row r="181" spans="2:11" customFormat="1" ht="15" customHeight="1">
      <c r="B181" s="225"/>
      <c r="C181" s="202" t="s">
        <v>143</v>
      </c>
      <c r="D181" s="202"/>
      <c r="E181" s="202"/>
      <c r="F181" s="223" t="s">
        <v>1288</v>
      </c>
      <c r="G181" s="202"/>
      <c r="H181" s="202" t="s">
        <v>1252</v>
      </c>
      <c r="I181" s="202" t="s">
        <v>1290</v>
      </c>
      <c r="J181" s="202">
        <v>10</v>
      </c>
      <c r="K181" s="246"/>
    </row>
    <row r="182" spans="2:11" customFormat="1" ht="15" customHeight="1">
      <c r="B182" s="225"/>
      <c r="C182" s="202" t="s">
        <v>144</v>
      </c>
      <c r="D182" s="202"/>
      <c r="E182" s="202"/>
      <c r="F182" s="223" t="s">
        <v>1288</v>
      </c>
      <c r="G182" s="202"/>
      <c r="H182" s="202" t="s">
        <v>1362</v>
      </c>
      <c r="I182" s="202" t="s">
        <v>1323</v>
      </c>
      <c r="J182" s="202"/>
      <c r="K182" s="246"/>
    </row>
    <row r="183" spans="2:11" customFormat="1" ht="15" customHeight="1">
      <c r="B183" s="225"/>
      <c r="C183" s="202" t="s">
        <v>1363</v>
      </c>
      <c r="D183" s="202"/>
      <c r="E183" s="202"/>
      <c r="F183" s="223" t="s">
        <v>1288</v>
      </c>
      <c r="G183" s="202"/>
      <c r="H183" s="202" t="s">
        <v>1364</v>
      </c>
      <c r="I183" s="202" t="s">
        <v>1323</v>
      </c>
      <c r="J183" s="202"/>
      <c r="K183" s="246"/>
    </row>
    <row r="184" spans="2:11" customFormat="1" ht="15" customHeight="1">
      <c r="B184" s="225"/>
      <c r="C184" s="202" t="s">
        <v>1352</v>
      </c>
      <c r="D184" s="202"/>
      <c r="E184" s="202"/>
      <c r="F184" s="223" t="s">
        <v>1288</v>
      </c>
      <c r="G184" s="202"/>
      <c r="H184" s="202" t="s">
        <v>1365</v>
      </c>
      <c r="I184" s="202" t="s">
        <v>1323</v>
      </c>
      <c r="J184" s="202"/>
      <c r="K184" s="246"/>
    </row>
    <row r="185" spans="2:11" customFormat="1" ht="15" customHeight="1">
      <c r="B185" s="225"/>
      <c r="C185" s="202" t="s">
        <v>146</v>
      </c>
      <c r="D185" s="202"/>
      <c r="E185" s="202"/>
      <c r="F185" s="223" t="s">
        <v>1294</v>
      </c>
      <c r="G185" s="202"/>
      <c r="H185" s="202" t="s">
        <v>1366</v>
      </c>
      <c r="I185" s="202" t="s">
        <v>1290</v>
      </c>
      <c r="J185" s="202">
        <v>50</v>
      </c>
      <c r="K185" s="246"/>
    </row>
    <row r="186" spans="2:11" customFormat="1" ht="15" customHeight="1">
      <c r="B186" s="225"/>
      <c r="C186" s="202" t="s">
        <v>1367</v>
      </c>
      <c r="D186" s="202"/>
      <c r="E186" s="202"/>
      <c r="F186" s="223" t="s">
        <v>1294</v>
      </c>
      <c r="G186" s="202"/>
      <c r="H186" s="202" t="s">
        <v>1368</v>
      </c>
      <c r="I186" s="202" t="s">
        <v>1369</v>
      </c>
      <c r="J186" s="202"/>
      <c r="K186" s="246"/>
    </row>
    <row r="187" spans="2:11" customFormat="1" ht="15" customHeight="1">
      <c r="B187" s="225"/>
      <c r="C187" s="202" t="s">
        <v>1370</v>
      </c>
      <c r="D187" s="202"/>
      <c r="E187" s="202"/>
      <c r="F187" s="223" t="s">
        <v>1294</v>
      </c>
      <c r="G187" s="202"/>
      <c r="H187" s="202" t="s">
        <v>1371</v>
      </c>
      <c r="I187" s="202" t="s">
        <v>1369</v>
      </c>
      <c r="J187" s="202"/>
      <c r="K187" s="246"/>
    </row>
    <row r="188" spans="2:11" customFormat="1" ht="15" customHeight="1">
      <c r="B188" s="225"/>
      <c r="C188" s="202" t="s">
        <v>1372</v>
      </c>
      <c r="D188" s="202"/>
      <c r="E188" s="202"/>
      <c r="F188" s="223" t="s">
        <v>1294</v>
      </c>
      <c r="G188" s="202"/>
      <c r="H188" s="202" t="s">
        <v>1373</v>
      </c>
      <c r="I188" s="202" t="s">
        <v>1369</v>
      </c>
      <c r="J188" s="202"/>
      <c r="K188" s="246"/>
    </row>
    <row r="189" spans="2:11" customFormat="1" ht="15" customHeight="1">
      <c r="B189" s="225"/>
      <c r="C189" s="259" t="s">
        <v>1374</v>
      </c>
      <c r="D189" s="202"/>
      <c r="E189" s="202"/>
      <c r="F189" s="223" t="s">
        <v>1294</v>
      </c>
      <c r="G189" s="202"/>
      <c r="H189" s="202" t="s">
        <v>1375</v>
      </c>
      <c r="I189" s="202" t="s">
        <v>1376</v>
      </c>
      <c r="J189" s="260" t="s">
        <v>1377</v>
      </c>
      <c r="K189" s="246"/>
    </row>
    <row r="190" spans="2:11" customFormat="1" ht="15" customHeight="1">
      <c r="B190" s="225"/>
      <c r="C190" s="259" t="s">
        <v>42</v>
      </c>
      <c r="D190" s="202"/>
      <c r="E190" s="202"/>
      <c r="F190" s="223" t="s">
        <v>1288</v>
      </c>
      <c r="G190" s="202"/>
      <c r="H190" s="199" t="s">
        <v>1378</v>
      </c>
      <c r="I190" s="202" t="s">
        <v>1379</v>
      </c>
      <c r="J190" s="202"/>
      <c r="K190" s="246"/>
    </row>
    <row r="191" spans="2:11" customFormat="1" ht="15" customHeight="1">
      <c r="B191" s="225"/>
      <c r="C191" s="259" t="s">
        <v>1380</v>
      </c>
      <c r="D191" s="202"/>
      <c r="E191" s="202"/>
      <c r="F191" s="223" t="s">
        <v>1288</v>
      </c>
      <c r="G191" s="202"/>
      <c r="H191" s="202" t="s">
        <v>1381</v>
      </c>
      <c r="I191" s="202" t="s">
        <v>1323</v>
      </c>
      <c r="J191" s="202"/>
      <c r="K191" s="246"/>
    </row>
    <row r="192" spans="2:11" customFormat="1" ht="15" customHeight="1">
      <c r="B192" s="225"/>
      <c r="C192" s="259" t="s">
        <v>1382</v>
      </c>
      <c r="D192" s="202"/>
      <c r="E192" s="202"/>
      <c r="F192" s="223" t="s">
        <v>1288</v>
      </c>
      <c r="G192" s="202"/>
      <c r="H192" s="202" t="s">
        <v>1383</v>
      </c>
      <c r="I192" s="202" t="s">
        <v>1323</v>
      </c>
      <c r="J192" s="202"/>
      <c r="K192" s="246"/>
    </row>
    <row r="193" spans="2:11" customFormat="1" ht="15" customHeight="1">
      <c r="B193" s="225"/>
      <c r="C193" s="259" t="s">
        <v>1384</v>
      </c>
      <c r="D193" s="202"/>
      <c r="E193" s="202"/>
      <c r="F193" s="223" t="s">
        <v>1294</v>
      </c>
      <c r="G193" s="202"/>
      <c r="H193" s="202" t="s">
        <v>1385</v>
      </c>
      <c r="I193" s="202" t="s">
        <v>1323</v>
      </c>
      <c r="J193" s="202"/>
      <c r="K193" s="246"/>
    </row>
    <row r="194" spans="2:11" customFormat="1" ht="15" customHeight="1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customFormat="1" ht="18.75" customHeight="1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customFormat="1" ht="12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customFormat="1" ht="22.2">
      <c r="B199" s="194"/>
      <c r="C199" s="318" t="s">
        <v>1386</v>
      </c>
      <c r="D199" s="318"/>
      <c r="E199" s="318"/>
      <c r="F199" s="318"/>
      <c r="G199" s="318"/>
      <c r="H199" s="318"/>
      <c r="I199" s="318"/>
      <c r="J199" s="318"/>
      <c r="K199" s="195"/>
    </row>
    <row r="200" spans="2:11" customFormat="1" ht="25.5" customHeight="1">
      <c r="B200" s="194"/>
      <c r="C200" s="262" t="s">
        <v>1387</v>
      </c>
      <c r="D200" s="262"/>
      <c r="E200" s="262"/>
      <c r="F200" s="262" t="s">
        <v>1388</v>
      </c>
      <c r="G200" s="263"/>
      <c r="H200" s="324" t="s">
        <v>1389</v>
      </c>
      <c r="I200" s="324"/>
      <c r="J200" s="324"/>
      <c r="K200" s="195"/>
    </row>
    <row r="201" spans="2:11" customFormat="1" ht="5.25" customHeight="1">
      <c r="B201" s="225"/>
      <c r="C201" s="220"/>
      <c r="D201" s="220"/>
      <c r="E201" s="220"/>
      <c r="F201" s="220"/>
      <c r="G201" s="244"/>
      <c r="H201" s="220"/>
      <c r="I201" s="220"/>
      <c r="J201" s="220"/>
      <c r="K201" s="246"/>
    </row>
    <row r="202" spans="2:11" customFormat="1" ht="15" customHeight="1">
      <c r="B202" s="225"/>
      <c r="C202" s="202" t="s">
        <v>1379</v>
      </c>
      <c r="D202" s="202"/>
      <c r="E202" s="202"/>
      <c r="F202" s="223" t="s">
        <v>43</v>
      </c>
      <c r="G202" s="202"/>
      <c r="H202" s="323" t="s">
        <v>1390</v>
      </c>
      <c r="I202" s="323"/>
      <c r="J202" s="323"/>
      <c r="K202" s="246"/>
    </row>
    <row r="203" spans="2:11" customFormat="1" ht="15" customHeight="1">
      <c r="B203" s="225"/>
      <c r="C203" s="202"/>
      <c r="D203" s="202"/>
      <c r="E203" s="202"/>
      <c r="F203" s="223" t="s">
        <v>44</v>
      </c>
      <c r="G203" s="202"/>
      <c r="H203" s="323" t="s">
        <v>1391</v>
      </c>
      <c r="I203" s="323"/>
      <c r="J203" s="323"/>
      <c r="K203" s="246"/>
    </row>
    <row r="204" spans="2:11" customFormat="1" ht="15" customHeight="1">
      <c r="B204" s="225"/>
      <c r="C204" s="202"/>
      <c r="D204" s="202"/>
      <c r="E204" s="202"/>
      <c r="F204" s="223" t="s">
        <v>47</v>
      </c>
      <c r="G204" s="202"/>
      <c r="H204" s="323" t="s">
        <v>1392</v>
      </c>
      <c r="I204" s="323"/>
      <c r="J204" s="323"/>
      <c r="K204" s="246"/>
    </row>
    <row r="205" spans="2:11" customFormat="1" ht="15" customHeight="1">
      <c r="B205" s="225"/>
      <c r="C205" s="202"/>
      <c r="D205" s="202"/>
      <c r="E205" s="202"/>
      <c r="F205" s="223" t="s">
        <v>45</v>
      </c>
      <c r="G205" s="202"/>
      <c r="H205" s="323" t="s">
        <v>1393</v>
      </c>
      <c r="I205" s="323"/>
      <c r="J205" s="323"/>
      <c r="K205" s="246"/>
    </row>
    <row r="206" spans="2:11" customFormat="1" ht="15" customHeight="1">
      <c r="B206" s="225"/>
      <c r="C206" s="202"/>
      <c r="D206" s="202"/>
      <c r="E206" s="202"/>
      <c r="F206" s="223" t="s">
        <v>46</v>
      </c>
      <c r="G206" s="202"/>
      <c r="H206" s="323" t="s">
        <v>1394</v>
      </c>
      <c r="I206" s="323"/>
      <c r="J206" s="323"/>
      <c r="K206" s="246"/>
    </row>
    <row r="207" spans="2:11" customFormat="1" ht="15" customHeight="1">
      <c r="B207" s="225"/>
      <c r="C207" s="202"/>
      <c r="D207" s="202"/>
      <c r="E207" s="202"/>
      <c r="F207" s="223"/>
      <c r="G207" s="202"/>
      <c r="H207" s="202"/>
      <c r="I207" s="202"/>
      <c r="J207" s="202"/>
      <c r="K207" s="246"/>
    </row>
    <row r="208" spans="2:11" customFormat="1" ht="15" customHeight="1">
      <c r="B208" s="225"/>
      <c r="C208" s="202" t="s">
        <v>1335</v>
      </c>
      <c r="D208" s="202"/>
      <c r="E208" s="202"/>
      <c r="F208" s="223" t="s">
        <v>79</v>
      </c>
      <c r="G208" s="202"/>
      <c r="H208" s="323" t="s">
        <v>1395</v>
      </c>
      <c r="I208" s="323"/>
      <c r="J208" s="323"/>
      <c r="K208" s="246"/>
    </row>
    <row r="209" spans="2:11" customFormat="1" ht="15" customHeight="1">
      <c r="B209" s="225"/>
      <c r="C209" s="202"/>
      <c r="D209" s="202"/>
      <c r="E209" s="202"/>
      <c r="F209" s="223" t="s">
        <v>1231</v>
      </c>
      <c r="G209" s="202"/>
      <c r="H209" s="323" t="s">
        <v>1232</v>
      </c>
      <c r="I209" s="323"/>
      <c r="J209" s="323"/>
      <c r="K209" s="246"/>
    </row>
    <row r="210" spans="2:11" customFormat="1" ht="15" customHeight="1">
      <c r="B210" s="225"/>
      <c r="C210" s="202"/>
      <c r="D210" s="202"/>
      <c r="E210" s="202"/>
      <c r="F210" s="223" t="s">
        <v>1229</v>
      </c>
      <c r="G210" s="202"/>
      <c r="H210" s="323" t="s">
        <v>1396</v>
      </c>
      <c r="I210" s="323"/>
      <c r="J210" s="323"/>
      <c r="K210" s="246"/>
    </row>
    <row r="211" spans="2:11" customFormat="1" ht="15" customHeight="1">
      <c r="B211" s="264"/>
      <c r="C211" s="202"/>
      <c r="D211" s="202"/>
      <c r="E211" s="202"/>
      <c r="F211" s="223" t="s">
        <v>1233</v>
      </c>
      <c r="G211" s="259"/>
      <c r="H211" s="322" t="s">
        <v>1234</v>
      </c>
      <c r="I211" s="322"/>
      <c r="J211" s="322"/>
      <c r="K211" s="265"/>
    </row>
    <row r="212" spans="2:11" customFormat="1" ht="15" customHeight="1">
      <c r="B212" s="264"/>
      <c r="C212" s="202"/>
      <c r="D212" s="202"/>
      <c r="E212" s="202"/>
      <c r="F212" s="223" t="s">
        <v>1235</v>
      </c>
      <c r="G212" s="259"/>
      <c r="H212" s="322" t="s">
        <v>1397</v>
      </c>
      <c r="I212" s="322"/>
      <c r="J212" s="322"/>
      <c r="K212" s="265"/>
    </row>
    <row r="213" spans="2:11" customFormat="1" ht="15" customHeight="1">
      <c r="B213" s="264"/>
      <c r="C213" s="202"/>
      <c r="D213" s="202"/>
      <c r="E213" s="202"/>
      <c r="F213" s="223"/>
      <c r="G213" s="259"/>
      <c r="H213" s="250"/>
      <c r="I213" s="250"/>
      <c r="J213" s="250"/>
      <c r="K213" s="265"/>
    </row>
    <row r="214" spans="2:11" customFormat="1" ht="15" customHeight="1">
      <c r="B214" s="264"/>
      <c r="C214" s="202" t="s">
        <v>1359</v>
      </c>
      <c r="D214" s="202"/>
      <c r="E214" s="202"/>
      <c r="F214" s="223">
        <v>1</v>
      </c>
      <c r="G214" s="259"/>
      <c r="H214" s="322" t="s">
        <v>1398</v>
      </c>
      <c r="I214" s="322"/>
      <c r="J214" s="322"/>
      <c r="K214" s="265"/>
    </row>
    <row r="215" spans="2:11" customFormat="1" ht="15" customHeight="1">
      <c r="B215" s="264"/>
      <c r="C215" s="202"/>
      <c r="D215" s="202"/>
      <c r="E215" s="202"/>
      <c r="F215" s="223">
        <v>2</v>
      </c>
      <c r="G215" s="259"/>
      <c r="H215" s="322" t="s">
        <v>1399</v>
      </c>
      <c r="I215" s="322"/>
      <c r="J215" s="322"/>
      <c r="K215" s="265"/>
    </row>
    <row r="216" spans="2:11" customFormat="1" ht="15" customHeight="1">
      <c r="B216" s="264"/>
      <c r="C216" s="202"/>
      <c r="D216" s="202"/>
      <c r="E216" s="202"/>
      <c r="F216" s="223">
        <v>3</v>
      </c>
      <c r="G216" s="259"/>
      <c r="H216" s="322" t="s">
        <v>1400</v>
      </c>
      <c r="I216" s="322"/>
      <c r="J216" s="322"/>
      <c r="K216" s="265"/>
    </row>
    <row r="217" spans="2:11" customFormat="1" ht="15" customHeight="1">
      <c r="B217" s="264"/>
      <c r="C217" s="202"/>
      <c r="D217" s="202"/>
      <c r="E217" s="202"/>
      <c r="F217" s="223">
        <v>4</v>
      </c>
      <c r="G217" s="259"/>
      <c r="H217" s="322" t="s">
        <v>1401</v>
      </c>
      <c r="I217" s="322"/>
      <c r="J217" s="322"/>
      <c r="K217" s="265"/>
    </row>
    <row r="218" spans="2:1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31</vt:i4>
      </vt:variant>
    </vt:vector>
  </HeadingPairs>
  <TitlesOfParts>
    <vt:vector size="47" baseType="lpstr">
      <vt:lpstr>Rekapitulace stavby</vt:lpstr>
      <vt:lpstr>02 - SO 001 Bourací práce...</vt:lpstr>
      <vt:lpstr>I etapa A - přímé výdaje</vt:lpstr>
      <vt:lpstr>I etapa B - přímé doprovo...</vt:lpstr>
      <vt:lpstr>I.etapa C - nepřímé náklady</vt:lpstr>
      <vt:lpstr>201a - přímé výdaje</vt:lpstr>
      <vt:lpstr>201b - nepřímé náklady</vt:lpstr>
      <vt:lpstr>202a - přímé výdaje</vt:lpstr>
      <vt:lpstr>202b - nepřímé náklady</vt:lpstr>
      <vt:lpstr>301a - přímé výdaje</vt:lpstr>
      <vt:lpstr>301b - nepřímé náklady</vt:lpstr>
      <vt:lpstr>08a - VRN přímé výdaje</vt:lpstr>
      <vt:lpstr>08b - VRN nepřímé náklady</vt:lpstr>
      <vt:lpstr>08c - VRN přímé doprovodn...</vt:lpstr>
      <vt:lpstr>Seznam figur</vt:lpstr>
      <vt:lpstr>Pokyny pro vyplnění</vt:lpstr>
      <vt:lpstr>'02 - SO 001 Bourací práce...'!Názvy_tisku</vt:lpstr>
      <vt:lpstr>'08a - VRN přímé výdaje'!Názvy_tisku</vt:lpstr>
      <vt:lpstr>'08b - VRN nepřímé náklady'!Názvy_tisku</vt:lpstr>
      <vt:lpstr>'08c - VRN přímé doprovodn...'!Názvy_tisku</vt:lpstr>
      <vt:lpstr>'201a - přímé výdaje'!Názvy_tisku</vt:lpstr>
      <vt:lpstr>'201b - nepřímé náklady'!Názvy_tisku</vt:lpstr>
      <vt:lpstr>'202a - přímé výdaje'!Názvy_tisku</vt:lpstr>
      <vt:lpstr>'202b - nepřímé náklady'!Názvy_tisku</vt:lpstr>
      <vt:lpstr>'301a - přímé výdaje'!Názvy_tisku</vt:lpstr>
      <vt:lpstr>'301b - nepřímé náklady'!Názvy_tisku</vt:lpstr>
      <vt:lpstr>'I etapa A - přímé výdaje'!Názvy_tisku</vt:lpstr>
      <vt:lpstr>'I etapa B - přímé doprovo...'!Názvy_tisku</vt:lpstr>
      <vt:lpstr>'I.etapa C - nepřímé náklady'!Názvy_tisku</vt:lpstr>
      <vt:lpstr>'Rekapitulace stavby'!Názvy_tisku</vt:lpstr>
      <vt:lpstr>'Seznam figur'!Názvy_tisku</vt:lpstr>
      <vt:lpstr>'02 - SO 001 Bourací práce...'!Oblast_tisku</vt:lpstr>
      <vt:lpstr>'08a - VRN přímé výdaje'!Oblast_tisku</vt:lpstr>
      <vt:lpstr>'08b - VRN nepřímé náklady'!Oblast_tisku</vt:lpstr>
      <vt:lpstr>'08c - VRN přímé doprovodn...'!Oblast_tisku</vt:lpstr>
      <vt:lpstr>'201a - přímé výdaje'!Oblast_tisku</vt:lpstr>
      <vt:lpstr>'201b - nepřímé náklady'!Oblast_tisku</vt:lpstr>
      <vt:lpstr>'202a - přímé výdaje'!Oblast_tisku</vt:lpstr>
      <vt:lpstr>'202b - nepřímé náklady'!Oblast_tisku</vt:lpstr>
      <vt:lpstr>'301a - přímé výdaje'!Oblast_tisku</vt:lpstr>
      <vt:lpstr>'301b - nepřímé náklady'!Oblast_tisku</vt:lpstr>
      <vt:lpstr>'I etapa A - přímé výdaje'!Oblast_tisku</vt:lpstr>
      <vt:lpstr>'I etapa B - přímé doprovo...'!Oblast_tisku</vt:lpstr>
      <vt:lpstr>'I.etapa C - nepřímé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2023-02-28T14:16:22Z</dcterms:created>
  <dcterms:modified xsi:type="dcterms:W3CDTF">2023-09-14T11:21:51Z</dcterms:modified>
</cp:coreProperties>
</file>