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SO 001 Bourací práce..." sheetId="2" r:id="rId2"/>
    <sheet name="I etapa A - přímé výdaje" sheetId="3" r:id="rId3"/>
    <sheet name="I etapa B - přímé doprovo..." sheetId="4" r:id="rId4"/>
    <sheet name="I.etapa C - nepřímé náklady" sheetId="5" r:id="rId5"/>
    <sheet name="201a - přímé výdaje" sheetId="6" r:id="rId6"/>
    <sheet name="201b - nepřímé náklady" sheetId="7" r:id="rId7"/>
    <sheet name="202a - přímé výdaje" sheetId="8" r:id="rId8"/>
    <sheet name="202b - nepřímé náklady" sheetId="9" r:id="rId9"/>
    <sheet name="301a - přímé výdaje" sheetId="10" r:id="rId10"/>
    <sheet name="301b - nepřímé náklady" sheetId="11" r:id="rId11"/>
    <sheet name="08a - VRN přímé výdaje" sheetId="12" r:id="rId12"/>
    <sheet name="08b - VRN nepřímé náklady" sheetId="13" r:id="rId13"/>
    <sheet name="08c - VRN přímé doprovodn..." sheetId="14" r:id="rId14"/>
    <sheet name="Seznam figur" sheetId="15" r:id="rId15"/>
    <sheet name="Pokyny pro vyplnění" sheetId="16" r:id="rId16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'02 - SO 001 Bourací práce...'!$C$82:$K$226</definedName>
    <definedName name="_xlnm.Print_Area" localSheetId="1">'02 - SO 001 Bourací práce...'!$C$4:$J$39,'02 - SO 001 Bourací práce...'!$C$45:$J$64,'02 - SO 001 Bourací práce...'!$C$70:$K$226</definedName>
    <definedName name="_xlnm.Print_Titles" localSheetId="1">'02 - SO 001 Bourací práce...'!$82:$82</definedName>
    <definedName name="_xlnm._FilterDatabase" localSheetId="2" hidden="1">'I etapa A - přímé výdaje'!$C$92:$K$255</definedName>
    <definedName name="_xlnm.Print_Area" localSheetId="2">'I etapa A - přímé výdaje'!$C$4:$J$41,'I etapa A - přímé výdaje'!$C$47:$J$72,'I etapa A - přímé výdaje'!$C$78:$K$255</definedName>
    <definedName name="_xlnm.Print_Titles" localSheetId="2">'I etapa A - přímé výdaje'!$92:$92</definedName>
    <definedName name="_xlnm._FilterDatabase" localSheetId="3" hidden="1">'I etapa B - přímé doprovo...'!$C$89:$K$142</definedName>
    <definedName name="_xlnm.Print_Area" localSheetId="3">'I etapa B - přímé doprovo...'!$C$4:$J$41,'I etapa B - přímé doprovo...'!$C$47:$J$69,'I etapa B - přímé doprovo...'!$C$75:$K$142</definedName>
    <definedName name="_xlnm.Print_Titles" localSheetId="3">'I etapa B - přímé doprovo...'!$89:$89</definedName>
    <definedName name="_xlnm._FilterDatabase" localSheetId="4" hidden="1">'I.etapa C - nepřímé náklady'!$C$85:$K$91</definedName>
    <definedName name="_xlnm.Print_Area" localSheetId="4">'I.etapa C - nepřímé náklady'!$C$4:$J$41,'I.etapa C - nepřímé náklady'!$C$47:$J$65,'I.etapa C - nepřímé náklady'!$C$71:$K$91</definedName>
    <definedName name="_xlnm.Print_Titles" localSheetId="4">'I.etapa C - nepřímé náklady'!$85:$85</definedName>
    <definedName name="_xlnm._FilterDatabase" localSheetId="5" hidden="1">'201a - přímé výdaje'!$C$93:$K$190</definedName>
    <definedName name="_xlnm.Print_Area" localSheetId="5">'201a - přímé výdaje'!$C$4:$J$41,'201a - přímé výdaje'!$C$47:$J$73,'201a - přímé výdaje'!$C$79:$K$190</definedName>
    <definedName name="_xlnm.Print_Titles" localSheetId="5">'201a - přímé výdaje'!$93:$93</definedName>
    <definedName name="_xlnm._FilterDatabase" localSheetId="6" hidden="1">'201b - nepřímé náklady'!$C$85:$K$90</definedName>
    <definedName name="_xlnm.Print_Area" localSheetId="6">'201b - nepřímé náklady'!$C$4:$J$41,'201b - nepřímé náklady'!$C$47:$J$65,'201b - nepřímé náklady'!$C$71:$K$90</definedName>
    <definedName name="_xlnm.Print_Titles" localSheetId="6">'201b - nepřímé náklady'!$85:$85</definedName>
    <definedName name="_xlnm._FilterDatabase" localSheetId="7" hidden="1">'202a - přímé výdaje'!$C$94:$K$294</definedName>
    <definedName name="_xlnm.Print_Area" localSheetId="7">'202a - přímé výdaje'!$C$4:$J$41,'202a - přímé výdaje'!$C$47:$J$74,'202a - přímé výdaje'!$C$80:$K$294</definedName>
    <definedName name="_xlnm.Print_Titles" localSheetId="7">'202a - přímé výdaje'!$94:$94</definedName>
    <definedName name="_xlnm._FilterDatabase" localSheetId="8" hidden="1">'202b - nepřímé náklady'!$C$87:$K$97</definedName>
    <definedName name="_xlnm.Print_Area" localSheetId="8">'202b - nepřímé náklady'!$C$4:$J$41,'202b - nepřímé náklady'!$C$47:$J$67,'202b - nepřímé náklady'!$C$73:$K$97</definedName>
    <definedName name="_xlnm.Print_Titles" localSheetId="8">'202b - nepřímé náklady'!$87:$87</definedName>
    <definedName name="_xlnm._FilterDatabase" localSheetId="9" hidden="1">'301a - přímé výdaje'!$C$90:$K$159</definedName>
    <definedName name="_xlnm.Print_Area" localSheetId="9">'301a - přímé výdaje'!$C$4:$J$41,'301a - přímé výdaje'!$C$47:$J$70,'301a - přímé výdaje'!$C$76:$K$159</definedName>
    <definedName name="_xlnm.Print_Titles" localSheetId="9">'301a - přímé výdaje'!$90:$90</definedName>
    <definedName name="_xlnm._FilterDatabase" localSheetId="10" hidden="1">'301b - nepřímé náklady'!$C$86:$K$97</definedName>
    <definedName name="_xlnm.Print_Area" localSheetId="10">'301b - nepřímé náklady'!$C$4:$J$41,'301b - nepřímé náklady'!$C$47:$J$66,'301b - nepřímé náklady'!$C$72:$K$97</definedName>
    <definedName name="_xlnm.Print_Titles" localSheetId="10">'301b - nepřímé náklady'!$86:$86</definedName>
    <definedName name="_xlnm._FilterDatabase" localSheetId="11" hidden="1">'08a - VRN přímé výdaje'!$C$86:$K$99</definedName>
    <definedName name="_xlnm.Print_Area" localSheetId="11">'08a - VRN přímé výdaje'!$C$4:$J$41,'08a - VRN přímé výdaje'!$C$47:$J$66,'08a - VRN přímé výdaje'!$C$72:$K$99</definedName>
    <definedName name="_xlnm.Print_Titles" localSheetId="11">'08a - VRN přímé výdaje'!$86:$86</definedName>
    <definedName name="_xlnm._FilterDatabase" localSheetId="12" hidden="1">'08b - VRN nepřímé náklady'!$C$88:$K$101</definedName>
    <definedName name="_xlnm.Print_Area" localSheetId="12">'08b - VRN nepřímé náklady'!$C$4:$J$41,'08b - VRN nepřímé náklady'!$C$47:$J$68,'08b - VRN nepřímé náklady'!$C$74:$K$101</definedName>
    <definedName name="_xlnm.Print_Titles" localSheetId="12">'08b - VRN nepřímé náklady'!$88:$88</definedName>
    <definedName name="_xlnm._FilterDatabase" localSheetId="13" hidden="1">'08c - VRN přímé doprovodn...'!$C$86:$K$91</definedName>
    <definedName name="_xlnm.Print_Area" localSheetId="13">'08c - VRN přímé doprovodn...'!$C$4:$J$41,'08c - VRN přímé doprovodn...'!$C$47:$J$66,'08c - VRN přímé doprovodn...'!$C$72:$K$91</definedName>
    <definedName name="_xlnm.Print_Titles" localSheetId="13">'08c - VRN přímé doprovodn...'!$86:$86</definedName>
    <definedName name="_xlnm.Print_Area" localSheetId="14">'Seznam figur'!$C$4:$G$91</definedName>
    <definedName name="_xlnm.Print_Titles" localSheetId="14">'Seznam figur'!$9:$9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D7"/>
  <c i="14" r="J39"/>
  <c r="J38"/>
  <c i="1" r="AY72"/>
  <c i="14" r="J37"/>
  <c i="1" r="AX72"/>
  <c i="14" r="BI90"/>
  <c r="BH90"/>
  <c r="BG90"/>
  <c r="BF90"/>
  <c r="T90"/>
  <c r="T89"/>
  <c r="T88"/>
  <c r="T87"/>
  <c r="R90"/>
  <c r="R89"/>
  <c r="R88"/>
  <c r="R87"/>
  <c r="P90"/>
  <c r="P89"/>
  <c r="P88"/>
  <c r="P87"/>
  <c i="1" r="AU72"/>
  <c i="14" r="J84"/>
  <c r="J83"/>
  <c r="F83"/>
  <c r="F81"/>
  <c r="E79"/>
  <c r="J59"/>
  <c r="J58"/>
  <c r="F58"/>
  <c r="F56"/>
  <c r="E54"/>
  <c r="J20"/>
  <c r="E20"/>
  <c r="F59"/>
  <c r="J19"/>
  <c r="J14"/>
  <c r="J56"/>
  <c r="E7"/>
  <c r="E75"/>
  <c i="13" r="J39"/>
  <c r="J38"/>
  <c i="1" r="AY71"/>
  <c i="13" r="J37"/>
  <c i="1" r="AX71"/>
  <c i="13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12" r="J39"/>
  <c r="J38"/>
  <c i="1" r="AY70"/>
  <c i="12" r="J37"/>
  <c i="1" r="AX70"/>
  <c i="12"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11" r="J39"/>
  <c r="J38"/>
  <c i="1" r="AY68"/>
  <c i="11" r="J37"/>
  <c i="1" r="AX68"/>
  <c i="11"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10" r="J39"/>
  <c r="J38"/>
  <c i="1" r="AY67"/>
  <c i="10" r="J37"/>
  <c i="1" r="AX67"/>
  <c i="10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50"/>
  <c i="9" r="J39"/>
  <c r="J38"/>
  <c i="1" r="AY65"/>
  <c i="9" r="J37"/>
  <c i="1" r="AX65"/>
  <c i="9" r="BI95"/>
  <c r="BH95"/>
  <c r="BG95"/>
  <c r="BF95"/>
  <c r="T95"/>
  <c r="T94"/>
  <c r="R95"/>
  <c r="R94"/>
  <c r="P95"/>
  <c r="P94"/>
  <c r="BI91"/>
  <c r="BH91"/>
  <c r="BG91"/>
  <c r="BF91"/>
  <c r="T91"/>
  <c r="T90"/>
  <c r="T89"/>
  <c r="T88"/>
  <c r="R91"/>
  <c r="R90"/>
  <c r="R89"/>
  <c r="R88"/>
  <c r="P91"/>
  <c r="P90"/>
  <c r="P89"/>
  <c r="P88"/>
  <c i="1" r="AU65"/>
  <c i="9" r="J85"/>
  <c r="J84"/>
  <c r="F84"/>
  <c r="F82"/>
  <c r="E80"/>
  <c r="J59"/>
  <c r="J58"/>
  <c r="F58"/>
  <c r="F56"/>
  <c r="E54"/>
  <c r="J20"/>
  <c r="E20"/>
  <c r="F85"/>
  <c r="J19"/>
  <c r="J14"/>
  <c r="J82"/>
  <c r="E7"/>
  <c r="E76"/>
  <c i="8" r="J39"/>
  <c r="J38"/>
  <c i="1" r="AY64"/>
  <c i="8" r="J37"/>
  <c i="1" r="AX64"/>
  <c i="8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T277"/>
  <c r="R278"/>
  <c r="R277"/>
  <c r="P278"/>
  <c r="P277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7" r="J39"/>
  <c r="J38"/>
  <c i="1" r="AY62"/>
  <c i="7" r="J37"/>
  <c i="1" r="AX62"/>
  <c i="7" r="BI88"/>
  <c r="BH88"/>
  <c r="BG88"/>
  <c r="BF88"/>
  <c r="T88"/>
  <c r="T87"/>
  <c r="T86"/>
  <c r="R88"/>
  <c r="R87"/>
  <c r="R86"/>
  <c r="P88"/>
  <c r="P87"/>
  <c r="P86"/>
  <c i="1" r="AU62"/>
  <c i="7" r="J83"/>
  <c r="J82"/>
  <c r="F82"/>
  <c r="F80"/>
  <c r="E78"/>
  <c r="J59"/>
  <c r="J58"/>
  <c r="F58"/>
  <c r="F56"/>
  <c r="E54"/>
  <c r="J20"/>
  <c r="E20"/>
  <c r="F83"/>
  <c r="J19"/>
  <c r="J14"/>
  <c r="J80"/>
  <c r="E7"/>
  <c r="E50"/>
  <c i="6" r="J39"/>
  <c r="J38"/>
  <c i="1" r="AY61"/>
  <c i="6" r="J37"/>
  <c i="1" r="AX61"/>
  <c i="6"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5" r="J39"/>
  <c r="J38"/>
  <c i="1" r="AY59"/>
  <c i="5" r="J37"/>
  <c i="1" r="AX59"/>
  <c i="5" r="BI88"/>
  <c r="BH88"/>
  <c r="BG88"/>
  <c r="BF88"/>
  <c r="T88"/>
  <c r="T87"/>
  <c r="T86"/>
  <c r="R88"/>
  <c r="R87"/>
  <c r="R86"/>
  <c r="P88"/>
  <c r="P87"/>
  <c r="P86"/>
  <c i="1" r="AU59"/>
  <c i="5" r="J83"/>
  <c r="J82"/>
  <c r="F82"/>
  <c r="F80"/>
  <c r="E78"/>
  <c r="J59"/>
  <c r="J58"/>
  <c r="F58"/>
  <c r="F56"/>
  <c r="E54"/>
  <c r="J20"/>
  <c r="E20"/>
  <c r="F59"/>
  <c r="J19"/>
  <c r="J14"/>
  <c r="J80"/>
  <c r="E7"/>
  <c r="E50"/>
  <c i="4" r="J39"/>
  <c r="J38"/>
  <c i="1" r="AY58"/>
  <c i="4" r="J37"/>
  <c i="1" r="AX58"/>
  <c i="4"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3" r="J39"/>
  <c r="J38"/>
  <c i="1" r="AY57"/>
  <c i="3" r="J37"/>
  <c i="1" r="AX57"/>
  <c i="3"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2" r="J37"/>
  <c r="J36"/>
  <c i="1" r="AY55"/>
  <c i="2" r="J35"/>
  <c i="1" r="AX55"/>
  <c i="2"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73"/>
  <c i="1" r="L50"/>
  <c r="AM50"/>
  <c r="AM49"/>
  <c r="L49"/>
  <c r="AM47"/>
  <c r="L47"/>
  <c r="L45"/>
  <c r="L44"/>
  <c i="2" r="BK202"/>
  <c r="BK121"/>
  <c i="1" r="AS56"/>
  <c i="2" r="J145"/>
  <c i="3" r="BK232"/>
  <c r="BK173"/>
  <c r="BK238"/>
  <c r="BK131"/>
  <c r="BK215"/>
  <c r="J113"/>
  <c r="BK134"/>
  <c i="4" r="BK122"/>
  <c r="J114"/>
  <c i="5" r="F38"/>
  <c i="1" r="BC59"/>
  <c i="6" r="J173"/>
  <c r="J103"/>
  <c r="J141"/>
  <c r="J99"/>
  <c i="8" r="BK236"/>
  <c r="J140"/>
  <c r="BK116"/>
  <c r="BK212"/>
  <c r="J124"/>
  <c r="J212"/>
  <c r="BK268"/>
  <c r="J105"/>
  <c i="10" r="BK138"/>
  <c r="J106"/>
  <c r="BK133"/>
  <c i="11" r="BK90"/>
  <c i="12" r="BK96"/>
  <c i="13" r="BK100"/>
  <c i="14" r="F38"/>
  <c i="1" r="BC72"/>
  <c i="2" r="BK127"/>
  <c r="BK166"/>
  <c r="J105"/>
  <c r="J148"/>
  <c r="BK109"/>
  <c r="J86"/>
  <c i="3" r="BK210"/>
  <c r="J215"/>
  <c r="J134"/>
  <c r="BK213"/>
  <c r="J121"/>
  <c r="J155"/>
  <c i="4" r="BK108"/>
  <c r="BK111"/>
  <c i="5" r="BK88"/>
  <c i="6" r="J124"/>
  <c r="BK182"/>
  <c r="BK151"/>
  <c r="BK110"/>
  <c r="BK144"/>
  <c i="7" r="F38"/>
  <c i="1" r="BC62"/>
  <c i="8" r="BK119"/>
  <c r="BK196"/>
  <c r="J268"/>
  <c r="J190"/>
  <c r="BK98"/>
  <c r="J240"/>
  <c r="BK113"/>
  <c i="10" r="BK140"/>
  <c r="BK110"/>
  <c r="J124"/>
  <c r="J102"/>
  <c r="J152"/>
  <c i="11" r="J90"/>
  <c i="12" r="J96"/>
  <c i="13" r="BK97"/>
  <c i="14" r="F39"/>
  <c i="1" r="BD72"/>
  <c i="2" r="BK145"/>
  <c r="BK223"/>
  <c r="J190"/>
  <c r="BK148"/>
  <c r="J182"/>
  <c r="BK102"/>
  <c r="J136"/>
  <c i="3" r="J250"/>
  <c r="J181"/>
  <c r="BK96"/>
  <c r="J167"/>
  <c r="J210"/>
  <c r="J117"/>
  <c r="BK207"/>
  <c i="4" r="J141"/>
  <c r="BK98"/>
  <c r="J108"/>
  <c i="5" r="F39"/>
  <c i="1" r="BD59"/>
  <c i="6" r="J188"/>
  <c r="J116"/>
  <c r="J134"/>
  <c i="7" r="J88"/>
  <c i="8" r="J283"/>
  <c r="J174"/>
  <c r="BK204"/>
  <c r="J286"/>
  <c r="BK219"/>
  <c r="J119"/>
  <c r="J204"/>
  <c i="9" r="J95"/>
  <c i="2" r="BK220"/>
  <c r="J118"/>
  <c r="BK162"/>
  <c r="J109"/>
  <c r="BK215"/>
  <c r="J178"/>
  <c r="J158"/>
  <c i="1" r="AS63"/>
  <c i="3" r="J109"/>
  <c r="BK181"/>
  <c r="J253"/>
  <c r="BK177"/>
  <c r="J234"/>
  <c r="J138"/>
  <c i="4" r="BK141"/>
  <c r="J126"/>
  <c i="6" r="J179"/>
  <c r="J128"/>
  <c r="BK179"/>
  <c r="BK134"/>
  <c r="J151"/>
  <c r="J121"/>
  <c i="8" r="BK256"/>
  <c r="BK167"/>
  <c r="BK264"/>
  <c r="J156"/>
  <c r="J229"/>
  <c r="J150"/>
  <c r="BK292"/>
  <c r="BK182"/>
  <c i="9" r="BK91"/>
  <c i="10" r="BK124"/>
  <c r="J129"/>
  <c r="J98"/>
  <c r="J133"/>
  <c i="12" r="BK98"/>
  <c r="J92"/>
  <c i="14" r="F37"/>
  <c i="1" r="BB72"/>
  <c i="2" r="J215"/>
  <c r="BK151"/>
  <c r="J154"/>
  <c r="J124"/>
  <c r="BK96"/>
  <c r="BK198"/>
  <c r="BK170"/>
  <c r="J127"/>
  <c i="3" r="J247"/>
  <c r="BK191"/>
  <c r="BK104"/>
  <c r="J159"/>
  <c r="BK227"/>
  <c r="BK159"/>
  <c r="J220"/>
  <c i="4" r="J138"/>
  <c r="J133"/>
  <c r="BK129"/>
  <c i="6" r="J182"/>
  <c r="J138"/>
  <c r="BK154"/>
  <c r="J176"/>
  <c r="BK128"/>
  <c i="7" r="BK88"/>
  <c i="8" r="BK261"/>
  <c r="J171"/>
  <c r="BK278"/>
  <c r="BK190"/>
  <c r="BK273"/>
  <c r="BK160"/>
  <c r="J196"/>
  <c r="BK143"/>
  <c i="10" r="BK143"/>
  <c r="J145"/>
  <c r="BK127"/>
  <c i="12" r="J98"/>
  <c i="13" r="J97"/>
  <c r="J94"/>
  <c i="2" r="J206"/>
  <c r="BK158"/>
  <c r="BK115"/>
  <c r="BK142"/>
  <c r="J115"/>
  <c r="J174"/>
  <c r="J121"/>
  <c r="BK105"/>
  <c i="3" r="BK230"/>
  <c r="BK234"/>
  <c r="J177"/>
  <c r="J242"/>
  <c r="BK163"/>
  <c r="J232"/>
  <c i="4" r="BK133"/>
  <c r="BK126"/>
  <c r="J118"/>
  <c i="5" r="J36"/>
  <c i="1" r="AW59"/>
  <c i="6" r="BK185"/>
  <c r="J131"/>
  <c i="8" r="BK286"/>
  <c r="BK178"/>
  <c r="J102"/>
  <c r="J219"/>
  <c r="BK102"/>
  <c r="J167"/>
  <c r="BK289"/>
  <c r="BK135"/>
  <c i="10" r="BK157"/>
  <c r="J127"/>
  <c r="J138"/>
  <c r="J115"/>
  <c r="BK135"/>
  <c i="11" r="BK94"/>
  <c i="12" r="J90"/>
  <c i="13" r="BK94"/>
  <c i="14" r="J90"/>
  <c i="2" r="J198"/>
  <c r="J96"/>
  <c r="BK206"/>
  <c r="BK174"/>
  <c r="BK118"/>
  <c i="1" r="AS69"/>
  <c i="2" r="J151"/>
  <c i="3" r="BK220"/>
  <c r="BK150"/>
  <c r="J213"/>
  <c r="BK155"/>
  <c r="BK250"/>
  <c r="BK146"/>
  <c r="J173"/>
  <c i="4" r="J129"/>
  <c r="BK135"/>
  <c r="J111"/>
  <c i="6" r="BK170"/>
  <c r="BK121"/>
  <c r="J157"/>
  <c r="BK96"/>
  <c r="J154"/>
  <c r="BK103"/>
  <c i="8" r="BK229"/>
  <c r="BK156"/>
  <c r="BK105"/>
  <c r="BK164"/>
  <c r="J261"/>
  <c r="BK174"/>
  <c r="J292"/>
  <c r="J160"/>
  <c i="10" r="J149"/>
  <c i="2" r="BK190"/>
  <c r="BK136"/>
  <c i="1" r="AS60"/>
  <c i="2" r="J202"/>
  <c r="J90"/>
  <c r="J102"/>
  <c i="3" r="J186"/>
  <c r="J146"/>
  <c r="BK247"/>
  <c r="J163"/>
  <c r="J230"/>
  <c r="J127"/>
  <c r="BK218"/>
  <c r="BK113"/>
  <c i="4" r="BK114"/>
  <c r="BK118"/>
  <c i="5" r="J88"/>
  <c i="6" r="BK148"/>
  <c r="BK113"/>
  <c r="J148"/>
  <c r="BK188"/>
  <c r="BK138"/>
  <c i="7" r="F39"/>
  <c i="1" r="BD62"/>
  <c i="8" r="J135"/>
  <c r="BK226"/>
  <c r="BK131"/>
  <c r="J264"/>
  <c r="BK140"/>
  <c r="BK283"/>
  <c i="10" r="BK145"/>
  <c r="BK115"/>
  <c r="J143"/>
  <c r="J120"/>
  <c r="BK149"/>
  <c i="11" r="J94"/>
  <c i="12" r="BK94"/>
  <c i="14" r="F36"/>
  <c i="1" r="BA72"/>
  <c i="2" r="BK182"/>
  <c r="BK133"/>
  <c r="BK86"/>
  <c r="BK112"/>
  <c r="BK211"/>
  <c r="BK186"/>
  <c r="J139"/>
  <c r="J112"/>
  <c r="BK93"/>
  <c i="3" r="J227"/>
  <c r="BK138"/>
  <c r="BK186"/>
  <c r="BK253"/>
  <c r="J191"/>
  <c r="BK242"/>
  <c r="BK127"/>
  <c i="4" r="J93"/>
  <c r="BK105"/>
  <c r="J105"/>
  <c i="6" r="J160"/>
  <c r="BK99"/>
  <c r="J185"/>
  <c r="BK124"/>
  <c r="BK157"/>
  <c r="J113"/>
  <c i="7" r="F36"/>
  <c i="1" r="BA62"/>
  <c i="8" r="J236"/>
  <c r="J143"/>
  <c r="J243"/>
  <c r="BK124"/>
  <c r="J164"/>
  <c i="9" r="BK95"/>
  <c i="10" r="BK120"/>
  <c r="J110"/>
  <c r="BK106"/>
  <c i="12" r="BK92"/>
  <c i="13" r="J100"/>
  <c i="14" r="BK90"/>
  <c i="2" r="BK194"/>
  <c r="J142"/>
  <c i="1" r="AS66"/>
  <c i="2" r="J223"/>
  <c r="J130"/>
  <c r="J186"/>
  <c i="3" r="J238"/>
  <c r="J199"/>
  <c r="BK205"/>
  <c r="J104"/>
  <c r="BK203"/>
  <c r="J101"/>
  <c r="BK101"/>
  <c i="4" r="BK138"/>
  <c r="J98"/>
  <c i="6" r="BK163"/>
  <c r="J96"/>
  <c r="J167"/>
  <c r="BK131"/>
  <c r="BK160"/>
  <c r="J110"/>
  <c i="8" r="BK252"/>
  <c r="J146"/>
  <c r="J252"/>
  <c r="BK150"/>
  <c r="BK240"/>
  <c r="J131"/>
  <c r="J278"/>
  <c r="BK171"/>
  <c i="9" r="J91"/>
  <c i="10" r="J135"/>
  <c r="BK152"/>
  <c r="J140"/>
  <c r="BK94"/>
  <c r="BK102"/>
  <c i="12" r="J94"/>
  <c i="13" r="J92"/>
  <c i="2" r="J211"/>
  <c r="J162"/>
  <c r="BK130"/>
  <c r="J220"/>
  <c r="J170"/>
  <c r="BK99"/>
  <c r="BK124"/>
  <c r="BK178"/>
  <c r="J99"/>
  <c i="3" r="J203"/>
  <c r="BK117"/>
  <c r="J218"/>
  <c r="BK121"/>
  <c r="BK199"/>
  <c r="J96"/>
  <c r="J131"/>
  <c i="4" r="J122"/>
  <c r="J131"/>
  <c i="6" r="BK173"/>
  <c r="J144"/>
  <c r="BK176"/>
  <c r="BK141"/>
  <c r="J170"/>
  <c r="BK116"/>
  <c i="7" r="F37"/>
  <c i="1" r="BB62"/>
  <c i="8" r="J127"/>
  <c r="J256"/>
  <c r="BK127"/>
  <c r="BK146"/>
  <c r="J273"/>
  <c r="BK109"/>
  <c i="10" r="BK129"/>
  <c i="2" r="BK154"/>
  <c r="BK90"/>
  <c r="J133"/>
  <c r="J93"/>
  <c r="J194"/>
  <c r="J166"/>
  <c r="BK139"/>
  <c i="3" r="J207"/>
  <c r="BK167"/>
  <c r="BK224"/>
  <c r="J150"/>
  <c r="J224"/>
  <c r="BK109"/>
  <c r="J205"/>
  <c i="4" r="J135"/>
  <c r="BK131"/>
  <c r="BK93"/>
  <c i="5" r="F37"/>
  <c i="1" r="BB59"/>
  <c i="6" r="J163"/>
  <c r="J107"/>
  <c r="BK167"/>
  <c r="BK107"/>
  <c i="8" r="J289"/>
  <c r="J226"/>
  <c r="J109"/>
  <c r="J182"/>
  <c r="J98"/>
  <c r="J178"/>
  <c r="J113"/>
  <c r="BK243"/>
  <c r="J116"/>
  <c i="10" r="BK131"/>
  <c r="BK98"/>
  <c r="J131"/>
  <c r="J157"/>
  <c r="J94"/>
  <c i="12" r="BK90"/>
  <c i="13" r="BK92"/>
  <c i="2" l="1" r="R85"/>
  <c r="R84"/>
  <c r="R83"/>
  <c r="R210"/>
  <c r="R219"/>
  <c i="3" r="T95"/>
  <c r="T154"/>
  <c r="P162"/>
  <c r="T198"/>
  <c r="R246"/>
  <c r="R245"/>
  <c i="4" r="BK92"/>
  <c r="J92"/>
  <c r="J65"/>
  <c r="P104"/>
  <c r="P125"/>
  <c i="6" r="T95"/>
  <c r="R106"/>
  <c r="T120"/>
  <c r="P127"/>
  <c r="T137"/>
  <c r="P147"/>
  <c r="P166"/>
  <c i="8" r="T97"/>
  <c r="BK126"/>
  <c r="J126"/>
  <c r="J67"/>
  <c r="R139"/>
  <c r="P149"/>
  <c r="R260"/>
  <c r="T282"/>
  <c r="T281"/>
  <c i="10" r="T93"/>
  <c r="BK119"/>
  <c r="J119"/>
  <c r="J67"/>
  <c r="BK126"/>
  <c r="J126"/>
  <c r="J68"/>
  <c i="11" r="R89"/>
  <c r="R88"/>
  <c r="R87"/>
  <c i="12" r="BK89"/>
  <c r="J89"/>
  <c r="J65"/>
  <c i="13" r="BK91"/>
  <c r="J91"/>
  <c r="J65"/>
  <c i="2" r="P85"/>
  <c r="P84"/>
  <c r="P83"/>
  <c i="1" r="AU55"/>
  <c i="2" r="P210"/>
  <c r="P219"/>
  <c i="3" r="R95"/>
  <c r="R154"/>
  <c r="T162"/>
  <c r="BK198"/>
  <c r="J198"/>
  <c r="J68"/>
  <c r="P246"/>
  <c r="P245"/>
  <c i="4" r="P92"/>
  <c r="P91"/>
  <c r="P90"/>
  <c i="1" r="AU58"/>
  <c i="4" r="BK104"/>
  <c r="J104"/>
  <c r="J66"/>
  <c r="BK125"/>
  <c r="J125"/>
  <c r="J67"/>
  <c i="6" r="P95"/>
  <c r="P106"/>
  <c r="BK120"/>
  <c r="J120"/>
  <c r="J68"/>
  <c r="T127"/>
  <c r="R137"/>
  <c r="T147"/>
  <c r="R166"/>
  <c i="8" r="R97"/>
  <c r="R126"/>
  <c r="BK139"/>
  <c r="J139"/>
  <c r="J68"/>
  <c r="T149"/>
  <c r="T260"/>
  <c r="R282"/>
  <c r="R281"/>
  <c i="10" r="P93"/>
  <c r="R119"/>
  <c r="R126"/>
  <c i="11" r="T89"/>
  <c r="T88"/>
  <c r="T87"/>
  <c i="12" r="R89"/>
  <c r="R88"/>
  <c r="R87"/>
  <c i="13" r="R91"/>
  <c r="R90"/>
  <c r="R89"/>
  <c i="2" r="BK85"/>
  <c r="J85"/>
  <c r="J61"/>
  <c r="BK210"/>
  <c r="J210"/>
  <c r="J62"/>
  <c r="BK219"/>
  <c r="J219"/>
  <c r="J63"/>
  <c i="3" r="BK95"/>
  <c r="J95"/>
  <c r="J65"/>
  <c r="BK154"/>
  <c r="J154"/>
  <c r="J66"/>
  <c r="BK162"/>
  <c r="J162"/>
  <c r="J67"/>
  <c r="P198"/>
  <c r="BK246"/>
  <c r="J246"/>
  <c r="J71"/>
  <c i="4" r="T92"/>
  <c r="R104"/>
  <c r="R125"/>
  <c i="6" r="R95"/>
  <c r="BK106"/>
  <c r="J106"/>
  <c r="J66"/>
  <c r="R120"/>
  <c r="R127"/>
  <c r="BK137"/>
  <c r="J137"/>
  <c r="J70"/>
  <c r="BK147"/>
  <c r="J147"/>
  <c r="J71"/>
  <c r="T166"/>
  <c i="8" r="BK97"/>
  <c r="J97"/>
  <c r="J65"/>
  <c r="T126"/>
  <c r="T139"/>
  <c r="BK149"/>
  <c r="J149"/>
  <c r="J69"/>
  <c r="BK260"/>
  <c r="J260"/>
  <c r="J70"/>
  <c r="BK282"/>
  <c r="J282"/>
  <c r="J73"/>
  <c i="10" r="BK93"/>
  <c r="J93"/>
  <c r="J65"/>
  <c r="T119"/>
  <c r="P126"/>
  <c i="11" r="P89"/>
  <c r="P88"/>
  <c r="P87"/>
  <c i="1" r="AU68"/>
  <c i="12" r="P89"/>
  <c r="P88"/>
  <c r="P87"/>
  <c i="1" r="AU70"/>
  <c i="13" r="P91"/>
  <c r="P90"/>
  <c r="P89"/>
  <c i="1" r="AU71"/>
  <c i="2" r="T85"/>
  <c r="T84"/>
  <c r="T83"/>
  <c r="T210"/>
  <c r="T219"/>
  <c i="3" r="P95"/>
  <c r="P94"/>
  <c r="P93"/>
  <c i="1" r="AU57"/>
  <c i="3" r="P154"/>
  <c r="R162"/>
  <c r="R198"/>
  <c r="T246"/>
  <c r="T245"/>
  <c i="4" r="R92"/>
  <c r="R91"/>
  <c r="R90"/>
  <c r="T104"/>
  <c r="T125"/>
  <c i="6" r="BK95"/>
  <c r="J95"/>
  <c r="J64"/>
  <c r="T106"/>
  <c r="P120"/>
  <c r="BK127"/>
  <c r="J127"/>
  <c r="J69"/>
  <c r="P137"/>
  <c r="R147"/>
  <c r="BK166"/>
  <c r="J166"/>
  <c r="J72"/>
  <c i="8" r="P97"/>
  <c r="P126"/>
  <c r="P139"/>
  <c r="R149"/>
  <c r="P260"/>
  <c r="P282"/>
  <c r="P281"/>
  <c i="10" r="R93"/>
  <c r="R92"/>
  <c r="R91"/>
  <c r="P119"/>
  <c r="T126"/>
  <c i="11" r="BK89"/>
  <c r="J89"/>
  <c r="J65"/>
  <c i="12" r="T89"/>
  <c r="T88"/>
  <c r="T87"/>
  <c i="13" r="T91"/>
  <c r="T90"/>
  <c r="T89"/>
  <c i="4" r="BK140"/>
  <c r="J140"/>
  <c r="J68"/>
  <c i="9" r="BK94"/>
  <c r="J94"/>
  <c r="J66"/>
  <c i="10" r="BK156"/>
  <c r="J156"/>
  <c r="J69"/>
  <c i="13" r="BK96"/>
  <c r="J96"/>
  <c r="J66"/>
  <c r="BK99"/>
  <c r="J99"/>
  <c r="J67"/>
  <c i="14" r="BK89"/>
  <c r="BK88"/>
  <c r="J88"/>
  <c r="J64"/>
  <c i="3" r="BK241"/>
  <c r="J241"/>
  <c r="J69"/>
  <c i="7" r="BK87"/>
  <c r="J87"/>
  <c r="J64"/>
  <c i="8" r="BK123"/>
  <c r="J123"/>
  <c r="J66"/>
  <c r="BK277"/>
  <c r="J277"/>
  <c r="J71"/>
  <c i="10" r="BK114"/>
  <c r="J114"/>
  <c r="J66"/>
  <c i="5" r="BK87"/>
  <c r="J87"/>
  <c r="J64"/>
  <c i="6" r="BK102"/>
  <c r="J102"/>
  <c r="J65"/>
  <c i="9" r="BK90"/>
  <c r="J90"/>
  <c r="J65"/>
  <c i="14" r="J81"/>
  <c r="BE90"/>
  <c r="E50"/>
  <c r="F84"/>
  <c i="13" r="E50"/>
  <c r="J56"/>
  <c r="BE92"/>
  <c r="BE94"/>
  <c r="F59"/>
  <c r="BE97"/>
  <c r="BE100"/>
  <c i="12" r="E50"/>
  <c r="F59"/>
  <c r="J81"/>
  <c r="BE90"/>
  <c r="BE92"/>
  <c r="BE98"/>
  <c r="BE94"/>
  <c r="BE96"/>
  <c i="11" r="J56"/>
  <c r="E75"/>
  <c r="BE90"/>
  <c r="BE94"/>
  <c r="F84"/>
  <c i="10" r="E79"/>
  <c r="J85"/>
  <c r="BE106"/>
  <c r="BE120"/>
  <c r="BE124"/>
  <c r="BE127"/>
  <c r="BE129"/>
  <c r="BE145"/>
  <c r="BE98"/>
  <c r="BE135"/>
  <c r="BE138"/>
  <c r="BE149"/>
  <c r="BE110"/>
  <c r="BE115"/>
  <c r="BE133"/>
  <c r="BE140"/>
  <c r="BE143"/>
  <c r="BE157"/>
  <c r="F59"/>
  <c r="BE94"/>
  <c r="BE102"/>
  <c r="BE131"/>
  <c r="BE152"/>
  <c i="9" r="E50"/>
  <c r="J56"/>
  <c r="F59"/>
  <c r="BE91"/>
  <c r="BE95"/>
  <c i="7" r="BK86"/>
  <c r="J86"/>
  <c i="8" r="E50"/>
  <c r="F59"/>
  <c r="BE119"/>
  <c r="BE124"/>
  <c r="BE143"/>
  <c r="BE146"/>
  <c r="BE150"/>
  <c r="BE164"/>
  <c r="BE174"/>
  <c r="BE178"/>
  <c r="BE190"/>
  <c r="BE204"/>
  <c r="BE229"/>
  <c r="BE252"/>
  <c r="BE256"/>
  <c r="BE292"/>
  <c r="J56"/>
  <c r="BE102"/>
  <c r="BE131"/>
  <c r="BE167"/>
  <c r="BE196"/>
  <c r="BE219"/>
  <c r="BE261"/>
  <c r="BE264"/>
  <c r="BE278"/>
  <c r="BE98"/>
  <c r="BE105"/>
  <c r="BE109"/>
  <c r="BE113"/>
  <c r="BE116"/>
  <c r="BE135"/>
  <c r="BE140"/>
  <c r="BE156"/>
  <c r="BE171"/>
  <c r="BE182"/>
  <c r="BE226"/>
  <c r="BE236"/>
  <c r="BE240"/>
  <c r="BE268"/>
  <c r="BE283"/>
  <c r="BE286"/>
  <c r="BE289"/>
  <c r="BE127"/>
  <c r="BE160"/>
  <c r="BE212"/>
  <c r="BE243"/>
  <c r="BE273"/>
  <c i="7" r="J56"/>
  <c r="F59"/>
  <c r="E74"/>
  <c r="BE88"/>
  <c i="6" r="E50"/>
  <c r="J56"/>
  <c r="BE96"/>
  <c r="BE99"/>
  <c r="BE116"/>
  <c r="BE138"/>
  <c r="BE141"/>
  <c r="BE157"/>
  <c r="BE182"/>
  <c r="F59"/>
  <c r="BE103"/>
  <c r="BE113"/>
  <c r="BE121"/>
  <c r="BE124"/>
  <c r="BE128"/>
  <c r="BE131"/>
  <c r="BE144"/>
  <c r="BE148"/>
  <c r="BE151"/>
  <c r="BE167"/>
  <c r="BE173"/>
  <c r="BE179"/>
  <c r="BE185"/>
  <c r="BE188"/>
  <c r="BE107"/>
  <c r="BE110"/>
  <c r="BE134"/>
  <c r="BE154"/>
  <c r="BE160"/>
  <c r="BE163"/>
  <c r="BE170"/>
  <c r="BE176"/>
  <c i="5" r="J56"/>
  <c r="E74"/>
  <c r="F83"/>
  <c r="BE88"/>
  <c i="3" r="BK94"/>
  <c r="J94"/>
  <c r="J64"/>
  <c r="BK245"/>
  <c r="J245"/>
  <c r="J70"/>
  <c i="4" r="E78"/>
  <c r="F87"/>
  <c r="BE98"/>
  <c r="BE108"/>
  <c r="BE126"/>
  <c r="BE129"/>
  <c r="BE135"/>
  <c r="BE138"/>
  <c r="J56"/>
  <c r="BE93"/>
  <c r="BE114"/>
  <c r="BE122"/>
  <c r="BE133"/>
  <c r="BE141"/>
  <c r="BE105"/>
  <c r="BE111"/>
  <c r="BE118"/>
  <c r="BE131"/>
  <c i="3" r="J87"/>
  <c r="BE138"/>
  <c r="BE146"/>
  <c r="BE163"/>
  <c r="BE177"/>
  <c r="BE181"/>
  <c r="BE186"/>
  <c r="BE199"/>
  <c r="BE213"/>
  <c r="BE224"/>
  <c r="BE227"/>
  <c r="BE247"/>
  <c r="F59"/>
  <c r="BE96"/>
  <c r="BE101"/>
  <c r="BE104"/>
  <c r="BE131"/>
  <c r="BE134"/>
  <c r="BE150"/>
  <c r="BE207"/>
  <c r="BE218"/>
  <c r="BE232"/>
  <c r="BE238"/>
  <c r="BE253"/>
  <c r="E50"/>
  <c r="BE109"/>
  <c r="BE113"/>
  <c r="BE117"/>
  <c r="BE167"/>
  <c r="BE173"/>
  <c r="BE191"/>
  <c r="BE203"/>
  <c r="BE205"/>
  <c r="BE230"/>
  <c r="BE242"/>
  <c r="BE250"/>
  <c r="BE121"/>
  <c r="BE127"/>
  <c r="BE155"/>
  <c r="BE159"/>
  <c r="BE210"/>
  <c r="BE215"/>
  <c r="BE220"/>
  <c r="BE234"/>
  <c i="2" r="E48"/>
  <c r="J54"/>
  <c r="F79"/>
  <c r="BE86"/>
  <c r="BE112"/>
  <c r="BE118"/>
  <c r="BE124"/>
  <c r="BE127"/>
  <c r="BE148"/>
  <c r="BE151"/>
  <c r="BE162"/>
  <c r="BE182"/>
  <c r="J80"/>
  <c r="BE90"/>
  <c r="BE93"/>
  <c r="BE96"/>
  <c r="BE109"/>
  <c r="BE115"/>
  <c r="BE121"/>
  <c r="BE133"/>
  <c r="BE139"/>
  <c r="BE142"/>
  <c r="BE145"/>
  <c r="BE158"/>
  <c r="BE178"/>
  <c r="BE186"/>
  <c r="BE194"/>
  <c r="BE215"/>
  <c r="BE220"/>
  <c r="F55"/>
  <c r="BE130"/>
  <c r="BE136"/>
  <c r="BE154"/>
  <c r="BE174"/>
  <c r="BE190"/>
  <c r="BE202"/>
  <c r="BE211"/>
  <c r="J52"/>
  <c r="BE99"/>
  <c r="BE102"/>
  <c r="BE105"/>
  <c r="BE166"/>
  <c r="BE170"/>
  <c r="BE198"/>
  <c r="BE206"/>
  <c r="BE223"/>
  <c r="F36"/>
  <c i="1" r="BC55"/>
  <c i="8" r="F38"/>
  <c i="1" r="BC64"/>
  <c i="7" r="J36"/>
  <c i="1" r="AW62"/>
  <c i="8" r="J36"/>
  <c i="1" r="AW64"/>
  <c r="AS54"/>
  <c i="4" r="F38"/>
  <c i="1" r="BC58"/>
  <c i="8" r="F36"/>
  <c i="1" r="BA64"/>
  <c i="7" r="J32"/>
  <c i="9" r="F39"/>
  <c i="1" r="BD65"/>
  <c i="11" r="F37"/>
  <c i="1" r="BB68"/>
  <c i="13" r="F36"/>
  <c i="1" r="BA71"/>
  <c i="2" r="F35"/>
  <c i="1" r="BB55"/>
  <c i="10" r="F37"/>
  <c i="1" r="BB67"/>
  <c i="14" r="J36"/>
  <c i="1" r="AW72"/>
  <c i="2" r="F34"/>
  <c i="1" r="BA55"/>
  <c i="7" r="J35"/>
  <c i="1" r="AV62"/>
  <c i="10" r="F39"/>
  <c i="1" r="BD67"/>
  <c i="13" r="J36"/>
  <c i="1" r="AW71"/>
  <c i="3" r="F36"/>
  <c i="1" r="BA57"/>
  <c i="10" r="F36"/>
  <c i="1" r="BA67"/>
  <c i="2" r="F37"/>
  <c i="1" r="BD55"/>
  <c i="12" r="J36"/>
  <c i="1" r="AW70"/>
  <c i="14" r="F35"/>
  <c i="1" r="AZ72"/>
  <c i="3" r="F37"/>
  <c i="1" r="BB57"/>
  <c i="11" r="F36"/>
  <c i="1" r="BA68"/>
  <c i="11" r="J36"/>
  <c i="1" r="AW68"/>
  <c i="12" r="F38"/>
  <c i="1" r="BC70"/>
  <c i="3" r="F38"/>
  <c i="1" r="BC57"/>
  <c i="9" r="J36"/>
  <c i="1" r="AW65"/>
  <c i="11" r="F38"/>
  <c i="1" r="BC68"/>
  <c i="12" r="F36"/>
  <c i="1" r="BA70"/>
  <c i="2" r="J34"/>
  <c i="1" r="AW55"/>
  <c i="6" r="J36"/>
  <c i="1" r="AW61"/>
  <c i="9" r="F38"/>
  <c i="1" r="BC65"/>
  <c i="9" r="F37"/>
  <c i="1" r="BB65"/>
  <c i="10" r="F38"/>
  <c i="1" r="BC67"/>
  <c i="4" r="J36"/>
  <c i="1" r="AW58"/>
  <c i="8" r="F39"/>
  <c i="1" r="BD64"/>
  <c i="4" r="F39"/>
  <c i="1" r="BD58"/>
  <c i="6" r="F36"/>
  <c i="1" r="BA61"/>
  <c r="BA60"/>
  <c r="AW60"/>
  <c i="8" r="F37"/>
  <c i="1" r="BB64"/>
  <c i="4" r="F36"/>
  <c i="1" r="BA58"/>
  <c i="5" r="J35"/>
  <c i="1" r="AV59"/>
  <c r="AT59"/>
  <c i="6" r="F38"/>
  <c i="1" r="BC61"/>
  <c r="BC60"/>
  <c r="AY60"/>
  <c i="11" r="F39"/>
  <c i="1" r="BD68"/>
  <c i="13" r="F39"/>
  <c i="1" r="BD71"/>
  <c i="3" r="F39"/>
  <c i="1" r="BD57"/>
  <c i="12" r="F37"/>
  <c i="1" r="BB70"/>
  <c i="13" r="F38"/>
  <c i="1" r="BC71"/>
  <c i="3" r="J36"/>
  <c i="1" r="AW57"/>
  <c i="6" r="F39"/>
  <c i="1" r="BD61"/>
  <c r="BD60"/>
  <c i="9" r="F36"/>
  <c i="1" r="BA65"/>
  <c i="10" r="J36"/>
  <c i="1" r="AW67"/>
  <c i="12" r="F39"/>
  <c i="1" r="BD70"/>
  <c i="4" r="F37"/>
  <c i="1" r="BB58"/>
  <c i="5" r="F36"/>
  <c i="1" r="BA59"/>
  <c i="6" r="F37"/>
  <c i="1" r="BB61"/>
  <c r="BB60"/>
  <c r="AX60"/>
  <c i="13" r="F37"/>
  <c i="1" r="BB71"/>
  <c i="6" l="1" r="R119"/>
  <c i="10" r="P92"/>
  <c r="P91"/>
  <c i="1" r="AU67"/>
  <c i="8" r="R96"/>
  <c r="R95"/>
  <c i="6" r="T119"/>
  <c i="4" r="T91"/>
  <c r="T90"/>
  <c i="3" r="R94"/>
  <c r="R93"/>
  <c i="10" r="T92"/>
  <c r="T91"/>
  <c i="8" r="T96"/>
  <c r="T95"/>
  <c i="6" r="T94"/>
  <c i="8" r="P96"/>
  <c r="P95"/>
  <c i="1" r="AU64"/>
  <c i="6" r="P119"/>
  <c r="P94"/>
  <c i="1" r="AU61"/>
  <c i="3" r="T94"/>
  <c r="T93"/>
  <c i="6" r="R94"/>
  <c i="14" r="J89"/>
  <c r="J65"/>
  <c i="4" r="BK91"/>
  <c r="J91"/>
  <c r="J64"/>
  <c i="6" r="BK119"/>
  <c r="J119"/>
  <c r="J67"/>
  <c i="9" r="BK89"/>
  <c r="J89"/>
  <c r="J64"/>
  <c i="13" r="BK90"/>
  <c r="J90"/>
  <c r="J64"/>
  <c i="2" r="BK84"/>
  <c r="J84"/>
  <c r="J60"/>
  <c i="8" r="BK96"/>
  <c r="BK95"/>
  <c r="J95"/>
  <c r="BK281"/>
  <c r="J281"/>
  <c r="J72"/>
  <c i="11" r="BK88"/>
  <c r="J88"/>
  <c r="J64"/>
  <c i="14" r="BK87"/>
  <c r="J87"/>
  <c r="J63"/>
  <c i="5" r="BK86"/>
  <c r="J86"/>
  <c i="10" r="BK92"/>
  <c r="BK91"/>
  <c r="J91"/>
  <c r="J63"/>
  <c i="12" r="BK88"/>
  <c r="J88"/>
  <c r="J64"/>
  <c i="1" r="AG62"/>
  <c i="7" r="J63"/>
  <c r="J41"/>
  <c i="3" r="BK93"/>
  <c r="J93"/>
  <c r="J63"/>
  <c i="4" r="F35"/>
  <c i="1" r="AZ58"/>
  <c i="11" r="F35"/>
  <c i="1" r="AZ68"/>
  <c r="BB69"/>
  <c r="AX69"/>
  <c i="3" r="J35"/>
  <c i="1" r="AV57"/>
  <c r="AT57"/>
  <c r="AU56"/>
  <c r="BB63"/>
  <c r="AX63"/>
  <c r="BC63"/>
  <c r="AY63"/>
  <c i="12" r="J35"/>
  <c i="1" r="AV70"/>
  <c r="AT70"/>
  <c r="AT62"/>
  <c r="AN62"/>
  <c i="12" r="F35"/>
  <c i="1" r="AZ70"/>
  <c i="2" r="F33"/>
  <c i="1" r="AZ55"/>
  <c r="AU63"/>
  <c r="BA56"/>
  <c r="AW56"/>
  <c r="BA63"/>
  <c r="AW63"/>
  <c i="9" r="F35"/>
  <c i="1" r="AZ65"/>
  <c i="13" r="J35"/>
  <c i="1" r="AV71"/>
  <c r="AT71"/>
  <c r="BC69"/>
  <c r="AY69"/>
  <c i="6" r="F35"/>
  <c i="1" r="AZ61"/>
  <c i="9" r="J35"/>
  <c i="1" r="AV65"/>
  <c r="AT65"/>
  <c i="8" r="J32"/>
  <c i="1" r="AG64"/>
  <c i="2" r="J33"/>
  <c i="1" r="AV55"/>
  <c r="AT55"/>
  <c r="BA66"/>
  <c r="AW66"/>
  <c i="14" r="J35"/>
  <c i="1" r="AV72"/>
  <c r="AT72"/>
  <c r="AU66"/>
  <c r="BB56"/>
  <c r="AX56"/>
  <c i="8" r="J35"/>
  <c i="1" r="AV64"/>
  <c r="AT64"/>
  <c i="10" r="J35"/>
  <c i="1" r="AV67"/>
  <c r="AT67"/>
  <c i="3" r="F35"/>
  <c i="1" r="AZ57"/>
  <c r="BD63"/>
  <c r="BD69"/>
  <c r="BD56"/>
  <c r="BC66"/>
  <c r="AY66"/>
  <c i="11" r="J35"/>
  <c i="1" r="AV68"/>
  <c r="AT68"/>
  <c r="AU69"/>
  <c i="7" r="F35"/>
  <c i="1" r="AZ62"/>
  <c r="BD66"/>
  <c r="BB66"/>
  <c r="AX66"/>
  <c i="13" r="F35"/>
  <c i="1" r="AZ71"/>
  <c r="BA69"/>
  <c r="AW69"/>
  <c i="5" r="F35"/>
  <c i="1" r="AZ59"/>
  <c i="6" r="J35"/>
  <c i="1" r="AV61"/>
  <c r="AT61"/>
  <c i="5" r="J32"/>
  <c i="1" r="AG59"/>
  <c i="4" r="J35"/>
  <c i="1" r="AV58"/>
  <c r="AT58"/>
  <c i="10" r="F35"/>
  <c i="1" r="AZ67"/>
  <c r="BC56"/>
  <c r="AY56"/>
  <c i="8" r="F35"/>
  <c i="1" r="AZ64"/>
  <c r="AU60"/>
  <c i="5" l="1" r="J41"/>
  <c i="6" r="BK94"/>
  <c r="J94"/>
  <c r="J63"/>
  <c i="8" r="J63"/>
  <c i="12" r="BK87"/>
  <c r="J87"/>
  <c i="2" r="BK83"/>
  <c r="J83"/>
  <c i="8" r="J96"/>
  <c r="J64"/>
  <c i="10" r="J92"/>
  <c r="J64"/>
  <c i="9" r="BK88"/>
  <c r="J88"/>
  <c r="J63"/>
  <c i="13" r="BK89"/>
  <c r="J89"/>
  <c r="J63"/>
  <c i="4" r="BK90"/>
  <c r="J90"/>
  <c r="J63"/>
  <c i="11" r="BK87"/>
  <c r="J87"/>
  <c r="J63"/>
  <c i="5" r="J63"/>
  <c i="8" r="J41"/>
  <c i="1" r="AN59"/>
  <c r="AN64"/>
  <c r="AU54"/>
  <c i="2" r="J30"/>
  <c i="1" r="AG55"/>
  <c r="AZ66"/>
  <c r="AV66"/>
  <c r="AT66"/>
  <c i="3" r="J32"/>
  <c i="1" r="AG57"/>
  <c r="BB54"/>
  <c r="AX54"/>
  <c r="AZ56"/>
  <c r="AV56"/>
  <c r="AT56"/>
  <c r="BC54"/>
  <c r="AY54"/>
  <c r="BD54"/>
  <c r="W33"/>
  <c r="AZ63"/>
  <c r="AV63"/>
  <c r="AT63"/>
  <c i="14" r="J32"/>
  <c i="1" r="AG72"/>
  <c i="12" r="J32"/>
  <c i="1" r="AG70"/>
  <c r="BA54"/>
  <c r="W30"/>
  <c i="10" r="J32"/>
  <c i="1" r="AG67"/>
  <c r="AZ69"/>
  <c r="AV69"/>
  <c r="AT69"/>
  <c r="AZ60"/>
  <c r="AV60"/>
  <c r="AT60"/>
  <c i="10" l="1" r="J41"/>
  <c i="14" r="J41"/>
  <c i="12" r="J41"/>
  <c i="2" r="J39"/>
  <c r="J59"/>
  <c i="12" r="J63"/>
  <c i="3" r="J41"/>
  <c i="1" r="AN57"/>
  <c r="AN67"/>
  <c r="AN70"/>
  <c r="AN55"/>
  <c r="AN72"/>
  <c i="4" r="J32"/>
  <c i="1" r="AG58"/>
  <c r="AG56"/>
  <c r="AN56"/>
  <c r="W31"/>
  <c r="AW54"/>
  <c r="AK30"/>
  <c i="9" r="J32"/>
  <c i="1" r="AG65"/>
  <c r="AG63"/>
  <c r="W32"/>
  <c i="11" r="J32"/>
  <c i="1" r="AG68"/>
  <c r="AG66"/>
  <c i="13" r="J32"/>
  <c i="1" r="AG71"/>
  <c r="AG69"/>
  <c r="AZ54"/>
  <c r="AV54"/>
  <c r="AK29"/>
  <c i="6" r="J32"/>
  <c i="1" r="AG61"/>
  <c r="AG60"/>
  <c i="4" l="1" r="J41"/>
  <c i="11" r="J41"/>
  <c i="6" r="J41"/>
  <c i="9" r="J41"/>
  <c i="13" r="J41"/>
  <c i="1" r="AN61"/>
  <c r="AN71"/>
  <c r="AN58"/>
  <c r="AN65"/>
  <c r="AN68"/>
  <c r="AN63"/>
  <c r="AN69"/>
  <c r="AN66"/>
  <c r="AN60"/>
  <c r="W2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<sst xmlns="http://schemas.openxmlformats.org/spreadsheetml/2006/main">
  <si>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</si>
  <si>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</si>
  <si>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</si>
  <si>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</si>
  <si>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</si>
  <si>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{4434e1a4-31b4-4804-a757-a11f2a6f2da6}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</si>
  <si>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</si>
  <si>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</si>
  <si>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</si>
  <si>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</si>
  <si>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</si>
  <si>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</si>
  <si>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</si>
  <si>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</si>
  <si>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</si>
  <si>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20190312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</si>
  <si>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</si>
  <si>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</si>
  <si>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Šluknov - Fukov I. etapa (2022)</t>
  </si>
  <si>
    <t>KSO:</t>
  </si>
  <si>
    <t>CC-CZ:</t>
  </si>
  <si>
    <t>Místo:</t>
  </si>
  <si>
    <t>Šluknov</t>
  </si>
  <si>
    <t>Datum:</t>
  </si>
  <si>
    <t>16. 11. 2022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</si>
  <si>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</si>
  <si>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</si>
  <si>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</si>
  <si>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</si>
  <si>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</si>
  <si>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</si>
  <si>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</si>
  <si>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Ing. Kňákal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</si>
  <si>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</si>
  <si>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</si>
  <si>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</si>
  <si>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</si>
  <si>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</si>
  <si>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</si>
  <si>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</si>
  <si>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</si>
  <si>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</si>
  <si>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</si>
  <si>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</si>
  <si>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</si>
  <si>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</si>
  <si>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</si>
  <si>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</si>
  <si>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</si>
  <si>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</si>
  <si>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</si>
  <si>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</si>
  <si>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</si>
  <si>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</si>
  <si>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</si>
  <si>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</si>
  <si>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</si>
  <si>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</si>
  <si>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</si>
  <si>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</si>
  <si>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</si>
  <si>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</si>
  <si>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</si>
  <si>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</si>
  <si>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</si>
  <si>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</si>
  <si>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</si>
  <si>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</si>
  <si>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</si>
  <si>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</si>
  <si>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</si>
  <si>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</si>
  <si>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</si>
  <si>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</si>
  <si>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</si>
  <si>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</si>
  <si>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</si>
  <si>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</si>
  <si>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SO 001 Bourací práce a kácení dřevin</t>
  </si>
  <si>
    <t>STA</t>
  </si>
  <si>
    <t>1</t>
  </si>
  <si>
    <t>{55ae66cc-16fb-41bf-8ead-a6d69062a595}</t>
  </si>
  <si>
    <t>2</t>
  </si>
  <si>
    <t>03</t>
  </si>
  <si>
    <t>SO 101 Stezka se společným provozem pro pěší a cyklisty</t>
  </si>
  <si>
    <t>{c2ee50a1-766c-499d-aef7-c08d699137df}</t>
  </si>
  <si>
    <t>I etapa A</t>
  </si>
  <si>
    <t>přímé výdaje</t>
  </si>
  <si>
    <t>Soupis</t>
  </si>
  <si>
    <t>{0782e104-5a46-45ea-abc8-0ba5d42cd6c3}</t>
  </si>
  <si>
    <t>I etapa B</t>
  </si>
  <si>
    <t>přímé doprovodné výdaje</t>
  </si>
  <si>
    <t>{ccd04b3a-b286-470a-9360-5161d085f66b}</t>
  </si>
  <si>
    <t>I.etapa C</t>
  </si>
  <si>
    <t>nepřímé náklady</t>
  </si>
  <si>
    <t>{8fe38c9c-a3c0-4749-b5ce-a043e4ffa167}</t>
  </si>
  <si>
    <t>04</t>
  </si>
  <si>
    <t>SO 201 - Most přes Sprévu</t>
  </si>
  <si>
    <t>{e59740ec-d9dd-40da-9452-cf217c134782}</t>
  </si>
  <si>
    <t>201a</t>
  </si>
  <si>
    <t>{290dc133-78cc-4d57-ae2e-3c886b6a8ff5}</t>
  </si>
  <si>
    <t>201b</t>
  </si>
  <si>
    <t>{ffcb9208-843a-4645-85a9-846d65e85bf2}</t>
  </si>
  <si>
    <t>05</t>
  </si>
  <si>
    <t>SO 202 - sanace mostu</t>
  </si>
  <si>
    <t>{ccf8e33f-4bd7-45c6-be7b-cf622f79cb01}</t>
  </si>
  <si>
    <t>202a</t>
  </si>
  <si>
    <t>{cc7d76b0-9f4c-4d3c-b639-69b1937f6bec}</t>
  </si>
  <si>
    <t>202b</t>
  </si>
  <si>
    <t>{a168289d-44ee-4052-8143-c7477165965c}</t>
  </si>
  <si>
    <t>SO 301</t>
  </si>
  <si>
    <t>Vodohospodářské objekty - propustky</t>
  </si>
  <si>
    <t>{eb1ccd1f-4080-447b-843c-25b810720f32}</t>
  </si>
  <si>
    <t>301a</t>
  </si>
  <si>
    <t>{5952f615-440a-457f-a3b2-e0f1bbc97daa}</t>
  </si>
  <si>
    <t>301b</t>
  </si>
  <si>
    <t>{f702bb45-e84a-477b-8715-264449ecaabc}</t>
  </si>
  <si>
    <t>08</t>
  </si>
  <si>
    <t xml:space="preserve">VRN </t>
  </si>
  <si>
    <t>{30fa3c3e-2178-49c3-b7bc-ee4d97f2570e}</t>
  </si>
  <si>
    <t>08a</t>
  </si>
  <si>
    <t>VRN přímé výdaje</t>
  </si>
  <si>
    <t>{d5109b20-0488-49b6-8e24-b1a6635560ab}</t>
  </si>
  <si>
    <t>08b</t>
  </si>
  <si>
    <t>VRN nepřímé náklady</t>
  </si>
  <si>
    <t>{8def66a2-81b6-459c-845e-b00591d66ecf}</t>
  </si>
  <si>
    <t>08c</t>
  </si>
  <si>
    <t>VRN přímé doprovodné výdaje</t>
  </si>
  <si>
    <t>{87b70268-4c25-47a1-9293-8c86ba53b267}</t>
  </si>
  <si>
    <t>KRYCÍ LIST SOUPISU PRACÍ</t>
  </si>
  <si>
    <t>Objekt:</t>
  </si>
  <si>
    <t>02 - SO 001 Bourací práce a kácení dřevin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</si>
  <si>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</si>
  <si>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</si>
  <si>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</si>
  <si>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</si>
  <si>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</si>
  <si>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</si>
  <si>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</si>
  <si>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</si>
  <si>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</si>
  <si>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</si>
  <si>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</si>
  <si>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</si>
  <si>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</si>
  <si>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</si>
  <si>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</si>
  <si>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</si>
  <si>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</si>
  <si>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</si>
  <si>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</si>
  <si>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</si>
  <si>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</si>
  <si>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</si>
  <si>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</si>
  <si>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</si>
  <si>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</si>
  <si>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</si>
  <si>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</si>
  <si>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</si>
  <si>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</si>
  <si>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</si>
  <si>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2022 02</t>
  </si>
  <si>
    <t>4</t>
  </si>
  <si>
    <t>1518311612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</si>
  <si>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</si>
  <si>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</si>
  <si>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</si>
  <si>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https://podminky.urs.cz/item/CS_URS_2022_02/111251102</t>
  </si>
  <si>
    <t>VV</t>
  </si>
  <si>
    <t>365+79</t>
  </si>
  <si>
    <t>112101101</t>
  </si>
  <si>
    <t>Odstranění stromů listnatých průměru kmene přes 100 do 300 mm</t>
  </si>
  <si>
    <t>kus</t>
  </si>
  <si>
    <t>1550611345</t>
  </si>
  <si>
    <t>Odstranění stromů s odřezáním kmene a s odvětvením listnatých, průměru kmene přes 100 do 300 mm</t>
  </si>
  <si>
    <t>https://podminky.urs.cz/item/CS_URS_2022_02/112101101</t>
  </si>
  <si>
    <t>3</t>
  </si>
  <si>
    <t>529560436</t>
  </si>
  <si>
    <t>112101102</t>
  </si>
  <si>
    <t>Odstranění stromů listnatých průměru kmene přes 300 do 500 mm</t>
  </si>
  <si>
    <t>1873822206</t>
  </si>
  <si>
    <t>Odstranění stromů s odřezáním kmene a s odvětvením listnatých, průměru kmene přes 300 do 500 mm</t>
  </si>
  <si>
    <t>https://podminky.urs.cz/item/CS_URS_2022_02/112101102</t>
  </si>
  <si>
    <t>5</t>
  </si>
  <si>
    <t>112101103</t>
  </si>
  <si>
    <t>Odstranění stromů listnatých průměru kmene přes 500 do 700 mm</t>
  </si>
  <si>
    <t>1837478766</t>
  </si>
  <si>
    <t>Odstranění stromů s odřezáním kmene a s odvětvením listnatých, průměru kmene přes 500 do 700 mm</t>
  </si>
  <si>
    <t>https://podminky.urs.cz/item/CS_URS_2022_02/112101103</t>
  </si>
  <si>
    <t>6</t>
  </si>
  <si>
    <t>112101104</t>
  </si>
  <si>
    <t>Odstranění stromů listnatých průměru kmene přes 700 do 900 mm</t>
  </si>
  <si>
    <t>420780021</t>
  </si>
  <si>
    <t>Odstranění stromů s odřezáním kmene a s odvětvením listnatých, průměru kmene přes 700 do 900 mm</t>
  </si>
  <si>
    <t>https://podminky.urs.cz/item/CS_URS_2022_02/112101104</t>
  </si>
  <si>
    <t>7</t>
  </si>
  <si>
    <t>112251101</t>
  </si>
  <si>
    <t>Odstranění pařezů průměru přes 100 do 300 mm</t>
  </si>
  <si>
    <t>-812733663</t>
  </si>
  <si>
    <t>Odstranění pařezů strojně s jejich vykopáním nebo vytrháním průměru přes 100 do 300 mm</t>
  </si>
  <si>
    <t>https://podminky.urs.cz/item/CS_URS_2022_02/112251101</t>
  </si>
  <si>
    <t>34</t>
  </si>
  <si>
    <t>8</t>
  </si>
  <si>
    <t>112251102</t>
  </si>
  <si>
    <t>Odstranění pařezů průměru přes 300 do 500 mm</t>
  </si>
  <si>
    <t>1975289105</t>
  </si>
  <si>
    <t>Odstranění pařezů strojně s jejich vykopáním nebo vytrháním průměru přes 300 do 500 mm</t>
  </si>
  <si>
    <t>https://podminky.urs.cz/item/CS_URS_2022_02/112251102</t>
  </si>
  <si>
    <t>9</t>
  </si>
  <si>
    <t>112251103</t>
  </si>
  <si>
    <t>Odstranění pařezů průměru přes 500 do 700 mm</t>
  </si>
  <si>
    <t>499141359</t>
  </si>
  <si>
    <t>Odstranění pařezů strojně s jejich vykopáním nebo vytrháním průměru přes 500 do 700 mm</t>
  </si>
  <si>
    <t>https://podminky.urs.cz/item/CS_URS_2022_02/112251103</t>
  </si>
  <si>
    <t>10</t>
  </si>
  <si>
    <t>112251104</t>
  </si>
  <si>
    <t>Odstranění pařezů průměru přes 700 do 900 mm</t>
  </si>
  <si>
    <t>-821153128</t>
  </si>
  <si>
    <t>Odstranění pařezů strojně s jejich vykopáním nebo vytrháním průměru přes 700 do 900 mm</t>
  </si>
  <si>
    <t>https://podminky.urs.cz/item/CS_URS_2022_02/112251104</t>
  </si>
  <si>
    <t>11</t>
  </si>
  <si>
    <t>162201401</t>
  </si>
  <si>
    <t>Vodorovné přemístění větví stromů listnatých do 1 km D kmene přes 100 do 300 mm</t>
  </si>
  <si>
    <t>1391050340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</si>
  <si>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</si>
  <si>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</si>
  <si>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12</t>
  </si>
  <si>
    <t>162201402</t>
  </si>
  <si>
    <t>Vodorovné přemístění větví stromů listnatých do 1 km D kmene přes 300 do 500 mm</t>
  </si>
  <si>
    <t>1567167187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</si>
  <si>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</si>
  <si>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</si>
  <si>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13</t>
  </si>
  <si>
    <t>162201403</t>
  </si>
  <si>
    <t>Vodorovné přemístění větví stromů listnatých do 1 km D kmene přes 500 do 700 mm</t>
  </si>
  <si>
    <t>-162625295</t>
  </si>
  <si>
    <t>Vodorovné přemístění větví, kmenů nebo pařezů s naložením, složením a dopravou do 1000 m větví stromů listnatých, průměru kmene přes 500 do 700 mm</t>
  </si>
  <si>
    <t>https://podminky.urs.cz/item/CS_URS_2022_02/162201403</t>
  </si>
  <si>
    <t>14</t>
  </si>
  <si>
    <t>162201404</t>
  </si>
  <si>
    <t>Vodorovné přemístění větví stromů listnatých do 1 km D kmene přes 700 do 900 mm</t>
  </si>
  <si>
    <t>2039349690</t>
  </si>
  <si>
    <t>Vodorovné přemístění větví, kmenů nebo pařezů s naložením, složením a dopravou do 1000 m větví stromů listnatých, průměru kmene přes 700 do 900 mm</t>
  </si>
  <si>
    <t>https://podminky.urs.cz/item/CS_URS_2022_02/162201404</t>
  </si>
  <si>
    <t>162201411</t>
  </si>
  <si>
    <t>Vodorovné přemístění kmenů stromů listnatých do 1 km D kmene přes 100 do 300 mm</t>
  </si>
  <si>
    <t>1143573680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</si>
  <si>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</si>
  <si>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</si>
  <si>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16</t>
  </si>
  <si>
    <t>162201412</t>
  </si>
  <si>
    <t>Vodorovné přemístění kmenů stromů listnatých do 1 km D kmene přes 300 do 500 mm</t>
  </si>
  <si>
    <t>-1677615589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</si>
  <si>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</si>
  <si>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</si>
  <si>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17</t>
  </si>
  <si>
    <t>162201413</t>
  </si>
  <si>
    <t>Vodorovné přemístění kmenů stromů listnatých do 1 km D kmene přes 500 do 700 mm</t>
  </si>
  <si>
    <t>-204470517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</si>
  <si>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</si>
  <si>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</si>
  <si>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18</t>
  </si>
  <si>
    <t>162201414</t>
  </si>
  <si>
    <t>Vodorovné přemístění kmenů stromů listnatých do 1 km D kmene přes 700 do 900 mm</t>
  </si>
  <si>
    <t>-2091179486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</si>
  <si>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</si>
  <si>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</si>
  <si>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19</t>
  </si>
  <si>
    <t>162201421</t>
  </si>
  <si>
    <t>Vodorovné přemístění pařezů do 1 km D přes 100 do 300 mm</t>
  </si>
  <si>
    <t>-1210172454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</si>
  <si>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</si>
  <si>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</si>
  <si>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20</t>
  </si>
  <si>
    <t>162201422</t>
  </si>
  <si>
    <t>Vodorovné přemístění pařezů do 1 km D přes 300 do 500 mm</t>
  </si>
  <si>
    <t>1861140458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</si>
  <si>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</si>
  <si>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</si>
  <si>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162201423</t>
  </si>
  <si>
    <t>Vodorovné přemístění pařezů do 1 km D přes 500 do 700 mm</t>
  </si>
  <si>
    <t>1878978638</t>
  </si>
  <si>
    <t>Vodorovné přemístění větví, kmenů nebo pařezů s naložením, složením a dopravou do 1000 m pařezů kmenů, průměru přes 500 do 700 mm</t>
  </si>
  <si>
    <t>https://podminky.urs.cz/item/CS_URS_2022_02/162201423</t>
  </si>
  <si>
    <t>22</t>
  </si>
  <si>
    <t>162201424</t>
  </si>
  <si>
    <t>Vodorovné přemístění pařezů do 1 km D přes 700 do 900 mm</t>
  </si>
  <si>
    <t>1562736291</t>
  </si>
  <si>
    <t>Vodorovné přemístění větví, kmenů nebo pařezů s naložením, složením a dopravou do 1000 m pařezů kmenů, průměru přes 700 do 900 mm</t>
  </si>
  <si>
    <t>https://podminky.urs.cz/item/CS_URS_2022_02/162201424</t>
  </si>
  <si>
    <t>23</t>
  </si>
  <si>
    <t>162301501</t>
  </si>
  <si>
    <t>Vodorovné přemístění křovin do 5 km D kmene do 100 mm</t>
  </si>
  <si>
    <t>667234000</t>
  </si>
  <si>
    <t>Vodorovné přemístění smýcených křovin do průměru kmene 100 mm na vzdálenost do 5 000 m</t>
  </si>
  <si>
    <t>https://podminky.urs.cz/item/CS_URS_2022_02/162301501</t>
  </si>
  <si>
    <t>24</t>
  </si>
  <si>
    <t>162301931</t>
  </si>
  <si>
    <t>Příplatek k vodorovnému přemístění větví stromů listnatých D kmene přes 100 do 300 mm ZKD 1 km</t>
  </si>
  <si>
    <t>582193702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</si>
  <si>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</si>
  <si>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https://podminky.urs.cz/item/CS_URS_2022_02/162301931</t>
  </si>
  <si>
    <t>34*5 'Přepočtené koeficientem množství</t>
  </si>
  <si>
    <t>25</t>
  </si>
  <si>
    <t>162301932</t>
  </si>
  <si>
    <t>Příplatek k vodorovnému přemístění větví stromů listnatých D kmene přes 300 do 500 mm ZKD 1 km</t>
  </si>
  <si>
    <t>1846899033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</si>
  <si>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</si>
  <si>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</si>
  <si>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3*5 'Přepočtené koeficientem množství</t>
  </si>
  <si>
    <t>26</t>
  </si>
  <si>
    <t>162301933</t>
  </si>
  <si>
    <t>Příplatek k vodorovnému přemístění větví stromů listnatých D kmene přes 500 do 700 mm ZKD 1 km</t>
  </si>
  <si>
    <t>2118321696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</si>
  <si>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</si>
  <si>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https://podminky.urs.cz/item/CS_URS_2022_02/162301933</t>
  </si>
  <si>
    <t>2*5 'Přepočtené koeficientem množství</t>
  </si>
  <si>
    <t>27</t>
  </si>
  <si>
    <t>162301934</t>
  </si>
  <si>
    <t>Příplatek k vodorovnému přemístění větví stromů listnatých D kmene přes 700 do 900 mm ZKD 1 km</t>
  </si>
  <si>
    <t>-2055464133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</si>
  <si>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</si>
  <si>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https://podminky.urs.cz/item/CS_URS_2022_02/162301934</t>
  </si>
  <si>
    <t>4*5 'Přepočtené koeficientem množství</t>
  </si>
  <si>
    <t>28</t>
  </si>
  <si>
    <t>162301951</t>
  </si>
  <si>
    <t>Příplatek k vodorovnému přemístění kmenů stromů listnatých D kmene přes 100 do 300 mm ZKD 1 km</t>
  </si>
  <si>
    <t>-702763807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</si>
  <si>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</si>
  <si>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https://podminky.urs.cz/item/CS_URS_2022_02/162301951</t>
  </si>
  <si>
    <t>29</t>
  </si>
  <si>
    <t>162301952</t>
  </si>
  <si>
    <t>Příplatek k vodorovnému přemístění kmenů stromů listnatých D kmene přes 300 do 500 mm ZKD 1 km</t>
  </si>
  <si>
    <t>80698637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</si>
  <si>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</si>
  <si>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</si>
  <si>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30</t>
  </si>
  <si>
    <t>162301953</t>
  </si>
  <si>
    <t>Příplatek k vodorovnému přemístění kmenů stromů listnatých D kmene přes 500 do 700 mm ZKD 1 km</t>
  </si>
  <si>
    <t>-1936683954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</si>
  <si>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</si>
  <si>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https://podminky.urs.cz/item/CS_URS_2022_02/162301953</t>
  </si>
  <si>
    <t>31</t>
  </si>
  <si>
    <t>162301954</t>
  </si>
  <si>
    <t>Příplatek k vodorovnému přemístění kmenů stromů listnatých D kmene přes 700 do 900 mm ZKD 1 km</t>
  </si>
  <si>
    <t>2050635926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</si>
  <si>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</si>
  <si>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https://podminky.urs.cz/item/CS_URS_2022_02/162301954</t>
  </si>
  <si>
    <t>32</t>
  </si>
  <si>
    <t>162301971</t>
  </si>
  <si>
    <t>Příplatek k vodorovnému přemístění pařezů D přes 100 do 300 mm ZKD 1 km</t>
  </si>
  <si>
    <t>1878186402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</si>
  <si>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</si>
  <si>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</si>
  <si>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33</t>
  </si>
  <si>
    <t>162301972</t>
  </si>
  <si>
    <t>Příplatek k vodorovnému přemístění pařezů D přes 300 do 500 mm ZKD 1 km</t>
  </si>
  <si>
    <t>1864849232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</si>
  <si>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</si>
  <si>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</si>
  <si>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162301973</t>
  </si>
  <si>
    <t>Příplatek k vodorovnému přemístění pařezů D přes 500 do 700 mm ZKD 1 km</t>
  </si>
  <si>
    <t>918787696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</si>
  <si>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</si>
  <si>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https://podminky.urs.cz/item/CS_URS_2022_02/162301973</t>
  </si>
  <si>
    <t>35</t>
  </si>
  <si>
    <t>162301974</t>
  </si>
  <si>
    <t>Příplatek k vodorovnému přemístění pařezů D přes 700 do 900 mm ZKD 1 km</t>
  </si>
  <si>
    <t>1095716201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</si>
  <si>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</si>
  <si>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https://podminky.urs.cz/item/CS_URS_2022_02/162301974</t>
  </si>
  <si>
    <t>36</t>
  </si>
  <si>
    <t>162301981</t>
  </si>
  <si>
    <t>Příplatek k vodorovnému přemístění křovin D kmene do 100 mm ZKD 1 km</t>
  </si>
  <si>
    <t>2092191456</t>
  </si>
  <si>
    <t>Vodorovné přemístění smýcených křovin Příplatek k ceně za každých dalších i započatých 1 000 m</t>
  </si>
  <si>
    <t>https://podminky.urs.cz/item/CS_URS_2022_02/162301981</t>
  </si>
  <si>
    <t>444*5 'Přepočtené koeficientem množství</t>
  </si>
  <si>
    <t>Ostatní konstrukce a práce, bourání</t>
  </si>
  <si>
    <t>37</t>
  </si>
  <si>
    <t>962021112</t>
  </si>
  <si>
    <t>Bourání mostních zdí a pilířů z kamene</t>
  </si>
  <si>
    <t>m3</t>
  </si>
  <si>
    <t>1672506871</t>
  </si>
  <si>
    <t>Bourání mostních konstrukcí zdiva a pilířů z kamene nebo cihel</t>
  </si>
  <si>
    <t>https://podminky.urs.cz/item/CS_URS_2022_02/962021112</t>
  </si>
  <si>
    <t>14*0,8*0,5*3</t>
  </si>
  <si>
    <t>38</t>
  </si>
  <si>
    <t>963021112</t>
  </si>
  <si>
    <t>Bourání mostní nosné konstrukce z kamene</t>
  </si>
  <si>
    <t>-1127995713</t>
  </si>
  <si>
    <t>Bourání mostních konstrukcí nosných konstrukcí z kamene nebo cihel</t>
  </si>
  <si>
    <t>https://podminky.urs.cz/item/CS_URS_2022_02/963021112</t>
  </si>
  <si>
    <t>14*0,5*7</t>
  </si>
  <si>
    <t>997</t>
  </si>
  <si>
    <t>Přesun sutě</t>
  </si>
  <si>
    <t>39</t>
  </si>
  <si>
    <t>997211511</t>
  </si>
  <si>
    <t>Vodorovná doprava suti po suchu na vzdálenost do 1 km</t>
  </si>
  <si>
    <t>t</t>
  </si>
  <si>
    <t>-1592108411</t>
  </si>
  <si>
    <t>Vodorovná doprava suti nebo vybouraných hmot suti se složením a hrubým urovnáním, na vzdálenost do 1 km</t>
  </si>
  <si>
    <t>https://podminky.urs.cz/item/CS_URS_2022_02/997211511</t>
  </si>
  <si>
    <t>40</t>
  </si>
  <si>
    <t>997211519</t>
  </si>
  <si>
    <t>Příplatek ZKD 1 km u vodorovné dopravy suti</t>
  </si>
  <si>
    <t>1790895024</t>
  </si>
  <si>
    <t>Vodorovná doprava suti nebo vybouraných hmot suti se složením a hrubým urovnáním, na vzdálenost Příplatek k ceně za každý další i započatý 1 km přes 1 km</t>
  </si>
  <si>
    <t>https://podminky.urs.cz/item/CS_URS_2022_02/997211519</t>
  </si>
  <si>
    <t>163,842*9 "Přepočtené koeficientem množství</t>
  </si>
  <si>
    <t>cyklo</t>
  </si>
  <si>
    <t>3680</t>
  </si>
  <si>
    <t>cyklo_souběžně</t>
  </si>
  <si>
    <t>2858</t>
  </si>
  <si>
    <t>cyklo_společně</t>
  </si>
  <si>
    <t>371</t>
  </si>
  <si>
    <t>krajnice</t>
  </si>
  <si>
    <t>699,2</t>
  </si>
  <si>
    <t>krajnice_svahování</t>
  </si>
  <si>
    <t>1693</t>
  </si>
  <si>
    <t>ornice</t>
  </si>
  <si>
    <t>2567</t>
  </si>
  <si>
    <t>pouze_cyklo</t>
  </si>
  <si>
    <t>451</t>
  </si>
  <si>
    <t>03 - SO 101 Stezka se společným provozem pro pěší a cyklisty</t>
  </si>
  <si>
    <t>sjezdy</t>
  </si>
  <si>
    <t>147,8</t>
  </si>
  <si>
    <t>Soupis:</t>
  </si>
  <si>
    <t>I etapa A - přímé výdaje</t>
  </si>
  <si>
    <t>VPH s.r.o.</t>
  </si>
  <si>
    <t xml:space="preserve">    2 - Zakládání</t>
  </si>
  <si>
    <t xml:space="preserve">    5 - Komunikace pozemní</t>
  </si>
  <si>
    <t xml:space="preserve">    998 - Přesun hmot</t>
  </si>
  <si>
    <t>PSV - Práce a dodávky PSV</t>
  </si>
  <si>
    <t xml:space="preserve">    762 - Konstrukce tesařské</t>
  </si>
  <si>
    <t>122251106</t>
  </si>
  <si>
    <t>Odkopávky a prokopávky nezapažené v hornině třídy těžitelnosti I skupiny 3 objem do 5000 m3 strojně</t>
  </si>
  <si>
    <t>-1747273082</t>
  </si>
  <si>
    <t>Odkopávky a prokopávky nezapažené strojně v hornině třídy těžitelnosti I skupiny 3 přes 1 000 do 5 000 m3</t>
  </si>
  <si>
    <t>https://podminky.urs.cz/item/CS_URS_2022_02/122251106</t>
  </si>
  <si>
    <t>3,02*70+1,93*500+1,83*40+1,25*100+4,2*40+1,4*20+1,29*20+1,88*100+0,69*120+0,99*160+2,11*15+2,2*14"z příčných řezů</t>
  </si>
  <si>
    <t>Součet</t>
  </si>
  <si>
    <t>M</t>
  </si>
  <si>
    <t>10364101</t>
  </si>
  <si>
    <t>zemina pro terénní úpravy - ornice</t>
  </si>
  <si>
    <t>-1913216643</t>
  </si>
  <si>
    <t>ornice*0,2*1,65</t>
  </si>
  <si>
    <t>162751117</t>
  </si>
  <si>
    <t>Vodorovné přemístění přes 9 000 do 10000 m výkopku/sypaniny z horniny třídy těžitelnosti I skupiny 1 až 3</t>
  </si>
  <si>
    <t>1314330175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</si>
  <si>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</si>
  <si>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</si>
  <si>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2088,05-156,5-krajnice</t>
  </si>
  <si>
    <t>171151131</t>
  </si>
  <si>
    <t>Uložení sypaniny z hornin nesoudržných a soudržných střídavě do násypů zhutněných strojně</t>
  </si>
  <si>
    <t>858969890</t>
  </si>
  <si>
    <t>Uložení sypanin do násypů strojně s rozprostřením sypaniny ve vrstvách a s hrubým urovnáním zhutněných z hornin nesoudržných a soudržných střídavě ukládaných</t>
  </si>
  <si>
    <t>https://podminky.urs.cz/item/CS_URS_2022_02/171151131</t>
  </si>
  <si>
    <t>1,62*40+6,55*14"z příčných řezů</t>
  </si>
  <si>
    <t>171251201</t>
  </si>
  <si>
    <t>Uložení sypaniny na skládky nebo meziskládky</t>
  </si>
  <si>
    <t>1814493020</t>
  </si>
  <si>
    <t>Uložení sypaniny na skládky nebo meziskládky bez hutnění s upravením uložené sypaniny do předepsaného tvaru</t>
  </si>
  <si>
    <t>https://podminky.urs.cz/item/CS_URS_2022_02/171251201</t>
  </si>
  <si>
    <t>1232,35</t>
  </si>
  <si>
    <t>181111121</t>
  </si>
  <si>
    <t>Plošná úprava terénu do 500 m2 zemina skupiny 1 až 4 nerovnosti přes 100 do 150 mm v rovinně a svahu do 1:5</t>
  </si>
  <si>
    <t>1215566169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</si>
  <si>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</si>
  <si>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https://podminky.urs.cz/item/CS_URS_2022_02/181111121</t>
  </si>
  <si>
    <t>181351103</t>
  </si>
  <si>
    <t>Rozprostření ornice tl vrstvy do 200 mm pl přes 100 do 500 m2 v rovině nebo ve svahu do 1:5 strojně</t>
  </si>
  <si>
    <t>381362839</t>
  </si>
  <si>
    <t>Rozprostření a urovnání ornice v rovině nebo ve svahu sklonu do 1:5 strojně při souvislé ploše přes 100 do 500 m2, tl. vrstvy do 200 mm</t>
  </si>
  <si>
    <t>https://podminky.urs.cz/item/CS_URS_2022_02/181351103</t>
  </si>
  <si>
    <t>(68+8+33+26+153+10+13+255+155+24+27+216+187+14+22+9+179+26+230+34+59)*0,5</t>
  </si>
  <si>
    <t>40*1,7+120*0,9+380*2,3+20*1,2+50*2*1,5+120*2*0,6+100*0,8+50*1,8+50*3,1</t>
  </si>
  <si>
    <t>181411121</t>
  </si>
  <si>
    <t>Založení lučního trávníku výsevem pl do 1000 m2 v rovině a ve svahu do 1:5</t>
  </si>
  <si>
    <t>-135958765</t>
  </si>
  <si>
    <t>Založení trávníku na půdě předem připravené plochy do 1000 m2 výsevem včetně utažení lučního v rovině nebo na svahu do 1:5</t>
  </si>
  <si>
    <t>https://podminky.urs.cz/item/CS_URS_2022_02/181411121</t>
  </si>
  <si>
    <t>00572100</t>
  </si>
  <si>
    <t>osivo jetelotráva intenzivní víceletá</t>
  </si>
  <si>
    <t>kg</t>
  </si>
  <si>
    <t>-68642632</t>
  </si>
  <si>
    <t>2567*0,015 "Přepočtené koeficientem množství</t>
  </si>
  <si>
    <t>181951111</t>
  </si>
  <si>
    <t>Úprava pláně v hornině třídy těžitelnosti I skupiny 1 až 3 bez zhutnění strojně</t>
  </si>
  <si>
    <t>1832116694</t>
  </si>
  <si>
    <t>Úprava pláně vyrovnáním výškových rozdílů strojně v hornině třídy těžitelnosti I, skupiny 1 až 3 bez zhutnění</t>
  </si>
  <si>
    <t>https://podminky.urs.cz/item/CS_URS_2022_02/181951111</t>
  </si>
  <si>
    <t>181951112</t>
  </si>
  <si>
    <t>Úprava pláně v hornině třídy těžitelnosti I skupiny 1 až 3 se zhutněním strojně</t>
  </si>
  <si>
    <t>-1982341559</t>
  </si>
  <si>
    <t>Úprava pláně vyrovnáním výškových rozdílů strojně v hornině třídy těžitelnosti I, skupiny 1 až 3 se zhutněním</t>
  </si>
  <si>
    <t>https://podminky.urs.cz/item/CS_URS_2022_02/181951112</t>
  </si>
  <si>
    <t>cyklo_souběžně*1,55</t>
  </si>
  <si>
    <t>pouze_cyklo*1,8</t>
  </si>
  <si>
    <t>cyklo_společně*1,8</t>
  </si>
  <si>
    <t>182151111</t>
  </si>
  <si>
    <t>Svahování v zářezech v hornině třídy těžitelnosti I skupiny 1 až 3 strojně</t>
  </si>
  <si>
    <t>-1929300019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</si>
  <si>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</si>
  <si>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</si>
  <si>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120*0,9+380*2,3</t>
  </si>
  <si>
    <t>182251101</t>
  </si>
  <si>
    <t>Svahování násypů strojně</t>
  </si>
  <si>
    <t>1268782178</t>
  </si>
  <si>
    <t>Svahování trvalých svahů do projektovaných profilů strojně s potřebným přemístěním výkopku při svahování násypů v jakékoliv hornině</t>
  </si>
  <si>
    <t>https://podminky.urs.cz/item/CS_URS_2022_02/182251101</t>
  </si>
  <si>
    <t>krajnice_svahování-120*0,9-380*2,3</t>
  </si>
  <si>
    <t>Zakládání</t>
  </si>
  <si>
    <t>232221131</t>
  </si>
  <si>
    <t>Zaražení ocelových jehel svisle hmotnosti nad 70 kg/m dl od 0 do 3 m</t>
  </si>
  <si>
    <t>m</t>
  </si>
  <si>
    <t>-1777111974</t>
  </si>
  <si>
    <t>Zaražení nebo nastražení a zaberanění ocelových jehel, pilot nebo zápor z válcovaných tyčí nebo kolejnic, s případným zarovnáním volných konců svislých, o hmotnosti přes 70 kg/m, na délku od 0 do 3 m</t>
  </si>
  <si>
    <t>https://podminky.urs.cz/item/CS_URS_2022_02/232221131</t>
  </si>
  <si>
    <t>0,7*(4++3+2+3+2)</t>
  </si>
  <si>
    <t>13010984.1</t>
  </si>
  <si>
    <t>sloupek z ocele profilové HE-B 240 jakost 11 375 včetně spojovacího materiálu a povrchové úpravy</t>
  </si>
  <si>
    <t>-1989315225</t>
  </si>
  <si>
    <t>(1,9*(3+2+3+2)+0,8*4)*0,0832</t>
  </si>
  <si>
    <t>Komunikace pozemní</t>
  </si>
  <si>
    <t>564861111</t>
  </si>
  <si>
    <t>Podklad ze štěrkodrtě ŠD plochy přes 100 m2 tl 200 mm</t>
  </si>
  <si>
    <t>1180003663</t>
  </si>
  <si>
    <t>Podklad ze štěrkodrti ŠD s rozprostřením a zhutněním plochy přes 100 m2, po zhutnění tl. 200 mm</t>
  </si>
  <si>
    <t>https://podminky.urs.cz/item/CS_URS_2022_02/564861111</t>
  </si>
  <si>
    <t>564952111</t>
  </si>
  <si>
    <t>Podklad z mechanicky zpevněného kameniva MZK tl 150 mm</t>
  </si>
  <si>
    <t>-1738972299</t>
  </si>
  <si>
    <t>Podklad z mechanicky zpevněného kameniva MZK (minerální beton) s rozprostřením a s hutněním, po zhutnění tl. 150 mm</t>
  </si>
  <si>
    <t>https://podminky.urs.cz/item/CS_URS_2022_02/564952111</t>
  </si>
  <si>
    <t>565145111</t>
  </si>
  <si>
    <t>Asfaltový beton vrstva podkladní ACP 16 (obalované kamenivo OKS) tl 60 mm š do 3 m</t>
  </si>
  <si>
    <t>-1802504002</t>
  </si>
  <si>
    <t>Asfaltový beton vrstva podkladní ACP 16 (obalované kamenivo střednězrnné - OKS) s rozprostřením a zhutněním v pruhu šířky přes 1,5 do 3 m, po zhutnění tl. 60 mm</t>
  </si>
  <si>
    <t>https://podminky.urs.cz/item/CS_URS_2022_02/565145111</t>
  </si>
  <si>
    <t>569903311</t>
  </si>
  <si>
    <t>Zřízení zemních krajnic se zhutněním</t>
  </si>
  <si>
    <t>1643645831</t>
  </si>
  <si>
    <t>Zřízení zemních krajnic z hornin jakékoliv třídy se zhutněním</t>
  </si>
  <si>
    <t>https://podminky.urs.cz/item/CS_URS_2022_02/569903311</t>
  </si>
  <si>
    <t>(68+8+33+26+153+10+13+255+155+24+27+216+187+14+22+9+179+26+230+34+59)*0,4</t>
  </si>
  <si>
    <t>573191111</t>
  </si>
  <si>
    <t>Postřik infiltrační kationaktivní emulzí v množství 1 kg/m2</t>
  </si>
  <si>
    <t>-539212498</t>
  </si>
  <si>
    <t>Postřik infiltrační kationaktivní emulzí v množství 1,00 kg/m2</t>
  </si>
  <si>
    <t>https://podminky.urs.cz/item/CS_URS_2022_02/573191111</t>
  </si>
  <si>
    <t>573231108</t>
  </si>
  <si>
    <t>Postřik živičný spojovací ze silniční emulze v množství 0,50 kg/m2</t>
  </si>
  <si>
    <t>-1996951606</t>
  </si>
  <si>
    <t>Postřik spojovací PS bez posypu kamenivem ze silniční emulze, v množství 0,50 kg/m2</t>
  </si>
  <si>
    <t>https://podminky.urs.cz/item/CS_URS_2022_02/573231108</t>
  </si>
  <si>
    <t>577134111</t>
  </si>
  <si>
    <t>Asfaltový beton vrstva obrusná ACO 11 (ABS) tř. I tl 40 mm š do 3 m z nemodifikovaného asfaltu</t>
  </si>
  <si>
    <t>-1515916419</t>
  </si>
  <si>
    <t>Asfaltový beton vrstva obrusná ACO 11 (ABS) s rozprostřením a se zhutněním z nemodifikovaného asfaltu v pruhu šířky do 3 m tř. I, po zhutnění tl. 40 mm</t>
  </si>
  <si>
    <t>https://podminky.urs.cz/item/CS_URS_2022_02/577134111</t>
  </si>
  <si>
    <t>1508+1350</t>
  </si>
  <si>
    <t>268+103</t>
  </si>
  <si>
    <t>914111111</t>
  </si>
  <si>
    <t>Montáž svislé dopravní značky do velikosti 1 m2 objímkami na sloupek nebo konzolu</t>
  </si>
  <si>
    <t>1332166455</t>
  </si>
  <si>
    <t>Montáž svislé dopravní značky základní velikosti do 1 m2 objímkami na sloupky nebo konzoly</t>
  </si>
  <si>
    <t>https://podminky.urs.cz/item/CS_URS_2022_02/914111111</t>
  </si>
  <si>
    <t>6+12+16</t>
  </si>
  <si>
    <t>40445600</t>
  </si>
  <si>
    <t>výstražné dopravní značky A1-A30, A33 700mm</t>
  </si>
  <si>
    <t>1843813262</t>
  </si>
  <si>
    <t>40445619</t>
  </si>
  <si>
    <t>zákazové, příkazové dopravní značky B1-B34, C1-15 500mm</t>
  </si>
  <si>
    <t>-533105889</t>
  </si>
  <si>
    <t>40445647</t>
  </si>
  <si>
    <t>dodatkové tabulky E1, E2a,b , E6, E9, E10 E12c, E17 500x500mm</t>
  </si>
  <si>
    <t>-1124246104</t>
  </si>
  <si>
    <t>16"E13</t>
  </si>
  <si>
    <t>914511111</t>
  </si>
  <si>
    <t>Montáž sloupku dopravních značek délky do 3,5 m s betonovým základem</t>
  </si>
  <si>
    <t>-451339272</t>
  </si>
  <si>
    <t>Montáž sloupku dopravních značek délky do 3,5 m do betonového základu</t>
  </si>
  <si>
    <t>https://podminky.urs.cz/item/CS_URS_2022_02/914511111</t>
  </si>
  <si>
    <t>40445230</t>
  </si>
  <si>
    <t>sloupek pro dopravní značku Zn D 70mm v 3,5m</t>
  </si>
  <si>
    <t>-1680588519</t>
  </si>
  <si>
    <t>40445257</t>
  </si>
  <si>
    <t>svorka upínací na sloupek D 70mm</t>
  </si>
  <si>
    <t>2082550039</t>
  </si>
  <si>
    <t>34*2</t>
  </si>
  <si>
    <t>40445254</t>
  </si>
  <si>
    <t>víčko plastové na sloupek D 70mm</t>
  </si>
  <si>
    <t>2069607601</t>
  </si>
  <si>
    <t>915231112</t>
  </si>
  <si>
    <t>Vodorovné dopravní značení přechody pro chodce, šipky, symboly retroreflexní bílý plast</t>
  </si>
  <si>
    <t>-170347756</t>
  </si>
  <si>
    <t>Vodorovné dopravní značení stříkaným plastem přechody pro chodce, šipky, symboly nápisy bílé retroreflexní</t>
  </si>
  <si>
    <t>https://podminky.urs.cz/item/CS_URS_2022_02/915231112</t>
  </si>
  <si>
    <t>2*(1,5+1,1+9*1)</t>
  </si>
  <si>
    <t>915621111</t>
  </si>
  <si>
    <t>Předznačení vodorovného plošného značení</t>
  </si>
  <si>
    <t>-1019075152</t>
  </si>
  <si>
    <t>Předznačení pro vodorovné značení stříkané barvou nebo prováděné z nátěrových hmot plošné šipky, symboly, nápisy</t>
  </si>
  <si>
    <t>https://podminky.urs.cz/item/CS_URS_2022_02/915621111</t>
  </si>
  <si>
    <t>915621111.1</t>
  </si>
  <si>
    <t>Instalace plastových varovných pásů</t>
  </si>
  <si>
    <t>1832399728</t>
  </si>
  <si>
    <t>1,5+1,1+9*1</t>
  </si>
  <si>
    <t>283111111.1</t>
  </si>
  <si>
    <t>varovné pásy Medialine 600x420mm bílé</t>
  </si>
  <si>
    <t>-1118994131</t>
  </si>
  <si>
    <t>283111111.2</t>
  </si>
  <si>
    <t>dvousložkové lepidlo na bázi metakrylátové pryskyřice</t>
  </si>
  <si>
    <t>-1310571620</t>
  </si>
  <si>
    <t>916131213</t>
  </si>
  <si>
    <t>Osazení silničního obrubníku betonového stojatého s boční opěrou do lože z betonu prostého</t>
  </si>
  <si>
    <t>-1564253448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</si>
  <si>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</si>
  <si>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</si>
  <si>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119+1206+668+360+63</t>
  </si>
  <si>
    <t>59217016</t>
  </si>
  <si>
    <t>obrubník betonový chodníkový 1000x80x250mm</t>
  </si>
  <si>
    <t>-236065229</t>
  </si>
  <si>
    <t>2416*1,01 "Přepočtené koeficientem množství</t>
  </si>
  <si>
    <t>998</t>
  </si>
  <si>
    <t>Přesun hmot</t>
  </si>
  <si>
    <t>998225111</t>
  </si>
  <si>
    <t>Přesun hmot pro pozemní komunikace s krytem z kamene, monolitickým betonovým nebo živičným</t>
  </si>
  <si>
    <t>-1165971085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</si>
  <si>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</si>
  <si>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</si>
  <si>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PSV</t>
  </si>
  <si>
    <t>Práce a dodávky PSV</t>
  </si>
  <si>
    <t>762</t>
  </si>
  <si>
    <t>Konstrukce tesařské</t>
  </si>
  <si>
    <t>762222141.1</t>
  </si>
  <si>
    <t>Montáž zábradlí osové vzdálenosti sloupků do 3000 mm rovného</t>
  </si>
  <si>
    <t>1495067093</t>
  </si>
  <si>
    <t>9,4+6,3+8+6</t>
  </si>
  <si>
    <t>05217118.1</t>
  </si>
  <si>
    <t>tyče dřevěné v kůře D 200mm do dl 4m včetně povrchové úpravy</t>
  </si>
  <si>
    <t>-19824257</t>
  </si>
  <si>
    <t>4*3,6+3*3*(2+1+2+1)</t>
  </si>
  <si>
    <t>41</t>
  </si>
  <si>
    <t>998762101</t>
  </si>
  <si>
    <t>Přesun hmot tonážní pro kce tesařské v objektech v do 6 m</t>
  </si>
  <si>
    <t>-1542700752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</si>
  <si>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</si>
  <si>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</si>
  <si>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I etapa B - přímé doprovodné výdaje</t>
  </si>
  <si>
    <t>-501702582</t>
  </si>
  <si>
    <t>sjezdy*0,5</t>
  </si>
  <si>
    <t>1378678218</t>
  </si>
  <si>
    <t>ornice*0,2</t>
  </si>
  <si>
    <t>-1919433973</t>
  </si>
  <si>
    <t>1911701870</t>
  </si>
  <si>
    <t>1540968798</t>
  </si>
  <si>
    <t>85676686</t>
  </si>
  <si>
    <t>1125425991</t>
  </si>
  <si>
    <t>1391749181</t>
  </si>
  <si>
    <t>29+13,2+34,7+21,5+25,1+17,7+6,6</t>
  </si>
  <si>
    <t>-2099835164</t>
  </si>
  <si>
    <t>1847763424</t>
  </si>
  <si>
    <t>-1298473539</t>
  </si>
  <si>
    <t>-331441567</t>
  </si>
  <si>
    <t>-1362474571</t>
  </si>
  <si>
    <t>5*2</t>
  </si>
  <si>
    <t>-911832005</t>
  </si>
  <si>
    <t>-1191304293</t>
  </si>
  <si>
    <t>I.etapa C - nepřímé náklady</t>
  </si>
  <si>
    <t>1 - Zemní práce</t>
  </si>
  <si>
    <t>171201231</t>
  </si>
  <si>
    <t>Poplatek za uložení zeminy a kamení na recyklační skládce (skládkovné) kód odpadu 17 05 04</t>
  </si>
  <si>
    <t>739781488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</si>
  <si>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</si>
  <si>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</si>
  <si>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1232,35*1,65 "Přepočtené koeficientem množství</t>
  </si>
  <si>
    <t>04 - SO 201 - Most přes Sprévu</t>
  </si>
  <si>
    <t>201a - přímé výdaje</t>
  </si>
  <si>
    <t>0 - Všeobecné konstrukce a práce</t>
  </si>
  <si>
    <t>6 - Úpravy povrchů, podlahy, výplně otvorů</t>
  </si>
  <si>
    <t>7 - Přidružená stavební výroba</t>
  </si>
  <si>
    <t xml:space="preserve">    2 - Základy</t>
  </si>
  <si>
    <t xml:space="preserve">    3 - Svislé konstrukce</t>
  </si>
  <si>
    <t xml:space="preserve">    4 - Vodorovné konstrukce</t>
  </si>
  <si>
    <t xml:space="preserve">    9 - Ostatní konstrukce a práce</t>
  </si>
  <si>
    <t>Všeobecné konstrukce a práce</t>
  </si>
  <si>
    <t>02520</t>
  </si>
  <si>
    <t>ZKOUŠENÍ MATERIÁLŮ NEZÁVISLOU ZKUŠEBNOU</t>
  </si>
  <si>
    <t>KPL</t>
  </si>
  <si>
    <t>-314933125</t>
  </si>
  <si>
    <t>P</t>
  </si>
  <si>
    <t>Poznámka k položce:_x000d_
betonové konstrukce_x000d_
zahrnuje veškeré náklady spojené s objednatelem požadovanými zkouškami</t>
  </si>
  <si>
    <t>02943</t>
  </si>
  <si>
    <t>OSTATNÍ POŽADAVKY - VYPRACOVÁNÍ RDS</t>
  </si>
  <si>
    <t>1112045285</t>
  </si>
  <si>
    <t>Poznámka k položce:_x000d_
min. výkresy výztuže, zábradlí+aktualizace DSP_x000d_
zahrnuje veškeré náklady spojené s objednatelem požadovanými pracemi</t>
  </si>
  <si>
    <t>Úpravy povrchů, podlahy, výplně otvorů</t>
  </si>
  <si>
    <t>62745</t>
  </si>
  <si>
    <t>SPÁROVÁNÍ STARÉHO ZDIVA CEMENTOVOU MALTOU</t>
  </si>
  <si>
    <t>M2</t>
  </si>
  <si>
    <t>1996387287</t>
  </si>
  <si>
    <t xml:space="preserve">Poznámka k položce:_x000d_
položka zahrnuje:   dodávku veškerého materiálu potřebného pro předepsanou úpravu v předepsané kvalitě   vyčištění spar (vyškrábání), vypláchnutí spar vodou, očištění povrchu   spárování   odklizení suti a přebytečného materiálu   potřebná lešení</t>
  </si>
  <si>
    <t>Přidružená stavební výroba</t>
  </si>
  <si>
    <t>711412</t>
  </si>
  <si>
    <t>IZOLACE MOSTOVEK CELOPLOŠNÁ ASFALTOVÝMI PÁSY</t>
  </si>
  <si>
    <t>-1820195817</t>
  </si>
  <si>
    <t xml:space="preserve">Poznámka k položce:_x000d_
položka zahrnuje:   - dodání  předepsaného izolačního materiálu   - očištění a ošetření podkladu, zadávací dokumentace může zahrnout i případné vyspravení   - zřízení izolace jako kompletního povlaku, případně komplet. soustavy nebo systému podle příslušného  technolog. předpisu   - zřízení izolace i jednotlivých vrstev po etapách, včetně pracovních spár a spojů   - úprava u okrajů, rohů, hran, dilatačních i pracovních spojů, kotev, obrubníků, dilatačních zařízení, odvodnění, otvorů, neizolovaných míst a pod.   - zajištění odvodnění povrchu izolace, včetně odvodnění nejnižších míst, pokud dokumentace pro zadání stavby nestanoví jinak   - ochrana izolace do doby zřízení definitivní ochranné vrstvy nebo konstrukce   - úprava, očištění a ošetření prostoru kolem izolace   - provedení požadovaných zkoušek   - nezahrnuje ochranné vrstvy, např. litý asfalt, asfaltový beton   v této položce se vykáže i izolace rámových konstrukcí (mosty, propusty, kolektory)</t>
  </si>
  <si>
    <t>711415</t>
  </si>
  <si>
    <t>IZOLACE MOSTOVEK CELOPLOŠ POLYMERNÍ</t>
  </si>
  <si>
    <t>-1013763226</t>
  </si>
  <si>
    <t xml:space="preserve">Poznámka k položce:_x000d_
přímo pojížděná izolace mostovky_x000d_
položka zahrnuje:   - dodání  předepsaného izolačního materiálu   - očištění a ošetření podkladu, zadávací dokumentace může zahrnout i případné vyspravení   - zřízení izolace jako kompletního povlaku, případně komplet. soustavy nebo systému podle příslušného  technolog. předpisu   - zřízení izolace i jednotlivých vrstev po etapách, včetně pracovních spár a spojů   - úprava u okrajů, rohů, hran, dilatačních i pracovních spojů, kotev, obrubníků, dilatačních zařízení, odvodnění, otvorů, neizolovaných míst a pod.   - zajištění odvodnění povrchu izolace, včetně odvodnění nejnižších míst, pokud dokumentace pro zadání stavby nestanoví jinak   - ochrana izolace do doby zřízení definitivní ochranné vrstvy nebo konstrukce   - úprava, očištění a ošetření prostoru kolem izolace   - provedení požadovaných zkoušek   - nezahrnuje ochranné vrstvy, např. litý asfalt, asfaltový beton   v této položce se vykáže i izolace rámových konstrukcí (mosty, propusty, kolektory)</t>
  </si>
  <si>
    <t>711509</t>
  </si>
  <si>
    <t>OCHRANA IZOLACE NA POVRCHU TEXTILIÍ</t>
  </si>
  <si>
    <t>-309680154</t>
  </si>
  <si>
    <t xml:space="preserve">Poznámka k položce:_x000d_
položka zahrnuje:   - dodání  předepsaného ochranného materiálu   - zřízení ochrany izolace</t>
  </si>
  <si>
    <t>78382</t>
  </si>
  <si>
    <t>NÁTĚRY BETON KONSTR TYP S2 (OS-B)</t>
  </si>
  <si>
    <t>210741241</t>
  </si>
  <si>
    <t>Poznámka k položce:_x000d_
kraje spodku desky v protispádu_x000d_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</si>
  <si>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122738</t>
  </si>
  <si>
    <t>ODKOPÁVKY A PROKOPÁVKY OBECNÉ TŘ. I, ODVOZ DO 20KM</t>
  </si>
  <si>
    <t>M3</t>
  </si>
  <si>
    <t>-1354933082</t>
  </si>
  <si>
    <t xml:space="preserve">Poznámka k položce:_x000d_
hliněná/štěrková vozovka na stáv. mostu a předpolí_x000d_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příplatek za lepivost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ruční vykopávky, odstranění kořenů a napadávek   - pažení, vzepření a rozepření vč. přepažování (vyjma štětových stěn)   - úpravu, ochranu a očištění dna, základové spáry, stěn a svahů   - zhutnění podloží, případně i svahů vč. svahování   - zřízení stupňů v podloží a lavic na svazích, není-li pro tyto práce zřízena samostatná položka   - udržování výkopiště a jeho ochrana proti vodě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</si>
  <si>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131838</t>
  </si>
  <si>
    <t>HLOUBENÍ JAM ZAPAŽ I NEPAŽ TŘ. II, ODVOZ DO 20KM</t>
  </si>
  <si>
    <t>-1247265092</t>
  </si>
  <si>
    <t xml:space="preserve">Poznámka k položce:_x000d_
položka zahrnuje:   - vodorovná a svislá doprava, přemístění, přeložení, manipulace s výkopkem   - kompletní provedení vykopávky nezapažené i zapažené   - ošetření výkopiště po celou dobu práce v něm vč. klimatických opatření   - ztížení vykopávek v blízkosti podzemního vedení, konstrukcí a objektů vč. jejich dočasného zajištění   - ztížení pod vodou, v okolí výbušnin, ve stísněných prostorech a pod.   - těžení po vrstvách, pásech a po jiných nutných částech (figurách)   - čerpání vody vč. čerpacích jímek, potrubí a pohotovostní čerpací soupravy (viz ustanovení k pol. 1151,2)   - potřebné snížení hladiny podzemní vody   - těžení a rozpojování jednotlivých balvanů   - vytahování a nošení výkopku   - svahování a přesvah. svahů do konečného tvaru, výměna hornin v podloží a v pláni znehodnocené klimatickými vlivy   - eventuelně nutné druhotné rozpojení odstřelené horniny   - ruční vykopávky, odstranění kořenů a napadávek   - pažení, vzepření a rozepření vč. přepažování (vyjma štětových stěn)   - úpravu, ochranu a očištění dna, základové spáry, stěn a svahů   - odvedení nebo obvedení vody v okolí výkopiště a ve výkopišti   - třídění výkopku   - veškeré pomocné konstrukce umožňující provedení vykopávky (příjezdy, sjezdy, nájezdy, lešení, podpěr. konstr., přemostění, zpevněné plochy, zakrytí a pod.)   - nezahrnuje uložení zeminy (na skládku, do násypu) ani poplatky za skládku, vykazují se v položce č.0141**</t>
  </si>
  <si>
    <t>Základy</t>
  </si>
  <si>
    <t>21264</t>
  </si>
  <si>
    <t>TRATIVODY KOMPLET Z TRUB Z PLAST HMOT DN DO 200MM</t>
  </si>
  <si>
    <t>-1238050772</t>
  </si>
  <si>
    <t xml:space="preserve">Poznámka k položce:_x000d_
Položka platí pro kompletní konstrukce trativodů a zahrnuje zejména:   - výkop rýhy předepsaného tvaru v dané třídě těžitelnosti, výplň, zásyp trativodu včetně dopravy, uložení přebytečného materiálu, dodávky předepsaného materiálu pro výplň a zásyp   - zřízení spojovací vrstvy   - zřízení podkladu a lože trativodu z předepsaného materiálu   - dodávka a uložení trativodu předepsaného materiálu a profilu   - obsyp trativodu předepsaným materiálem   - ukončení trativodu zaústěním do potrubí nebo vodoteče, případně vybudování ukončujícího objektu (kapličky) dle VL   - veškerý materiál, výrobky a polotovary, včetně mimostaveništní a vnitrostaveništní dopravy   - nezahrnuje opláštění z geotextilie, fólie</t>
  </si>
  <si>
    <t>21331</t>
  </si>
  <si>
    <t>DRENÁŽNÍ VRSTVY Z BETONU MEZEROVITÉHO (DRENÁŽNÍHO)</t>
  </si>
  <si>
    <t>2026892613</t>
  </si>
  <si>
    <t xml:space="preserve">Poznámka k položce:_x000d_
zásyp předpolí mostu_x000d_
Položka zahrnuje:   - dodávku předepsaného materiálu pro drenážní vrstvu, včetně mimostaveništní a vnitrostaveništní dopravy   - provedení drenážní vrstvy předepsaných rozměrů a předepsaného tvaru</t>
  </si>
  <si>
    <t>261113</t>
  </si>
  <si>
    <t>VRTY PRO KOTVENÍ A INJEKTÁŽ NA POVRCHU TŘ I D DO 25MM</t>
  </si>
  <si>
    <t>-403890594</t>
  </si>
  <si>
    <t xml:space="preserve">Poznámka k položce:_x000d_
vrty pro spřahující trny_x000d_
položka zahrnuje:   přemístění, montáž a demontáž vrtných souprav   svislou dopravu zeminy z vrtu   vodorovnou dopravu zeminy bez uložení na skládku   případně nutné pažení dočasné (včetně odpažení) i trvalé</t>
  </si>
  <si>
    <t>Svislé konstrukce</t>
  </si>
  <si>
    <t>327215</t>
  </si>
  <si>
    <t>PŘEZDĚNÍ ZDÍ Z KAMENNÉHO ZDIVA</t>
  </si>
  <si>
    <t>-1227965208</t>
  </si>
  <si>
    <t>Poznámka k položce:_x000d_
přesný rozsah bude určen po snesení stávající NK_x000d_
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</si>
  <si>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333325</t>
  </si>
  <si>
    <t>MOSTNÍ OPĚRY A KŘÍDLA ZE ŽELEZOVÉHO BETONU DO C30/37</t>
  </si>
  <si>
    <t>-1515791133</t>
  </si>
  <si>
    <t xml:space="preserve">Poznámka k položce:_x000d_
včetně osazení vlysu s letopočtem_x000d_
- dodání  čerstvého  betonu  (betonové  směsi)  požadované  kvality,  jeho  uložení  do požadovaného tvaru při jakékoliv hustotě výztuže, konzistenci čerstvého betonu a způsobu hutnění, ošetření a ochranu betonu,   - zhotovení nepropustného, mrazuvzdorného betonu a betonu požadované trvanlivosti a vlastností,   - užití potřebných přísad a technologií výroby betonu,   - zřízení pracovních a dilatačních spar, včetně potřebných úprav, výplně, vložek, opracování, očištění a ošetření,   - bednění  požadovaných  konstr. (i ztracené) s úpravou  dle požadované  kvality povrchu betonu, včetně odbedňovacích a odskružovacích prostředků,   - podpěrné  konstr. (skruže) a lešení všech druhů pro bednění, uložení čerstvého betonu, výztuže a doplňkových konstr., vč. požadovaných otvorů, ochranných a bezpečnostních opatření a základů těchto konstrukcí a lešení,   - vytvoření kotevních čel, kapes, nálitků, a sedel,   - zřízení  všech  požadovaných  otvorů, kapes, výklenků, prostupů, dutin, drážek a pod., vč. ztížení práce a úprav  kolem nich,   - úpravy pro osazení výztuže, doplňkových konstrukcí a vybavení,   - úpravy povrchu pro položení požadované izolace, povlaků a nátěrů, případně vyspravení,   - ztížení práce u kabelových a injektážních trubek a ostatních zařízení osazovaných do betonu,   - konstrukce betonových kloubů, upevnění kotevních prvků a doplňkových konstrukcí,   - nátěry zabraňující soudržnost betonu a bednění,   - výplň, těsnění  a tmelení spar a spojů,   - opatření  povrchů  betonu  izolací  proti zemní vlhkosti v částech, kde přijdou do styku se zeminou nebo kamenivem,   - případné zřízení spojovací vrstvy u základů,   - úpravy pro osazení zařízení ochrany konstrukce proti vlivu bludných proudů</t>
  </si>
  <si>
    <t>333365</t>
  </si>
  <si>
    <t>VÝZTUŽ MOSTNÍCH OPĚR A KŘÍDEL Z OCELI 10505, B500B</t>
  </si>
  <si>
    <t>T</t>
  </si>
  <si>
    <t>758705621</t>
  </si>
  <si>
    <t xml:space="preserve">Poznámka k položce:_x000d_
včetně spřahujících trnů_x000d_
Položka zahrnuje veškerý materiál, výrobky a polotovary, včetně mimostaveništní a vnitrostaveništní dopravy (rovněž přesuny), včetně naložení a složení, případně s uložením   - dodání betonářské výztuže v požadované kvalitě, stříhání, řezání, ohýbání a spojování do všech požadovaných tvarů (vč. armakošů) a uložení s požadovaným zajištěním polohy a krytí výztuže betonem,   - veškeré svary nebo jiné spoje výztuže,   - pomocné konstrukce a práce pro osazení a upevnění výztuže,   - zednické výpomoci pro montáž betonářské výztuže,   - úpravy výztuže pro osazení doplňkových konstrukcí,   - ochranu výztuže do doby jejího zabetonování,   - úpravy výztuže pro zřízení železobetonových kloubů, kotevních prvků, závěsných ok a doplňkových konstrukcí,   - veškerá opatření pro zajištění soudržnosti výztuže a betonu,   - vodivé propojení výztuže, které je součástí ochrany konstrukce proti vlivům bludných proudů, vyvedení do měřících skříní nebo míst pro měření bludných proudů (vlastní měřící skříně se uvádějí položkami SD 74),   - povrchovou antikorozní úpravu výztuže,   - separaci výztuže,   - osazení měřících zařízení a úpravy pro ně,   - osazení měřících skříní nebo míst pro měření bludných proudů.</t>
  </si>
  <si>
    <t>Vodorovné konstrukce</t>
  </si>
  <si>
    <t>421325</t>
  </si>
  <si>
    <t>MOSTNÍ NOSNÉ DESKOVÉ KONSTRUKCE ZE ŽELEZOBETONU C30/37</t>
  </si>
  <si>
    <t>738912311</t>
  </si>
  <si>
    <t xml:space="preserve">Poznámka k položce:_x000d_
- dodání  čerstvého  betonu  (betonové  směsi)  požadované  kvality,  jeho  uložení  do požadovaného tvaru při jakékoliv hustotě výztuže, konzistenci čerstvého betonu a způsobu hutnění, ošetření a ochranu betonu,   - zhotovení nepropustného, mrazuvzdorného betonu a betonu požadované trvanlivosti a vlastností,   - užití potřebných přísad a technologií výroby betonu,   - zřízení pracovních a dilatačních spar, včetně potřebných úprav, výplně, vložek, opracování, očištění a ošetření,   - bednění  požadovaných  konstr. (i ztracené) s úpravou  dle požadované  kvality povrchu betonu, včetně odbedňovacích a odskružovacích prostředků,   - podpěrné  konstr. (skruže) a lešení všech druhů pro bednění, uložení čerstvého betonu, výztuže a doplňkových konstr., vč. požadovaných otvorů, ochranných a bezpečnostních opatření a základů těchto konstrukcí a lešení,   - vytvoření kotevních čel, kapes, nálitků, a sedel,   - zřízení  všech  požadovaných  otvorů, kapes, výklenků, prostupů, dutin, drážek a pod., vč. ztížení práce a úprav  kolem nich,   - úpravy pro osazení výztuže, doplňkových konstrukcí a vybavení,   - úpravy povrchu pro položení požadované izolace, povlaků a nátěrů, případně vyspravení,   - ztížení práce u kabelových a injektážních trubek a ostatních zařízení osazovaných do betonu,   - konstrukce betonových kloubů, upevnění kotevních prvků a doplňkových konstrukcí,   - nátěry zabraňující soudržnost betonu a bednění,   - výplň, těsnění  a tmelení spar a spojů,   - opatření  povrchů  betonu  izolací  proti zemní vlhkosti v částech, kde přijdou do styku se zeminou nebo kamenivem,   - případné zřízení spojovací vrstvy u základů,   - úpravy pro osazení zařízení ochrany konstrukce proti vlivu bludných proudů</t>
  </si>
  <si>
    <t>421365</t>
  </si>
  <si>
    <t>VÝZTUŽ MOSTNÍ DESKOVÉ KONSTRUKCE Z OCELI 10505, B500B</t>
  </si>
  <si>
    <t>-1523955039</t>
  </si>
  <si>
    <t xml:space="preserve">Poznámka k položce:_x000d_
Položka zahrnuje veškerý materiál, výrobky a polotovary, včetně mimostaveništní a vnitrostaveništní dopravy (rovněž přesuny), včetně naložení a složení, případně s uložením   - dodání betonářské výztuže v požadované kvalitě, stříhání, řezání, ohýbání a spojování do všech požadovaných tvarů (vč. armakošů) a uložení s požadovaným zajištěním polohy a krytí výztuže betonem,   - veškeré svary nebo jiné spoje výztuže,   - pomocné konstrukce a práce pro osazení a upevnění výztuže,   - zednické výpomoci pro montáž betonářské výztuže,   - úpravy výztuže pro osazení doplňkových konstrukcí,   - ochranu výztuže do doby jejího zabetonování,   - úpravy výztuže pro zřízení železobetonových kloubů, kotevních prvků, závěsných ok a doplňkových konstrukcí,   - veškerá opatření pro zajištění soudržnosti výztuže a betonu,   - vodivé propojení výztuže, které je součástí ochrany konstrukce proti vlivům bludných proudů, vyvedení do měřících skříní nebo míst pro měření bludných proudů (vlastní měřící skříně se uvádějí položkami SD 74.   - povrchovou antikorozní úpravu výztuže,   - separaci výztuže,   - osazení měřících zařízení a úpravy pro ně,   - osazení měřících skříní nebo míst pro měření bludných proudů.</t>
  </si>
  <si>
    <t>42417</t>
  </si>
  <si>
    <t>MOSTNÍ NOSNÍKY Z OCELI</t>
  </si>
  <si>
    <t>-682991203</t>
  </si>
  <si>
    <t xml:space="preserve">Poznámka k položce:_x000d_
- dílenská dokumentace, včetně technologického předpisu spojování,   - dodání  materiálu  v požadované kvalitě a výroba konstrukce (včetně  pomůcek,  přípravků a prostředků pro výrobu) bez ohledu na náročnost a její hmotnost,   - dodání spojovacího materiálu,   - zřízení  montážních  a  dilatačních  spojů,  spar, včetně potřebných úprav, vložek, opracování, očištění a ošetření,   - podpěr. konstr. a lešení všech druhů pro montáž konstrukcí i doplňkových, včetně požadovaných otvorů, ochranných a bezpečnostních opatření a základů pro tyto konstrukce a lešení,   - montáž konstrukce na staveništi, včetně montážních prostředků a pomůcek a zednických výpomocí,                                 - výplň, těsnění a tmelení spar a spojů,   - všechny druhy ocelového kotvení,   - dílenskou přejímku a montážní prohlídku, včetně požadovaných dokladů,   - zřízení kotevních otvorů nebo jam, nejsou-li částí jiné konstrukce,   - osazení kotvení nebo přímo částí konstrukce do podpůrné konstrukce nebo do zeminy,   - výplň kotevních otvorů  (příp.  podlití  patních  desek) maltou,  betonem  nebo  jinou speciální hmotou, vyplnění jam zeminou,   - veškeré druhy protikorozní ochrany a nátěry konstrukcí,   - zvláštní spojovací prostředky, rozebíratelnost konstrukce,   - ochranná opatření před účinky bludných proudů   - ochranu před přepětím.</t>
  </si>
  <si>
    <t>424179</t>
  </si>
  <si>
    <t>MOSTNÍ NOSNÍKY Z OCELI JINÉ JAKOSTI</t>
  </si>
  <si>
    <t>-1104542723</t>
  </si>
  <si>
    <t xml:space="preserve">Poznámka k položce:_x000d_
spřahující trny_x000d_
- dílenská dokumentace, včetně technologického předpisu spojování,   - dodání  materiálu  v požadované kvalitě a výroba konstrukce (včetně  pomůcek,  přípravků a prostředků pro výrobu) bez ohledu na náročnost a její hmotnost,   - dodání spojovacího materiálu,   - zřízení  montážních  a  dilatačních  spojů,  spar, včetně potřebných úprav, vložek, opracování, očištění a ošetření,   - podpěr. konstr. a lešení všech druhů pro montáž konstrukcí i doplňkových, včetně požadovaných otvorů, ochranných a bezpečnostních opatření a základů pro tyto konstrukce a lešení,   - montáž konstrukce na staveništi, včetně montážních prostředků a pomůcek a zednických výpomocí,                                 - výplň, těsnění a tmelení spar a spojů,   - všechny druhy ocelového kotvení,   - dílenskou přejímku a montážní prohlídku, včetně požadovaných dokladů,   - zřízení kotevních otvorů nebo jam, nejsou-li částí jiné konstrukce,   - osazení kotvení nebo přímo částí konstrukce do podpůrné konstrukce nebo do zeminy,   - výplň kotevních otvorů  (příp.  podlití  patních  desek) maltou,  betonem  nebo  jinou speciální hmotou, vyplnění jam zeminou,   - veškeré druhy protikorozní ochrany a nátěry konstrukcí,   - zvláštní spojovací prostředky, rozebíratelnost konstrukce,   - ochranná opatření před účinky bludných proudů   - ochranu před přepětím.</t>
  </si>
  <si>
    <t>42838</t>
  </si>
  <si>
    <t>KLOUB ZE ŽELEZOBETONU VČET VÝZTUŽE</t>
  </si>
  <si>
    <t>-1023162209</t>
  </si>
  <si>
    <t>Poznámka k položce:_x000d_
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</si>
  <si>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451312</t>
  </si>
  <si>
    <t>PODKLADNÍ A VÝPLŇOVÉ VRSTVY Z PROSTÉHO BETONU C12/15</t>
  </si>
  <si>
    <t>-2088958297</t>
  </si>
  <si>
    <t>Ostatní konstrukce a práce</t>
  </si>
  <si>
    <t>9112B1</t>
  </si>
  <si>
    <t>ZÁBRADLÍ MOSTNÍ SE SVISLOU VÝPLNÍ - DODÁVKA A MONTÁŽ</t>
  </si>
  <si>
    <t>-429587471</t>
  </si>
  <si>
    <t xml:space="preserve">Poznámka k položce:_x000d_
položka zahrnuje:   dodání zábradlí včetně předepsané povrchové úpravy   kotvení sloupků, t.j. kotevní desky, šrouby z nerez oceli, vrty a zálivku, pokud zadávací dokumentace nestanoví jinak   případné nivelační hmoty pod kotevní desky</t>
  </si>
  <si>
    <t>914911</t>
  </si>
  <si>
    <t>SLOUPKY A STOJKY DOPRAVNÍCH ZNAČEK Z OCEL TRUBEK SE ZABETONOVÁNÍM - DODÁVKA A MONTÁŽ</t>
  </si>
  <si>
    <t>KUS</t>
  </si>
  <si>
    <t>747192963</t>
  </si>
  <si>
    <t xml:space="preserve">Poznámka k položce:_x000d_
položka zahrnuje:   - sloupky a upevňovací zařízení včetně jejich osazení (betonová patka, zemní práce)</t>
  </si>
  <si>
    <t>914A21</t>
  </si>
  <si>
    <t>EV ČÍSLO MOSTU OCEL S FÓLIÍ TŘ.1 DODÁVKA A MONTÁŽ</t>
  </si>
  <si>
    <t>176642322</t>
  </si>
  <si>
    <t xml:space="preserve">Poznámka k položce:_x000d_
položka zahrnuje:   - dodávku a montáž značek v požadovaném provedení</t>
  </si>
  <si>
    <t>938443</t>
  </si>
  <si>
    <t>OČIŠTĚNÍ ZDIVA OTRYSKÁNÍM TLAKOVOU VODOU DO 1000 BARŮ</t>
  </si>
  <si>
    <t>-1756807576</t>
  </si>
  <si>
    <t>Poznámka k položce:_x000d_
položka zahrnuje očištění předepsaným způsobem včetně odklizení vzniklého odpadu</t>
  </si>
  <si>
    <t>94890</t>
  </si>
  <si>
    <t>PODPĚRNÉ SKRUŽE - ZŘÍZENÍ A ODSTRANĚNÍ</t>
  </si>
  <si>
    <t>M3OP</t>
  </si>
  <si>
    <t>-401842177</t>
  </si>
  <si>
    <t>Poznámka k položce:_x000d_
Položka zahrnuje dovoz, montáž, údržbu, opotřebení (nájemné), demontáž, konzervaci, odvoz.</t>
  </si>
  <si>
    <t>966128</t>
  </si>
  <si>
    <t>BOURÁNÍ KONSTRUKCÍ Z KAMENE NA SUCHO S ODVOZEM DO 20KM</t>
  </si>
  <si>
    <t>-1619908593</t>
  </si>
  <si>
    <t xml:space="preserve">Poznámka k položce:_x000d_
ubourání opěr, uložení kamene na sklad objednatele dle pokynů TDS_x000d_
položka zahrnuje:   - rozbourání konstrukce bez ohledu na použitou technologii   - veškeré pomocné konstrukce (lešení a pod.)  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 - veškeré další práce plynoucí z technologického předpisu a z platných předpisů</t>
  </si>
  <si>
    <t>966168</t>
  </si>
  <si>
    <t>BOURÁNÍ KONSTRUKCÍ ZE ŽELEZOBETONU S ODVOZEM DO 20KM</t>
  </si>
  <si>
    <t>416062586</t>
  </si>
  <si>
    <t xml:space="preserve">Poznámka k položce:_x000d_
položka zahrnuje:   - rozbourání konstrukce bez ohledu na použitou technologii   - veškeré pomocné konstrukce (lešení a pod.)  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 - veškeré další práce plynoucí z technologického předpisu a z platných předpisů</t>
  </si>
  <si>
    <t>967188</t>
  </si>
  <si>
    <t>VYBOURÁNÍ ČÁSTÍ KONSTRUKCÍ KOVOVÝCH S ODVOZEM DO 20KM</t>
  </si>
  <si>
    <t>396944326</t>
  </si>
  <si>
    <t xml:space="preserve">Poznámka k položce:_x000d_
položka zahrnuje:   - veškerou manipulaci s vybouranou sutí a hmotami včetně uložení na skládku,   - veškeré další práce plynoucí z technologického předpisu a z platných předpisů,  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</si>
  <si>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201b - nepřímé náklady</t>
  </si>
  <si>
    <t>014101</t>
  </si>
  <si>
    <t>POPLATKY ZA SKLÁDKU</t>
  </si>
  <si>
    <t>1329548758</t>
  </si>
  <si>
    <t>Poznámka k položce:_x000d_
výkop za opěrami, beton mostovky a štěrkové vozovkové vrstvy_x000d_
zahrnuje veškeré poplatky provozovateli skládky související s uložením odpadu na skládce.</t>
  </si>
  <si>
    <t>05 - SO 202 - sanace mostu</t>
  </si>
  <si>
    <t>202a - přímé výdaje</t>
  </si>
  <si>
    <t xml:space="preserve">    3 - Svislé a kompletní konstrukce</t>
  </si>
  <si>
    <t xml:space="preserve">    711 - Izolace proti vodě, vlhkosti a plynům</t>
  </si>
  <si>
    <t>111211201</t>
  </si>
  <si>
    <t>Odstranění křovin a stromů průměru kmene do 100 mm i s kořeny sklonu terénu přes 1:5 ručně</t>
  </si>
  <si>
    <t>-1226121595</t>
  </si>
  <si>
    <t>Odstranění křovin a stromů s odstraněním kořenů ručně průměru kmene do 100 mm jakékoliv plochy v rovině nebo ve svahu o sklonu přes 1:5</t>
  </si>
  <si>
    <t>https://podminky.urs.cz/item/CS_URS_2022_02/111211201</t>
  </si>
  <si>
    <t>(13,45+16+45,65+13,4)/Cos(50)</t>
  </si>
  <si>
    <t>113107111</t>
  </si>
  <si>
    <t>Odstranění podkladu z kameniva těženého tl do 100 mm ručně</t>
  </si>
  <si>
    <t>-1269547643</t>
  </si>
  <si>
    <t>Odstranění podkladů nebo krytů ručně s přemístěním hmot na skládku na vzdálenost do 3 m nebo s naložením na dopravní prostředek z kameniva těženého, o tl. vrstvy do 100 mm</t>
  </si>
  <si>
    <t>https://podminky.urs.cz/item/CS_URS_2022_02/113107111</t>
  </si>
  <si>
    <t>113107152</t>
  </si>
  <si>
    <t>Odstranění podkladu z kameniva těženého tl přes 100 do 200 mm strojně pl přes 50 do 200 m2</t>
  </si>
  <si>
    <t>-595536804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</si>
  <si>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</si>
  <si>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https://podminky.urs.cz/item/CS_URS_2022_02/113107152</t>
  </si>
  <si>
    <t>23*5</t>
  </si>
  <si>
    <t>114203101</t>
  </si>
  <si>
    <t>Rozebrání dlažeb z lomového kamene nebo betonových tvárnic na sucho</t>
  </si>
  <si>
    <t>-1577074740</t>
  </si>
  <si>
    <t>Rozebrání dlažeb nebo záhozů s naložením na dopravní prostředek dlažeb z lomového kamene nebo betonových tvárnic na sucho nebo se spárami vyplněnými pískem nebo drnem</t>
  </si>
  <si>
    <t>https://podminky.urs.cz/item/CS_URS_2022_02/114203101</t>
  </si>
  <si>
    <t>137,682*0,2</t>
  </si>
  <si>
    <t>114203201</t>
  </si>
  <si>
    <t>Očištění lomového kamene nebo betonových tvárnic od hlíny nebo písku</t>
  </si>
  <si>
    <t>-132525984</t>
  </si>
  <si>
    <t>Očištění lomového kamene nebo betonových tvárnic získaných při rozebrání dlažeb, záhozů, rovnanin a soustřeďovacích staveb od hlíny nebo písku</t>
  </si>
  <si>
    <t>https://podminky.urs.cz/item/CS_URS_2022_02/114203201</t>
  </si>
  <si>
    <t>114203301</t>
  </si>
  <si>
    <t>Třídění lomového kamene nebo betonových tvárnic podle druhu, velikosti nebo tvaru</t>
  </si>
  <si>
    <t>-538395761</t>
  </si>
  <si>
    <t>Třídění lomového kamene nebo betonových tvárnic získaných při rozebrání dlažeb, záhozů, rovnanin a soustřeďovacích staveb podle druhu, velikosti nebo tvaru</t>
  </si>
  <si>
    <t>https://podminky.urs.cz/item/CS_URS_2022_02/114203301</t>
  </si>
  <si>
    <t>-1638873937</t>
  </si>
  <si>
    <t>137,682</t>
  </si>
  <si>
    <t>Svislé a kompletní konstrukce</t>
  </si>
  <si>
    <t>3481711R</t>
  </si>
  <si>
    <t>Odstranění ochranného bednění pod mostovkou</t>
  </si>
  <si>
    <t>soubor</t>
  </si>
  <si>
    <t>1957499681</t>
  </si>
  <si>
    <t>421321108</t>
  </si>
  <si>
    <t>Mostní nosné konstrukce deskové přechodové ze ŽB C 30/37</t>
  </si>
  <si>
    <t>-101306079</t>
  </si>
  <si>
    <t>Mostní železobetonové nosné konstrukce deskové nebo klenbové deskové přechodové, z betonu C 30/37</t>
  </si>
  <si>
    <t>https://podminky.urs.cz/item/CS_URS_2022_02/421321108</t>
  </si>
  <si>
    <t>5*22,975*0,12</t>
  </si>
  <si>
    <t>421361236</t>
  </si>
  <si>
    <t>Výztuž ŽB spřahující desky z betonářské oceli 10 505</t>
  </si>
  <si>
    <t>-807432742</t>
  </si>
  <si>
    <t>Výztuž deskových konstrukcí z betonářské oceli 10 505 (R) nebo BSt 500 spřahující desky</t>
  </si>
  <si>
    <t>https://podminky.urs.cz/item/CS_URS_2022_02/421361236</t>
  </si>
  <si>
    <t>13,785*0,12</t>
  </si>
  <si>
    <t>465515427</t>
  </si>
  <si>
    <t>Dlažba na způsob kyklopského zdiva na cementovou maltu s vyspárováním tl 200 mm</t>
  </si>
  <si>
    <t>713157233</t>
  </si>
  <si>
    <t>Dlažba z lomového kamene lomařsky upraveného na způsob kyklopského zdiva, z kamene pro zdivo kyklopské, na cementovou maltu, s vyspárováním cementovou maltou, tl. kamene 200 mm</t>
  </si>
  <si>
    <t>https://podminky.urs.cz/item/CS_URS_2022_02/465515427</t>
  </si>
  <si>
    <t>565135121</t>
  </si>
  <si>
    <t>Asfaltový beton vrstva podkladní ACP 16 (obalované kamenivo OKS) tl 50 mm š přes 3 m</t>
  </si>
  <si>
    <t>-1497608128</t>
  </si>
  <si>
    <t>Asfaltový beton vrstva podkladní ACP 16 (obalované kamenivo střednězrnné - OKS) s rozprostřením a zhutněním v pruhu šířky přes 3 m, po zhutnění tl. 50 mm</t>
  </si>
  <si>
    <t>https://podminky.urs.cz/item/CS_URS_2022_02/565135121</t>
  </si>
  <si>
    <t>573211107</t>
  </si>
  <si>
    <t>Postřik živičný spojovací z asfaltu v množství 0,30 kg/m2</t>
  </si>
  <si>
    <t>-734234944</t>
  </si>
  <si>
    <t>Postřik spojovací PS bez posypu kamenivem z asfaltu silničního, v množství 0,30 kg/m2</t>
  </si>
  <si>
    <t>https://podminky.urs.cz/item/CS_URS_2022_02/573211107</t>
  </si>
  <si>
    <t>577134141</t>
  </si>
  <si>
    <t>Asfaltový beton vrstva obrusná ACO 11 (ABS) tř. I tl 40 mm š přes 3 m z modifikovaného asfaltu</t>
  </si>
  <si>
    <t>-1091375802</t>
  </si>
  <si>
    <t>Asfaltový beton vrstva obrusná ACO 11 (ABS) s rozprostřením a se zhutněním z modifikovaného asfaltu v pruhu šířky přes 3 m, po zhutnění tl. 40 mm</t>
  </si>
  <si>
    <t>https://podminky.urs.cz/item/CS_URS_2022_02/577134141</t>
  </si>
  <si>
    <t>941311111</t>
  </si>
  <si>
    <t>Montáž lešení řadového modulového lehkého zatížení do 200 kg/m2 š od 0,6 do 0,9 m v do 10 m</t>
  </si>
  <si>
    <t>1276172991</t>
  </si>
  <si>
    <t>Montáž lešení řadového modulového lehkého pracovního s podlahami s provozním zatížením tř. 3 do 200 kg/m2 šířky tř. SW06 od 0,6 do 0,9 m, výšky do 10 m</t>
  </si>
  <si>
    <t>https://podminky.urs.cz/item/CS_URS_2022_02/941311111</t>
  </si>
  <si>
    <t>8*5</t>
  </si>
  <si>
    <t>5*5/2*4</t>
  </si>
  <si>
    <t>941311211</t>
  </si>
  <si>
    <t>Příplatek k lešení řadovému modulovému lehkému š 0,9 m v přes 10 do 25 m za první a ZKD den použití</t>
  </si>
  <si>
    <t>2058656106</t>
  </si>
  <si>
    <t>Montáž lešení řadového modulového lehkého pracovního s podlahami s provozním zatížením tř. 3 do 200 kg/m2 Příplatek za první a každý další den použití lešení k ceně -1111 nebo -1112</t>
  </si>
  <si>
    <t>https://podminky.urs.cz/item/CS_URS_2022_02/941311211</t>
  </si>
  <si>
    <t>90*40 "Přepočtené koeficientem množství</t>
  </si>
  <si>
    <t>941311811</t>
  </si>
  <si>
    <t>Demontáž lešení řadového modulového lehkého zatížení do 200 kg/m2 š od 0,6 do 0,9 m v do 10 m</t>
  </si>
  <si>
    <t>383650731</t>
  </si>
  <si>
    <t>Demontáž lešení řadového modulového lehkého pracovního s podlahami s provozním zatížením tř. 3 do 200 kg/m2 šířky SW06 od 0,6 do 0,9 m, výšky do 10 m</t>
  </si>
  <si>
    <t>https://podminky.urs.cz/item/CS_URS_2022_02/941311811</t>
  </si>
  <si>
    <t>90</t>
  </si>
  <si>
    <t>946111114</t>
  </si>
  <si>
    <t>Montáž pojízdných věží trubkových/dílcových š přes 0,6 do 0,9 m dl do 3,2 m v přes 3,5 do 4,5 m</t>
  </si>
  <si>
    <t>-164071467</t>
  </si>
  <si>
    <t>Montáž pojízdných věží trubkových nebo dílcových s maximálním zatížením podlahy do 200 kg/m2 šířky od 0,6 do 0,9 m, délky do 3,2 m, výšky přes 3,5 m do 4,5 m</t>
  </si>
  <si>
    <t>https://podminky.urs.cz/item/CS_URS_2022_02/946111114</t>
  </si>
  <si>
    <t>946111214</t>
  </si>
  <si>
    <t>Příplatek k pojízdným věžím š přes 0,6 do 0,9 m dl do 3,2 m v do 4,5 m za první a ZKD den použití</t>
  </si>
  <si>
    <t>-1615675626</t>
  </si>
  <si>
    <t>Montáž pojízdných věží trubkových nebo dílcových s maximálním zatížením podlahy do 200 kg/m2 Příplatek za první a každý další den použití pojízdného lešení k ceně -1114</t>
  </si>
  <si>
    <t>https://podminky.urs.cz/item/CS_URS_2022_02/946111214</t>
  </si>
  <si>
    <t>1*20 "Přepočtené koeficientem množství</t>
  </si>
  <si>
    <t>946311121</t>
  </si>
  <si>
    <t>Montáž lešení zavěšeného řadového trubkového zatížení tř. 2 do 100 kg/m2 v do 10 m</t>
  </si>
  <si>
    <t>-884507123</t>
  </si>
  <si>
    <t>Montáž zavěšeného řadového trubkového lešení šíře do 1,5 m s provozním zatížením tř. 2 přes 75 do 150 kg/m2, umístěného ve výšce do 10 m</t>
  </si>
  <si>
    <t>https://podminky.urs.cz/item/CS_URS_2022_02/946311121</t>
  </si>
  <si>
    <t>946311221</t>
  </si>
  <si>
    <t>Příplatek k lešení zavěšenému řadovému trubkovému 100 kg/m2 v do 10 m za první a ZKD den použití</t>
  </si>
  <si>
    <t>496517433</t>
  </si>
  <si>
    <t>Montáž zavěšeného řadového trubkového lešení šíře do 1,5 m Příplatek za první a každý další den použití lešení k ceně -1121</t>
  </si>
  <si>
    <t>https://podminky.urs.cz/item/CS_URS_2022_02/946311221</t>
  </si>
  <si>
    <t>16*20 "Přepočtené koeficientem množství</t>
  </si>
  <si>
    <t>946311821</t>
  </si>
  <si>
    <t>Demontáž lešení zavěšeného řadového trubkového zatížení tř. 2 do 100 kg/m2 v do 10 m</t>
  </si>
  <si>
    <t>-2043719919</t>
  </si>
  <si>
    <t>Demontáž zavěšeného řadového trubkového lešení šíře do 1,5 m s provozním zatížením tř. 2 přes 75 do 150 kg/m2, umístěného ve výšce do 10 m</t>
  </si>
  <si>
    <t>https://podminky.urs.cz/item/CS_URS_2022_02/946311821</t>
  </si>
  <si>
    <t>985121121</t>
  </si>
  <si>
    <t>Tryskání degradovaného betonu stěn a rubu kleneb vodou pod tlakem do 300 barů</t>
  </si>
  <si>
    <t>-1747474993</t>
  </si>
  <si>
    <t>Tryskání degradovaného betonu stěn, rubu kleneb a podlah vodou pod tlakem do 300 barů</t>
  </si>
  <si>
    <t>https://podminky.urs.cz/item/CS_URS_2022_02/985121121</t>
  </si>
  <si>
    <t>23*5"mostovka</t>
  </si>
  <si>
    <t>5,03*6,78+6*6,78+0,6*6*6*2"stěny</t>
  </si>
  <si>
    <t>62,9*2"portály</t>
  </si>
  <si>
    <t>1,6*22,6*2*2"zábradlí</t>
  </si>
  <si>
    <t>985121221</t>
  </si>
  <si>
    <t>Tryskání degradovaného betonu líce kleneb vodou pod tlakem do 300 barů</t>
  </si>
  <si>
    <t>1719583824</t>
  </si>
  <si>
    <t>Tryskání degradovaného betonu líce kleneb a podhledů vodou pod tlakem do 300 barů</t>
  </si>
  <si>
    <t>https://podminky.urs.cz/item/CS_URS_2022_02/985121221</t>
  </si>
  <si>
    <t>57+0,6*10,5*6"podhled</t>
  </si>
  <si>
    <t>0,4*23*2+0,6*0,4*2*9"římsy</t>
  </si>
  <si>
    <t>985311111</t>
  </si>
  <si>
    <t>Reprofilace stěn cementovou sanační maltou tl do 10 mm</t>
  </si>
  <si>
    <t>1101903624</t>
  </si>
  <si>
    <t>Reprofilace betonu sanačními maltami na cementové bázi ručně stěn, tloušťky do 10 mm</t>
  </si>
  <si>
    <t>https://podminky.urs.cz/item/CS_URS_2022_02/985311111</t>
  </si>
  <si>
    <t>388,423*0,7 "Přepočtené koeficientem množství</t>
  </si>
  <si>
    <t>985311114</t>
  </si>
  <si>
    <t>Reprofilace stěn cementovou sanační maltou tl přes 30 do 40 mm</t>
  </si>
  <si>
    <t>1933741556</t>
  </si>
  <si>
    <t>Reprofilace betonu sanačními maltami na cementové bázi ručně stěn, tloušťky přes 30 do 40 mm</t>
  </si>
  <si>
    <t>https://podminky.urs.cz/item/CS_URS_2022_02/985311114</t>
  </si>
  <si>
    <t>388,423*0,3 "Přepočtené koeficientem množství</t>
  </si>
  <si>
    <t>985311211</t>
  </si>
  <si>
    <t>Reprofilace líce kleneb a podhledů cementovou sanační maltou tl do 10 mm</t>
  </si>
  <si>
    <t>964508122</t>
  </si>
  <si>
    <t>Reprofilace betonu sanačními maltami na cementové bázi ručně líce kleneb a podhledů, tloušťky do 10 mm</t>
  </si>
  <si>
    <t>https://podminky.urs.cz/item/CS_URS_2022_02/985311211</t>
  </si>
  <si>
    <t>117,52*0,7 "Přepočtené koeficientem množství</t>
  </si>
  <si>
    <t>985311214</t>
  </si>
  <si>
    <t>Reprofilace líce kleneb a podhledů cementovou sanační maltou tl přes 30 do 40 mm</t>
  </si>
  <si>
    <t>2063846863</t>
  </si>
  <si>
    <t>Reprofilace betonu sanačními maltami na cementové bázi ručně líce kleneb a podhledů, tloušťky přes 30 do 40 mm</t>
  </si>
  <si>
    <t>https://podminky.urs.cz/item/CS_URS_2022_02/985311214</t>
  </si>
  <si>
    <t>117,52*0,3 "Přepočtené koeficientem množství</t>
  </si>
  <si>
    <t>985311313</t>
  </si>
  <si>
    <t>Reprofilace rubu kleneb a podlah cementovou sanační maltou tl přes 20 do 30 mm</t>
  </si>
  <si>
    <t>-1597021279</t>
  </si>
  <si>
    <t>Reprofilace betonu sanačními maltami na cementové bázi ručně rubu kleneb a podlah, tloušťky přes 20 do 30 mm</t>
  </si>
  <si>
    <t>https://podminky.urs.cz/item/CS_URS_2022_02/985311313</t>
  </si>
  <si>
    <t>985321111</t>
  </si>
  <si>
    <t>Ochranný nátěr výztuže na cementové bázi stěn, líce kleneb a podhledů 1 vrstva tl 1 mm</t>
  </si>
  <si>
    <t>-1309443578</t>
  </si>
  <si>
    <t>Ochranný nátěr betonářské výztuže 1 vrstva tloušťky 1 mm na cementové bázi stěn, líce kleneb a podhledů</t>
  </si>
  <si>
    <t>https://podminky.urs.cz/item/CS_URS_2022_02/985321111</t>
  </si>
  <si>
    <t>503,423-115</t>
  </si>
  <si>
    <t>117,52</t>
  </si>
  <si>
    <t>505,943*0,1 "Přepočtené koeficientem množství</t>
  </si>
  <si>
    <t>985321112</t>
  </si>
  <si>
    <t>Ochranný nátěr výztuže na cementové bázi rubu kleneb a podlah 1 vrstva tl 1 mm</t>
  </si>
  <si>
    <t>1654399246</t>
  </si>
  <si>
    <t>Ochranný nátěr betonářské výztuže 1 vrstva tloušťky 1 mm na cementové bázi rubu kleneb a podlah</t>
  </si>
  <si>
    <t>https://podminky.urs.cz/item/CS_URS_2022_02/985321112</t>
  </si>
  <si>
    <t>115*0,1 "Přepočtené koeficientem množství</t>
  </si>
  <si>
    <t>985323111</t>
  </si>
  <si>
    <t>Spojovací můstek reprofilovaného betonu na cementové bázi tl 1 mm</t>
  </si>
  <si>
    <t>750351858</t>
  </si>
  <si>
    <t>Spojovací můstek reprofilovaného betonu na cementové bázi, tloušťky 1 mm</t>
  </si>
  <si>
    <t>https://podminky.urs.cz/item/CS_URS_2022_02/985323111</t>
  </si>
  <si>
    <t>985324211</t>
  </si>
  <si>
    <t>Ochranný akrylátový nátěr betonu dvojnásobný s impregnací (OS-B)</t>
  </si>
  <si>
    <t>-832014983</t>
  </si>
  <si>
    <t>Ochranný nátěr betonu akrylátový dvojnásobný s impregnací (OS-B)</t>
  </si>
  <si>
    <t>https://podminky.urs.cz/item/CS_URS_2022_02/985324211</t>
  </si>
  <si>
    <t>985331114</t>
  </si>
  <si>
    <t>Dodatečné vlepování betonářské výztuže D 14 mm do cementové aktivované malty včetně vyvrtání otvoru</t>
  </si>
  <si>
    <t>163218978</t>
  </si>
  <si>
    <t>Dodatečné vlepování betonářské výztuže včetně vyvrtání a vyčištění otvoru cementovou aktivovanou maltou průměr výztuže 14 mm</t>
  </si>
  <si>
    <t>https://podminky.urs.cz/item/CS_URS_2022_02/985331114</t>
  </si>
  <si>
    <t>5*22,975*8*0,15</t>
  </si>
  <si>
    <t>985341122</t>
  </si>
  <si>
    <t>Uhlíkové lamely pro zesílení ŽB stěn tl 1,4 mm modul pružnosti 170 kN/mm2 š 80 mm</t>
  </si>
  <si>
    <t>-575239170</t>
  </si>
  <si>
    <t>Uhlíkové lamely pro zesílení nosných železobetonových konstrukcí stěn tloušťky 1,4 mm modulu pružnosti 170 kN/mm2, lepené na povrch, šířky 80 mm</t>
  </si>
  <si>
    <t>https://podminky.urs.cz/item/CS_URS_2022_02/985341122</t>
  </si>
  <si>
    <t>5,5*8</t>
  </si>
  <si>
    <t>997013501</t>
  </si>
  <si>
    <t>Odvoz suti a vybouraných hmot na skládku nebo meziskládku do 1 km se složením</t>
  </si>
  <si>
    <t>-791434530</t>
  </si>
  <si>
    <t>Odvoz suti a vybouraných hmot na skládku nebo meziskládku se složením, na vzdálenost do 1 km</t>
  </si>
  <si>
    <t>https://podminky.urs.cz/item/CS_URS_2022_02/997013501</t>
  </si>
  <si>
    <t>997013509</t>
  </si>
  <si>
    <t>Příplatek k odvozu suti a vybouraných hmot na skládku ZKD 1 km přes 1 km</t>
  </si>
  <si>
    <t>-1894663141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</si>
  <si>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</si>
  <si>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</si>
  <si>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145,264*34 "Přepočtené koeficientem množství</t>
  </si>
  <si>
    <t>997211521</t>
  </si>
  <si>
    <t>Vodorovná doprava vybouraných hmot po suchu na vzdálenost do 1 km</t>
  </si>
  <si>
    <t>-1438994210</t>
  </si>
  <si>
    <t>Vodorovná doprava suti nebo vybouraných hmot vybouraných hmot se složením a hrubým urovnáním nebo s přeložením na jiný dopravní prostředek kromě lodi, na vzdálenost do 1 km</t>
  </si>
  <si>
    <t>https://podminky.urs.cz/item/CS_URS_2022_02/997211521</t>
  </si>
  <si>
    <t>49,5"rozebraný kámen pro zdění křídel</t>
  </si>
  <si>
    <t>49,5*2 "Přepočtené koeficientem množství</t>
  </si>
  <si>
    <t>997211612</t>
  </si>
  <si>
    <t>Nakládání vybouraných hmot na dopravní prostředky pro vodorovnou dopravu</t>
  </si>
  <si>
    <t>199617246</t>
  </si>
  <si>
    <t>Nakládání suti nebo vybouraných hmot na dopravní prostředky pro vodorovnou dopravu vybouraných hmot</t>
  </si>
  <si>
    <t>https://podminky.urs.cz/item/CS_URS_2022_02/997211612</t>
  </si>
  <si>
    <t>998212111</t>
  </si>
  <si>
    <t>Přesun hmot pro mosty zděné, monolitické betonové nebo ocelové v do 20 m</t>
  </si>
  <si>
    <t>-2112756434</t>
  </si>
  <si>
    <t>Přesun hmot pro mosty zděné, betonové monolitické, spřažené ocelobetonové nebo kovové vodorovná dopravní vzdálenost do 100 m výška mostu do 20 m</t>
  </si>
  <si>
    <t>https://podminky.urs.cz/item/CS_URS_2022_02/998212111</t>
  </si>
  <si>
    <t>711</t>
  </si>
  <si>
    <t>Izolace proti vodě, vlhkosti a plynům</t>
  </si>
  <si>
    <t>711311001</t>
  </si>
  <si>
    <t>Provedení hydroizolace mostovek za studena lakem asfaltovým penetračním</t>
  </si>
  <si>
    <t>-1338069358</t>
  </si>
  <si>
    <t>Provedení izolace mostovek natěradly a tmely za studena nátěrem lakem asfaltovým penetračním</t>
  </si>
  <si>
    <t>https://podminky.urs.cz/item/CS_URS_2022_02/711311001</t>
  </si>
  <si>
    <t>42</t>
  </si>
  <si>
    <t>24551030</t>
  </si>
  <si>
    <t>stěrka hydroizolační dvousložková cemento-polymerová vlákny vyztužená proti zemní vlhkosti</t>
  </si>
  <si>
    <t>548339664</t>
  </si>
  <si>
    <t>115*0,0003 "Přepočtené koeficientem množství</t>
  </si>
  <si>
    <t>43</t>
  </si>
  <si>
    <t>711391303</t>
  </si>
  <si>
    <t>Provedení hydroizolace mostovek litým mastixem asfaltovým 10 mm</t>
  </si>
  <si>
    <t>374008358</t>
  </si>
  <si>
    <t>Provedení izolace mostovek ostatní litým izolačním mastixem asfaltovým tl. 10 mm</t>
  </si>
  <si>
    <t>https://podminky.urs.cz/item/CS_URS_2022_02/711391303</t>
  </si>
  <si>
    <t>44</t>
  </si>
  <si>
    <t>58941910</t>
  </si>
  <si>
    <t>asfaltový koberec mastixový SMA 8S pojivo PmB 25/55-60</t>
  </si>
  <si>
    <t>2142327354</t>
  </si>
  <si>
    <t>115*0,0265 "Přepočtené koeficientem množství</t>
  </si>
  <si>
    <t>202b - nepřímé náklady</t>
  </si>
  <si>
    <t>348171R</t>
  </si>
  <si>
    <t>Provizorní zábrany - ochranná stěna v. 2m</t>
  </si>
  <si>
    <t>-1831126646</t>
  </si>
  <si>
    <t>Provizorní zábrany - ochranná stěna v. 2m vč. následného odstranění</t>
  </si>
  <si>
    <t>4*7,5</t>
  </si>
  <si>
    <t>997221873</t>
  </si>
  <si>
    <t>-1661433165</t>
  </si>
  <si>
    <t>https://podminky.urs.cz/item/CS_URS_2022_02/997221873</t>
  </si>
  <si>
    <t>SO 301 - Vodohospodářské objekty - propustky</t>
  </si>
  <si>
    <t>301a - přímé výdaje</t>
  </si>
  <si>
    <t>ing.Žílová Helena</t>
  </si>
  <si>
    <t>113105113</t>
  </si>
  <si>
    <t>Rozebrání dlažeb z lomového kamene kladených na MC vyspárované MC</t>
  </si>
  <si>
    <t>102037430</t>
  </si>
  <si>
    <t>Rozebrání dlažeb z lomového kamene s přemístěním hmot na skládku na vzdálenost do 3 m nebo s naložením na dopravní prostředek, kladených do cementové malty se spárami zalitými cementovou maltou</t>
  </si>
  <si>
    <t>https://podminky.urs.cz/item/CS_URS_2022_02/113105113</t>
  </si>
  <si>
    <t>10*2"skluz</t>
  </si>
  <si>
    <t>132251253</t>
  </si>
  <si>
    <t>Hloubení rýh nezapažených š do 2000 mm v hornině třídy těžitelnosti I skupiny 3 objem do 100 m3 strojně</t>
  </si>
  <si>
    <t>977578675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</si>
  <si>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</si>
  <si>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https://podminky.urs.cz/item/CS_URS_2022_02/132251253</t>
  </si>
  <si>
    <t>11,41*1,5"z příčného řezu 5,281 50</t>
  </si>
  <si>
    <t>-258984525</t>
  </si>
  <si>
    <t>17,115-14,592</t>
  </si>
  <si>
    <t>175151101</t>
  </si>
  <si>
    <t>Obsypání potrubí strojně sypaninou bez prohození, uloženou do 3 m</t>
  </si>
  <si>
    <t>727176751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</si>
  <si>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</si>
  <si>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</si>
  <si>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17,112-6*0,7*0,6</t>
  </si>
  <si>
    <t>-1153968186</t>
  </si>
  <si>
    <t>20"skluz</t>
  </si>
  <si>
    <t>451577877</t>
  </si>
  <si>
    <t>Podklad nebo lože pod dlažbu vodorovný nebo do sklonu 1:5 ze štěrkopísku tl přes 30 do 100 mm</t>
  </si>
  <si>
    <t>1351290173</t>
  </si>
  <si>
    <t>Podklad nebo lože pod dlažbu (přídlažbu) v ploše vodorovné nebo ve sklonu do 1:5, tloušťky od 30 do 100 mm ze štěrkopísku</t>
  </si>
  <si>
    <t>https://podminky.urs.cz/item/CS_URS_2022_02/451577877</t>
  </si>
  <si>
    <t>594411112</t>
  </si>
  <si>
    <t>Kladení dlažby z lomového kamene tl do 100 mm s provedením lože z MC</t>
  </si>
  <si>
    <t>-818068882</t>
  </si>
  <si>
    <t>Kladení dlažby z lomového kamene lomařsky upraveného v ploše vodorovné nebo ve sklonu na plocho tl. do 100 mm, bez vyplnění spár, s provedením lože tl. 50 mm z cementové malty</t>
  </si>
  <si>
    <t>https://podminky.urs.cz/item/CS_URS_2022_02/594411112</t>
  </si>
  <si>
    <t>58380751</t>
  </si>
  <si>
    <t>kámen lomový regulační (1 až 2 m2/t) LMB 10/60</t>
  </si>
  <si>
    <t>-804170821</t>
  </si>
  <si>
    <t>919411111.1</t>
  </si>
  <si>
    <t>Osazení čela prefabrikovaného betonového propustku, pro propustek z trub DN 300 až 600 mm</t>
  </si>
  <si>
    <t>261654160</t>
  </si>
  <si>
    <t>59225770.1</t>
  </si>
  <si>
    <t>betonové čelo TBM-Q900/1000/600</t>
  </si>
  <si>
    <t>-192234551</t>
  </si>
  <si>
    <t>919411111.2</t>
  </si>
  <si>
    <t>Osazení čela prefabrikovaného betonového propustku, pro propustek z trub DN 300 mm</t>
  </si>
  <si>
    <t>-422852630</t>
  </si>
  <si>
    <t>59225770.2</t>
  </si>
  <si>
    <t>betonové čelo TBM-Q650/1000/300</t>
  </si>
  <si>
    <t>-1474742105</t>
  </si>
  <si>
    <t>919521110</t>
  </si>
  <si>
    <t>Zřízení silničního propustku z trub betonových nebo ŽB DN 300</t>
  </si>
  <si>
    <t>-1967256161</t>
  </si>
  <si>
    <t>Zřízení silničního propustku z trub betonových nebo železobetonových DN 300 mm</t>
  </si>
  <si>
    <t>https://podminky.urs.cz/item/CS_URS_2022_02/919521110</t>
  </si>
  <si>
    <t>PFB.1020001</t>
  </si>
  <si>
    <t>Trouba hrdlová železobetonová TZH-Q 30/250</t>
  </si>
  <si>
    <t>838400822</t>
  </si>
  <si>
    <t>919521140</t>
  </si>
  <si>
    <t>Zřízení silničního propustku z trub betonových nebo ŽB DN 600</t>
  </si>
  <si>
    <t>882843458</t>
  </si>
  <si>
    <t>Zřízení silničního propustku z trub betonových nebo železobetonových DN 600 mm</t>
  </si>
  <si>
    <t>https://podminky.urs.cz/item/CS_URS_2022_02/919521140</t>
  </si>
  <si>
    <t>PFB.1020301</t>
  </si>
  <si>
    <t>Trouba hrdlová železobetonová TZH-Q 60/250</t>
  </si>
  <si>
    <t>-316134716</t>
  </si>
  <si>
    <t>935112311</t>
  </si>
  <si>
    <t>Osazení příkopového žlabu do betonu tl 100 mm z betonových tvárnic š 1200 mm</t>
  </si>
  <si>
    <t>674977816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</si>
  <si>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</si>
  <si>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https://podminky.urs.cz/item/CS_URS_2022_02/935112311</t>
  </si>
  <si>
    <t>16+3</t>
  </si>
  <si>
    <t>59227026</t>
  </si>
  <si>
    <t>žlabovka příkopová betonová 500x900x80mm</t>
  </si>
  <si>
    <t>666100755</t>
  </si>
  <si>
    <t>19*1,01 "Přepočtené koeficientem množství</t>
  </si>
  <si>
    <t>979054442</t>
  </si>
  <si>
    <t>Očištění vybouraných z desek nebo dlaždic s původním spárováním z MC</t>
  </si>
  <si>
    <t>69016358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</si>
  <si>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</si>
  <si>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https://podminky.urs.cz/item/CS_URS_2022_02/979054442</t>
  </si>
  <si>
    <t>20,000"skluz</t>
  </si>
  <si>
    <t>1112483036</t>
  </si>
  <si>
    <t>301b - nepřímé náklady</t>
  </si>
  <si>
    <t>-1413939426</t>
  </si>
  <si>
    <t>2,523*1,65 "Přepočtené koeficientem množství</t>
  </si>
  <si>
    <t>-140407151</t>
  </si>
  <si>
    <t>2,523</t>
  </si>
  <si>
    <t xml:space="preserve">08 - VRN </t>
  </si>
  <si>
    <t>08a - VRN přímé výdaje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</si>
  <si>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</si>
  <si>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</si>
  <si>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</si>
  <si>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</si>
  <si>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</si>
  <si>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</si>
  <si>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</si>
  <si>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</si>
  <si>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</si>
  <si>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1963477656</t>
  </si>
  <si>
    <t>012203000</t>
  </si>
  <si>
    <t>Geodetické práce při provádění stavby</t>
  </si>
  <si>
    <t>-1459971379</t>
  </si>
  <si>
    <t>012303000</t>
  </si>
  <si>
    <t>Geodetické zaměření pro dokumentaci skutečného provedení stavby</t>
  </si>
  <si>
    <t>121283992</t>
  </si>
  <si>
    <t>013244000</t>
  </si>
  <si>
    <t>Dokumentace dílenská</t>
  </si>
  <si>
    <t>1591772836</t>
  </si>
  <si>
    <t>013254000</t>
  </si>
  <si>
    <t>Dokumentace skutečného provedení stavby</t>
  </si>
  <si>
    <t>-2133212575</t>
  </si>
  <si>
    <t>08b - VRN nepřímé náklady</t>
  </si>
  <si>
    <t xml:space="preserve">    VRN3 - Zařízení staveniště</t>
  </si>
  <si>
    <t xml:space="preserve">    VRN7 - Provozní vlivy</t>
  </si>
  <si>
    <t>013203000</t>
  </si>
  <si>
    <t>Dokumentace stavby - 1HMP</t>
  </si>
  <si>
    <t>-1058579767</t>
  </si>
  <si>
    <t>01325400R</t>
  </si>
  <si>
    <t>mostní list</t>
  </si>
  <si>
    <t>2074997829</t>
  </si>
  <si>
    <t>VRN3</t>
  </si>
  <si>
    <t>Zařízení staveniště</t>
  </si>
  <si>
    <t>032903000</t>
  </si>
  <si>
    <t>Náklady na provoz a údržbu vybavení staveniště</t>
  </si>
  <si>
    <t>577757488</t>
  </si>
  <si>
    <t>Zařízení staveniště vybavení staveniště náklady na provoz a údržbu vybavení staveniště</t>
  </si>
  <si>
    <t>VRN7</t>
  </si>
  <si>
    <t>Provozní vlivy</t>
  </si>
  <si>
    <t>071203000</t>
  </si>
  <si>
    <t>Provoz dalšího subjektu</t>
  </si>
  <si>
    <t>1266388751</t>
  </si>
  <si>
    <t>08c - VRN přímé doprovodné výdaje</t>
  </si>
  <si>
    <t>034403000</t>
  </si>
  <si>
    <t>přechodné dopravní značení</t>
  </si>
  <si>
    <t>992604869</t>
  </si>
  <si>
    <t>přechodné dopravní značení - DIO</t>
  </si>
  <si>
    <t>SEZNAM FIGUR</t>
  </si>
  <si>
    <t>Výměra</t>
  </si>
  <si>
    <t xml:space="preserve"> 03/ I etapa A</t>
  </si>
  <si>
    <t>Použití figury:</t>
  </si>
  <si>
    <t>krajnice_50cm</t>
  </si>
  <si>
    <t xml:space="preserve"> 03/ I etapa B</t>
  </si>
  <si>
    <t xml:space="preserve"> 03/ I.etapa 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</si>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</sst>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51102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2101101" TargetMode="External" /><Relationship Id="rId4" Type="http://schemas.openxmlformats.org/officeDocument/2006/relationships/hyperlink" Target="https://podminky.urs.cz/item/CS_URS_2022_02/112101102" TargetMode="External" /><Relationship Id="rId5" Type="http://schemas.openxmlformats.org/officeDocument/2006/relationships/hyperlink" Target="https://podminky.urs.cz/item/CS_URS_2022_02/112101103" TargetMode="External" /><Relationship Id="rId6" Type="http://schemas.openxmlformats.org/officeDocument/2006/relationships/hyperlink" Target="https://podminky.urs.cz/item/CS_URS_2022_02/112101104" TargetMode="External" /><Relationship Id="rId7" Type="http://schemas.openxmlformats.org/officeDocument/2006/relationships/hyperlink" Target="https://podminky.urs.cz/item/CS_URS_2022_02/112251101" TargetMode="External" /><Relationship Id="rId8" Type="http://schemas.openxmlformats.org/officeDocument/2006/relationships/hyperlink" Target="https://podminky.urs.cz/item/CS_URS_2022_02/112251102" TargetMode="External" /><Relationship Id="rId9" Type="http://schemas.openxmlformats.org/officeDocument/2006/relationships/hyperlink" Target="https://podminky.urs.cz/item/CS_URS_2022_02/112251103" TargetMode="External" /><Relationship Id="rId10" Type="http://schemas.openxmlformats.org/officeDocument/2006/relationships/hyperlink" Target="https://podminky.urs.cz/item/CS_URS_2022_02/112251104" TargetMode="External" /><Relationship Id="rId11" Type="http://schemas.openxmlformats.org/officeDocument/2006/relationships/hyperlink" Target="https://podminky.urs.cz/item/CS_URS_2022_02/162201401" TargetMode="External" /><Relationship Id="rId12" Type="http://schemas.openxmlformats.org/officeDocument/2006/relationships/hyperlink" Target="https://podminky.urs.cz/item/CS_URS_2022_02/162201402" TargetMode="External" /><Relationship Id="rId13" Type="http://schemas.openxmlformats.org/officeDocument/2006/relationships/hyperlink" Target="https://podminky.urs.cz/item/CS_URS_2022_02/162201403" TargetMode="External" /><Relationship Id="rId14" Type="http://schemas.openxmlformats.org/officeDocument/2006/relationships/hyperlink" Target="https://podminky.urs.cz/item/CS_URS_2022_02/162201404" TargetMode="External" /><Relationship Id="rId15" Type="http://schemas.openxmlformats.org/officeDocument/2006/relationships/hyperlink" Target="https://podminky.urs.cz/item/CS_URS_2022_02/162201411" TargetMode="External" /><Relationship Id="rId16" Type="http://schemas.openxmlformats.org/officeDocument/2006/relationships/hyperlink" Target="https://podminky.urs.cz/item/CS_URS_2022_02/162201412" TargetMode="External" /><Relationship Id="rId17" Type="http://schemas.openxmlformats.org/officeDocument/2006/relationships/hyperlink" Target="https://podminky.urs.cz/item/CS_URS_2022_02/162201413" TargetMode="External" /><Relationship Id="rId18" Type="http://schemas.openxmlformats.org/officeDocument/2006/relationships/hyperlink" Target="https://podminky.urs.cz/item/CS_URS_2022_02/162201414" TargetMode="External" /><Relationship Id="rId19" Type="http://schemas.openxmlformats.org/officeDocument/2006/relationships/hyperlink" Target="https://podminky.urs.cz/item/CS_URS_2022_02/162201421" TargetMode="External" /><Relationship Id="rId20" Type="http://schemas.openxmlformats.org/officeDocument/2006/relationships/hyperlink" Target="https://podminky.urs.cz/item/CS_URS_2022_02/162201422" TargetMode="External" /><Relationship Id="rId21" Type="http://schemas.openxmlformats.org/officeDocument/2006/relationships/hyperlink" Target="https://podminky.urs.cz/item/CS_URS_2022_02/162201423" TargetMode="External" /><Relationship Id="rId22" Type="http://schemas.openxmlformats.org/officeDocument/2006/relationships/hyperlink" Target="https://podminky.urs.cz/item/CS_URS_2022_02/162201424" TargetMode="External" /><Relationship Id="rId23" Type="http://schemas.openxmlformats.org/officeDocument/2006/relationships/hyperlink" Target="https://podminky.urs.cz/item/CS_URS_2022_02/162301501" TargetMode="External" /><Relationship Id="rId24" Type="http://schemas.openxmlformats.org/officeDocument/2006/relationships/hyperlink" Target="https://podminky.urs.cz/item/CS_URS_2022_02/162301931" TargetMode="External" /><Relationship Id="rId25" Type="http://schemas.openxmlformats.org/officeDocument/2006/relationships/hyperlink" Target="https://podminky.urs.cz/item/CS_URS_2022_02/162301932" TargetMode="External" /><Relationship Id="rId26" Type="http://schemas.openxmlformats.org/officeDocument/2006/relationships/hyperlink" Target="https://podminky.urs.cz/item/CS_URS_2022_02/162301933" TargetMode="External" /><Relationship Id="rId27" Type="http://schemas.openxmlformats.org/officeDocument/2006/relationships/hyperlink" Target="https://podminky.urs.cz/item/CS_URS_2022_02/162301934" TargetMode="External" /><Relationship Id="rId28" Type="http://schemas.openxmlformats.org/officeDocument/2006/relationships/hyperlink" Target="https://podminky.urs.cz/item/CS_URS_2022_02/162301951" TargetMode="External" /><Relationship Id="rId29" Type="http://schemas.openxmlformats.org/officeDocument/2006/relationships/hyperlink" Target="https://podminky.urs.cz/item/CS_URS_2022_02/162301952" TargetMode="External" /><Relationship Id="rId30" Type="http://schemas.openxmlformats.org/officeDocument/2006/relationships/hyperlink" Target="https://podminky.urs.cz/item/CS_URS_2022_02/162301953" TargetMode="External" /><Relationship Id="rId31" Type="http://schemas.openxmlformats.org/officeDocument/2006/relationships/hyperlink" Target="https://podminky.urs.cz/item/CS_URS_2022_02/162301954" TargetMode="External" /><Relationship Id="rId32" Type="http://schemas.openxmlformats.org/officeDocument/2006/relationships/hyperlink" Target="https://podminky.urs.cz/item/CS_URS_2022_02/162301971" TargetMode="External" /><Relationship Id="rId33" Type="http://schemas.openxmlformats.org/officeDocument/2006/relationships/hyperlink" Target="https://podminky.urs.cz/item/CS_URS_2022_02/162301972" TargetMode="External" /><Relationship Id="rId34" Type="http://schemas.openxmlformats.org/officeDocument/2006/relationships/hyperlink" Target="https://podminky.urs.cz/item/CS_URS_2022_02/162301973" TargetMode="External" /><Relationship Id="rId35" Type="http://schemas.openxmlformats.org/officeDocument/2006/relationships/hyperlink" Target="https://podminky.urs.cz/item/CS_URS_2022_02/162301974" TargetMode="External" /><Relationship Id="rId36" Type="http://schemas.openxmlformats.org/officeDocument/2006/relationships/hyperlink" Target="https://podminky.urs.cz/item/CS_URS_2022_02/162301981" TargetMode="External" /><Relationship Id="rId37" Type="http://schemas.openxmlformats.org/officeDocument/2006/relationships/hyperlink" Target="https://podminky.urs.cz/item/CS_URS_2022_02/962021112" TargetMode="External" /><Relationship Id="rId38" Type="http://schemas.openxmlformats.org/officeDocument/2006/relationships/hyperlink" Target="https://podminky.urs.cz/item/CS_URS_2022_02/963021112" TargetMode="External" /><Relationship Id="rId39" Type="http://schemas.openxmlformats.org/officeDocument/2006/relationships/hyperlink" Target="https://podminky.urs.cz/item/CS_URS_2022_02/997211511" TargetMode="External" /><Relationship Id="rId40" Type="http://schemas.openxmlformats.org/officeDocument/2006/relationships/hyperlink" Target="https://podminky.urs.cz/item/CS_URS_2022_02/997211519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6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71151131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81111121" TargetMode="External" /><Relationship Id="rId6" Type="http://schemas.openxmlformats.org/officeDocument/2006/relationships/hyperlink" Target="https://podminky.urs.cz/item/CS_URS_2022_02/181351103" TargetMode="External" /><Relationship Id="rId7" Type="http://schemas.openxmlformats.org/officeDocument/2006/relationships/hyperlink" Target="https://podminky.urs.cz/item/CS_URS_2022_02/181411121" TargetMode="External" /><Relationship Id="rId8" Type="http://schemas.openxmlformats.org/officeDocument/2006/relationships/hyperlink" Target="https://podminky.urs.cz/item/CS_URS_2022_02/18195111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182151111" TargetMode="External" /><Relationship Id="rId11" Type="http://schemas.openxmlformats.org/officeDocument/2006/relationships/hyperlink" Target="https://podminky.urs.cz/item/CS_URS_2022_02/182251101" TargetMode="External" /><Relationship Id="rId12" Type="http://schemas.openxmlformats.org/officeDocument/2006/relationships/hyperlink" Target="https://podminky.urs.cz/item/CS_URS_2022_02/232221131" TargetMode="External" /><Relationship Id="rId13" Type="http://schemas.openxmlformats.org/officeDocument/2006/relationships/hyperlink" Target="https://podminky.urs.cz/item/CS_URS_2022_02/564861111" TargetMode="External" /><Relationship Id="rId14" Type="http://schemas.openxmlformats.org/officeDocument/2006/relationships/hyperlink" Target="https://podminky.urs.cz/item/CS_URS_2022_02/564952111" TargetMode="External" /><Relationship Id="rId15" Type="http://schemas.openxmlformats.org/officeDocument/2006/relationships/hyperlink" Target="https://podminky.urs.cz/item/CS_URS_2022_02/565145111" TargetMode="External" /><Relationship Id="rId16" Type="http://schemas.openxmlformats.org/officeDocument/2006/relationships/hyperlink" Target="https://podminky.urs.cz/item/CS_URS_2022_02/569903311" TargetMode="External" /><Relationship Id="rId17" Type="http://schemas.openxmlformats.org/officeDocument/2006/relationships/hyperlink" Target="https://podminky.urs.cz/item/CS_URS_2022_02/573191111" TargetMode="External" /><Relationship Id="rId18" Type="http://schemas.openxmlformats.org/officeDocument/2006/relationships/hyperlink" Target="https://podminky.urs.cz/item/CS_URS_2022_02/573231108" TargetMode="External" /><Relationship Id="rId19" Type="http://schemas.openxmlformats.org/officeDocument/2006/relationships/hyperlink" Target="https://podminky.urs.cz/item/CS_URS_2022_02/577134111" TargetMode="External" /><Relationship Id="rId20" Type="http://schemas.openxmlformats.org/officeDocument/2006/relationships/hyperlink" Target="https://podminky.urs.cz/item/CS_URS_2022_02/914111111" TargetMode="External" /><Relationship Id="rId21" Type="http://schemas.openxmlformats.org/officeDocument/2006/relationships/hyperlink" Target="https://podminky.urs.cz/item/CS_URS_2022_02/914511111" TargetMode="External" /><Relationship Id="rId22" Type="http://schemas.openxmlformats.org/officeDocument/2006/relationships/hyperlink" Target="https://podminky.urs.cz/item/CS_URS_2022_02/915231112" TargetMode="External" /><Relationship Id="rId23" Type="http://schemas.openxmlformats.org/officeDocument/2006/relationships/hyperlink" Target="https://podminky.urs.cz/item/CS_URS_2022_02/915621111" TargetMode="External" /><Relationship Id="rId24" Type="http://schemas.openxmlformats.org/officeDocument/2006/relationships/hyperlink" Target="https://podminky.urs.cz/item/CS_URS_2022_02/916131213" TargetMode="External" /><Relationship Id="rId25" Type="http://schemas.openxmlformats.org/officeDocument/2006/relationships/hyperlink" Target="https://podminky.urs.cz/item/CS_URS_2022_02/998225111" TargetMode="External" /><Relationship Id="rId26" Type="http://schemas.openxmlformats.org/officeDocument/2006/relationships/hyperlink" Target="https://podminky.urs.cz/item/CS_URS_2022_02/99876210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6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71201231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201" TargetMode="External" /><Relationship Id="rId2" Type="http://schemas.openxmlformats.org/officeDocument/2006/relationships/hyperlink" Target="https://podminky.urs.cz/item/CS_URS_2022_02/113107111" TargetMode="External" /><Relationship Id="rId3" Type="http://schemas.openxmlformats.org/officeDocument/2006/relationships/hyperlink" Target="https://podminky.urs.cz/item/CS_URS_2022_02/113107152" TargetMode="External" /><Relationship Id="rId4" Type="http://schemas.openxmlformats.org/officeDocument/2006/relationships/hyperlink" Target="https://podminky.urs.cz/item/CS_URS_2022_02/114203101" TargetMode="External" /><Relationship Id="rId5" Type="http://schemas.openxmlformats.org/officeDocument/2006/relationships/hyperlink" Target="https://podminky.urs.cz/item/CS_URS_2022_02/114203201" TargetMode="External" /><Relationship Id="rId6" Type="http://schemas.openxmlformats.org/officeDocument/2006/relationships/hyperlink" Target="https://podminky.urs.cz/item/CS_URS_2022_02/114203301" TargetMode="External" /><Relationship Id="rId7" Type="http://schemas.openxmlformats.org/officeDocument/2006/relationships/hyperlink" Target="https://podminky.urs.cz/item/CS_URS_2022_02/162301501" TargetMode="External" /><Relationship Id="rId8" Type="http://schemas.openxmlformats.org/officeDocument/2006/relationships/hyperlink" Target="https://podminky.urs.cz/item/CS_URS_2022_02/421321108" TargetMode="External" /><Relationship Id="rId9" Type="http://schemas.openxmlformats.org/officeDocument/2006/relationships/hyperlink" Target="https://podminky.urs.cz/item/CS_URS_2022_02/421361236" TargetMode="External" /><Relationship Id="rId10" Type="http://schemas.openxmlformats.org/officeDocument/2006/relationships/hyperlink" Target="https://podminky.urs.cz/item/CS_URS_2022_02/465515427" TargetMode="External" /><Relationship Id="rId11" Type="http://schemas.openxmlformats.org/officeDocument/2006/relationships/hyperlink" Target="https://podminky.urs.cz/item/CS_URS_2022_02/565135121" TargetMode="External" /><Relationship Id="rId12" Type="http://schemas.openxmlformats.org/officeDocument/2006/relationships/hyperlink" Target="https://podminky.urs.cz/item/CS_URS_2022_02/573211107" TargetMode="External" /><Relationship Id="rId13" Type="http://schemas.openxmlformats.org/officeDocument/2006/relationships/hyperlink" Target="https://podminky.urs.cz/item/CS_URS_2022_02/577134141" TargetMode="External" /><Relationship Id="rId14" Type="http://schemas.openxmlformats.org/officeDocument/2006/relationships/hyperlink" Target="https://podminky.urs.cz/item/CS_URS_2022_02/941311111" TargetMode="External" /><Relationship Id="rId15" Type="http://schemas.openxmlformats.org/officeDocument/2006/relationships/hyperlink" Target="https://podminky.urs.cz/item/CS_URS_2022_02/941311211" TargetMode="External" /><Relationship Id="rId16" Type="http://schemas.openxmlformats.org/officeDocument/2006/relationships/hyperlink" Target="https://podminky.urs.cz/item/CS_URS_2022_02/941311811" TargetMode="External" /><Relationship Id="rId17" Type="http://schemas.openxmlformats.org/officeDocument/2006/relationships/hyperlink" Target="https://podminky.urs.cz/item/CS_URS_2022_02/946111114" TargetMode="External" /><Relationship Id="rId18" Type="http://schemas.openxmlformats.org/officeDocument/2006/relationships/hyperlink" Target="https://podminky.urs.cz/item/CS_URS_2022_02/946111214" TargetMode="External" /><Relationship Id="rId19" Type="http://schemas.openxmlformats.org/officeDocument/2006/relationships/hyperlink" Target="https://podminky.urs.cz/item/CS_URS_2022_02/946311121" TargetMode="External" /><Relationship Id="rId20" Type="http://schemas.openxmlformats.org/officeDocument/2006/relationships/hyperlink" Target="https://podminky.urs.cz/item/CS_URS_2022_02/946311221" TargetMode="External" /><Relationship Id="rId21" Type="http://schemas.openxmlformats.org/officeDocument/2006/relationships/hyperlink" Target="https://podminky.urs.cz/item/CS_URS_2022_02/946311821" TargetMode="External" /><Relationship Id="rId22" Type="http://schemas.openxmlformats.org/officeDocument/2006/relationships/hyperlink" Target="https://podminky.urs.cz/item/CS_URS_2022_02/985121121" TargetMode="External" /><Relationship Id="rId23" Type="http://schemas.openxmlformats.org/officeDocument/2006/relationships/hyperlink" Target="https://podminky.urs.cz/item/CS_URS_2022_02/985121221" TargetMode="External" /><Relationship Id="rId24" Type="http://schemas.openxmlformats.org/officeDocument/2006/relationships/hyperlink" Target="https://podminky.urs.cz/item/CS_URS_2022_02/985311111" TargetMode="External" /><Relationship Id="rId25" Type="http://schemas.openxmlformats.org/officeDocument/2006/relationships/hyperlink" Target="https://podminky.urs.cz/item/CS_URS_2022_02/985311114" TargetMode="External" /><Relationship Id="rId26" Type="http://schemas.openxmlformats.org/officeDocument/2006/relationships/hyperlink" Target="https://podminky.urs.cz/item/CS_URS_2022_02/985311211" TargetMode="External" /><Relationship Id="rId27" Type="http://schemas.openxmlformats.org/officeDocument/2006/relationships/hyperlink" Target="https://podminky.urs.cz/item/CS_URS_2022_02/985311214" TargetMode="External" /><Relationship Id="rId28" Type="http://schemas.openxmlformats.org/officeDocument/2006/relationships/hyperlink" Target="https://podminky.urs.cz/item/CS_URS_2022_02/985311313" TargetMode="External" /><Relationship Id="rId29" Type="http://schemas.openxmlformats.org/officeDocument/2006/relationships/hyperlink" Target="https://podminky.urs.cz/item/CS_URS_2022_02/985321111" TargetMode="External" /><Relationship Id="rId30" Type="http://schemas.openxmlformats.org/officeDocument/2006/relationships/hyperlink" Target="https://podminky.urs.cz/item/CS_URS_2022_02/985321112" TargetMode="External" /><Relationship Id="rId31" Type="http://schemas.openxmlformats.org/officeDocument/2006/relationships/hyperlink" Target="https://podminky.urs.cz/item/CS_URS_2022_02/985323111" TargetMode="External" /><Relationship Id="rId32" Type="http://schemas.openxmlformats.org/officeDocument/2006/relationships/hyperlink" Target="https://podminky.urs.cz/item/CS_URS_2022_02/985324211" TargetMode="External" /><Relationship Id="rId33" Type="http://schemas.openxmlformats.org/officeDocument/2006/relationships/hyperlink" Target="https://podminky.urs.cz/item/CS_URS_2022_02/985331114" TargetMode="External" /><Relationship Id="rId34" Type="http://schemas.openxmlformats.org/officeDocument/2006/relationships/hyperlink" Target="https://podminky.urs.cz/item/CS_URS_2022_02/985341122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211521" TargetMode="External" /><Relationship Id="rId38" Type="http://schemas.openxmlformats.org/officeDocument/2006/relationships/hyperlink" Target="https://podminky.urs.cz/item/CS_URS_2022_02/997211612" TargetMode="External" /><Relationship Id="rId39" Type="http://schemas.openxmlformats.org/officeDocument/2006/relationships/hyperlink" Target="https://podminky.urs.cz/item/CS_URS_2022_02/998212111" TargetMode="External" /><Relationship Id="rId40" Type="http://schemas.openxmlformats.org/officeDocument/2006/relationships/hyperlink" Target="https://podminky.urs.cz/item/CS_URS_2022_02/711311001" TargetMode="External" /><Relationship Id="rId41" Type="http://schemas.openxmlformats.org/officeDocument/2006/relationships/hyperlink" Target="https://podminky.urs.cz/item/CS_URS_2022_02/711391303" TargetMode="External" /><Relationship Id="rId4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7221873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5113" TargetMode="External" /><Relationship Id="rId2" Type="http://schemas.openxmlformats.org/officeDocument/2006/relationships/hyperlink" Target="https://podminky.urs.cz/item/CS_URS_2022_02/13225125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75151101" TargetMode="External" /><Relationship Id="rId5" Type="http://schemas.openxmlformats.org/officeDocument/2006/relationships/hyperlink" Target="https://podminky.urs.cz/item/CS_URS_2022_02/181951111" TargetMode="External" /><Relationship Id="rId6" Type="http://schemas.openxmlformats.org/officeDocument/2006/relationships/hyperlink" Target="https://podminky.urs.cz/item/CS_URS_2022_02/451577877" TargetMode="External" /><Relationship Id="rId7" Type="http://schemas.openxmlformats.org/officeDocument/2006/relationships/hyperlink" Target="https://podminky.urs.cz/item/CS_URS_2022_02/594411112" TargetMode="External" /><Relationship Id="rId8" Type="http://schemas.openxmlformats.org/officeDocument/2006/relationships/hyperlink" Target="https://podminky.urs.cz/item/CS_URS_2022_02/919521110" TargetMode="External" /><Relationship Id="rId9" Type="http://schemas.openxmlformats.org/officeDocument/2006/relationships/hyperlink" Target="https://podminky.urs.cz/item/CS_URS_2022_02/919521140" TargetMode="External" /><Relationship Id="rId10" Type="http://schemas.openxmlformats.org/officeDocument/2006/relationships/hyperlink" Target="https://podminky.urs.cz/item/CS_URS_2022_02/935112311" TargetMode="External" /><Relationship Id="rId11" Type="http://schemas.openxmlformats.org/officeDocument/2006/relationships/hyperlink" Target="https://podminky.urs.cz/item/CS_URS_2022_02/979054442" TargetMode="External" /><Relationship Id="rId12" Type="http://schemas.openxmlformats.org/officeDocument/2006/relationships/hyperlink" Target="https://podminky.urs.cz/item/CS_URS_2022_02/998225111" TargetMode="External" /><Relationship Id="rId1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71201231" TargetMode="External" /><Relationship Id="rId2" Type="http://schemas.openxmlformats.org/officeDocument/2006/relationships/hyperlink" Target="https://podminky.urs.cz/item/CS_URS_2022_02/171251201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7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7</v>
      </c>
    </row>
    <row r="7" s="1" customFormat="1" ht="12" customHeight="1">
      <c r="B7" s="21"/>
      <c r="D7" s="31" t="s">
        <v>19</v>
      </c>
      <c r="K7" s="26" t="s">
        <v>3</v>
      </c>
      <c r="AK7" s="31" t="s">
        <v>20</v>
      </c>
      <c r="AN7" s="26" t="s">
        <v>3</v>
      </c>
      <c r="AR7" s="21"/>
      <c r="BE7" s="30"/>
      <c r="BS7" s="18" t="s">
        <v>7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7</v>
      </c>
    </row>
    <row r="9" s="1" customFormat="1" ht="14.4" customHeight="1">
      <c r="B9" s="21"/>
      <c r="AR9" s="21"/>
      <c r="BE9" s="30"/>
      <c r="BS9" s="18" t="s">
        <v>7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3</v>
      </c>
      <c r="AR10" s="21"/>
      <c r="BE10" s="30"/>
      <c r="BS10" s="18" t="s">
        <v>7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3</v>
      </c>
      <c r="AR11" s="21"/>
      <c r="BE11" s="30"/>
      <c r="BS11" s="18" t="s">
        <v>7</v>
      </c>
    </row>
    <row r="12" s="1" customFormat="1" ht="6.96" customHeight="1">
      <c r="B12" s="21"/>
      <c r="AR12" s="21"/>
      <c r="BE12" s="30"/>
      <c r="BS12" s="18" t="s">
        <v>7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7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7</v>
      </c>
    </row>
    <row r="15" s="1" customFormat="1" ht="6.96" customHeight="1">
      <c r="B15" s="21"/>
      <c r="AR15" s="21"/>
      <c r="BE15" s="30"/>
      <c r="BS15" s="18" t="s">
        <v>4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3</v>
      </c>
      <c r="AR16" s="21"/>
      <c r="BE16" s="30"/>
      <c r="BS16" s="18" t="s">
        <v>4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3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7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3</v>
      </c>
      <c r="AR19" s="21"/>
      <c r="BE19" s="30"/>
      <c r="BS19" s="18" t="s">
        <v>7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3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47.25" customHeight="1">
      <c r="B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ROUND(AV54,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ROUND(AW54,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3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7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6.96" customHeight="1">
      <c r="A37" s="37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8"/>
      <c r="BE37" s="37"/>
    </row>
    <row r="41" s="2" customFormat="1" ht="6.96" customHeight="1">
      <c r="A41" s="37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8"/>
      <c r="BE41" s="37"/>
    </row>
    <row r="42" s="2" customFormat="1" ht="24.96" customHeight="1">
      <c r="A42" s="37"/>
      <c r="B42" s="38"/>
      <c r="C42" s="22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BE42" s="37"/>
    </row>
    <row r="43" s="2" customFormat="1" ht="6.96" customHeight="1">
      <c r="A43" s="37"/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BE43" s="37"/>
    </row>
    <row r="44" s="4" customFormat="1" ht="12" customHeight="1">
      <c r="A44" s="4"/>
      <c r="B44" s="58"/>
      <c r="C44" s="31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20190312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8"/>
      <c r="BE44" s="4"/>
    </row>
    <row r="45" s="5" customFormat="1" ht="36.96" customHeight="1">
      <c r="A45" s="5"/>
      <c r="B45" s="59"/>
      <c r="C45" s="60" t="s">
        <v>17</v>
      </c>
      <c r="D45" s="5"/>
      <c r="E45" s="5"/>
      <c r="F45" s="5"/>
      <c r="G45" s="5"/>
      <c r="H45" s="5"/>
      <c r="I45" s="5"/>
      <c r="J45" s="5"/>
      <c r="K45" s="5"/>
      <c r="L45" s="61" t="str">
        <f>K6</f>
        <v>Cyklostezka Šluknov - Fukov I. etapa (2022)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9"/>
      <c r="BE45" s="5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BE46" s="37"/>
    </row>
    <row r="47" s="2" customFormat="1" ht="12" customHeight="1">
      <c r="A47" s="37"/>
      <c r="B47" s="38"/>
      <c r="C47" s="31" t="s">
        <v>21</v>
      </c>
      <c r="D47" s="37"/>
      <c r="E47" s="37"/>
      <c r="F47" s="37"/>
      <c r="G47" s="37"/>
      <c r="H47" s="37"/>
      <c r="I47" s="37"/>
      <c r="J47" s="37"/>
      <c r="K47" s="37"/>
      <c r="L47" s="62" t="str">
        <f>IF(K8="","",K8)</f>
        <v>Šluknov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1" t="s">
        <v>23</v>
      </c>
      <c r="AJ47" s="37"/>
      <c r="AK47" s="37"/>
      <c r="AL47" s="37"/>
      <c r="AM47" s="63" t="str">
        <f>IF(AN8= "","",AN8)</f>
        <v>16. 11. 2022</v>
      </c>
      <c r="AN47" s="63"/>
      <c r="AO47" s="37"/>
      <c r="AP47" s="37"/>
      <c r="AQ47" s="37"/>
      <c r="AR47" s="38"/>
      <c r="B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BE48" s="37"/>
    </row>
    <row r="49" s="2" customFormat="1" ht="15.15" customHeight="1">
      <c r="A49" s="37"/>
      <c r="B49" s="38"/>
      <c r="C49" s="31" t="s">
        <v>25</v>
      </c>
      <c r="D49" s="37"/>
      <c r="E49" s="37"/>
      <c r="F49" s="37"/>
      <c r="G49" s="37"/>
      <c r="H49" s="37"/>
      <c r="I49" s="37"/>
      <c r="J49" s="37"/>
      <c r="K49" s="37"/>
      <c r="L49" s="4" t="str">
        <f>IF(E11= "","",E11)</f>
        <v>Město Šluknov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1" t="s">
        <v>31</v>
      </c>
      <c r="AJ49" s="37"/>
      <c r="AK49" s="37"/>
      <c r="AL49" s="37"/>
      <c r="AM49" s="64" t="str">
        <f>IF(E17="","",E17)</f>
        <v>Ing. Kňákal</v>
      </c>
      <c r="AN49" s="4"/>
      <c r="AO49" s="4"/>
      <c r="AP49" s="4"/>
      <c r="AQ49" s="37"/>
      <c r="AR49" s="38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  <c r="BE49" s="37"/>
    </row>
    <row r="50" s="2" customFormat="1" ht="15.15" customHeight="1">
      <c r="A50" s="37"/>
      <c r="B50" s="38"/>
      <c r="C50" s="31" t="s">
        <v>29</v>
      </c>
      <c r="D50" s="37"/>
      <c r="E50" s="37"/>
      <c r="F50" s="37"/>
      <c r="G50" s="37"/>
      <c r="H50" s="37"/>
      <c r="I50" s="37"/>
      <c r="J50" s="37"/>
      <c r="K50" s="37"/>
      <c r="L50" s="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1" t="s">
        <v>34</v>
      </c>
      <c r="AJ50" s="37"/>
      <c r="AK50" s="37"/>
      <c r="AL50" s="37"/>
      <c r="AM50" s="64" t="str">
        <f>IF(E20="","",E20)</f>
        <v>J. Nešněra</v>
      </c>
      <c r="AN50" s="4"/>
      <c r="AO50" s="4"/>
      <c r="AP50" s="4"/>
      <c r="AQ50" s="37"/>
      <c r="AR50" s="38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  <c r="BE50" s="37"/>
    </row>
    <row r="51" s="2" customFormat="1" ht="10.8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69"/>
      <c r="AT51" s="70"/>
      <c r="AU51" s="71"/>
      <c r="AV51" s="71"/>
      <c r="AW51" s="71"/>
      <c r="AX51" s="71"/>
      <c r="AY51" s="71"/>
      <c r="AZ51" s="71"/>
      <c r="BA51" s="71"/>
      <c r="BB51" s="71"/>
      <c r="BC51" s="71"/>
      <c r="BD51" s="72"/>
      <c r="BE51" s="37"/>
    </row>
    <row r="52" s="2" customFormat="1" ht="29.28" customHeight="1">
      <c r="A52" s="37"/>
      <c r="B52" s="38"/>
      <c r="C52" s="73" t="s">
        <v>53</v>
      </c>
      <c r="D52" s="74"/>
      <c r="E52" s="74"/>
      <c r="F52" s="74"/>
      <c r="G52" s="74"/>
      <c r="H52" s="75"/>
      <c r="I52" s="76" t="s">
        <v>54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7" t="s">
        <v>55</v>
      </c>
      <c r="AH52" s="74"/>
      <c r="AI52" s="74"/>
      <c r="AJ52" s="74"/>
      <c r="AK52" s="74"/>
      <c r="AL52" s="74"/>
      <c r="AM52" s="74"/>
      <c r="AN52" s="76" t="s">
        <v>56</v>
      </c>
      <c r="AO52" s="74"/>
      <c r="AP52" s="74"/>
      <c r="AQ52" s="78" t="s">
        <v>57</v>
      </c>
      <c r="AR52" s="38"/>
      <c r="AS52" s="79" t="s">
        <v>58</v>
      </c>
      <c r="AT52" s="80" t="s">
        <v>59</v>
      </c>
      <c r="AU52" s="80" t="s">
        <v>60</v>
      </c>
      <c r="AV52" s="80" t="s">
        <v>61</v>
      </c>
      <c r="AW52" s="80" t="s">
        <v>62</v>
      </c>
      <c r="AX52" s="80" t="s">
        <v>63</v>
      </c>
      <c r="AY52" s="80" t="s">
        <v>64</v>
      </c>
      <c r="AZ52" s="80" t="s">
        <v>65</v>
      </c>
      <c r="BA52" s="80" t="s">
        <v>66</v>
      </c>
      <c r="BB52" s="80" t="s">
        <v>67</v>
      </c>
      <c r="BC52" s="80" t="s">
        <v>68</v>
      </c>
      <c r="BD52" s="81" t="s">
        <v>69</v>
      </c>
      <c r="BE52" s="37"/>
    </row>
    <row r="53" s="2" customFormat="1" ht="10.8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82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4"/>
      <c r="BE53" s="37"/>
    </row>
    <row r="54" s="6" customFormat="1" ht="32.4" customHeight="1">
      <c r="A54" s="6"/>
      <c r="B54" s="85"/>
      <c r="C54" s="86" t="s">
        <v>70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8">
        <f>ROUND(AG55+AG56+AG60+AG63+AG66+AG69,2)</f>
        <v>0</v>
      </c>
      <c r="AH54" s="88"/>
      <c r="AI54" s="88"/>
      <c r="AJ54" s="88"/>
      <c r="AK54" s="88"/>
      <c r="AL54" s="88"/>
      <c r="AM54" s="88"/>
      <c r="AN54" s="89">
        <f>SUM(AG54,AT54)</f>
        <v>0</v>
      </c>
      <c r="AO54" s="89"/>
      <c r="AP54" s="89"/>
      <c r="AQ54" s="90" t="s">
        <v>3</v>
      </c>
      <c r="AR54" s="85"/>
      <c r="AS54" s="91">
        <f>ROUND(AS55+AS56+AS60+AS63+AS66+AS69,2)</f>
        <v>0</v>
      </c>
      <c r="AT54" s="92">
        <f>ROUND(SUM(AV54:AW54),2)</f>
        <v>0</v>
      </c>
      <c r="AU54" s="93">
        <f>ROUND(AU55+AU56+AU60+AU63+AU66+AU69,5)</f>
        <v>0</v>
      </c>
      <c r="AV54" s="92">
        <f>ROUND(AZ54*L29,2)</f>
        <v>0</v>
      </c>
      <c r="AW54" s="92">
        <f>ROUND(BA54*L30,2)</f>
        <v>0</v>
      </c>
      <c r="AX54" s="92">
        <f>ROUND(BB54*L29,2)</f>
        <v>0</v>
      </c>
      <c r="AY54" s="92">
        <f>ROUND(BC54*L30,2)</f>
        <v>0</v>
      </c>
      <c r="AZ54" s="92">
        <f>ROUND(AZ55+AZ56+AZ60+AZ63+AZ66+AZ69,2)</f>
        <v>0</v>
      </c>
      <c r="BA54" s="92">
        <f>ROUND(BA55+BA56+BA60+BA63+BA66+BA69,2)</f>
        <v>0</v>
      </c>
      <c r="BB54" s="92">
        <f>ROUND(BB55+BB56+BB60+BB63+BB66+BB69,2)</f>
        <v>0</v>
      </c>
      <c r="BC54" s="92">
        <f>ROUND(BC55+BC56+BC60+BC63+BC66+BC69,2)</f>
        <v>0</v>
      </c>
      <c r="BD54" s="94">
        <f>ROUND(BD55+BD56+BD60+BD63+BD66+BD69,2)</f>
        <v>0</v>
      </c>
      <c r="BE54" s="6"/>
      <c r="BS54" s="95" t="s">
        <v>71</v>
      </c>
      <c r="BT54" s="95" t="s">
        <v>72</v>
      </c>
      <c r="BU54" s="96" t="s">
        <v>73</v>
      </c>
      <c r="BV54" s="95" t="s">
        <v>74</v>
      </c>
      <c r="BW54" s="95" t="s">
        <v>5</v>
      </c>
      <c r="BX54" s="95" t="s">
        <v>75</v>
      </c>
      <c r="CL54" s="95" t="s">
        <v>3</v>
      </c>
    </row>
    <row r="55" s="7" customFormat="1" ht="16.5" customHeight="1">
      <c r="A55" s="97" t="s">
        <v>76</v>
      </c>
      <c r="B55" s="98"/>
      <c r="C55" s="99"/>
      <c r="D55" s="100" t="s">
        <v>77</v>
      </c>
      <c r="E55" s="100"/>
      <c r="F55" s="100"/>
      <c r="G55" s="100"/>
      <c r="H55" s="100"/>
      <c r="I55" s="101"/>
      <c r="J55" s="100" t="s">
        <v>78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'02 - SO 001 Bourací práce...'!J30</f>
        <v>0</v>
      </c>
      <c r="AH55" s="101"/>
      <c r="AI55" s="101"/>
      <c r="AJ55" s="101"/>
      <c r="AK55" s="101"/>
      <c r="AL55" s="101"/>
      <c r="AM55" s="101"/>
      <c r="AN55" s="102">
        <f>SUM(AG55,AT55)</f>
        <v>0</v>
      </c>
      <c r="AO55" s="101"/>
      <c r="AP55" s="101"/>
      <c r="AQ55" s="103" t="s">
        <v>79</v>
      </c>
      <c r="AR55" s="98"/>
      <c r="AS55" s="104">
        <v>0</v>
      </c>
      <c r="AT55" s="105">
        <f>ROUND(SUM(AV55:AW55),2)</f>
        <v>0</v>
      </c>
      <c r="AU55" s="106">
        <f>'02 - SO 001 Bourací práce...'!P83</f>
        <v>0</v>
      </c>
      <c r="AV55" s="105">
        <f>'02 - SO 001 Bourací práce...'!J33</f>
        <v>0</v>
      </c>
      <c r="AW55" s="105">
        <f>'02 - SO 001 Bourací práce...'!J34</f>
        <v>0</v>
      </c>
      <c r="AX55" s="105">
        <f>'02 - SO 001 Bourací práce...'!J35</f>
        <v>0</v>
      </c>
      <c r="AY55" s="105">
        <f>'02 - SO 001 Bourací práce...'!J36</f>
        <v>0</v>
      </c>
      <c r="AZ55" s="105">
        <f>'02 - SO 001 Bourací práce...'!F33</f>
        <v>0</v>
      </c>
      <c r="BA55" s="105">
        <f>'02 - SO 001 Bourací práce...'!F34</f>
        <v>0</v>
      </c>
      <c r="BB55" s="105">
        <f>'02 - SO 001 Bourací práce...'!F35</f>
        <v>0</v>
      </c>
      <c r="BC55" s="105">
        <f>'02 - SO 001 Bourací práce...'!F36</f>
        <v>0</v>
      </c>
      <c r="BD55" s="107">
        <f>'02 - SO 001 Bourací práce...'!F37</f>
        <v>0</v>
      </c>
      <c r="BE55" s="7"/>
      <c r="BT55" s="108" t="s">
        <v>80</v>
      </c>
      <c r="BV55" s="108" t="s">
        <v>74</v>
      </c>
      <c r="BW55" s="108" t="s">
        <v>81</v>
      </c>
      <c r="BX55" s="108" t="s">
        <v>5</v>
      </c>
      <c r="CL55" s="108" t="s">
        <v>3</v>
      </c>
      <c r="CM55" s="108" t="s">
        <v>82</v>
      </c>
    </row>
    <row r="56" s="7" customFormat="1" ht="24.75" customHeight="1">
      <c r="A56" s="7"/>
      <c r="B56" s="98"/>
      <c r="C56" s="99"/>
      <c r="D56" s="100" t="s">
        <v>83</v>
      </c>
      <c r="E56" s="100"/>
      <c r="F56" s="100"/>
      <c r="G56" s="100"/>
      <c r="H56" s="100"/>
      <c r="I56" s="101"/>
      <c r="J56" s="100" t="s">
        <v>84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9">
        <f>ROUND(SUM(AG57:AG59),2)</f>
        <v>0</v>
      </c>
      <c r="AH56" s="101"/>
      <c r="AI56" s="101"/>
      <c r="AJ56" s="101"/>
      <c r="AK56" s="101"/>
      <c r="AL56" s="101"/>
      <c r="AM56" s="101"/>
      <c r="AN56" s="102">
        <f>SUM(AG56,AT56)</f>
        <v>0</v>
      </c>
      <c r="AO56" s="101"/>
      <c r="AP56" s="101"/>
      <c r="AQ56" s="103" t="s">
        <v>79</v>
      </c>
      <c r="AR56" s="98"/>
      <c r="AS56" s="104">
        <f>ROUND(SUM(AS57:AS59),2)</f>
        <v>0</v>
      </c>
      <c r="AT56" s="105">
        <f>ROUND(SUM(AV56:AW56),2)</f>
        <v>0</v>
      </c>
      <c r="AU56" s="106">
        <f>ROUND(SUM(AU57:AU59),5)</f>
        <v>0</v>
      </c>
      <c r="AV56" s="105">
        <f>ROUND(AZ56*L29,2)</f>
        <v>0</v>
      </c>
      <c r="AW56" s="105">
        <f>ROUND(BA56*L30,2)</f>
        <v>0</v>
      </c>
      <c r="AX56" s="105">
        <f>ROUND(BB56*L29,2)</f>
        <v>0</v>
      </c>
      <c r="AY56" s="105">
        <f>ROUND(BC56*L30,2)</f>
        <v>0</v>
      </c>
      <c r="AZ56" s="105">
        <f>ROUND(SUM(AZ57:AZ59),2)</f>
        <v>0</v>
      </c>
      <c r="BA56" s="105">
        <f>ROUND(SUM(BA57:BA59),2)</f>
        <v>0</v>
      </c>
      <c r="BB56" s="105">
        <f>ROUND(SUM(BB57:BB59),2)</f>
        <v>0</v>
      </c>
      <c r="BC56" s="105">
        <f>ROUND(SUM(BC57:BC59),2)</f>
        <v>0</v>
      </c>
      <c r="BD56" s="107">
        <f>ROUND(SUM(BD57:BD59),2)</f>
        <v>0</v>
      </c>
      <c r="BE56" s="7"/>
      <c r="BS56" s="108" t="s">
        <v>71</v>
      </c>
      <c r="BT56" s="108" t="s">
        <v>80</v>
      </c>
      <c r="BU56" s="108" t="s">
        <v>73</v>
      </c>
      <c r="BV56" s="108" t="s">
        <v>74</v>
      </c>
      <c r="BW56" s="108" t="s">
        <v>85</v>
      </c>
      <c r="BX56" s="108" t="s">
        <v>5</v>
      </c>
      <c r="CL56" s="108" t="s">
        <v>3</v>
      </c>
      <c r="CM56" s="108" t="s">
        <v>82</v>
      </c>
    </row>
    <row r="57" s="4" customFormat="1" ht="23.25" customHeight="1">
      <c r="A57" s="97" t="s">
        <v>76</v>
      </c>
      <c r="B57" s="58"/>
      <c r="C57" s="10"/>
      <c r="D57" s="10"/>
      <c r="E57" s="110" t="s">
        <v>86</v>
      </c>
      <c r="F57" s="110"/>
      <c r="G57" s="110"/>
      <c r="H57" s="110"/>
      <c r="I57" s="110"/>
      <c r="J57" s="10"/>
      <c r="K57" s="110" t="s">
        <v>87</v>
      </c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1">
        <f>'I etapa A - přímé výdaje'!J32</f>
        <v>0</v>
      </c>
      <c r="AH57" s="10"/>
      <c r="AI57" s="10"/>
      <c r="AJ57" s="10"/>
      <c r="AK57" s="10"/>
      <c r="AL57" s="10"/>
      <c r="AM57" s="10"/>
      <c r="AN57" s="111">
        <f>SUM(AG57,AT57)</f>
        <v>0</v>
      </c>
      <c r="AO57" s="10"/>
      <c r="AP57" s="10"/>
      <c r="AQ57" s="112" t="s">
        <v>88</v>
      </c>
      <c r="AR57" s="58"/>
      <c r="AS57" s="113">
        <v>0</v>
      </c>
      <c r="AT57" s="114">
        <f>ROUND(SUM(AV57:AW57),2)</f>
        <v>0</v>
      </c>
      <c r="AU57" s="115">
        <f>'I etapa A - přímé výdaje'!P93</f>
        <v>0</v>
      </c>
      <c r="AV57" s="114">
        <f>'I etapa A - přímé výdaje'!J35</f>
        <v>0</v>
      </c>
      <c r="AW57" s="114">
        <f>'I etapa A - přímé výdaje'!J36</f>
        <v>0</v>
      </c>
      <c r="AX57" s="114">
        <f>'I etapa A - přímé výdaje'!J37</f>
        <v>0</v>
      </c>
      <c r="AY57" s="114">
        <f>'I etapa A - přímé výdaje'!J38</f>
        <v>0</v>
      </c>
      <c r="AZ57" s="114">
        <f>'I etapa A - přímé výdaje'!F35</f>
        <v>0</v>
      </c>
      <c r="BA57" s="114">
        <f>'I etapa A - přímé výdaje'!F36</f>
        <v>0</v>
      </c>
      <c r="BB57" s="114">
        <f>'I etapa A - přímé výdaje'!F37</f>
        <v>0</v>
      </c>
      <c r="BC57" s="114">
        <f>'I etapa A - přímé výdaje'!F38</f>
        <v>0</v>
      </c>
      <c r="BD57" s="116">
        <f>'I etapa A - přímé výdaje'!F39</f>
        <v>0</v>
      </c>
      <c r="BE57" s="4"/>
      <c r="BT57" s="26" t="s">
        <v>82</v>
      </c>
      <c r="BV57" s="26" t="s">
        <v>74</v>
      </c>
      <c r="BW57" s="26" t="s">
        <v>89</v>
      </c>
      <c r="BX57" s="26" t="s">
        <v>85</v>
      </c>
      <c r="CL57" s="26" t="s">
        <v>3</v>
      </c>
    </row>
    <row r="58" s="4" customFormat="1" ht="23.25" customHeight="1">
      <c r="A58" s="97" t="s">
        <v>76</v>
      </c>
      <c r="B58" s="58"/>
      <c r="C58" s="10"/>
      <c r="D58" s="10"/>
      <c r="E58" s="110" t="s">
        <v>90</v>
      </c>
      <c r="F58" s="110"/>
      <c r="G58" s="110"/>
      <c r="H58" s="110"/>
      <c r="I58" s="110"/>
      <c r="J58" s="10"/>
      <c r="K58" s="110" t="s">
        <v>91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1">
        <f>'I etapa B - přímé doprovo...'!J32</f>
        <v>0</v>
      </c>
      <c r="AH58" s="10"/>
      <c r="AI58" s="10"/>
      <c r="AJ58" s="10"/>
      <c r="AK58" s="10"/>
      <c r="AL58" s="10"/>
      <c r="AM58" s="10"/>
      <c r="AN58" s="111">
        <f>SUM(AG58,AT58)</f>
        <v>0</v>
      </c>
      <c r="AO58" s="10"/>
      <c r="AP58" s="10"/>
      <c r="AQ58" s="112" t="s">
        <v>88</v>
      </c>
      <c r="AR58" s="58"/>
      <c r="AS58" s="113">
        <v>0</v>
      </c>
      <c r="AT58" s="114">
        <f>ROUND(SUM(AV58:AW58),2)</f>
        <v>0</v>
      </c>
      <c r="AU58" s="115">
        <f>'I etapa B - přímé doprovo...'!P90</f>
        <v>0</v>
      </c>
      <c r="AV58" s="114">
        <f>'I etapa B - přímé doprovo...'!J35</f>
        <v>0</v>
      </c>
      <c r="AW58" s="114">
        <f>'I etapa B - přímé doprovo...'!J36</f>
        <v>0</v>
      </c>
      <c r="AX58" s="114">
        <f>'I etapa B - přímé doprovo...'!J37</f>
        <v>0</v>
      </c>
      <c r="AY58" s="114">
        <f>'I etapa B - přímé doprovo...'!J38</f>
        <v>0</v>
      </c>
      <c r="AZ58" s="114">
        <f>'I etapa B - přímé doprovo...'!F35</f>
        <v>0</v>
      </c>
      <c r="BA58" s="114">
        <f>'I etapa B - přímé doprovo...'!F36</f>
        <v>0</v>
      </c>
      <c r="BB58" s="114">
        <f>'I etapa B - přímé doprovo...'!F37</f>
        <v>0</v>
      </c>
      <c r="BC58" s="114">
        <f>'I etapa B - přímé doprovo...'!F38</f>
        <v>0</v>
      </c>
      <c r="BD58" s="116">
        <f>'I etapa B - přímé doprovo...'!F39</f>
        <v>0</v>
      </c>
      <c r="BE58" s="4"/>
      <c r="BT58" s="26" t="s">
        <v>82</v>
      </c>
      <c r="BV58" s="26" t="s">
        <v>74</v>
      </c>
      <c r="BW58" s="26" t="s">
        <v>92</v>
      </c>
      <c r="BX58" s="26" t="s">
        <v>85</v>
      </c>
      <c r="CL58" s="26" t="s">
        <v>3</v>
      </c>
    </row>
    <row r="59" s="4" customFormat="1" ht="23.25" customHeight="1">
      <c r="A59" s="97" t="s">
        <v>76</v>
      </c>
      <c r="B59" s="58"/>
      <c r="C59" s="10"/>
      <c r="D59" s="10"/>
      <c r="E59" s="110" t="s">
        <v>93</v>
      </c>
      <c r="F59" s="110"/>
      <c r="G59" s="110"/>
      <c r="H59" s="110"/>
      <c r="I59" s="110"/>
      <c r="J59" s="10"/>
      <c r="K59" s="110" t="s">
        <v>94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1">
        <f>'I.etapa C - nepřímé náklady'!J32</f>
        <v>0</v>
      </c>
      <c r="AH59" s="10"/>
      <c r="AI59" s="10"/>
      <c r="AJ59" s="10"/>
      <c r="AK59" s="10"/>
      <c r="AL59" s="10"/>
      <c r="AM59" s="10"/>
      <c r="AN59" s="111">
        <f>SUM(AG59,AT59)</f>
        <v>0</v>
      </c>
      <c r="AO59" s="10"/>
      <c r="AP59" s="10"/>
      <c r="AQ59" s="112" t="s">
        <v>88</v>
      </c>
      <c r="AR59" s="58"/>
      <c r="AS59" s="113">
        <v>0</v>
      </c>
      <c r="AT59" s="114">
        <f>ROUND(SUM(AV59:AW59),2)</f>
        <v>0</v>
      </c>
      <c r="AU59" s="115">
        <f>'I.etapa C - nepřímé náklady'!P86</f>
        <v>0</v>
      </c>
      <c r="AV59" s="114">
        <f>'I.etapa C - nepřímé náklady'!J35</f>
        <v>0</v>
      </c>
      <c r="AW59" s="114">
        <f>'I.etapa C - nepřímé náklady'!J36</f>
        <v>0</v>
      </c>
      <c r="AX59" s="114">
        <f>'I.etapa C - nepřímé náklady'!J37</f>
        <v>0</v>
      </c>
      <c r="AY59" s="114">
        <f>'I.etapa C - nepřímé náklady'!J38</f>
        <v>0</v>
      </c>
      <c r="AZ59" s="114">
        <f>'I.etapa C - nepřímé náklady'!F35</f>
        <v>0</v>
      </c>
      <c r="BA59" s="114">
        <f>'I.etapa C - nepřímé náklady'!F36</f>
        <v>0</v>
      </c>
      <c r="BB59" s="114">
        <f>'I.etapa C - nepřímé náklady'!F37</f>
        <v>0</v>
      </c>
      <c r="BC59" s="114">
        <f>'I.etapa C - nepřímé náklady'!F38</f>
        <v>0</v>
      </c>
      <c r="BD59" s="116">
        <f>'I.etapa C - nepřímé náklady'!F39</f>
        <v>0</v>
      </c>
      <c r="BE59" s="4"/>
      <c r="BT59" s="26" t="s">
        <v>82</v>
      </c>
      <c r="BV59" s="26" t="s">
        <v>74</v>
      </c>
      <c r="BW59" s="26" t="s">
        <v>95</v>
      </c>
      <c r="BX59" s="26" t="s">
        <v>85</v>
      </c>
      <c r="CL59" s="26" t="s">
        <v>3</v>
      </c>
    </row>
    <row r="60" s="7" customFormat="1" ht="16.5" customHeight="1">
      <c r="A60" s="7"/>
      <c r="B60" s="98"/>
      <c r="C60" s="99"/>
      <c r="D60" s="100" t="s">
        <v>96</v>
      </c>
      <c r="E60" s="100"/>
      <c r="F60" s="100"/>
      <c r="G60" s="100"/>
      <c r="H60" s="100"/>
      <c r="I60" s="101"/>
      <c r="J60" s="100" t="s">
        <v>97</v>
      </c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9">
        <f>ROUND(SUM(AG61:AG62),2)</f>
        <v>0</v>
      </c>
      <c r="AH60" s="101"/>
      <c r="AI60" s="101"/>
      <c r="AJ60" s="101"/>
      <c r="AK60" s="101"/>
      <c r="AL60" s="101"/>
      <c r="AM60" s="101"/>
      <c r="AN60" s="102">
        <f>SUM(AG60,AT60)</f>
        <v>0</v>
      </c>
      <c r="AO60" s="101"/>
      <c r="AP60" s="101"/>
      <c r="AQ60" s="103" t="s">
        <v>79</v>
      </c>
      <c r="AR60" s="98"/>
      <c r="AS60" s="104">
        <f>ROUND(SUM(AS61:AS62),2)</f>
        <v>0</v>
      </c>
      <c r="AT60" s="105">
        <f>ROUND(SUM(AV60:AW60),2)</f>
        <v>0</v>
      </c>
      <c r="AU60" s="106">
        <f>ROUND(SUM(AU61:AU62),5)</f>
        <v>0</v>
      </c>
      <c r="AV60" s="105">
        <f>ROUND(AZ60*L29,2)</f>
        <v>0</v>
      </c>
      <c r="AW60" s="105">
        <f>ROUND(BA60*L30,2)</f>
        <v>0</v>
      </c>
      <c r="AX60" s="105">
        <f>ROUND(BB60*L29,2)</f>
        <v>0</v>
      </c>
      <c r="AY60" s="105">
        <f>ROUND(BC60*L30,2)</f>
        <v>0</v>
      </c>
      <c r="AZ60" s="105">
        <f>ROUND(SUM(AZ61:AZ62),2)</f>
        <v>0</v>
      </c>
      <c r="BA60" s="105">
        <f>ROUND(SUM(BA61:BA62),2)</f>
        <v>0</v>
      </c>
      <c r="BB60" s="105">
        <f>ROUND(SUM(BB61:BB62),2)</f>
        <v>0</v>
      </c>
      <c r="BC60" s="105">
        <f>ROUND(SUM(BC61:BC62),2)</f>
        <v>0</v>
      </c>
      <c r="BD60" s="107">
        <f>ROUND(SUM(BD61:BD62),2)</f>
        <v>0</v>
      </c>
      <c r="BE60" s="7"/>
      <c r="BS60" s="108" t="s">
        <v>71</v>
      </c>
      <c r="BT60" s="108" t="s">
        <v>80</v>
      </c>
      <c r="BU60" s="108" t="s">
        <v>73</v>
      </c>
      <c r="BV60" s="108" t="s">
        <v>74</v>
      </c>
      <c r="BW60" s="108" t="s">
        <v>98</v>
      </c>
      <c r="BX60" s="108" t="s">
        <v>5</v>
      </c>
      <c r="CL60" s="108" t="s">
        <v>3</v>
      </c>
      <c r="CM60" s="108" t="s">
        <v>82</v>
      </c>
    </row>
    <row r="61" s="4" customFormat="1" ht="16.5" customHeight="1">
      <c r="A61" s="97" t="s">
        <v>76</v>
      </c>
      <c r="B61" s="58"/>
      <c r="C61" s="10"/>
      <c r="D61" s="10"/>
      <c r="E61" s="110" t="s">
        <v>99</v>
      </c>
      <c r="F61" s="110"/>
      <c r="G61" s="110"/>
      <c r="H61" s="110"/>
      <c r="I61" s="110"/>
      <c r="J61" s="10"/>
      <c r="K61" s="110" t="s">
        <v>87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1">
        <f>'201a - přímé výdaje'!J32</f>
        <v>0</v>
      </c>
      <c r="AH61" s="10"/>
      <c r="AI61" s="10"/>
      <c r="AJ61" s="10"/>
      <c r="AK61" s="10"/>
      <c r="AL61" s="10"/>
      <c r="AM61" s="10"/>
      <c r="AN61" s="111">
        <f>SUM(AG61,AT61)</f>
        <v>0</v>
      </c>
      <c r="AO61" s="10"/>
      <c r="AP61" s="10"/>
      <c r="AQ61" s="112" t="s">
        <v>88</v>
      </c>
      <c r="AR61" s="58"/>
      <c r="AS61" s="113">
        <v>0</v>
      </c>
      <c r="AT61" s="114">
        <f>ROUND(SUM(AV61:AW61),2)</f>
        <v>0</v>
      </c>
      <c r="AU61" s="115">
        <f>'201a - přímé výdaje'!P94</f>
        <v>0</v>
      </c>
      <c r="AV61" s="114">
        <f>'201a - přímé výdaje'!J35</f>
        <v>0</v>
      </c>
      <c r="AW61" s="114">
        <f>'201a - přímé výdaje'!J36</f>
        <v>0</v>
      </c>
      <c r="AX61" s="114">
        <f>'201a - přímé výdaje'!J37</f>
        <v>0</v>
      </c>
      <c r="AY61" s="114">
        <f>'201a - přímé výdaje'!J38</f>
        <v>0</v>
      </c>
      <c r="AZ61" s="114">
        <f>'201a - přímé výdaje'!F35</f>
        <v>0</v>
      </c>
      <c r="BA61" s="114">
        <f>'201a - přímé výdaje'!F36</f>
        <v>0</v>
      </c>
      <c r="BB61" s="114">
        <f>'201a - přímé výdaje'!F37</f>
        <v>0</v>
      </c>
      <c r="BC61" s="114">
        <f>'201a - přímé výdaje'!F38</f>
        <v>0</v>
      </c>
      <c r="BD61" s="116">
        <f>'201a - přímé výdaje'!F39</f>
        <v>0</v>
      </c>
      <c r="BE61" s="4"/>
      <c r="BT61" s="26" t="s">
        <v>82</v>
      </c>
      <c r="BV61" s="26" t="s">
        <v>74</v>
      </c>
      <c r="BW61" s="26" t="s">
        <v>100</v>
      </c>
      <c r="BX61" s="26" t="s">
        <v>98</v>
      </c>
      <c r="CL61" s="26" t="s">
        <v>3</v>
      </c>
    </row>
    <row r="62" s="4" customFormat="1" ht="16.5" customHeight="1">
      <c r="A62" s="97" t="s">
        <v>76</v>
      </c>
      <c r="B62" s="58"/>
      <c r="C62" s="10"/>
      <c r="D62" s="10"/>
      <c r="E62" s="110" t="s">
        <v>101</v>
      </c>
      <c r="F62" s="110"/>
      <c r="G62" s="110"/>
      <c r="H62" s="110"/>
      <c r="I62" s="110"/>
      <c r="J62" s="10"/>
      <c r="K62" s="110" t="s">
        <v>94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1">
        <f>'201b - nepřímé náklady'!J32</f>
        <v>0</v>
      </c>
      <c r="AH62" s="10"/>
      <c r="AI62" s="10"/>
      <c r="AJ62" s="10"/>
      <c r="AK62" s="10"/>
      <c r="AL62" s="10"/>
      <c r="AM62" s="10"/>
      <c r="AN62" s="111">
        <f>SUM(AG62,AT62)</f>
        <v>0</v>
      </c>
      <c r="AO62" s="10"/>
      <c r="AP62" s="10"/>
      <c r="AQ62" s="112" t="s">
        <v>88</v>
      </c>
      <c r="AR62" s="58"/>
      <c r="AS62" s="113">
        <v>0</v>
      </c>
      <c r="AT62" s="114">
        <f>ROUND(SUM(AV62:AW62),2)</f>
        <v>0</v>
      </c>
      <c r="AU62" s="115">
        <f>'201b - nepřímé náklady'!P86</f>
        <v>0</v>
      </c>
      <c r="AV62" s="114">
        <f>'201b - nepřímé náklady'!J35</f>
        <v>0</v>
      </c>
      <c r="AW62" s="114">
        <f>'201b - nepřímé náklady'!J36</f>
        <v>0</v>
      </c>
      <c r="AX62" s="114">
        <f>'201b - nepřímé náklady'!J37</f>
        <v>0</v>
      </c>
      <c r="AY62" s="114">
        <f>'201b - nepřímé náklady'!J38</f>
        <v>0</v>
      </c>
      <c r="AZ62" s="114">
        <f>'201b - nepřímé náklady'!F35</f>
        <v>0</v>
      </c>
      <c r="BA62" s="114">
        <f>'201b - nepřímé náklady'!F36</f>
        <v>0</v>
      </c>
      <c r="BB62" s="114">
        <f>'201b - nepřímé náklady'!F37</f>
        <v>0</v>
      </c>
      <c r="BC62" s="114">
        <f>'201b - nepřímé náklady'!F38</f>
        <v>0</v>
      </c>
      <c r="BD62" s="116">
        <f>'201b - nepřímé náklady'!F39</f>
        <v>0</v>
      </c>
      <c r="BE62" s="4"/>
      <c r="BT62" s="26" t="s">
        <v>82</v>
      </c>
      <c r="BV62" s="26" t="s">
        <v>74</v>
      </c>
      <c r="BW62" s="26" t="s">
        <v>102</v>
      </c>
      <c r="BX62" s="26" t="s">
        <v>98</v>
      </c>
      <c r="CL62" s="26" t="s">
        <v>3</v>
      </c>
    </row>
    <row r="63" s="7" customFormat="1" ht="16.5" customHeight="1">
      <c r="A63" s="7"/>
      <c r="B63" s="98"/>
      <c r="C63" s="99"/>
      <c r="D63" s="100" t="s">
        <v>103</v>
      </c>
      <c r="E63" s="100"/>
      <c r="F63" s="100"/>
      <c r="G63" s="100"/>
      <c r="H63" s="100"/>
      <c r="I63" s="101"/>
      <c r="J63" s="100" t="s">
        <v>104</v>
      </c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9">
        <f>ROUND(SUM(AG64:AG65),2)</f>
        <v>0</v>
      </c>
      <c r="AH63" s="101"/>
      <c r="AI63" s="101"/>
      <c r="AJ63" s="101"/>
      <c r="AK63" s="101"/>
      <c r="AL63" s="101"/>
      <c r="AM63" s="101"/>
      <c r="AN63" s="102">
        <f>SUM(AG63,AT63)</f>
        <v>0</v>
      </c>
      <c r="AO63" s="101"/>
      <c r="AP63" s="101"/>
      <c r="AQ63" s="103" t="s">
        <v>79</v>
      </c>
      <c r="AR63" s="98"/>
      <c r="AS63" s="104">
        <f>ROUND(SUM(AS64:AS65),2)</f>
        <v>0</v>
      </c>
      <c r="AT63" s="105">
        <f>ROUND(SUM(AV63:AW63),2)</f>
        <v>0</v>
      </c>
      <c r="AU63" s="106">
        <f>ROUND(SUM(AU64:AU65),5)</f>
        <v>0</v>
      </c>
      <c r="AV63" s="105">
        <f>ROUND(AZ63*L29,2)</f>
        <v>0</v>
      </c>
      <c r="AW63" s="105">
        <f>ROUND(BA63*L30,2)</f>
        <v>0</v>
      </c>
      <c r="AX63" s="105">
        <f>ROUND(BB63*L29,2)</f>
        <v>0</v>
      </c>
      <c r="AY63" s="105">
        <f>ROUND(BC63*L30,2)</f>
        <v>0</v>
      </c>
      <c r="AZ63" s="105">
        <f>ROUND(SUM(AZ64:AZ65),2)</f>
        <v>0</v>
      </c>
      <c r="BA63" s="105">
        <f>ROUND(SUM(BA64:BA65),2)</f>
        <v>0</v>
      </c>
      <c r="BB63" s="105">
        <f>ROUND(SUM(BB64:BB65),2)</f>
        <v>0</v>
      </c>
      <c r="BC63" s="105">
        <f>ROUND(SUM(BC64:BC65),2)</f>
        <v>0</v>
      </c>
      <c r="BD63" s="107">
        <f>ROUND(SUM(BD64:BD65),2)</f>
        <v>0</v>
      </c>
      <c r="BE63" s="7"/>
      <c r="BS63" s="108" t="s">
        <v>71</v>
      </c>
      <c r="BT63" s="108" t="s">
        <v>80</v>
      </c>
      <c r="BU63" s="108" t="s">
        <v>73</v>
      </c>
      <c r="BV63" s="108" t="s">
        <v>74</v>
      </c>
      <c r="BW63" s="108" t="s">
        <v>105</v>
      </c>
      <c r="BX63" s="108" t="s">
        <v>5</v>
      </c>
      <c r="CL63" s="108" t="s">
        <v>3</v>
      </c>
      <c r="CM63" s="108" t="s">
        <v>82</v>
      </c>
    </row>
    <row r="64" s="4" customFormat="1" ht="16.5" customHeight="1">
      <c r="A64" s="97" t="s">
        <v>76</v>
      </c>
      <c r="B64" s="58"/>
      <c r="C64" s="10"/>
      <c r="D64" s="10"/>
      <c r="E64" s="110" t="s">
        <v>106</v>
      </c>
      <c r="F64" s="110"/>
      <c r="G64" s="110"/>
      <c r="H64" s="110"/>
      <c r="I64" s="110"/>
      <c r="J64" s="10"/>
      <c r="K64" s="110" t="s">
        <v>87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1">
        <f>'202a - přímé výdaje'!J32</f>
        <v>0</v>
      </c>
      <c r="AH64" s="10"/>
      <c r="AI64" s="10"/>
      <c r="AJ64" s="10"/>
      <c r="AK64" s="10"/>
      <c r="AL64" s="10"/>
      <c r="AM64" s="10"/>
      <c r="AN64" s="111">
        <f>SUM(AG64,AT64)</f>
        <v>0</v>
      </c>
      <c r="AO64" s="10"/>
      <c r="AP64" s="10"/>
      <c r="AQ64" s="112" t="s">
        <v>88</v>
      </c>
      <c r="AR64" s="58"/>
      <c r="AS64" s="113">
        <v>0</v>
      </c>
      <c r="AT64" s="114">
        <f>ROUND(SUM(AV64:AW64),2)</f>
        <v>0</v>
      </c>
      <c r="AU64" s="115">
        <f>'202a - přímé výdaje'!P95</f>
        <v>0</v>
      </c>
      <c r="AV64" s="114">
        <f>'202a - přímé výdaje'!J35</f>
        <v>0</v>
      </c>
      <c r="AW64" s="114">
        <f>'202a - přímé výdaje'!J36</f>
        <v>0</v>
      </c>
      <c r="AX64" s="114">
        <f>'202a - přímé výdaje'!J37</f>
        <v>0</v>
      </c>
      <c r="AY64" s="114">
        <f>'202a - přímé výdaje'!J38</f>
        <v>0</v>
      </c>
      <c r="AZ64" s="114">
        <f>'202a - přímé výdaje'!F35</f>
        <v>0</v>
      </c>
      <c r="BA64" s="114">
        <f>'202a - přímé výdaje'!F36</f>
        <v>0</v>
      </c>
      <c r="BB64" s="114">
        <f>'202a - přímé výdaje'!F37</f>
        <v>0</v>
      </c>
      <c r="BC64" s="114">
        <f>'202a - přímé výdaje'!F38</f>
        <v>0</v>
      </c>
      <c r="BD64" s="116">
        <f>'202a - přímé výdaje'!F39</f>
        <v>0</v>
      </c>
      <c r="BE64" s="4"/>
      <c r="BT64" s="26" t="s">
        <v>82</v>
      </c>
      <c r="BV64" s="26" t="s">
        <v>74</v>
      </c>
      <c r="BW64" s="26" t="s">
        <v>107</v>
      </c>
      <c r="BX64" s="26" t="s">
        <v>105</v>
      </c>
      <c r="CL64" s="26" t="s">
        <v>3</v>
      </c>
    </row>
    <row r="65" s="4" customFormat="1" ht="16.5" customHeight="1">
      <c r="A65" s="97" t="s">
        <v>76</v>
      </c>
      <c r="B65" s="58"/>
      <c r="C65" s="10"/>
      <c r="D65" s="10"/>
      <c r="E65" s="110" t="s">
        <v>108</v>
      </c>
      <c r="F65" s="110"/>
      <c r="G65" s="110"/>
      <c r="H65" s="110"/>
      <c r="I65" s="110"/>
      <c r="J65" s="10"/>
      <c r="K65" s="110" t="s">
        <v>94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1">
        <f>'202b - nepřímé náklady'!J32</f>
        <v>0</v>
      </c>
      <c r="AH65" s="10"/>
      <c r="AI65" s="10"/>
      <c r="AJ65" s="10"/>
      <c r="AK65" s="10"/>
      <c r="AL65" s="10"/>
      <c r="AM65" s="10"/>
      <c r="AN65" s="111">
        <f>SUM(AG65,AT65)</f>
        <v>0</v>
      </c>
      <c r="AO65" s="10"/>
      <c r="AP65" s="10"/>
      <c r="AQ65" s="112" t="s">
        <v>88</v>
      </c>
      <c r="AR65" s="58"/>
      <c r="AS65" s="113">
        <v>0</v>
      </c>
      <c r="AT65" s="114">
        <f>ROUND(SUM(AV65:AW65),2)</f>
        <v>0</v>
      </c>
      <c r="AU65" s="115">
        <f>'202b - nepřímé náklady'!P88</f>
        <v>0</v>
      </c>
      <c r="AV65" s="114">
        <f>'202b - nepřímé náklady'!J35</f>
        <v>0</v>
      </c>
      <c r="AW65" s="114">
        <f>'202b - nepřímé náklady'!J36</f>
        <v>0</v>
      </c>
      <c r="AX65" s="114">
        <f>'202b - nepřímé náklady'!J37</f>
        <v>0</v>
      </c>
      <c r="AY65" s="114">
        <f>'202b - nepřímé náklady'!J38</f>
        <v>0</v>
      </c>
      <c r="AZ65" s="114">
        <f>'202b - nepřímé náklady'!F35</f>
        <v>0</v>
      </c>
      <c r="BA65" s="114">
        <f>'202b - nepřímé náklady'!F36</f>
        <v>0</v>
      </c>
      <c r="BB65" s="114">
        <f>'202b - nepřímé náklady'!F37</f>
        <v>0</v>
      </c>
      <c r="BC65" s="114">
        <f>'202b - nepřímé náklady'!F38</f>
        <v>0</v>
      </c>
      <c r="BD65" s="116">
        <f>'202b - nepřímé náklady'!F39</f>
        <v>0</v>
      </c>
      <c r="BE65" s="4"/>
      <c r="BT65" s="26" t="s">
        <v>82</v>
      </c>
      <c r="BV65" s="26" t="s">
        <v>74</v>
      </c>
      <c r="BW65" s="26" t="s">
        <v>109</v>
      </c>
      <c r="BX65" s="26" t="s">
        <v>105</v>
      </c>
      <c r="CL65" s="26" t="s">
        <v>3</v>
      </c>
    </row>
    <row r="66" s="7" customFormat="1" ht="16.5" customHeight="1">
      <c r="A66" s="7"/>
      <c r="B66" s="98"/>
      <c r="C66" s="99"/>
      <c r="D66" s="100" t="s">
        <v>110</v>
      </c>
      <c r="E66" s="100"/>
      <c r="F66" s="100"/>
      <c r="G66" s="100"/>
      <c r="H66" s="100"/>
      <c r="I66" s="101"/>
      <c r="J66" s="100" t="s">
        <v>111</v>
      </c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9">
        <f>ROUND(SUM(AG67:AG68),2)</f>
        <v>0</v>
      </c>
      <c r="AH66" s="101"/>
      <c r="AI66" s="101"/>
      <c r="AJ66" s="101"/>
      <c r="AK66" s="101"/>
      <c r="AL66" s="101"/>
      <c r="AM66" s="101"/>
      <c r="AN66" s="102">
        <f>SUM(AG66,AT66)</f>
        <v>0</v>
      </c>
      <c r="AO66" s="101"/>
      <c r="AP66" s="101"/>
      <c r="AQ66" s="103" t="s">
        <v>79</v>
      </c>
      <c r="AR66" s="98"/>
      <c r="AS66" s="104">
        <f>ROUND(SUM(AS67:AS68),2)</f>
        <v>0</v>
      </c>
      <c r="AT66" s="105">
        <f>ROUND(SUM(AV66:AW66),2)</f>
        <v>0</v>
      </c>
      <c r="AU66" s="106">
        <f>ROUND(SUM(AU67:AU68),5)</f>
        <v>0</v>
      </c>
      <c r="AV66" s="105">
        <f>ROUND(AZ66*L29,2)</f>
        <v>0</v>
      </c>
      <c r="AW66" s="105">
        <f>ROUND(BA66*L30,2)</f>
        <v>0</v>
      </c>
      <c r="AX66" s="105">
        <f>ROUND(BB66*L29,2)</f>
        <v>0</v>
      </c>
      <c r="AY66" s="105">
        <f>ROUND(BC66*L30,2)</f>
        <v>0</v>
      </c>
      <c r="AZ66" s="105">
        <f>ROUND(SUM(AZ67:AZ68),2)</f>
        <v>0</v>
      </c>
      <c r="BA66" s="105">
        <f>ROUND(SUM(BA67:BA68),2)</f>
        <v>0</v>
      </c>
      <c r="BB66" s="105">
        <f>ROUND(SUM(BB67:BB68),2)</f>
        <v>0</v>
      </c>
      <c r="BC66" s="105">
        <f>ROUND(SUM(BC67:BC68),2)</f>
        <v>0</v>
      </c>
      <c r="BD66" s="107">
        <f>ROUND(SUM(BD67:BD68),2)</f>
        <v>0</v>
      </c>
      <c r="BE66" s="7"/>
      <c r="BS66" s="108" t="s">
        <v>71</v>
      </c>
      <c r="BT66" s="108" t="s">
        <v>80</v>
      </c>
      <c r="BU66" s="108" t="s">
        <v>73</v>
      </c>
      <c r="BV66" s="108" t="s">
        <v>74</v>
      </c>
      <c r="BW66" s="108" t="s">
        <v>112</v>
      </c>
      <c r="BX66" s="108" t="s">
        <v>5</v>
      </c>
      <c r="CL66" s="108" t="s">
        <v>3</v>
      </c>
      <c r="CM66" s="108" t="s">
        <v>82</v>
      </c>
    </row>
    <row r="67" s="4" customFormat="1" ht="16.5" customHeight="1">
      <c r="A67" s="97" t="s">
        <v>76</v>
      </c>
      <c r="B67" s="58"/>
      <c r="C67" s="10"/>
      <c r="D67" s="10"/>
      <c r="E67" s="110" t="s">
        <v>113</v>
      </c>
      <c r="F67" s="110"/>
      <c r="G67" s="110"/>
      <c r="H67" s="110"/>
      <c r="I67" s="110"/>
      <c r="J67" s="10"/>
      <c r="K67" s="110" t="s">
        <v>87</v>
      </c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1">
        <f>'301a - přímé výdaje'!J32</f>
        <v>0</v>
      </c>
      <c r="AH67" s="10"/>
      <c r="AI67" s="10"/>
      <c r="AJ67" s="10"/>
      <c r="AK67" s="10"/>
      <c r="AL67" s="10"/>
      <c r="AM67" s="10"/>
      <c r="AN67" s="111">
        <f>SUM(AG67,AT67)</f>
        <v>0</v>
      </c>
      <c r="AO67" s="10"/>
      <c r="AP67" s="10"/>
      <c r="AQ67" s="112" t="s">
        <v>88</v>
      </c>
      <c r="AR67" s="58"/>
      <c r="AS67" s="113">
        <v>0</v>
      </c>
      <c r="AT67" s="114">
        <f>ROUND(SUM(AV67:AW67),2)</f>
        <v>0</v>
      </c>
      <c r="AU67" s="115">
        <f>'301a - přímé výdaje'!P91</f>
        <v>0</v>
      </c>
      <c r="AV67" s="114">
        <f>'301a - přímé výdaje'!J35</f>
        <v>0</v>
      </c>
      <c r="AW67" s="114">
        <f>'301a - přímé výdaje'!J36</f>
        <v>0</v>
      </c>
      <c r="AX67" s="114">
        <f>'301a - přímé výdaje'!J37</f>
        <v>0</v>
      </c>
      <c r="AY67" s="114">
        <f>'301a - přímé výdaje'!J38</f>
        <v>0</v>
      </c>
      <c r="AZ67" s="114">
        <f>'301a - přímé výdaje'!F35</f>
        <v>0</v>
      </c>
      <c r="BA67" s="114">
        <f>'301a - přímé výdaje'!F36</f>
        <v>0</v>
      </c>
      <c r="BB67" s="114">
        <f>'301a - přímé výdaje'!F37</f>
        <v>0</v>
      </c>
      <c r="BC67" s="114">
        <f>'301a - přímé výdaje'!F38</f>
        <v>0</v>
      </c>
      <c r="BD67" s="116">
        <f>'301a - přímé výdaje'!F39</f>
        <v>0</v>
      </c>
      <c r="BE67" s="4"/>
      <c r="BT67" s="26" t="s">
        <v>82</v>
      </c>
      <c r="BV67" s="26" t="s">
        <v>74</v>
      </c>
      <c r="BW67" s="26" t="s">
        <v>114</v>
      </c>
      <c r="BX67" s="26" t="s">
        <v>112</v>
      </c>
      <c r="CL67" s="26" t="s">
        <v>3</v>
      </c>
    </row>
    <row r="68" s="4" customFormat="1" ht="16.5" customHeight="1">
      <c r="A68" s="97" t="s">
        <v>76</v>
      </c>
      <c r="B68" s="58"/>
      <c r="C68" s="10"/>
      <c r="D68" s="10"/>
      <c r="E68" s="110" t="s">
        <v>115</v>
      </c>
      <c r="F68" s="110"/>
      <c r="G68" s="110"/>
      <c r="H68" s="110"/>
      <c r="I68" s="110"/>
      <c r="J68" s="10"/>
      <c r="K68" s="110" t="s">
        <v>94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1">
        <f>'301b - nepřímé náklady'!J32</f>
        <v>0</v>
      </c>
      <c r="AH68" s="10"/>
      <c r="AI68" s="10"/>
      <c r="AJ68" s="10"/>
      <c r="AK68" s="10"/>
      <c r="AL68" s="10"/>
      <c r="AM68" s="10"/>
      <c r="AN68" s="111">
        <f>SUM(AG68,AT68)</f>
        <v>0</v>
      </c>
      <c r="AO68" s="10"/>
      <c r="AP68" s="10"/>
      <c r="AQ68" s="112" t="s">
        <v>88</v>
      </c>
      <c r="AR68" s="58"/>
      <c r="AS68" s="113">
        <v>0</v>
      </c>
      <c r="AT68" s="114">
        <f>ROUND(SUM(AV68:AW68),2)</f>
        <v>0</v>
      </c>
      <c r="AU68" s="115">
        <f>'301b - nepřímé náklady'!P87</f>
        <v>0</v>
      </c>
      <c r="AV68" s="114">
        <f>'301b - nepřímé náklady'!J35</f>
        <v>0</v>
      </c>
      <c r="AW68" s="114">
        <f>'301b - nepřímé náklady'!J36</f>
        <v>0</v>
      </c>
      <c r="AX68" s="114">
        <f>'301b - nepřímé náklady'!J37</f>
        <v>0</v>
      </c>
      <c r="AY68" s="114">
        <f>'301b - nepřímé náklady'!J38</f>
        <v>0</v>
      </c>
      <c r="AZ68" s="114">
        <f>'301b - nepřímé náklady'!F35</f>
        <v>0</v>
      </c>
      <c r="BA68" s="114">
        <f>'301b - nepřímé náklady'!F36</f>
        <v>0</v>
      </c>
      <c r="BB68" s="114">
        <f>'301b - nepřímé náklady'!F37</f>
        <v>0</v>
      </c>
      <c r="BC68" s="114">
        <f>'301b - nepřímé náklady'!F38</f>
        <v>0</v>
      </c>
      <c r="BD68" s="116">
        <f>'301b - nepřímé náklady'!F39</f>
        <v>0</v>
      </c>
      <c r="BE68" s="4"/>
      <c r="BT68" s="26" t="s">
        <v>82</v>
      </c>
      <c r="BV68" s="26" t="s">
        <v>74</v>
      </c>
      <c r="BW68" s="26" t="s">
        <v>116</v>
      </c>
      <c r="BX68" s="26" t="s">
        <v>112</v>
      </c>
      <c r="CL68" s="26" t="s">
        <v>3</v>
      </c>
    </row>
    <row r="69" s="7" customFormat="1" ht="16.5" customHeight="1">
      <c r="A69" s="7"/>
      <c r="B69" s="98"/>
      <c r="C69" s="99"/>
      <c r="D69" s="100" t="s">
        <v>117</v>
      </c>
      <c r="E69" s="100"/>
      <c r="F69" s="100"/>
      <c r="G69" s="100"/>
      <c r="H69" s="100"/>
      <c r="I69" s="101"/>
      <c r="J69" s="100" t="s">
        <v>118</v>
      </c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9">
        <f>ROUND(SUM(AG70:AG72),2)</f>
        <v>0</v>
      </c>
      <c r="AH69" s="101"/>
      <c r="AI69" s="101"/>
      <c r="AJ69" s="101"/>
      <c r="AK69" s="101"/>
      <c r="AL69" s="101"/>
      <c r="AM69" s="101"/>
      <c r="AN69" s="102">
        <f>SUM(AG69,AT69)</f>
        <v>0</v>
      </c>
      <c r="AO69" s="101"/>
      <c r="AP69" s="101"/>
      <c r="AQ69" s="103" t="s">
        <v>79</v>
      </c>
      <c r="AR69" s="98"/>
      <c r="AS69" s="104">
        <f>ROUND(SUM(AS70:AS72),2)</f>
        <v>0</v>
      </c>
      <c r="AT69" s="105">
        <f>ROUND(SUM(AV69:AW69),2)</f>
        <v>0</v>
      </c>
      <c r="AU69" s="106">
        <f>ROUND(SUM(AU70:AU72),5)</f>
        <v>0</v>
      </c>
      <c r="AV69" s="105">
        <f>ROUND(AZ69*L29,2)</f>
        <v>0</v>
      </c>
      <c r="AW69" s="105">
        <f>ROUND(BA69*L30,2)</f>
        <v>0</v>
      </c>
      <c r="AX69" s="105">
        <f>ROUND(BB69*L29,2)</f>
        <v>0</v>
      </c>
      <c r="AY69" s="105">
        <f>ROUND(BC69*L30,2)</f>
        <v>0</v>
      </c>
      <c r="AZ69" s="105">
        <f>ROUND(SUM(AZ70:AZ72),2)</f>
        <v>0</v>
      </c>
      <c r="BA69" s="105">
        <f>ROUND(SUM(BA70:BA72),2)</f>
        <v>0</v>
      </c>
      <c r="BB69" s="105">
        <f>ROUND(SUM(BB70:BB72),2)</f>
        <v>0</v>
      </c>
      <c r="BC69" s="105">
        <f>ROUND(SUM(BC70:BC72),2)</f>
        <v>0</v>
      </c>
      <c r="BD69" s="107">
        <f>ROUND(SUM(BD70:BD72),2)</f>
        <v>0</v>
      </c>
      <c r="BE69" s="7"/>
      <c r="BS69" s="108" t="s">
        <v>71</v>
      </c>
      <c r="BT69" s="108" t="s">
        <v>80</v>
      </c>
      <c r="BU69" s="108" t="s">
        <v>73</v>
      </c>
      <c r="BV69" s="108" t="s">
        <v>74</v>
      </c>
      <c r="BW69" s="108" t="s">
        <v>119</v>
      </c>
      <c r="BX69" s="108" t="s">
        <v>5</v>
      </c>
      <c r="CL69" s="108" t="s">
        <v>3</v>
      </c>
      <c r="CM69" s="108" t="s">
        <v>82</v>
      </c>
    </row>
    <row r="70" s="4" customFormat="1" ht="16.5" customHeight="1">
      <c r="A70" s="97" t="s">
        <v>76</v>
      </c>
      <c r="B70" s="58"/>
      <c r="C70" s="10"/>
      <c r="D70" s="10"/>
      <c r="E70" s="110" t="s">
        <v>120</v>
      </c>
      <c r="F70" s="110"/>
      <c r="G70" s="110"/>
      <c r="H70" s="110"/>
      <c r="I70" s="110"/>
      <c r="J70" s="10"/>
      <c r="K70" s="110" t="s">
        <v>121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1">
        <f>'08a - VRN přímé výdaje'!J32</f>
        <v>0</v>
      </c>
      <c r="AH70" s="10"/>
      <c r="AI70" s="10"/>
      <c r="AJ70" s="10"/>
      <c r="AK70" s="10"/>
      <c r="AL70" s="10"/>
      <c r="AM70" s="10"/>
      <c r="AN70" s="111">
        <f>SUM(AG70,AT70)</f>
        <v>0</v>
      </c>
      <c r="AO70" s="10"/>
      <c r="AP70" s="10"/>
      <c r="AQ70" s="112" t="s">
        <v>88</v>
      </c>
      <c r="AR70" s="58"/>
      <c r="AS70" s="113">
        <v>0</v>
      </c>
      <c r="AT70" s="114">
        <f>ROUND(SUM(AV70:AW70),2)</f>
        <v>0</v>
      </c>
      <c r="AU70" s="115">
        <f>'08a - VRN přímé výdaje'!P87</f>
        <v>0</v>
      </c>
      <c r="AV70" s="114">
        <f>'08a - VRN přímé výdaje'!J35</f>
        <v>0</v>
      </c>
      <c r="AW70" s="114">
        <f>'08a - VRN přímé výdaje'!J36</f>
        <v>0</v>
      </c>
      <c r="AX70" s="114">
        <f>'08a - VRN přímé výdaje'!J37</f>
        <v>0</v>
      </c>
      <c r="AY70" s="114">
        <f>'08a - VRN přímé výdaje'!J38</f>
        <v>0</v>
      </c>
      <c r="AZ70" s="114">
        <f>'08a - VRN přímé výdaje'!F35</f>
        <v>0</v>
      </c>
      <c r="BA70" s="114">
        <f>'08a - VRN přímé výdaje'!F36</f>
        <v>0</v>
      </c>
      <c r="BB70" s="114">
        <f>'08a - VRN přímé výdaje'!F37</f>
        <v>0</v>
      </c>
      <c r="BC70" s="114">
        <f>'08a - VRN přímé výdaje'!F38</f>
        <v>0</v>
      </c>
      <c r="BD70" s="116">
        <f>'08a - VRN přímé výdaje'!F39</f>
        <v>0</v>
      </c>
      <c r="BE70" s="4"/>
      <c r="BT70" s="26" t="s">
        <v>82</v>
      </c>
      <c r="BV70" s="26" t="s">
        <v>74</v>
      </c>
      <c r="BW70" s="26" t="s">
        <v>122</v>
      </c>
      <c r="BX70" s="26" t="s">
        <v>119</v>
      </c>
      <c r="CL70" s="26" t="s">
        <v>3</v>
      </c>
    </row>
    <row r="71" s="4" customFormat="1" ht="16.5" customHeight="1">
      <c r="A71" s="97" t="s">
        <v>76</v>
      </c>
      <c r="B71" s="58"/>
      <c r="C71" s="10"/>
      <c r="D71" s="10"/>
      <c r="E71" s="110" t="s">
        <v>123</v>
      </c>
      <c r="F71" s="110"/>
      <c r="G71" s="110"/>
      <c r="H71" s="110"/>
      <c r="I71" s="110"/>
      <c r="J71" s="10"/>
      <c r="K71" s="110" t="s">
        <v>124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1">
        <f>'08b - VRN nepřímé náklady'!J32</f>
        <v>0</v>
      </c>
      <c r="AH71" s="10"/>
      <c r="AI71" s="10"/>
      <c r="AJ71" s="10"/>
      <c r="AK71" s="10"/>
      <c r="AL71" s="10"/>
      <c r="AM71" s="10"/>
      <c r="AN71" s="111">
        <f>SUM(AG71,AT71)</f>
        <v>0</v>
      </c>
      <c r="AO71" s="10"/>
      <c r="AP71" s="10"/>
      <c r="AQ71" s="112" t="s">
        <v>88</v>
      </c>
      <c r="AR71" s="58"/>
      <c r="AS71" s="113">
        <v>0</v>
      </c>
      <c r="AT71" s="114">
        <f>ROUND(SUM(AV71:AW71),2)</f>
        <v>0</v>
      </c>
      <c r="AU71" s="115">
        <f>'08b - VRN nepřímé náklady'!P89</f>
        <v>0</v>
      </c>
      <c r="AV71" s="114">
        <f>'08b - VRN nepřímé náklady'!J35</f>
        <v>0</v>
      </c>
      <c r="AW71" s="114">
        <f>'08b - VRN nepřímé náklady'!J36</f>
        <v>0</v>
      </c>
      <c r="AX71" s="114">
        <f>'08b - VRN nepřímé náklady'!J37</f>
        <v>0</v>
      </c>
      <c r="AY71" s="114">
        <f>'08b - VRN nepřímé náklady'!J38</f>
        <v>0</v>
      </c>
      <c r="AZ71" s="114">
        <f>'08b - VRN nepřímé náklady'!F35</f>
        <v>0</v>
      </c>
      <c r="BA71" s="114">
        <f>'08b - VRN nepřímé náklady'!F36</f>
        <v>0</v>
      </c>
      <c r="BB71" s="114">
        <f>'08b - VRN nepřímé náklady'!F37</f>
        <v>0</v>
      </c>
      <c r="BC71" s="114">
        <f>'08b - VRN nepřímé náklady'!F38</f>
        <v>0</v>
      </c>
      <c r="BD71" s="116">
        <f>'08b - VRN nepřímé náklady'!F39</f>
        <v>0</v>
      </c>
      <c r="BE71" s="4"/>
      <c r="BT71" s="26" t="s">
        <v>82</v>
      </c>
      <c r="BV71" s="26" t="s">
        <v>74</v>
      </c>
      <c r="BW71" s="26" t="s">
        <v>125</v>
      </c>
      <c r="BX71" s="26" t="s">
        <v>119</v>
      </c>
      <c r="CL71" s="26" t="s">
        <v>3</v>
      </c>
    </row>
    <row r="72" s="4" customFormat="1" ht="16.5" customHeight="1">
      <c r="A72" s="97" t="s">
        <v>76</v>
      </c>
      <c r="B72" s="58"/>
      <c r="C72" s="10"/>
      <c r="D72" s="10"/>
      <c r="E72" s="110" t="s">
        <v>126</v>
      </c>
      <c r="F72" s="110"/>
      <c r="G72" s="110"/>
      <c r="H72" s="110"/>
      <c r="I72" s="110"/>
      <c r="J72" s="10"/>
      <c r="K72" s="110" t="s">
        <v>127</v>
      </c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1">
        <f>'08c - VRN přímé doprovodn...'!J32</f>
        <v>0</v>
      </c>
      <c r="AH72" s="10"/>
      <c r="AI72" s="10"/>
      <c r="AJ72" s="10"/>
      <c r="AK72" s="10"/>
      <c r="AL72" s="10"/>
      <c r="AM72" s="10"/>
      <c r="AN72" s="111">
        <f>SUM(AG72,AT72)</f>
        <v>0</v>
      </c>
      <c r="AO72" s="10"/>
      <c r="AP72" s="10"/>
      <c r="AQ72" s="112" t="s">
        <v>88</v>
      </c>
      <c r="AR72" s="58"/>
      <c r="AS72" s="117">
        <v>0</v>
      </c>
      <c r="AT72" s="118">
        <f>ROUND(SUM(AV72:AW72),2)</f>
        <v>0</v>
      </c>
      <c r="AU72" s="119">
        <f>'08c - VRN přímé doprovodn...'!P87</f>
        <v>0</v>
      </c>
      <c r="AV72" s="118">
        <f>'08c - VRN přímé doprovodn...'!J35</f>
        <v>0</v>
      </c>
      <c r="AW72" s="118">
        <f>'08c - VRN přímé doprovodn...'!J36</f>
        <v>0</v>
      </c>
      <c r="AX72" s="118">
        <f>'08c - VRN přímé doprovodn...'!J37</f>
        <v>0</v>
      </c>
      <c r="AY72" s="118">
        <f>'08c - VRN přímé doprovodn...'!J38</f>
        <v>0</v>
      </c>
      <c r="AZ72" s="118">
        <f>'08c - VRN přímé doprovodn...'!F35</f>
        <v>0</v>
      </c>
      <c r="BA72" s="118">
        <f>'08c - VRN přímé doprovodn...'!F36</f>
        <v>0</v>
      </c>
      <c r="BB72" s="118">
        <f>'08c - VRN přímé doprovodn...'!F37</f>
        <v>0</v>
      </c>
      <c r="BC72" s="118">
        <f>'08c - VRN přímé doprovodn...'!F38</f>
        <v>0</v>
      </c>
      <c r="BD72" s="120">
        <f>'08c - VRN přímé doprovodn...'!F39</f>
        <v>0</v>
      </c>
      <c r="BE72" s="4"/>
      <c r="BT72" s="26" t="s">
        <v>82</v>
      </c>
      <c r="BV72" s="26" t="s">
        <v>74</v>
      </c>
      <c r="BW72" s="26" t="s">
        <v>128</v>
      </c>
      <c r="BX72" s="26" t="s">
        <v>119</v>
      </c>
      <c r="CL72" s="26" t="s">
        <v>3</v>
      </c>
    </row>
    <row r="73" s="2" customFormat="1" ht="30" customHeight="1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</row>
    <row r="74" s="2" customFormat="1" ht="6.96" customHeight="1">
      <c r="A74" s="37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38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</row>
  </sheetData>
  <mergeCells count="110">
    <mergeCell ref="C52:G52"/>
    <mergeCell ref="D60:H60"/>
    <mergeCell ref="D56:H56"/>
    <mergeCell ref="D63:H63"/>
    <mergeCell ref="D55:H55"/>
    <mergeCell ref="E58:I58"/>
    <mergeCell ref="E59:I59"/>
    <mergeCell ref="E64:I64"/>
    <mergeCell ref="E61:I61"/>
    <mergeCell ref="E62:I62"/>
    <mergeCell ref="E57:I57"/>
    <mergeCell ref="I52:AF52"/>
    <mergeCell ref="J56:AF56"/>
    <mergeCell ref="J60:AF60"/>
    <mergeCell ref="J55:AF55"/>
    <mergeCell ref="J63:AF63"/>
    <mergeCell ref="K59:AF59"/>
    <mergeCell ref="K61:AF61"/>
    <mergeCell ref="K62:AF62"/>
    <mergeCell ref="K64:AF64"/>
    <mergeCell ref="K58:AF58"/>
    <mergeCell ref="K57:AF57"/>
    <mergeCell ref="L45:AO45"/>
    <mergeCell ref="E65:I65"/>
    <mergeCell ref="K65:AF65"/>
    <mergeCell ref="D66:H66"/>
    <mergeCell ref="J66:AF66"/>
    <mergeCell ref="E67:I67"/>
    <mergeCell ref="K67:AF67"/>
    <mergeCell ref="E68:I68"/>
    <mergeCell ref="K68:AF68"/>
    <mergeCell ref="D69:H69"/>
    <mergeCell ref="J69:AF69"/>
    <mergeCell ref="E70:I70"/>
    <mergeCell ref="K70:AF70"/>
    <mergeCell ref="E71:I71"/>
    <mergeCell ref="K71:AF71"/>
    <mergeCell ref="E72:I72"/>
    <mergeCell ref="K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4:AM64"/>
    <mergeCell ref="AG63:AM63"/>
    <mergeCell ref="AG62:AM62"/>
    <mergeCell ref="AG61:AM61"/>
    <mergeCell ref="AG60:AM60"/>
    <mergeCell ref="AG55:AM55"/>
    <mergeCell ref="AG52:AM52"/>
    <mergeCell ref="AG57:AM57"/>
    <mergeCell ref="AG59:AM59"/>
    <mergeCell ref="AG58:AM58"/>
    <mergeCell ref="AG56:AM56"/>
    <mergeCell ref="AM47:AN47"/>
    <mergeCell ref="AM49:AP49"/>
    <mergeCell ref="AM50:AP50"/>
    <mergeCell ref="AN57:AP57"/>
    <mergeCell ref="AN64:AP64"/>
    <mergeCell ref="AN63:AP63"/>
    <mergeCell ref="AN62:AP62"/>
    <mergeCell ref="AN58:AP58"/>
    <mergeCell ref="AN56:AP56"/>
    <mergeCell ref="AN52:AP52"/>
    <mergeCell ref="AN61:AP61"/>
    <mergeCell ref="AN60:AP60"/>
    <mergeCell ref="AN55:AP55"/>
    <mergeCell ref="AN59:AP59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5" location="'02 - SO 001 Bourací práce...'!C2" display="/"/>
    <hyperlink ref="A57" location="'I etapa A - přímé výdaje'!C2" display="/"/>
    <hyperlink ref="A58" location="'I etapa B - přímé doprovo...'!C2" display="/"/>
    <hyperlink ref="A59" location="'I.etapa C - nepřímé náklady'!C2" display="/"/>
    <hyperlink ref="A61" location="'201a - přímé výdaje'!C2" display="/"/>
    <hyperlink ref="A62" location="'201b - nepřímé náklady'!C2" display="/"/>
    <hyperlink ref="A64" location="'202a - přímé výdaje'!C2" display="/"/>
    <hyperlink ref="A65" location="'202b - nepřímé náklady'!C2" display="/"/>
    <hyperlink ref="A67" location="'301a - přímé výdaje'!C2" display="/"/>
    <hyperlink ref="A68" location="'301b - nepřímé náklady'!C2" display="/"/>
    <hyperlink ref="A70" location="'08a - VRN přímé výdaje'!C2" display="/"/>
    <hyperlink ref="A71" location="'08b - VRN nepřímé náklady'!C2" display="/"/>
    <hyperlink ref="A72" location="'08c - VRN přímé doprovod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130</v>
      </c>
      <c r="E8" s="37"/>
      <c r="F8" s="37"/>
      <c r="G8" s="37"/>
      <c r="H8" s="37"/>
      <c r="I8" s="37"/>
      <c r="J8" s="37"/>
      <c r="K8" s="37"/>
      <c r="L8" s="12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131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132</v>
      </c>
      <c r="G12" s="37"/>
      <c r="H12" s="37"/>
      <c r="I12" s="31" t="s">
        <v>23</v>
      </c>
      <c r="J12" s="63" t="str">
        <f>'Rekapitulace stavby'!AN8</f>
        <v>16. 11. 2022</v>
      </c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tr">
        <f>IF('Rekapitulace stavby'!AN10="","",'Rekapitulace stavby'!AN10)</f>
        <v/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Šluknov</v>
      </c>
      <c r="F15" s="37"/>
      <c r="G15" s="37"/>
      <c r="H15" s="37"/>
      <c r="I15" s="31" t="s">
        <v>28</v>
      </c>
      <c r="J15" s="26" t="str">
        <f>IF('Rekapitulace stavby'!AN11="","",'Rekapitulace stavby'!AN11)</f>
        <v/>
      </c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Ing. Kňákal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tr">
        <f>IF('Rekapitulace stavby'!AN19="","",'Rekapitulace stavby'!AN19)</f>
        <v/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J. Nešněra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4"/>
      <c r="B27" s="125"/>
      <c r="C27" s="124"/>
      <c r="D27" s="124"/>
      <c r="E27" s="35" t="s">
        <v>3</v>
      </c>
      <c r="F27" s="35"/>
      <c r="G27" s="35"/>
      <c r="H27" s="35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2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7" t="s">
        <v>38</v>
      </c>
      <c r="E30" s="37"/>
      <c r="F30" s="37"/>
      <c r="G30" s="37"/>
      <c r="H30" s="37"/>
      <c r="I30" s="37"/>
      <c r="J30" s="89">
        <f>ROUND(J83, 2)</f>
        <v>0</v>
      </c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8" t="s">
        <v>42</v>
      </c>
      <c r="E33" s="31" t="s">
        <v>43</v>
      </c>
      <c r="F33" s="129">
        <f>ROUND((SUM(BE83:BE226)),  2)</f>
        <v>0</v>
      </c>
      <c r="G33" s="37"/>
      <c r="H33" s="37"/>
      <c r="I33" s="130">
        <v>0.20999999999999999</v>
      </c>
      <c r="J33" s="129">
        <f>ROUND(((SUM(BE83:BE226))*I33),  2)</f>
        <v>0</v>
      </c>
      <c r="K33" s="37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9">
        <f>ROUND((SUM(BF83:BF226)),  2)</f>
        <v>0</v>
      </c>
      <c r="G34" s="37"/>
      <c r="H34" s="37"/>
      <c r="I34" s="130">
        <v>0.14999999999999999</v>
      </c>
      <c r="J34" s="129">
        <f>ROUND(((SUM(BF83:BF226))*I34),  2)</f>
        <v>0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9">
        <f>ROUND((SUM(BG83:BG226)),  2)</f>
        <v>0</v>
      </c>
      <c r="G35" s="37"/>
      <c r="H35" s="37"/>
      <c r="I35" s="130">
        <v>0.20999999999999999</v>
      </c>
      <c r="J35" s="129">
        <f>0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9">
        <f>ROUND((SUM(BH83:BH226)),  2)</f>
        <v>0</v>
      </c>
      <c r="G36" s="37"/>
      <c r="H36" s="37"/>
      <c r="I36" s="130">
        <v>0.14999999999999999</v>
      </c>
      <c r="J36" s="129">
        <f>0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9">
        <f>ROUND((SUM(BI83:BI226)),  2)</f>
        <v>0</v>
      </c>
      <c r="G37" s="37"/>
      <c r="H37" s="37"/>
      <c r="I37" s="130">
        <v>0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1"/>
      <c r="D39" s="132" t="s">
        <v>48</v>
      </c>
      <c r="E39" s="75"/>
      <c r="F39" s="75"/>
      <c r="G39" s="133" t="s">
        <v>49</v>
      </c>
      <c r="H39" s="134" t="s">
        <v>50</v>
      </c>
      <c r="I39" s="75"/>
      <c r="J39" s="135">
        <f>SUM(J30:J37)</f>
        <v>0</v>
      </c>
      <c r="K39" s="136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2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133</v>
      </c>
      <c r="D45" s="37"/>
      <c r="E45" s="37"/>
      <c r="F45" s="37"/>
      <c r="G45" s="37"/>
      <c r="H45" s="37"/>
      <c r="I45" s="37"/>
      <c r="J45" s="37"/>
      <c r="K45" s="37"/>
      <c r="L45" s="12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22" t="str">
        <f>E7</f>
        <v>Cyklostezka Šluknov - Fukov I. etapa (2022)</v>
      </c>
      <c r="F48" s="31"/>
      <c r="G48" s="31"/>
      <c r="H48" s="31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130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02 - SO 001 Bourací práce a kácení dřevin</v>
      </c>
      <c r="F50" s="37"/>
      <c r="G50" s="37"/>
      <c r="H50" s="37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2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 xml:space="preserve"> </v>
      </c>
      <c r="G52" s="37"/>
      <c r="H52" s="37"/>
      <c r="I52" s="31" t="s">
        <v>23</v>
      </c>
      <c r="J52" s="63" t="str">
        <f>IF(J12="","",J12)</f>
        <v>16. 11. 2022</v>
      </c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Město Šluknov</v>
      </c>
      <c r="G54" s="37"/>
      <c r="H54" s="37"/>
      <c r="I54" s="31" t="s">
        <v>31</v>
      </c>
      <c r="J54" s="35" t="str">
        <f>E21</f>
        <v>Ing. Kňákal</v>
      </c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31" t="s">
        <v>34</v>
      </c>
      <c r="J55" s="35" t="str">
        <f>E24</f>
        <v>J. Nešněra</v>
      </c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37" t="s">
        <v>134</v>
      </c>
      <c r="D57" s="131"/>
      <c r="E57" s="131"/>
      <c r="F57" s="131"/>
      <c r="G57" s="131"/>
      <c r="H57" s="131"/>
      <c r="I57" s="131"/>
      <c r="J57" s="138" t="s">
        <v>135</v>
      </c>
      <c r="K57" s="131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9" t="s">
        <v>70</v>
      </c>
      <c r="D59" s="37"/>
      <c r="E59" s="37"/>
      <c r="F59" s="37"/>
      <c r="G59" s="37"/>
      <c r="H59" s="37"/>
      <c r="I59" s="37"/>
      <c r="J59" s="89">
        <f>J83</f>
        <v>0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136</v>
      </c>
    </row>
    <row r="60" s="9" customFormat="1" ht="24.96" customHeight="1">
      <c r="A60" s="9"/>
      <c r="B60" s="140"/>
      <c r="C60" s="9"/>
      <c r="D60" s="141" t="s">
        <v>137</v>
      </c>
      <c r="E60" s="142"/>
      <c r="F60" s="142"/>
      <c r="G60" s="142"/>
      <c r="H60" s="142"/>
      <c r="I60" s="142"/>
      <c r="J60" s="143">
        <f>J84</f>
        <v>0</v>
      </c>
      <c r="K60" s="9"/>
      <c r="L60" s="14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4"/>
      <c r="C61" s="10"/>
      <c r="D61" s="145" t="s">
        <v>138</v>
      </c>
      <c r="E61" s="146"/>
      <c r="F61" s="146"/>
      <c r="G61" s="146"/>
      <c r="H61" s="146"/>
      <c r="I61" s="146"/>
      <c r="J61" s="147">
        <f>J85</f>
        <v>0</v>
      </c>
      <c r="K61" s="10"/>
      <c r="L61" s="14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4"/>
      <c r="C62" s="10"/>
      <c r="D62" s="145" t="s">
        <v>139</v>
      </c>
      <c r="E62" s="146"/>
      <c r="F62" s="146"/>
      <c r="G62" s="146"/>
      <c r="H62" s="146"/>
      <c r="I62" s="146"/>
      <c r="J62" s="147">
        <f>J210</f>
        <v>0</v>
      </c>
      <c r="K62" s="10"/>
      <c r="L62" s="14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4"/>
      <c r="C63" s="10"/>
      <c r="D63" s="145" t="s">
        <v>140</v>
      </c>
      <c r="E63" s="146"/>
      <c r="F63" s="146"/>
      <c r="G63" s="146"/>
      <c r="H63" s="146"/>
      <c r="I63" s="146"/>
      <c r="J63" s="147">
        <f>J219</f>
        <v>0</v>
      </c>
      <c r="K63" s="10"/>
      <c r="L63" s="14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7"/>
      <c r="D64" s="37"/>
      <c r="E64" s="37"/>
      <c r="F64" s="37"/>
      <c r="G64" s="37"/>
      <c r="H64" s="37"/>
      <c r="I64" s="37"/>
      <c r="J64" s="37"/>
      <c r="K64" s="37"/>
      <c r="L64" s="12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12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2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141</v>
      </c>
      <c r="D70" s="37"/>
      <c r="E70" s="37"/>
      <c r="F70" s="37"/>
      <c r="G70" s="37"/>
      <c r="H70" s="37"/>
      <c r="I70" s="37"/>
      <c r="J70" s="37"/>
      <c r="K70" s="37"/>
      <c r="L70" s="12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7"/>
      <c r="D71" s="37"/>
      <c r="E71" s="37"/>
      <c r="F71" s="37"/>
      <c r="G71" s="37"/>
      <c r="H71" s="37"/>
      <c r="I71" s="37"/>
      <c r="J71" s="37"/>
      <c r="K71" s="3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7"/>
      <c r="D73" s="37"/>
      <c r="E73" s="122" t="str">
        <f>E7</f>
        <v>Cyklostezka Šluknov - Fukov I. etapa (2022)</v>
      </c>
      <c r="F73" s="31"/>
      <c r="G73" s="31"/>
      <c r="H73" s="31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130</v>
      </c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61" t="str">
        <f>E9</f>
        <v>02 - SO 001 Bourací práce a kácení dřevin</v>
      </c>
      <c r="F75" s="37"/>
      <c r="G75" s="37"/>
      <c r="H75" s="37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7"/>
      <c r="E77" s="37"/>
      <c r="F77" s="26" t="str">
        <f>F12</f>
        <v xml:space="preserve"> </v>
      </c>
      <c r="G77" s="37"/>
      <c r="H77" s="37"/>
      <c r="I77" s="31" t="s">
        <v>23</v>
      </c>
      <c r="J77" s="63" t="str">
        <f>IF(J12="","",J12)</f>
        <v>16. 11. 2022</v>
      </c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7"/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7"/>
      <c r="E79" s="37"/>
      <c r="F79" s="26" t="str">
        <f>E15</f>
        <v>Město Šluknov</v>
      </c>
      <c r="G79" s="37"/>
      <c r="H79" s="37"/>
      <c r="I79" s="31" t="s">
        <v>31</v>
      </c>
      <c r="J79" s="35" t="str">
        <f>E21</f>
        <v>Ing. Kňákal</v>
      </c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29</v>
      </c>
      <c r="D80" s="37"/>
      <c r="E80" s="37"/>
      <c r="F80" s="26" t="str">
        <f>IF(E18="","",E18)</f>
        <v>Vyplň údaj</v>
      </c>
      <c r="G80" s="37"/>
      <c r="H80" s="37"/>
      <c r="I80" s="31" t="s">
        <v>34</v>
      </c>
      <c r="J80" s="35" t="str">
        <f>E24</f>
        <v>J. Nešněra</v>
      </c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48"/>
      <c r="B82" s="149"/>
      <c r="C82" s="150" t="s">
        <v>142</v>
      </c>
      <c r="D82" s="151" t="s">
        <v>57</v>
      </c>
      <c r="E82" s="151" t="s">
        <v>53</v>
      </c>
      <c r="F82" s="151" t="s">
        <v>54</v>
      </c>
      <c r="G82" s="151" t="s">
        <v>143</v>
      </c>
      <c r="H82" s="151" t="s">
        <v>144</v>
      </c>
      <c r="I82" s="151" t="s">
        <v>145</v>
      </c>
      <c r="J82" s="151" t="s">
        <v>135</v>
      </c>
      <c r="K82" s="152" t="s">
        <v>146</v>
      </c>
      <c r="L82" s="153"/>
      <c r="M82" s="79" t="s">
        <v>3</v>
      </c>
      <c r="N82" s="80" t="s">
        <v>42</v>
      </c>
      <c r="O82" s="80" t="s">
        <v>147</v>
      </c>
      <c r="P82" s="80" t="s">
        <v>148</v>
      </c>
      <c r="Q82" s="80" t="s">
        <v>149</v>
      </c>
      <c r="R82" s="80" t="s">
        <v>150</v>
      </c>
      <c r="S82" s="80" t="s">
        <v>151</v>
      </c>
      <c r="T82" s="81" t="s">
        <v>152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="2" customFormat="1" ht="22.8" customHeight="1">
      <c r="A83" s="37"/>
      <c r="B83" s="38"/>
      <c r="C83" s="86" t="s">
        <v>153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38"/>
      <c r="M83" s="82"/>
      <c r="N83" s="67"/>
      <c r="O83" s="83"/>
      <c r="P83" s="155">
        <f>P84</f>
        <v>0</v>
      </c>
      <c r="Q83" s="83"/>
      <c r="R83" s="155">
        <f>R84</f>
        <v>7.8959999999999999</v>
      </c>
      <c r="S83" s="83"/>
      <c r="T83" s="156">
        <f>T84</f>
        <v>163.84200000000001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8" t="s">
        <v>71</v>
      </c>
      <c r="AU83" s="18" t="s">
        <v>136</v>
      </c>
      <c r="BK83" s="157">
        <f>BK84</f>
        <v>0</v>
      </c>
    </row>
    <row r="84" s="12" customFormat="1" ht="25.92" customHeight="1">
      <c r="A84" s="12"/>
      <c r="B84" s="158"/>
      <c r="C84" s="12"/>
      <c r="D84" s="159" t="s">
        <v>71</v>
      </c>
      <c r="E84" s="160" t="s">
        <v>154</v>
      </c>
      <c r="F84" s="160" t="s">
        <v>155</v>
      </c>
      <c r="G84" s="12"/>
      <c r="H84" s="12"/>
      <c r="I84" s="161"/>
      <c r="J84" s="162">
        <f>BK84</f>
        <v>0</v>
      </c>
      <c r="K84" s="12"/>
      <c r="L84" s="158"/>
      <c r="M84" s="163"/>
      <c r="N84" s="164"/>
      <c r="O84" s="164"/>
      <c r="P84" s="165">
        <f>P85+P210+P219</f>
        <v>0</v>
      </c>
      <c r="Q84" s="164"/>
      <c r="R84" s="165">
        <f>R85+R210+R219</f>
        <v>7.8959999999999999</v>
      </c>
      <c r="S84" s="164"/>
      <c r="T84" s="166">
        <f>T85+T210+T219</f>
        <v>163.84200000000001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9" t="s">
        <v>80</v>
      </c>
      <c r="AT84" s="167" t="s">
        <v>71</v>
      </c>
      <c r="AU84" s="167" t="s">
        <v>72</v>
      </c>
      <c r="AY84" s="159" t="s">
        <v>156</v>
      </c>
      <c r="BK84" s="168">
        <f>BK85+BK210+BK219</f>
        <v>0</v>
      </c>
    </row>
    <row r="85" s="12" customFormat="1" ht="22.8" customHeight="1">
      <c r="A85" s="12"/>
      <c r="B85" s="158"/>
      <c r="C85" s="12"/>
      <c r="D85" s="159" t="s">
        <v>71</v>
      </c>
      <c r="E85" s="169" t="s">
        <v>80</v>
      </c>
      <c r="F85" s="169" t="s">
        <v>157</v>
      </c>
      <c r="G85" s="12"/>
      <c r="H85" s="12"/>
      <c r="I85" s="161"/>
      <c r="J85" s="170">
        <f>BK85</f>
        <v>0</v>
      </c>
      <c r="K85" s="12"/>
      <c r="L85" s="158"/>
      <c r="M85" s="163"/>
      <c r="N85" s="164"/>
      <c r="O85" s="164"/>
      <c r="P85" s="165">
        <f>SUM(P86:P209)</f>
        <v>0</v>
      </c>
      <c r="Q85" s="164"/>
      <c r="R85" s="165">
        <f>SUM(R86:R209)</f>
        <v>0</v>
      </c>
      <c r="S85" s="164"/>
      <c r="T85" s="166">
        <f>SUM(T86:T209)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9" t="s">
        <v>80</v>
      </c>
      <c r="AT85" s="167" t="s">
        <v>71</v>
      </c>
      <c r="AU85" s="167" t="s">
        <v>80</v>
      </c>
      <c r="AY85" s="159" t="s">
        <v>156</v>
      </c>
      <c r="BK85" s="168">
        <f>SUM(BK86:BK209)</f>
        <v>0</v>
      </c>
    </row>
    <row r="86" s="2" customFormat="1" ht="37.8" customHeight="1">
      <c r="A86" s="37"/>
      <c r="B86" s="171"/>
      <c r="C86" s="172" t="s">
        <v>80</v>
      </c>
      <c r="D86" s="172" t="s">
        <v>158</v>
      </c>
      <c r="E86" s="173" t="s">
        <v>159</v>
      </c>
      <c r="F86" s="174" t="s">
        <v>160</v>
      </c>
      <c r="G86" s="175" t="s">
        <v>161</v>
      </c>
      <c r="H86" s="176">
        <v>444</v>
      </c>
      <c r="I86" s="177"/>
      <c r="J86" s="178">
        <f>ROUND(I86*H86,2)</f>
        <v>0</v>
      </c>
      <c r="K86" s="174" t="s">
        <v>162</v>
      </c>
      <c r="L86" s="38"/>
      <c r="M86" s="179" t="s">
        <v>3</v>
      </c>
      <c r="N86" s="180" t="s">
        <v>43</v>
      </c>
      <c r="O86" s="71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3" t="s">
        <v>163</v>
      </c>
      <c r="AT86" s="183" t="s">
        <v>158</v>
      </c>
      <c r="AU86" s="183" t="s">
        <v>82</v>
      </c>
      <c r="AY86" s="18" t="s">
        <v>156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8" t="s">
        <v>80</v>
      </c>
      <c r="BK86" s="184">
        <f>ROUND(I86*H86,2)</f>
        <v>0</v>
      </c>
      <c r="BL86" s="18" t="s">
        <v>163</v>
      </c>
      <c r="BM86" s="183" t="s">
        <v>164</v>
      </c>
    </row>
    <row r="87" s="2" customFormat="1">
      <c r="A87" s="37"/>
      <c r="B87" s="38"/>
      <c r="C87" s="37"/>
      <c r="D87" s="185" t="s">
        <v>165</v>
      </c>
      <c r="E87" s="37"/>
      <c r="F87" s="186" t="s">
        <v>166</v>
      </c>
      <c r="G87" s="37"/>
      <c r="H87" s="37"/>
      <c r="I87" s="187"/>
      <c r="J87" s="37"/>
      <c r="K87" s="37"/>
      <c r="L87" s="38"/>
      <c r="M87" s="188"/>
      <c r="N87" s="189"/>
      <c r="O87" s="71"/>
      <c r="P87" s="71"/>
      <c r="Q87" s="71"/>
      <c r="R87" s="71"/>
      <c r="S87" s="71"/>
      <c r="T87" s="72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165</v>
      </c>
      <c r="AU87" s="18" t="s">
        <v>82</v>
      </c>
    </row>
    <row r="88" s="2" customFormat="1">
      <c r="A88" s="37"/>
      <c r="B88" s="38"/>
      <c r="C88" s="37"/>
      <c r="D88" s="190" t="s">
        <v>167</v>
      </c>
      <c r="E88" s="37"/>
      <c r="F88" s="191" t="s">
        <v>168</v>
      </c>
      <c r="G88" s="37"/>
      <c r="H88" s="37"/>
      <c r="I88" s="187"/>
      <c r="J88" s="37"/>
      <c r="K88" s="37"/>
      <c r="L88" s="38"/>
      <c r="M88" s="188"/>
      <c r="N88" s="189"/>
      <c r="O88" s="71"/>
      <c r="P88" s="71"/>
      <c r="Q88" s="71"/>
      <c r="R88" s="71"/>
      <c r="S88" s="71"/>
      <c r="T88" s="72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167</v>
      </c>
      <c r="AU88" s="18" t="s">
        <v>82</v>
      </c>
    </row>
    <row r="89" s="13" customFormat="1">
      <c r="A89" s="13"/>
      <c r="B89" s="192"/>
      <c r="C89" s="13"/>
      <c r="D89" s="185" t="s">
        <v>169</v>
      </c>
      <c r="E89" s="193" t="s">
        <v>3</v>
      </c>
      <c r="F89" s="194" t="s">
        <v>170</v>
      </c>
      <c r="G89" s="13"/>
      <c r="H89" s="195">
        <v>444</v>
      </c>
      <c r="I89" s="196"/>
      <c r="J89" s="13"/>
      <c r="K89" s="13"/>
      <c r="L89" s="192"/>
      <c r="M89" s="197"/>
      <c r="N89" s="198"/>
      <c r="O89" s="198"/>
      <c r="P89" s="198"/>
      <c r="Q89" s="198"/>
      <c r="R89" s="198"/>
      <c r="S89" s="198"/>
      <c r="T89" s="19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93" t="s">
        <v>169</v>
      </c>
      <c r="AU89" s="193" t="s">
        <v>82</v>
      </c>
      <c r="AV89" s="13" t="s">
        <v>82</v>
      </c>
      <c r="AW89" s="13" t="s">
        <v>33</v>
      </c>
      <c r="AX89" s="13" t="s">
        <v>80</v>
      </c>
      <c r="AY89" s="193" t="s">
        <v>156</v>
      </c>
    </row>
    <row r="90" s="2" customFormat="1" ht="24.15" customHeight="1">
      <c r="A90" s="37"/>
      <c r="B90" s="171"/>
      <c r="C90" s="172" t="s">
        <v>82</v>
      </c>
      <c r="D90" s="172" t="s">
        <v>158</v>
      </c>
      <c r="E90" s="173" t="s">
        <v>171</v>
      </c>
      <c r="F90" s="174" t="s">
        <v>172</v>
      </c>
      <c r="G90" s="175" t="s">
        <v>173</v>
      </c>
      <c r="H90" s="176">
        <v>31</v>
      </c>
      <c r="I90" s="177"/>
      <c r="J90" s="178">
        <f>ROUND(I90*H90,2)</f>
        <v>0</v>
      </c>
      <c r="K90" s="174" t="s">
        <v>162</v>
      </c>
      <c r="L90" s="38"/>
      <c r="M90" s="179" t="s">
        <v>3</v>
      </c>
      <c r="N90" s="180" t="s">
        <v>43</v>
      </c>
      <c r="O90" s="71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3" t="s">
        <v>163</v>
      </c>
      <c r="AT90" s="183" t="s">
        <v>158</v>
      </c>
      <c r="AU90" s="183" t="s">
        <v>82</v>
      </c>
      <c r="AY90" s="18" t="s">
        <v>156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8" t="s">
        <v>80</v>
      </c>
      <c r="BK90" s="184">
        <f>ROUND(I90*H90,2)</f>
        <v>0</v>
      </c>
      <c r="BL90" s="18" t="s">
        <v>163</v>
      </c>
      <c r="BM90" s="183" t="s">
        <v>174</v>
      </c>
    </row>
    <row r="91" s="2" customFormat="1">
      <c r="A91" s="37"/>
      <c r="B91" s="38"/>
      <c r="C91" s="37"/>
      <c r="D91" s="185" t="s">
        <v>165</v>
      </c>
      <c r="E91" s="37"/>
      <c r="F91" s="186" t="s">
        <v>175</v>
      </c>
      <c r="G91" s="37"/>
      <c r="H91" s="37"/>
      <c r="I91" s="187"/>
      <c r="J91" s="37"/>
      <c r="K91" s="37"/>
      <c r="L91" s="38"/>
      <c r="M91" s="188"/>
      <c r="N91" s="189"/>
      <c r="O91" s="71"/>
      <c r="P91" s="71"/>
      <c r="Q91" s="71"/>
      <c r="R91" s="71"/>
      <c r="S91" s="71"/>
      <c r="T91" s="72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165</v>
      </c>
      <c r="AU91" s="18" t="s">
        <v>82</v>
      </c>
    </row>
    <row r="92" s="2" customFormat="1">
      <c r="A92" s="37"/>
      <c r="B92" s="38"/>
      <c r="C92" s="37"/>
      <c r="D92" s="190" t="s">
        <v>167</v>
      </c>
      <c r="E92" s="37"/>
      <c r="F92" s="191" t="s">
        <v>176</v>
      </c>
      <c r="G92" s="37"/>
      <c r="H92" s="37"/>
      <c r="I92" s="187"/>
      <c r="J92" s="37"/>
      <c r="K92" s="37"/>
      <c r="L92" s="38"/>
      <c r="M92" s="188"/>
      <c r="N92" s="189"/>
      <c r="O92" s="71"/>
      <c r="P92" s="71"/>
      <c r="Q92" s="71"/>
      <c r="R92" s="71"/>
      <c r="S92" s="71"/>
      <c r="T92" s="72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167</v>
      </c>
      <c r="AU92" s="18" t="s">
        <v>82</v>
      </c>
    </row>
    <row r="93" s="2" customFormat="1" ht="24.15" customHeight="1">
      <c r="A93" s="37"/>
      <c r="B93" s="171"/>
      <c r="C93" s="172" t="s">
        <v>177</v>
      </c>
      <c r="D93" s="172" t="s">
        <v>158</v>
      </c>
      <c r="E93" s="173" t="s">
        <v>171</v>
      </c>
      <c r="F93" s="174" t="s">
        <v>172</v>
      </c>
      <c r="G93" s="175" t="s">
        <v>173</v>
      </c>
      <c r="H93" s="176">
        <v>3</v>
      </c>
      <c r="I93" s="177"/>
      <c r="J93" s="178">
        <f>ROUND(I93*H93,2)</f>
        <v>0</v>
      </c>
      <c r="K93" s="174" t="s">
        <v>162</v>
      </c>
      <c r="L93" s="38"/>
      <c r="M93" s="179" t="s">
        <v>3</v>
      </c>
      <c r="N93" s="180" t="s">
        <v>43</v>
      </c>
      <c r="O93" s="71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3" t="s">
        <v>163</v>
      </c>
      <c r="AT93" s="183" t="s">
        <v>158</v>
      </c>
      <c r="AU93" s="183" t="s">
        <v>82</v>
      </c>
      <c r="AY93" s="18" t="s">
        <v>156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8" t="s">
        <v>80</v>
      </c>
      <c r="BK93" s="184">
        <f>ROUND(I93*H93,2)</f>
        <v>0</v>
      </c>
      <c r="BL93" s="18" t="s">
        <v>163</v>
      </c>
      <c r="BM93" s="183" t="s">
        <v>178</v>
      </c>
    </row>
    <row r="94" s="2" customFormat="1">
      <c r="A94" s="37"/>
      <c r="B94" s="38"/>
      <c r="C94" s="37"/>
      <c r="D94" s="185" t="s">
        <v>165</v>
      </c>
      <c r="E94" s="37"/>
      <c r="F94" s="186" t="s">
        <v>175</v>
      </c>
      <c r="G94" s="37"/>
      <c r="H94" s="37"/>
      <c r="I94" s="187"/>
      <c r="J94" s="37"/>
      <c r="K94" s="37"/>
      <c r="L94" s="38"/>
      <c r="M94" s="188"/>
      <c r="N94" s="189"/>
      <c r="O94" s="71"/>
      <c r="P94" s="71"/>
      <c r="Q94" s="71"/>
      <c r="R94" s="71"/>
      <c r="S94" s="71"/>
      <c r="T94" s="72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8" t="s">
        <v>165</v>
      </c>
      <c r="AU94" s="18" t="s">
        <v>82</v>
      </c>
    </row>
    <row r="95" s="2" customFormat="1">
      <c r="A95" s="37"/>
      <c r="B95" s="38"/>
      <c r="C95" s="37"/>
      <c r="D95" s="190" t="s">
        <v>167</v>
      </c>
      <c r="E95" s="37"/>
      <c r="F95" s="191" t="s">
        <v>176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167</v>
      </c>
      <c r="AU95" s="18" t="s">
        <v>82</v>
      </c>
    </row>
    <row r="96" s="2" customFormat="1" ht="24.15" customHeight="1">
      <c r="A96" s="37"/>
      <c r="B96" s="171"/>
      <c r="C96" s="172" t="s">
        <v>163</v>
      </c>
      <c r="D96" s="172" t="s">
        <v>158</v>
      </c>
      <c r="E96" s="173" t="s">
        <v>179</v>
      </c>
      <c r="F96" s="174" t="s">
        <v>180</v>
      </c>
      <c r="G96" s="175" t="s">
        <v>173</v>
      </c>
      <c r="H96" s="176">
        <v>3</v>
      </c>
      <c r="I96" s="177"/>
      <c r="J96" s="178">
        <f>ROUND(I96*H96,2)</f>
        <v>0</v>
      </c>
      <c r="K96" s="174" t="s">
        <v>162</v>
      </c>
      <c r="L96" s="38"/>
      <c r="M96" s="179" t="s">
        <v>3</v>
      </c>
      <c r="N96" s="180" t="s">
        <v>43</v>
      </c>
      <c r="O96" s="71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3" t="s">
        <v>163</v>
      </c>
      <c r="AT96" s="183" t="s">
        <v>158</v>
      </c>
      <c r="AU96" s="183" t="s">
        <v>82</v>
      </c>
      <c r="AY96" s="18" t="s">
        <v>156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8" t="s">
        <v>80</v>
      </c>
      <c r="BK96" s="184">
        <f>ROUND(I96*H96,2)</f>
        <v>0</v>
      </c>
      <c r="BL96" s="18" t="s">
        <v>163</v>
      </c>
      <c r="BM96" s="183" t="s">
        <v>181</v>
      </c>
    </row>
    <row r="97" s="2" customFormat="1">
      <c r="A97" s="37"/>
      <c r="B97" s="38"/>
      <c r="C97" s="37"/>
      <c r="D97" s="185" t="s">
        <v>165</v>
      </c>
      <c r="E97" s="37"/>
      <c r="F97" s="186" t="s">
        <v>182</v>
      </c>
      <c r="G97" s="37"/>
      <c r="H97" s="37"/>
      <c r="I97" s="187"/>
      <c r="J97" s="37"/>
      <c r="K97" s="37"/>
      <c r="L97" s="38"/>
      <c r="M97" s="188"/>
      <c r="N97" s="189"/>
      <c r="O97" s="71"/>
      <c r="P97" s="71"/>
      <c r="Q97" s="71"/>
      <c r="R97" s="71"/>
      <c r="S97" s="71"/>
      <c r="T97" s="72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165</v>
      </c>
      <c r="AU97" s="18" t="s">
        <v>82</v>
      </c>
    </row>
    <row r="98" s="2" customFormat="1">
      <c r="A98" s="37"/>
      <c r="B98" s="38"/>
      <c r="C98" s="37"/>
      <c r="D98" s="190" t="s">
        <v>167</v>
      </c>
      <c r="E98" s="37"/>
      <c r="F98" s="191" t="s">
        <v>183</v>
      </c>
      <c r="G98" s="37"/>
      <c r="H98" s="37"/>
      <c r="I98" s="187"/>
      <c r="J98" s="37"/>
      <c r="K98" s="37"/>
      <c r="L98" s="38"/>
      <c r="M98" s="188"/>
      <c r="N98" s="189"/>
      <c r="O98" s="71"/>
      <c r="P98" s="71"/>
      <c r="Q98" s="71"/>
      <c r="R98" s="71"/>
      <c r="S98" s="71"/>
      <c r="T98" s="7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8" t="s">
        <v>167</v>
      </c>
      <c r="AU98" s="18" t="s">
        <v>82</v>
      </c>
    </row>
    <row r="99" s="2" customFormat="1" ht="24.15" customHeight="1">
      <c r="A99" s="37"/>
      <c r="B99" s="171"/>
      <c r="C99" s="172" t="s">
        <v>184</v>
      </c>
      <c r="D99" s="172" t="s">
        <v>158</v>
      </c>
      <c r="E99" s="173" t="s">
        <v>185</v>
      </c>
      <c r="F99" s="174" t="s">
        <v>186</v>
      </c>
      <c r="G99" s="175" t="s">
        <v>173</v>
      </c>
      <c r="H99" s="176">
        <v>2</v>
      </c>
      <c r="I99" s="177"/>
      <c r="J99" s="178">
        <f>ROUND(I99*H99,2)</f>
        <v>0</v>
      </c>
      <c r="K99" s="174" t="s">
        <v>162</v>
      </c>
      <c r="L99" s="38"/>
      <c r="M99" s="179" t="s">
        <v>3</v>
      </c>
      <c r="N99" s="180" t="s">
        <v>43</v>
      </c>
      <c r="O99" s="71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3" t="s">
        <v>163</v>
      </c>
      <c r="AT99" s="183" t="s">
        <v>158</v>
      </c>
      <c r="AU99" s="183" t="s">
        <v>82</v>
      </c>
      <c r="AY99" s="18" t="s">
        <v>156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8" t="s">
        <v>80</v>
      </c>
      <c r="BK99" s="184">
        <f>ROUND(I99*H99,2)</f>
        <v>0</v>
      </c>
      <c r="BL99" s="18" t="s">
        <v>163</v>
      </c>
      <c r="BM99" s="183" t="s">
        <v>187</v>
      </c>
    </row>
    <row r="100" s="2" customFormat="1">
      <c r="A100" s="37"/>
      <c r="B100" s="38"/>
      <c r="C100" s="37"/>
      <c r="D100" s="185" t="s">
        <v>165</v>
      </c>
      <c r="E100" s="37"/>
      <c r="F100" s="186" t="s">
        <v>188</v>
      </c>
      <c r="G100" s="37"/>
      <c r="H100" s="37"/>
      <c r="I100" s="187"/>
      <c r="J100" s="37"/>
      <c r="K100" s="37"/>
      <c r="L100" s="38"/>
      <c r="M100" s="188"/>
      <c r="N100" s="189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165</v>
      </c>
      <c r="AU100" s="18" t="s">
        <v>82</v>
      </c>
    </row>
    <row r="101" s="2" customFormat="1">
      <c r="A101" s="37"/>
      <c r="B101" s="38"/>
      <c r="C101" s="37"/>
      <c r="D101" s="190" t="s">
        <v>167</v>
      </c>
      <c r="E101" s="37"/>
      <c r="F101" s="191" t="s">
        <v>189</v>
      </c>
      <c r="G101" s="37"/>
      <c r="H101" s="37"/>
      <c r="I101" s="187"/>
      <c r="J101" s="37"/>
      <c r="K101" s="37"/>
      <c r="L101" s="38"/>
      <c r="M101" s="188"/>
      <c r="N101" s="189"/>
      <c r="O101" s="71"/>
      <c r="P101" s="71"/>
      <c r="Q101" s="71"/>
      <c r="R101" s="71"/>
      <c r="S101" s="71"/>
      <c r="T101" s="72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8" t="s">
        <v>167</v>
      </c>
      <c r="AU101" s="18" t="s">
        <v>82</v>
      </c>
    </row>
    <row r="102" s="2" customFormat="1" ht="24.15" customHeight="1">
      <c r="A102" s="37"/>
      <c r="B102" s="171"/>
      <c r="C102" s="172" t="s">
        <v>190</v>
      </c>
      <c r="D102" s="172" t="s">
        <v>158</v>
      </c>
      <c r="E102" s="173" t="s">
        <v>191</v>
      </c>
      <c r="F102" s="174" t="s">
        <v>192</v>
      </c>
      <c r="G102" s="175" t="s">
        <v>173</v>
      </c>
      <c r="H102" s="176">
        <v>4</v>
      </c>
      <c r="I102" s="177"/>
      <c r="J102" s="178">
        <f>ROUND(I102*H102,2)</f>
        <v>0</v>
      </c>
      <c r="K102" s="174" t="s">
        <v>162</v>
      </c>
      <c r="L102" s="38"/>
      <c r="M102" s="179" t="s">
        <v>3</v>
      </c>
      <c r="N102" s="180" t="s">
        <v>43</v>
      </c>
      <c r="O102" s="71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3" t="s">
        <v>163</v>
      </c>
      <c r="AT102" s="183" t="s">
        <v>158</v>
      </c>
      <c r="AU102" s="183" t="s">
        <v>82</v>
      </c>
      <c r="AY102" s="18" t="s">
        <v>156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8" t="s">
        <v>80</v>
      </c>
      <c r="BK102" s="184">
        <f>ROUND(I102*H102,2)</f>
        <v>0</v>
      </c>
      <c r="BL102" s="18" t="s">
        <v>163</v>
      </c>
      <c r="BM102" s="183" t="s">
        <v>193</v>
      </c>
    </row>
    <row r="103" s="2" customFormat="1">
      <c r="A103" s="37"/>
      <c r="B103" s="38"/>
      <c r="C103" s="37"/>
      <c r="D103" s="185" t="s">
        <v>165</v>
      </c>
      <c r="E103" s="37"/>
      <c r="F103" s="186" t="s">
        <v>194</v>
      </c>
      <c r="G103" s="37"/>
      <c r="H103" s="37"/>
      <c r="I103" s="187"/>
      <c r="J103" s="37"/>
      <c r="K103" s="37"/>
      <c r="L103" s="38"/>
      <c r="M103" s="188"/>
      <c r="N103" s="189"/>
      <c r="O103" s="71"/>
      <c r="P103" s="71"/>
      <c r="Q103" s="71"/>
      <c r="R103" s="71"/>
      <c r="S103" s="71"/>
      <c r="T103" s="7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165</v>
      </c>
      <c r="AU103" s="18" t="s">
        <v>82</v>
      </c>
    </row>
    <row r="104" s="2" customFormat="1">
      <c r="A104" s="37"/>
      <c r="B104" s="38"/>
      <c r="C104" s="37"/>
      <c r="D104" s="190" t="s">
        <v>167</v>
      </c>
      <c r="E104" s="37"/>
      <c r="F104" s="191" t="s">
        <v>195</v>
      </c>
      <c r="G104" s="37"/>
      <c r="H104" s="37"/>
      <c r="I104" s="187"/>
      <c r="J104" s="37"/>
      <c r="K104" s="37"/>
      <c r="L104" s="38"/>
      <c r="M104" s="188"/>
      <c r="N104" s="189"/>
      <c r="O104" s="71"/>
      <c r="P104" s="71"/>
      <c r="Q104" s="71"/>
      <c r="R104" s="71"/>
      <c r="S104" s="71"/>
      <c r="T104" s="7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167</v>
      </c>
      <c r="AU104" s="18" t="s">
        <v>82</v>
      </c>
    </row>
    <row r="105" s="2" customFormat="1" ht="21.75" customHeight="1">
      <c r="A105" s="37"/>
      <c r="B105" s="171"/>
      <c r="C105" s="172" t="s">
        <v>196</v>
      </c>
      <c r="D105" s="172" t="s">
        <v>158</v>
      </c>
      <c r="E105" s="173" t="s">
        <v>197</v>
      </c>
      <c r="F105" s="174" t="s">
        <v>198</v>
      </c>
      <c r="G105" s="175" t="s">
        <v>173</v>
      </c>
      <c r="H105" s="176">
        <v>34</v>
      </c>
      <c r="I105" s="177"/>
      <c r="J105" s="178">
        <f>ROUND(I105*H105,2)</f>
        <v>0</v>
      </c>
      <c r="K105" s="174" t="s">
        <v>162</v>
      </c>
      <c r="L105" s="38"/>
      <c r="M105" s="179" t="s">
        <v>3</v>
      </c>
      <c r="N105" s="180" t="s">
        <v>43</v>
      </c>
      <c r="O105" s="71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3" t="s">
        <v>163</v>
      </c>
      <c r="AT105" s="183" t="s">
        <v>158</v>
      </c>
      <c r="AU105" s="183" t="s">
        <v>82</v>
      </c>
      <c r="AY105" s="18" t="s">
        <v>156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8" t="s">
        <v>80</v>
      </c>
      <c r="BK105" s="184">
        <f>ROUND(I105*H105,2)</f>
        <v>0</v>
      </c>
      <c r="BL105" s="18" t="s">
        <v>163</v>
      </c>
      <c r="BM105" s="183" t="s">
        <v>199</v>
      </c>
    </row>
    <row r="106" s="2" customFormat="1">
      <c r="A106" s="37"/>
      <c r="B106" s="38"/>
      <c r="C106" s="37"/>
      <c r="D106" s="185" t="s">
        <v>165</v>
      </c>
      <c r="E106" s="37"/>
      <c r="F106" s="186" t="s">
        <v>200</v>
      </c>
      <c r="G106" s="37"/>
      <c r="H106" s="37"/>
      <c r="I106" s="187"/>
      <c r="J106" s="37"/>
      <c r="K106" s="37"/>
      <c r="L106" s="38"/>
      <c r="M106" s="188"/>
      <c r="N106" s="189"/>
      <c r="O106" s="71"/>
      <c r="P106" s="71"/>
      <c r="Q106" s="71"/>
      <c r="R106" s="71"/>
      <c r="S106" s="71"/>
      <c r="T106" s="7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165</v>
      </c>
      <c r="AU106" s="18" t="s">
        <v>82</v>
      </c>
    </row>
    <row r="107" s="2" customFormat="1">
      <c r="A107" s="37"/>
      <c r="B107" s="38"/>
      <c r="C107" s="37"/>
      <c r="D107" s="190" t="s">
        <v>167</v>
      </c>
      <c r="E107" s="37"/>
      <c r="F107" s="191" t="s">
        <v>201</v>
      </c>
      <c r="G107" s="37"/>
      <c r="H107" s="37"/>
      <c r="I107" s="187"/>
      <c r="J107" s="37"/>
      <c r="K107" s="37"/>
      <c r="L107" s="38"/>
      <c r="M107" s="188"/>
      <c r="N107" s="189"/>
      <c r="O107" s="71"/>
      <c r="P107" s="71"/>
      <c r="Q107" s="71"/>
      <c r="R107" s="71"/>
      <c r="S107" s="71"/>
      <c r="T107" s="7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167</v>
      </c>
      <c r="AU107" s="18" t="s">
        <v>82</v>
      </c>
    </row>
    <row r="108" s="13" customFormat="1">
      <c r="A108" s="13"/>
      <c r="B108" s="192"/>
      <c r="C108" s="13"/>
      <c r="D108" s="185" t="s">
        <v>169</v>
      </c>
      <c r="E108" s="193" t="s">
        <v>3</v>
      </c>
      <c r="F108" s="194" t="s">
        <v>202</v>
      </c>
      <c r="G108" s="13"/>
      <c r="H108" s="195">
        <v>34</v>
      </c>
      <c r="I108" s="196"/>
      <c r="J108" s="13"/>
      <c r="K108" s="13"/>
      <c r="L108" s="192"/>
      <c r="M108" s="197"/>
      <c r="N108" s="198"/>
      <c r="O108" s="198"/>
      <c r="P108" s="198"/>
      <c r="Q108" s="198"/>
      <c r="R108" s="198"/>
      <c r="S108" s="198"/>
      <c r="T108" s="19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3" t="s">
        <v>169</v>
      </c>
      <c r="AU108" s="193" t="s">
        <v>82</v>
      </c>
      <c r="AV108" s="13" t="s">
        <v>82</v>
      </c>
      <c r="AW108" s="13" t="s">
        <v>33</v>
      </c>
      <c r="AX108" s="13" t="s">
        <v>80</v>
      </c>
      <c r="AY108" s="193" t="s">
        <v>156</v>
      </c>
    </row>
    <row r="109" s="2" customFormat="1" ht="21.75" customHeight="1">
      <c r="A109" s="37"/>
      <c r="B109" s="171"/>
      <c r="C109" s="172" t="s">
        <v>203</v>
      </c>
      <c r="D109" s="172" t="s">
        <v>158</v>
      </c>
      <c r="E109" s="173" t="s">
        <v>204</v>
      </c>
      <c r="F109" s="174" t="s">
        <v>205</v>
      </c>
      <c r="G109" s="175" t="s">
        <v>173</v>
      </c>
      <c r="H109" s="176">
        <v>3</v>
      </c>
      <c r="I109" s="177"/>
      <c r="J109" s="178">
        <f>ROUND(I109*H109,2)</f>
        <v>0</v>
      </c>
      <c r="K109" s="174" t="s">
        <v>162</v>
      </c>
      <c r="L109" s="38"/>
      <c r="M109" s="179" t="s">
        <v>3</v>
      </c>
      <c r="N109" s="180" t="s">
        <v>43</v>
      </c>
      <c r="O109" s="71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3" t="s">
        <v>163</v>
      </c>
      <c r="AT109" s="183" t="s">
        <v>158</v>
      </c>
      <c r="AU109" s="183" t="s">
        <v>82</v>
      </c>
      <c r="AY109" s="18" t="s">
        <v>156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8" t="s">
        <v>80</v>
      </c>
      <c r="BK109" s="184">
        <f>ROUND(I109*H109,2)</f>
        <v>0</v>
      </c>
      <c r="BL109" s="18" t="s">
        <v>163</v>
      </c>
      <c r="BM109" s="183" t="s">
        <v>206</v>
      </c>
    </row>
    <row r="110" s="2" customFormat="1">
      <c r="A110" s="37"/>
      <c r="B110" s="38"/>
      <c r="C110" s="37"/>
      <c r="D110" s="185" t="s">
        <v>165</v>
      </c>
      <c r="E110" s="37"/>
      <c r="F110" s="186" t="s">
        <v>207</v>
      </c>
      <c r="G110" s="37"/>
      <c r="H110" s="37"/>
      <c r="I110" s="187"/>
      <c r="J110" s="37"/>
      <c r="K110" s="37"/>
      <c r="L110" s="38"/>
      <c r="M110" s="188"/>
      <c r="N110" s="189"/>
      <c r="O110" s="71"/>
      <c r="P110" s="71"/>
      <c r="Q110" s="71"/>
      <c r="R110" s="71"/>
      <c r="S110" s="71"/>
      <c r="T110" s="72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8" t="s">
        <v>165</v>
      </c>
      <c r="AU110" s="18" t="s">
        <v>82</v>
      </c>
    </row>
    <row r="111" s="2" customFormat="1">
      <c r="A111" s="37"/>
      <c r="B111" s="38"/>
      <c r="C111" s="37"/>
      <c r="D111" s="190" t="s">
        <v>167</v>
      </c>
      <c r="E111" s="37"/>
      <c r="F111" s="191" t="s">
        <v>208</v>
      </c>
      <c r="G111" s="37"/>
      <c r="H111" s="37"/>
      <c r="I111" s="187"/>
      <c r="J111" s="37"/>
      <c r="K111" s="37"/>
      <c r="L111" s="38"/>
      <c r="M111" s="188"/>
      <c r="N111" s="189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167</v>
      </c>
      <c r="AU111" s="18" t="s">
        <v>82</v>
      </c>
    </row>
    <row r="112" s="2" customFormat="1" ht="21.75" customHeight="1">
      <c r="A112" s="37"/>
      <c r="B112" s="171"/>
      <c r="C112" s="172" t="s">
        <v>209</v>
      </c>
      <c r="D112" s="172" t="s">
        <v>158</v>
      </c>
      <c r="E112" s="173" t="s">
        <v>210</v>
      </c>
      <c r="F112" s="174" t="s">
        <v>211</v>
      </c>
      <c r="G112" s="175" t="s">
        <v>173</v>
      </c>
      <c r="H112" s="176">
        <v>2</v>
      </c>
      <c r="I112" s="177"/>
      <c r="J112" s="178">
        <f>ROUND(I112*H112,2)</f>
        <v>0</v>
      </c>
      <c r="K112" s="174" t="s">
        <v>162</v>
      </c>
      <c r="L112" s="38"/>
      <c r="M112" s="179" t="s">
        <v>3</v>
      </c>
      <c r="N112" s="180" t="s">
        <v>43</v>
      </c>
      <c r="O112" s="71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3" t="s">
        <v>163</v>
      </c>
      <c r="AT112" s="183" t="s">
        <v>158</v>
      </c>
      <c r="AU112" s="183" t="s">
        <v>82</v>
      </c>
      <c r="AY112" s="18" t="s">
        <v>156</v>
      </c>
      <c r="BE112" s="184">
        <f>IF(N112="základní",J112,0)</f>
        <v>0</v>
      </c>
      <c r="BF112" s="184">
        <f>IF(N112="snížená",J112,0)</f>
        <v>0</v>
      </c>
      <c r="BG112" s="184">
        <f>IF(N112="zákl. přenesená",J112,0)</f>
        <v>0</v>
      </c>
      <c r="BH112" s="184">
        <f>IF(N112="sníž. přenesená",J112,0)</f>
        <v>0</v>
      </c>
      <c r="BI112" s="184">
        <f>IF(N112="nulová",J112,0)</f>
        <v>0</v>
      </c>
      <c r="BJ112" s="18" t="s">
        <v>80</v>
      </c>
      <c r="BK112" s="184">
        <f>ROUND(I112*H112,2)</f>
        <v>0</v>
      </c>
      <c r="BL112" s="18" t="s">
        <v>163</v>
      </c>
      <c r="BM112" s="183" t="s">
        <v>212</v>
      </c>
    </row>
    <row r="113" s="2" customFormat="1">
      <c r="A113" s="37"/>
      <c r="B113" s="38"/>
      <c r="C113" s="37"/>
      <c r="D113" s="185" t="s">
        <v>165</v>
      </c>
      <c r="E113" s="37"/>
      <c r="F113" s="186" t="s">
        <v>213</v>
      </c>
      <c r="G113" s="37"/>
      <c r="H113" s="37"/>
      <c r="I113" s="187"/>
      <c r="J113" s="37"/>
      <c r="K113" s="37"/>
      <c r="L113" s="38"/>
      <c r="M113" s="188"/>
      <c r="N113" s="189"/>
      <c r="O113" s="71"/>
      <c r="P113" s="71"/>
      <c r="Q113" s="71"/>
      <c r="R113" s="71"/>
      <c r="S113" s="71"/>
      <c r="T113" s="72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8" t="s">
        <v>165</v>
      </c>
      <c r="AU113" s="18" t="s">
        <v>82</v>
      </c>
    </row>
    <row r="114" s="2" customFormat="1">
      <c r="A114" s="37"/>
      <c r="B114" s="38"/>
      <c r="C114" s="37"/>
      <c r="D114" s="190" t="s">
        <v>167</v>
      </c>
      <c r="E114" s="37"/>
      <c r="F114" s="191" t="s">
        <v>214</v>
      </c>
      <c r="G114" s="37"/>
      <c r="H114" s="37"/>
      <c r="I114" s="187"/>
      <c r="J114" s="37"/>
      <c r="K114" s="37"/>
      <c r="L114" s="38"/>
      <c r="M114" s="188"/>
      <c r="N114" s="189"/>
      <c r="O114" s="71"/>
      <c r="P114" s="71"/>
      <c r="Q114" s="71"/>
      <c r="R114" s="71"/>
      <c r="S114" s="71"/>
      <c r="T114" s="72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167</v>
      </c>
      <c r="AU114" s="18" t="s">
        <v>82</v>
      </c>
    </row>
    <row r="115" s="2" customFormat="1" ht="21.75" customHeight="1">
      <c r="A115" s="37"/>
      <c r="B115" s="171"/>
      <c r="C115" s="172" t="s">
        <v>215</v>
      </c>
      <c r="D115" s="172" t="s">
        <v>158</v>
      </c>
      <c r="E115" s="173" t="s">
        <v>216</v>
      </c>
      <c r="F115" s="174" t="s">
        <v>217</v>
      </c>
      <c r="G115" s="175" t="s">
        <v>173</v>
      </c>
      <c r="H115" s="176">
        <v>4</v>
      </c>
      <c r="I115" s="177"/>
      <c r="J115" s="178">
        <f>ROUND(I115*H115,2)</f>
        <v>0</v>
      </c>
      <c r="K115" s="174" t="s">
        <v>162</v>
      </c>
      <c r="L115" s="38"/>
      <c r="M115" s="179" t="s">
        <v>3</v>
      </c>
      <c r="N115" s="180" t="s">
        <v>43</v>
      </c>
      <c r="O115" s="71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3" t="s">
        <v>163</v>
      </c>
      <c r="AT115" s="183" t="s">
        <v>158</v>
      </c>
      <c r="AU115" s="183" t="s">
        <v>82</v>
      </c>
      <c r="AY115" s="18" t="s">
        <v>156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8" t="s">
        <v>80</v>
      </c>
      <c r="BK115" s="184">
        <f>ROUND(I115*H115,2)</f>
        <v>0</v>
      </c>
      <c r="BL115" s="18" t="s">
        <v>163</v>
      </c>
      <c r="BM115" s="183" t="s">
        <v>218</v>
      </c>
    </row>
    <row r="116" s="2" customFormat="1">
      <c r="A116" s="37"/>
      <c r="B116" s="38"/>
      <c r="C116" s="37"/>
      <c r="D116" s="185" t="s">
        <v>165</v>
      </c>
      <c r="E116" s="37"/>
      <c r="F116" s="186" t="s">
        <v>219</v>
      </c>
      <c r="G116" s="37"/>
      <c r="H116" s="37"/>
      <c r="I116" s="187"/>
      <c r="J116" s="37"/>
      <c r="K116" s="37"/>
      <c r="L116" s="38"/>
      <c r="M116" s="188"/>
      <c r="N116" s="189"/>
      <c r="O116" s="71"/>
      <c r="P116" s="71"/>
      <c r="Q116" s="71"/>
      <c r="R116" s="71"/>
      <c r="S116" s="71"/>
      <c r="T116" s="72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165</v>
      </c>
      <c r="AU116" s="18" t="s">
        <v>82</v>
      </c>
    </row>
    <row r="117" s="2" customFormat="1">
      <c r="A117" s="37"/>
      <c r="B117" s="38"/>
      <c r="C117" s="37"/>
      <c r="D117" s="190" t="s">
        <v>167</v>
      </c>
      <c r="E117" s="37"/>
      <c r="F117" s="191" t="s">
        <v>220</v>
      </c>
      <c r="G117" s="37"/>
      <c r="H117" s="37"/>
      <c r="I117" s="187"/>
      <c r="J117" s="37"/>
      <c r="K117" s="37"/>
      <c r="L117" s="38"/>
      <c r="M117" s="188"/>
      <c r="N117" s="189"/>
      <c r="O117" s="71"/>
      <c r="P117" s="71"/>
      <c r="Q117" s="71"/>
      <c r="R117" s="71"/>
      <c r="S117" s="71"/>
      <c r="T117" s="7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167</v>
      </c>
      <c r="AU117" s="18" t="s">
        <v>82</v>
      </c>
    </row>
    <row r="118" s="2" customFormat="1" ht="24.15" customHeight="1">
      <c r="A118" s="37"/>
      <c r="B118" s="171"/>
      <c r="C118" s="172" t="s">
        <v>221</v>
      </c>
      <c r="D118" s="172" t="s">
        <v>158</v>
      </c>
      <c r="E118" s="173" t="s">
        <v>222</v>
      </c>
      <c r="F118" s="174" t="s">
        <v>223</v>
      </c>
      <c r="G118" s="175" t="s">
        <v>173</v>
      </c>
      <c r="H118" s="176">
        <v>34</v>
      </c>
      <c r="I118" s="177"/>
      <c r="J118" s="178">
        <f>ROUND(I118*H118,2)</f>
        <v>0</v>
      </c>
      <c r="K118" s="174" t="s">
        <v>162</v>
      </c>
      <c r="L118" s="38"/>
      <c r="M118" s="179" t="s">
        <v>3</v>
      </c>
      <c r="N118" s="180" t="s">
        <v>43</v>
      </c>
      <c r="O118" s="71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3" t="s">
        <v>163</v>
      </c>
      <c r="AT118" s="183" t="s">
        <v>158</v>
      </c>
      <c r="AU118" s="183" t="s">
        <v>82</v>
      </c>
      <c r="AY118" s="18" t="s">
        <v>156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8" t="s">
        <v>80</v>
      </c>
      <c r="BK118" s="184">
        <f>ROUND(I118*H118,2)</f>
        <v>0</v>
      </c>
      <c r="BL118" s="18" t="s">
        <v>163</v>
      </c>
      <c r="BM118" s="183" t="s">
        <v>224</v>
      </c>
    </row>
    <row r="119" s="2" customFormat="1">
      <c r="A119" s="37"/>
      <c r="B119" s="38"/>
      <c r="C119" s="37"/>
      <c r="D119" s="185" t="s">
        <v>165</v>
      </c>
      <c r="E119" s="37"/>
      <c r="F119" s="186" t="s">
        <v>225</v>
      </c>
      <c r="G119" s="37"/>
      <c r="H119" s="37"/>
      <c r="I119" s="187"/>
      <c r="J119" s="37"/>
      <c r="K119" s="37"/>
      <c r="L119" s="38"/>
      <c r="M119" s="188"/>
      <c r="N119" s="189"/>
      <c r="O119" s="71"/>
      <c r="P119" s="71"/>
      <c r="Q119" s="71"/>
      <c r="R119" s="71"/>
      <c r="S119" s="71"/>
      <c r="T119" s="72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165</v>
      </c>
      <c r="AU119" s="18" t="s">
        <v>82</v>
      </c>
    </row>
    <row r="120" s="2" customFormat="1">
      <c r="A120" s="37"/>
      <c r="B120" s="38"/>
      <c r="C120" s="37"/>
      <c r="D120" s="190" t="s">
        <v>167</v>
      </c>
      <c r="E120" s="37"/>
      <c r="F120" s="191" t="s">
        <v>226</v>
      </c>
      <c r="G120" s="37"/>
      <c r="H120" s="37"/>
      <c r="I120" s="187"/>
      <c r="J120" s="37"/>
      <c r="K120" s="37"/>
      <c r="L120" s="38"/>
      <c r="M120" s="188"/>
      <c r="N120" s="189"/>
      <c r="O120" s="71"/>
      <c r="P120" s="71"/>
      <c r="Q120" s="71"/>
      <c r="R120" s="71"/>
      <c r="S120" s="71"/>
      <c r="T120" s="72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167</v>
      </c>
      <c r="AU120" s="18" t="s">
        <v>82</v>
      </c>
    </row>
    <row r="121" s="2" customFormat="1" ht="24.15" customHeight="1">
      <c r="A121" s="37"/>
      <c r="B121" s="171"/>
      <c r="C121" s="172" t="s">
        <v>227</v>
      </c>
      <c r="D121" s="172" t="s">
        <v>158</v>
      </c>
      <c r="E121" s="173" t="s">
        <v>228</v>
      </c>
      <c r="F121" s="174" t="s">
        <v>229</v>
      </c>
      <c r="G121" s="175" t="s">
        <v>173</v>
      </c>
      <c r="H121" s="176">
        <v>3</v>
      </c>
      <c r="I121" s="177"/>
      <c r="J121" s="178">
        <f>ROUND(I121*H121,2)</f>
        <v>0</v>
      </c>
      <c r="K121" s="174" t="s">
        <v>162</v>
      </c>
      <c r="L121" s="38"/>
      <c r="M121" s="179" t="s">
        <v>3</v>
      </c>
      <c r="N121" s="180" t="s">
        <v>43</v>
      </c>
      <c r="O121" s="71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3" t="s">
        <v>163</v>
      </c>
      <c r="AT121" s="183" t="s">
        <v>158</v>
      </c>
      <c r="AU121" s="183" t="s">
        <v>82</v>
      </c>
      <c r="AY121" s="18" t="s">
        <v>156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8" t="s">
        <v>80</v>
      </c>
      <c r="BK121" s="184">
        <f>ROUND(I121*H121,2)</f>
        <v>0</v>
      </c>
      <c r="BL121" s="18" t="s">
        <v>163</v>
      </c>
      <c r="BM121" s="183" t="s">
        <v>230</v>
      </c>
    </row>
    <row r="122" s="2" customFormat="1">
      <c r="A122" s="37"/>
      <c r="B122" s="38"/>
      <c r="C122" s="37"/>
      <c r="D122" s="185" t="s">
        <v>165</v>
      </c>
      <c r="E122" s="37"/>
      <c r="F122" s="186" t="s">
        <v>231</v>
      </c>
      <c r="G122" s="37"/>
      <c r="H122" s="37"/>
      <c r="I122" s="187"/>
      <c r="J122" s="37"/>
      <c r="K122" s="37"/>
      <c r="L122" s="38"/>
      <c r="M122" s="188"/>
      <c r="N122" s="189"/>
      <c r="O122" s="71"/>
      <c r="P122" s="71"/>
      <c r="Q122" s="71"/>
      <c r="R122" s="71"/>
      <c r="S122" s="71"/>
      <c r="T122" s="72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165</v>
      </c>
      <c r="AU122" s="18" t="s">
        <v>82</v>
      </c>
    </row>
    <row r="123" s="2" customFormat="1">
      <c r="A123" s="37"/>
      <c r="B123" s="38"/>
      <c r="C123" s="37"/>
      <c r="D123" s="190" t="s">
        <v>167</v>
      </c>
      <c r="E123" s="37"/>
      <c r="F123" s="191" t="s">
        <v>232</v>
      </c>
      <c r="G123" s="37"/>
      <c r="H123" s="37"/>
      <c r="I123" s="187"/>
      <c r="J123" s="37"/>
      <c r="K123" s="37"/>
      <c r="L123" s="38"/>
      <c r="M123" s="188"/>
      <c r="N123" s="189"/>
      <c r="O123" s="71"/>
      <c r="P123" s="71"/>
      <c r="Q123" s="71"/>
      <c r="R123" s="71"/>
      <c r="S123" s="71"/>
      <c r="T123" s="72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167</v>
      </c>
      <c r="AU123" s="18" t="s">
        <v>82</v>
      </c>
    </row>
    <row r="124" s="2" customFormat="1" ht="24.15" customHeight="1">
      <c r="A124" s="37"/>
      <c r="B124" s="171"/>
      <c r="C124" s="172" t="s">
        <v>233</v>
      </c>
      <c r="D124" s="172" t="s">
        <v>158</v>
      </c>
      <c r="E124" s="173" t="s">
        <v>234</v>
      </c>
      <c r="F124" s="174" t="s">
        <v>235</v>
      </c>
      <c r="G124" s="175" t="s">
        <v>173</v>
      </c>
      <c r="H124" s="176">
        <v>2</v>
      </c>
      <c r="I124" s="177"/>
      <c r="J124" s="178">
        <f>ROUND(I124*H124,2)</f>
        <v>0</v>
      </c>
      <c r="K124" s="174" t="s">
        <v>162</v>
      </c>
      <c r="L124" s="38"/>
      <c r="M124" s="179" t="s">
        <v>3</v>
      </c>
      <c r="N124" s="180" t="s">
        <v>43</v>
      </c>
      <c r="O124" s="71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163</v>
      </c>
      <c r="AT124" s="183" t="s">
        <v>158</v>
      </c>
      <c r="AU124" s="183" t="s">
        <v>82</v>
      </c>
      <c r="AY124" s="18" t="s">
        <v>156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8" t="s">
        <v>80</v>
      </c>
      <c r="BK124" s="184">
        <f>ROUND(I124*H124,2)</f>
        <v>0</v>
      </c>
      <c r="BL124" s="18" t="s">
        <v>163</v>
      </c>
      <c r="BM124" s="183" t="s">
        <v>236</v>
      </c>
    </row>
    <row r="125" s="2" customFormat="1">
      <c r="A125" s="37"/>
      <c r="B125" s="38"/>
      <c r="C125" s="37"/>
      <c r="D125" s="185" t="s">
        <v>165</v>
      </c>
      <c r="E125" s="37"/>
      <c r="F125" s="186" t="s">
        <v>237</v>
      </c>
      <c r="G125" s="37"/>
      <c r="H125" s="37"/>
      <c r="I125" s="187"/>
      <c r="J125" s="37"/>
      <c r="K125" s="37"/>
      <c r="L125" s="38"/>
      <c r="M125" s="188"/>
      <c r="N125" s="189"/>
      <c r="O125" s="71"/>
      <c r="P125" s="71"/>
      <c r="Q125" s="71"/>
      <c r="R125" s="71"/>
      <c r="S125" s="71"/>
      <c r="T125" s="72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165</v>
      </c>
      <c r="AU125" s="18" t="s">
        <v>82</v>
      </c>
    </row>
    <row r="126" s="2" customFormat="1">
      <c r="A126" s="37"/>
      <c r="B126" s="38"/>
      <c r="C126" s="37"/>
      <c r="D126" s="190" t="s">
        <v>167</v>
      </c>
      <c r="E126" s="37"/>
      <c r="F126" s="191" t="s">
        <v>238</v>
      </c>
      <c r="G126" s="37"/>
      <c r="H126" s="37"/>
      <c r="I126" s="187"/>
      <c r="J126" s="37"/>
      <c r="K126" s="37"/>
      <c r="L126" s="38"/>
      <c r="M126" s="188"/>
      <c r="N126" s="189"/>
      <c r="O126" s="71"/>
      <c r="P126" s="71"/>
      <c r="Q126" s="71"/>
      <c r="R126" s="71"/>
      <c r="S126" s="71"/>
      <c r="T126" s="72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167</v>
      </c>
      <c r="AU126" s="18" t="s">
        <v>82</v>
      </c>
    </row>
    <row r="127" s="2" customFormat="1" ht="24.15" customHeight="1">
      <c r="A127" s="37"/>
      <c r="B127" s="171"/>
      <c r="C127" s="172" t="s">
        <v>239</v>
      </c>
      <c r="D127" s="172" t="s">
        <v>158</v>
      </c>
      <c r="E127" s="173" t="s">
        <v>240</v>
      </c>
      <c r="F127" s="174" t="s">
        <v>241</v>
      </c>
      <c r="G127" s="175" t="s">
        <v>173</v>
      </c>
      <c r="H127" s="176">
        <v>4</v>
      </c>
      <c r="I127" s="177"/>
      <c r="J127" s="178">
        <f>ROUND(I127*H127,2)</f>
        <v>0</v>
      </c>
      <c r="K127" s="174" t="s">
        <v>162</v>
      </c>
      <c r="L127" s="38"/>
      <c r="M127" s="179" t="s">
        <v>3</v>
      </c>
      <c r="N127" s="180" t="s">
        <v>43</v>
      </c>
      <c r="O127" s="71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163</v>
      </c>
      <c r="AT127" s="183" t="s">
        <v>158</v>
      </c>
      <c r="AU127" s="183" t="s">
        <v>82</v>
      </c>
      <c r="AY127" s="18" t="s">
        <v>156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80</v>
      </c>
      <c r="BK127" s="184">
        <f>ROUND(I127*H127,2)</f>
        <v>0</v>
      </c>
      <c r="BL127" s="18" t="s">
        <v>163</v>
      </c>
      <c r="BM127" s="183" t="s">
        <v>242</v>
      </c>
    </row>
    <row r="128" s="2" customFormat="1">
      <c r="A128" s="37"/>
      <c r="B128" s="38"/>
      <c r="C128" s="37"/>
      <c r="D128" s="185" t="s">
        <v>165</v>
      </c>
      <c r="E128" s="37"/>
      <c r="F128" s="186" t="s">
        <v>243</v>
      </c>
      <c r="G128" s="37"/>
      <c r="H128" s="37"/>
      <c r="I128" s="187"/>
      <c r="J128" s="37"/>
      <c r="K128" s="37"/>
      <c r="L128" s="38"/>
      <c r="M128" s="188"/>
      <c r="N128" s="189"/>
      <c r="O128" s="71"/>
      <c r="P128" s="71"/>
      <c r="Q128" s="71"/>
      <c r="R128" s="71"/>
      <c r="S128" s="71"/>
      <c r="T128" s="7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165</v>
      </c>
      <c r="AU128" s="18" t="s">
        <v>82</v>
      </c>
    </row>
    <row r="129" s="2" customFormat="1">
      <c r="A129" s="37"/>
      <c r="B129" s="38"/>
      <c r="C129" s="37"/>
      <c r="D129" s="190" t="s">
        <v>167</v>
      </c>
      <c r="E129" s="37"/>
      <c r="F129" s="191" t="s">
        <v>244</v>
      </c>
      <c r="G129" s="37"/>
      <c r="H129" s="37"/>
      <c r="I129" s="187"/>
      <c r="J129" s="37"/>
      <c r="K129" s="37"/>
      <c r="L129" s="38"/>
      <c r="M129" s="188"/>
      <c r="N129" s="189"/>
      <c r="O129" s="71"/>
      <c r="P129" s="71"/>
      <c r="Q129" s="71"/>
      <c r="R129" s="71"/>
      <c r="S129" s="71"/>
      <c r="T129" s="72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167</v>
      </c>
      <c r="AU129" s="18" t="s">
        <v>82</v>
      </c>
    </row>
    <row r="130" s="2" customFormat="1" ht="24.15" customHeight="1">
      <c r="A130" s="37"/>
      <c r="B130" s="171"/>
      <c r="C130" s="172" t="s">
        <v>9</v>
      </c>
      <c r="D130" s="172" t="s">
        <v>158</v>
      </c>
      <c r="E130" s="173" t="s">
        <v>245</v>
      </c>
      <c r="F130" s="174" t="s">
        <v>246</v>
      </c>
      <c r="G130" s="175" t="s">
        <v>173</v>
      </c>
      <c r="H130" s="176">
        <v>34</v>
      </c>
      <c r="I130" s="177"/>
      <c r="J130" s="178">
        <f>ROUND(I130*H130,2)</f>
        <v>0</v>
      </c>
      <c r="K130" s="174" t="s">
        <v>162</v>
      </c>
      <c r="L130" s="38"/>
      <c r="M130" s="179" t="s">
        <v>3</v>
      </c>
      <c r="N130" s="180" t="s">
        <v>43</v>
      </c>
      <c r="O130" s="71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3" t="s">
        <v>163</v>
      </c>
      <c r="AT130" s="183" t="s">
        <v>158</v>
      </c>
      <c r="AU130" s="183" t="s">
        <v>82</v>
      </c>
      <c r="AY130" s="18" t="s">
        <v>156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8" t="s">
        <v>80</v>
      </c>
      <c r="BK130" s="184">
        <f>ROUND(I130*H130,2)</f>
        <v>0</v>
      </c>
      <c r="BL130" s="18" t="s">
        <v>163</v>
      </c>
      <c r="BM130" s="183" t="s">
        <v>247</v>
      </c>
    </row>
    <row r="131" s="2" customFormat="1">
      <c r="A131" s="37"/>
      <c r="B131" s="38"/>
      <c r="C131" s="37"/>
      <c r="D131" s="185" t="s">
        <v>165</v>
      </c>
      <c r="E131" s="37"/>
      <c r="F131" s="186" t="s">
        <v>248</v>
      </c>
      <c r="G131" s="37"/>
      <c r="H131" s="37"/>
      <c r="I131" s="187"/>
      <c r="J131" s="37"/>
      <c r="K131" s="37"/>
      <c r="L131" s="38"/>
      <c r="M131" s="188"/>
      <c r="N131" s="189"/>
      <c r="O131" s="71"/>
      <c r="P131" s="71"/>
      <c r="Q131" s="71"/>
      <c r="R131" s="71"/>
      <c r="S131" s="71"/>
      <c r="T131" s="72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165</v>
      </c>
      <c r="AU131" s="18" t="s">
        <v>82</v>
      </c>
    </row>
    <row r="132" s="2" customFormat="1">
      <c r="A132" s="37"/>
      <c r="B132" s="38"/>
      <c r="C132" s="37"/>
      <c r="D132" s="190" t="s">
        <v>167</v>
      </c>
      <c r="E132" s="37"/>
      <c r="F132" s="191" t="s">
        <v>249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167</v>
      </c>
      <c r="AU132" s="18" t="s">
        <v>82</v>
      </c>
    </row>
    <row r="133" s="2" customFormat="1" ht="24.15" customHeight="1">
      <c r="A133" s="37"/>
      <c r="B133" s="171"/>
      <c r="C133" s="172" t="s">
        <v>250</v>
      </c>
      <c r="D133" s="172" t="s">
        <v>158</v>
      </c>
      <c r="E133" s="173" t="s">
        <v>251</v>
      </c>
      <c r="F133" s="174" t="s">
        <v>252</v>
      </c>
      <c r="G133" s="175" t="s">
        <v>173</v>
      </c>
      <c r="H133" s="176">
        <v>3</v>
      </c>
      <c r="I133" s="177"/>
      <c r="J133" s="178">
        <f>ROUND(I133*H133,2)</f>
        <v>0</v>
      </c>
      <c r="K133" s="174" t="s">
        <v>162</v>
      </c>
      <c r="L133" s="38"/>
      <c r="M133" s="179" t="s">
        <v>3</v>
      </c>
      <c r="N133" s="180" t="s">
        <v>43</v>
      </c>
      <c r="O133" s="7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163</v>
      </c>
      <c r="AT133" s="183" t="s">
        <v>158</v>
      </c>
      <c r="AU133" s="183" t="s">
        <v>82</v>
      </c>
      <c r="AY133" s="18" t="s">
        <v>156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80</v>
      </c>
      <c r="BK133" s="184">
        <f>ROUND(I133*H133,2)</f>
        <v>0</v>
      </c>
      <c r="BL133" s="18" t="s">
        <v>163</v>
      </c>
      <c r="BM133" s="183" t="s">
        <v>253</v>
      </c>
    </row>
    <row r="134" s="2" customFormat="1">
      <c r="A134" s="37"/>
      <c r="B134" s="38"/>
      <c r="C134" s="37"/>
      <c r="D134" s="185" t="s">
        <v>165</v>
      </c>
      <c r="E134" s="37"/>
      <c r="F134" s="186" t="s">
        <v>254</v>
      </c>
      <c r="G134" s="37"/>
      <c r="H134" s="37"/>
      <c r="I134" s="187"/>
      <c r="J134" s="37"/>
      <c r="K134" s="37"/>
      <c r="L134" s="38"/>
      <c r="M134" s="188"/>
      <c r="N134" s="189"/>
      <c r="O134" s="71"/>
      <c r="P134" s="71"/>
      <c r="Q134" s="71"/>
      <c r="R134" s="71"/>
      <c r="S134" s="71"/>
      <c r="T134" s="72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165</v>
      </c>
      <c r="AU134" s="18" t="s">
        <v>82</v>
      </c>
    </row>
    <row r="135" s="2" customFormat="1">
      <c r="A135" s="37"/>
      <c r="B135" s="38"/>
      <c r="C135" s="37"/>
      <c r="D135" s="190" t="s">
        <v>167</v>
      </c>
      <c r="E135" s="37"/>
      <c r="F135" s="191" t="s">
        <v>255</v>
      </c>
      <c r="G135" s="37"/>
      <c r="H135" s="37"/>
      <c r="I135" s="187"/>
      <c r="J135" s="37"/>
      <c r="K135" s="37"/>
      <c r="L135" s="38"/>
      <c r="M135" s="188"/>
      <c r="N135" s="189"/>
      <c r="O135" s="71"/>
      <c r="P135" s="71"/>
      <c r="Q135" s="71"/>
      <c r="R135" s="71"/>
      <c r="S135" s="71"/>
      <c r="T135" s="72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167</v>
      </c>
      <c r="AU135" s="18" t="s">
        <v>82</v>
      </c>
    </row>
    <row r="136" s="2" customFormat="1" ht="24.15" customHeight="1">
      <c r="A136" s="37"/>
      <c r="B136" s="171"/>
      <c r="C136" s="172" t="s">
        <v>256</v>
      </c>
      <c r="D136" s="172" t="s">
        <v>158</v>
      </c>
      <c r="E136" s="173" t="s">
        <v>257</v>
      </c>
      <c r="F136" s="174" t="s">
        <v>258</v>
      </c>
      <c r="G136" s="175" t="s">
        <v>173</v>
      </c>
      <c r="H136" s="176">
        <v>2</v>
      </c>
      <c r="I136" s="177"/>
      <c r="J136" s="178">
        <f>ROUND(I136*H136,2)</f>
        <v>0</v>
      </c>
      <c r="K136" s="174" t="s">
        <v>162</v>
      </c>
      <c r="L136" s="38"/>
      <c r="M136" s="179" t="s">
        <v>3</v>
      </c>
      <c r="N136" s="180" t="s">
        <v>43</v>
      </c>
      <c r="O136" s="7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3" t="s">
        <v>163</v>
      </c>
      <c r="AT136" s="183" t="s">
        <v>158</v>
      </c>
      <c r="AU136" s="183" t="s">
        <v>82</v>
      </c>
      <c r="AY136" s="18" t="s">
        <v>156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8" t="s">
        <v>80</v>
      </c>
      <c r="BK136" s="184">
        <f>ROUND(I136*H136,2)</f>
        <v>0</v>
      </c>
      <c r="BL136" s="18" t="s">
        <v>163</v>
      </c>
      <c r="BM136" s="183" t="s">
        <v>259</v>
      </c>
    </row>
    <row r="137" s="2" customFormat="1">
      <c r="A137" s="37"/>
      <c r="B137" s="38"/>
      <c r="C137" s="37"/>
      <c r="D137" s="185" t="s">
        <v>165</v>
      </c>
      <c r="E137" s="37"/>
      <c r="F137" s="186" t="s">
        <v>260</v>
      </c>
      <c r="G137" s="37"/>
      <c r="H137" s="37"/>
      <c r="I137" s="187"/>
      <c r="J137" s="37"/>
      <c r="K137" s="37"/>
      <c r="L137" s="38"/>
      <c r="M137" s="188"/>
      <c r="N137" s="189"/>
      <c r="O137" s="71"/>
      <c r="P137" s="71"/>
      <c r="Q137" s="71"/>
      <c r="R137" s="71"/>
      <c r="S137" s="71"/>
      <c r="T137" s="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165</v>
      </c>
      <c r="AU137" s="18" t="s">
        <v>82</v>
      </c>
    </row>
    <row r="138" s="2" customFormat="1">
      <c r="A138" s="37"/>
      <c r="B138" s="38"/>
      <c r="C138" s="37"/>
      <c r="D138" s="190" t="s">
        <v>167</v>
      </c>
      <c r="E138" s="37"/>
      <c r="F138" s="191" t="s">
        <v>261</v>
      </c>
      <c r="G138" s="37"/>
      <c r="H138" s="37"/>
      <c r="I138" s="187"/>
      <c r="J138" s="37"/>
      <c r="K138" s="37"/>
      <c r="L138" s="38"/>
      <c r="M138" s="188"/>
      <c r="N138" s="189"/>
      <c r="O138" s="71"/>
      <c r="P138" s="71"/>
      <c r="Q138" s="71"/>
      <c r="R138" s="71"/>
      <c r="S138" s="71"/>
      <c r="T138" s="72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167</v>
      </c>
      <c r="AU138" s="18" t="s">
        <v>82</v>
      </c>
    </row>
    <row r="139" s="2" customFormat="1" ht="24.15" customHeight="1">
      <c r="A139" s="37"/>
      <c r="B139" s="171"/>
      <c r="C139" s="172" t="s">
        <v>262</v>
      </c>
      <c r="D139" s="172" t="s">
        <v>158</v>
      </c>
      <c r="E139" s="173" t="s">
        <v>263</v>
      </c>
      <c r="F139" s="174" t="s">
        <v>264</v>
      </c>
      <c r="G139" s="175" t="s">
        <v>173</v>
      </c>
      <c r="H139" s="176">
        <v>4</v>
      </c>
      <c r="I139" s="177"/>
      <c r="J139" s="178">
        <f>ROUND(I139*H139,2)</f>
        <v>0</v>
      </c>
      <c r="K139" s="174" t="s">
        <v>162</v>
      </c>
      <c r="L139" s="38"/>
      <c r="M139" s="179" t="s">
        <v>3</v>
      </c>
      <c r="N139" s="180" t="s">
        <v>43</v>
      </c>
      <c r="O139" s="71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3" t="s">
        <v>163</v>
      </c>
      <c r="AT139" s="183" t="s">
        <v>158</v>
      </c>
      <c r="AU139" s="183" t="s">
        <v>82</v>
      </c>
      <c r="AY139" s="18" t="s">
        <v>156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8" t="s">
        <v>80</v>
      </c>
      <c r="BK139" s="184">
        <f>ROUND(I139*H139,2)</f>
        <v>0</v>
      </c>
      <c r="BL139" s="18" t="s">
        <v>163</v>
      </c>
      <c r="BM139" s="183" t="s">
        <v>265</v>
      </c>
    </row>
    <row r="140" s="2" customFormat="1">
      <c r="A140" s="37"/>
      <c r="B140" s="38"/>
      <c r="C140" s="37"/>
      <c r="D140" s="185" t="s">
        <v>165</v>
      </c>
      <c r="E140" s="37"/>
      <c r="F140" s="186" t="s">
        <v>266</v>
      </c>
      <c r="G140" s="37"/>
      <c r="H140" s="37"/>
      <c r="I140" s="187"/>
      <c r="J140" s="37"/>
      <c r="K140" s="37"/>
      <c r="L140" s="38"/>
      <c r="M140" s="188"/>
      <c r="N140" s="189"/>
      <c r="O140" s="71"/>
      <c r="P140" s="71"/>
      <c r="Q140" s="71"/>
      <c r="R140" s="71"/>
      <c r="S140" s="71"/>
      <c r="T140" s="7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165</v>
      </c>
      <c r="AU140" s="18" t="s">
        <v>82</v>
      </c>
    </row>
    <row r="141" s="2" customFormat="1">
      <c r="A141" s="37"/>
      <c r="B141" s="38"/>
      <c r="C141" s="37"/>
      <c r="D141" s="190" t="s">
        <v>167</v>
      </c>
      <c r="E141" s="37"/>
      <c r="F141" s="191" t="s">
        <v>267</v>
      </c>
      <c r="G141" s="37"/>
      <c r="H141" s="37"/>
      <c r="I141" s="187"/>
      <c r="J141" s="37"/>
      <c r="K141" s="37"/>
      <c r="L141" s="38"/>
      <c r="M141" s="188"/>
      <c r="N141" s="189"/>
      <c r="O141" s="71"/>
      <c r="P141" s="71"/>
      <c r="Q141" s="71"/>
      <c r="R141" s="71"/>
      <c r="S141" s="71"/>
      <c r="T141" s="72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167</v>
      </c>
      <c r="AU141" s="18" t="s">
        <v>82</v>
      </c>
    </row>
    <row r="142" s="2" customFormat="1" ht="24.15" customHeight="1">
      <c r="A142" s="37"/>
      <c r="B142" s="171"/>
      <c r="C142" s="172" t="s">
        <v>268</v>
      </c>
      <c r="D142" s="172" t="s">
        <v>158</v>
      </c>
      <c r="E142" s="173" t="s">
        <v>269</v>
      </c>
      <c r="F142" s="174" t="s">
        <v>270</v>
      </c>
      <c r="G142" s="175" t="s">
        <v>173</v>
      </c>
      <c r="H142" s="176">
        <v>34</v>
      </c>
      <c r="I142" s="177"/>
      <c r="J142" s="178">
        <f>ROUND(I142*H142,2)</f>
        <v>0</v>
      </c>
      <c r="K142" s="174" t="s">
        <v>162</v>
      </c>
      <c r="L142" s="38"/>
      <c r="M142" s="179" t="s">
        <v>3</v>
      </c>
      <c r="N142" s="180" t="s">
        <v>43</v>
      </c>
      <c r="O142" s="7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3" t="s">
        <v>163</v>
      </c>
      <c r="AT142" s="183" t="s">
        <v>158</v>
      </c>
      <c r="AU142" s="183" t="s">
        <v>82</v>
      </c>
      <c r="AY142" s="18" t="s">
        <v>156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8" t="s">
        <v>80</v>
      </c>
      <c r="BK142" s="184">
        <f>ROUND(I142*H142,2)</f>
        <v>0</v>
      </c>
      <c r="BL142" s="18" t="s">
        <v>163</v>
      </c>
      <c r="BM142" s="183" t="s">
        <v>271</v>
      </c>
    </row>
    <row r="143" s="2" customFormat="1">
      <c r="A143" s="37"/>
      <c r="B143" s="38"/>
      <c r="C143" s="37"/>
      <c r="D143" s="185" t="s">
        <v>165</v>
      </c>
      <c r="E143" s="37"/>
      <c r="F143" s="186" t="s">
        <v>272</v>
      </c>
      <c r="G143" s="37"/>
      <c r="H143" s="37"/>
      <c r="I143" s="187"/>
      <c r="J143" s="37"/>
      <c r="K143" s="37"/>
      <c r="L143" s="38"/>
      <c r="M143" s="188"/>
      <c r="N143" s="189"/>
      <c r="O143" s="71"/>
      <c r="P143" s="71"/>
      <c r="Q143" s="71"/>
      <c r="R143" s="71"/>
      <c r="S143" s="71"/>
      <c r="T143" s="72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165</v>
      </c>
      <c r="AU143" s="18" t="s">
        <v>82</v>
      </c>
    </row>
    <row r="144" s="2" customFormat="1">
      <c r="A144" s="37"/>
      <c r="B144" s="38"/>
      <c r="C144" s="37"/>
      <c r="D144" s="190" t="s">
        <v>167</v>
      </c>
      <c r="E144" s="37"/>
      <c r="F144" s="191" t="s">
        <v>273</v>
      </c>
      <c r="G144" s="37"/>
      <c r="H144" s="37"/>
      <c r="I144" s="187"/>
      <c r="J144" s="37"/>
      <c r="K144" s="37"/>
      <c r="L144" s="38"/>
      <c r="M144" s="188"/>
      <c r="N144" s="189"/>
      <c r="O144" s="71"/>
      <c r="P144" s="71"/>
      <c r="Q144" s="71"/>
      <c r="R144" s="71"/>
      <c r="S144" s="71"/>
      <c r="T144" s="7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167</v>
      </c>
      <c r="AU144" s="18" t="s">
        <v>82</v>
      </c>
    </row>
    <row r="145" s="2" customFormat="1" ht="24.15" customHeight="1">
      <c r="A145" s="37"/>
      <c r="B145" s="171"/>
      <c r="C145" s="172" t="s">
        <v>274</v>
      </c>
      <c r="D145" s="172" t="s">
        <v>158</v>
      </c>
      <c r="E145" s="173" t="s">
        <v>275</v>
      </c>
      <c r="F145" s="174" t="s">
        <v>276</v>
      </c>
      <c r="G145" s="175" t="s">
        <v>173</v>
      </c>
      <c r="H145" s="176">
        <v>3</v>
      </c>
      <c r="I145" s="177"/>
      <c r="J145" s="178">
        <f>ROUND(I145*H145,2)</f>
        <v>0</v>
      </c>
      <c r="K145" s="174" t="s">
        <v>162</v>
      </c>
      <c r="L145" s="38"/>
      <c r="M145" s="179" t="s">
        <v>3</v>
      </c>
      <c r="N145" s="180" t="s">
        <v>43</v>
      </c>
      <c r="O145" s="71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163</v>
      </c>
      <c r="AT145" s="183" t="s">
        <v>158</v>
      </c>
      <c r="AU145" s="183" t="s">
        <v>82</v>
      </c>
      <c r="AY145" s="18" t="s">
        <v>156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80</v>
      </c>
      <c r="BK145" s="184">
        <f>ROUND(I145*H145,2)</f>
        <v>0</v>
      </c>
      <c r="BL145" s="18" t="s">
        <v>163</v>
      </c>
      <c r="BM145" s="183" t="s">
        <v>277</v>
      </c>
    </row>
    <row r="146" s="2" customFormat="1">
      <c r="A146" s="37"/>
      <c r="B146" s="38"/>
      <c r="C146" s="37"/>
      <c r="D146" s="185" t="s">
        <v>165</v>
      </c>
      <c r="E146" s="37"/>
      <c r="F146" s="186" t="s">
        <v>278</v>
      </c>
      <c r="G146" s="37"/>
      <c r="H146" s="37"/>
      <c r="I146" s="187"/>
      <c r="J146" s="37"/>
      <c r="K146" s="37"/>
      <c r="L146" s="38"/>
      <c r="M146" s="188"/>
      <c r="N146" s="189"/>
      <c r="O146" s="71"/>
      <c r="P146" s="71"/>
      <c r="Q146" s="71"/>
      <c r="R146" s="71"/>
      <c r="S146" s="71"/>
      <c r="T146" s="7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165</v>
      </c>
      <c r="AU146" s="18" t="s">
        <v>82</v>
      </c>
    </row>
    <row r="147" s="2" customFormat="1">
      <c r="A147" s="37"/>
      <c r="B147" s="38"/>
      <c r="C147" s="37"/>
      <c r="D147" s="190" t="s">
        <v>167</v>
      </c>
      <c r="E147" s="37"/>
      <c r="F147" s="191" t="s">
        <v>279</v>
      </c>
      <c r="G147" s="37"/>
      <c r="H147" s="37"/>
      <c r="I147" s="187"/>
      <c r="J147" s="37"/>
      <c r="K147" s="37"/>
      <c r="L147" s="38"/>
      <c r="M147" s="188"/>
      <c r="N147" s="189"/>
      <c r="O147" s="71"/>
      <c r="P147" s="71"/>
      <c r="Q147" s="71"/>
      <c r="R147" s="71"/>
      <c r="S147" s="71"/>
      <c r="T147" s="7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167</v>
      </c>
      <c r="AU147" s="18" t="s">
        <v>82</v>
      </c>
    </row>
    <row r="148" s="2" customFormat="1" ht="24.15" customHeight="1">
      <c r="A148" s="37"/>
      <c r="B148" s="171"/>
      <c r="C148" s="172" t="s">
        <v>8</v>
      </c>
      <c r="D148" s="172" t="s">
        <v>158</v>
      </c>
      <c r="E148" s="173" t="s">
        <v>280</v>
      </c>
      <c r="F148" s="174" t="s">
        <v>281</v>
      </c>
      <c r="G148" s="175" t="s">
        <v>173</v>
      </c>
      <c r="H148" s="176">
        <v>2</v>
      </c>
      <c r="I148" s="177"/>
      <c r="J148" s="178">
        <f>ROUND(I148*H148,2)</f>
        <v>0</v>
      </c>
      <c r="K148" s="174" t="s">
        <v>162</v>
      </c>
      <c r="L148" s="38"/>
      <c r="M148" s="179" t="s">
        <v>3</v>
      </c>
      <c r="N148" s="180" t="s">
        <v>43</v>
      </c>
      <c r="O148" s="7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163</v>
      </c>
      <c r="AT148" s="183" t="s">
        <v>158</v>
      </c>
      <c r="AU148" s="183" t="s">
        <v>82</v>
      </c>
      <c r="AY148" s="18" t="s">
        <v>156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80</v>
      </c>
      <c r="BK148" s="184">
        <f>ROUND(I148*H148,2)</f>
        <v>0</v>
      </c>
      <c r="BL148" s="18" t="s">
        <v>163</v>
      </c>
      <c r="BM148" s="183" t="s">
        <v>282</v>
      </c>
    </row>
    <row r="149" s="2" customFormat="1">
      <c r="A149" s="37"/>
      <c r="B149" s="38"/>
      <c r="C149" s="37"/>
      <c r="D149" s="185" t="s">
        <v>165</v>
      </c>
      <c r="E149" s="37"/>
      <c r="F149" s="186" t="s">
        <v>283</v>
      </c>
      <c r="G149" s="37"/>
      <c r="H149" s="37"/>
      <c r="I149" s="187"/>
      <c r="J149" s="37"/>
      <c r="K149" s="37"/>
      <c r="L149" s="38"/>
      <c r="M149" s="188"/>
      <c r="N149" s="189"/>
      <c r="O149" s="71"/>
      <c r="P149" s="71"/>
      <c r="Q149" s="71"/>
      <c r="R149" s="71"/>
      <c r="S149" s="71"/>
      <c r="T149" s="72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165</v>
      </c>
      <c r="AU149" s="18" t="s">
        <v>82</v>
      </c>
    </row>
    <row r="150" s="2" customFormat="1">
      <c r="A150" s="37"/>
      <c r="B150" s="38"/>
      <c r="C150" s="37"/>
      <c r="D150" s="190" t="s">
        <v>167</v>
      </c>
      <c r="E150" s="37"/>
      <c r="F150" s="191" t="s">
        <v>284</v>
      </c>
      <c r="G150" s="37"/>
      <c r="H150" s="37"/>
      <c r="I150" s="187"/>
      <c r="J150" s="37"/>
      <c r="K150" s="37"/>
      <c r="L150" s="38"/>
      <c r="M150" s="188"/>
      <c r="N150" s="189"/>
      <c r="O150" s="71"/>
      <c r="P150" s="71"/>
      <c r="Q150" s="71"/>
      <c r="R150" s="71"/>
      <c r="S150" s="71"/>
      <c r="T150" s="7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167</v>
      </c>
      <c r="AU150" s="18" t="s">
        <v>82</v>
      </c>
    </row>
    <row r="151" s="2" customFormat="1" ht="24.15" customHeight="1">
      <c r="A151" s="37"/>
      <c r="B151" s="171"/>
      <c r="C151" s="172" t="s">
        <v>285</v>
      </c>
      <c r="D151" s="172" t="s">
        <v>158</v>
      </c>
      <c r="E151" s="173" t="s">
        <v>286</v>
      </c>
      <c r="F151" s="174" t="s">
        <v>287</v>
      </c>
      <c r="G151" s="175" t="s">
        <v>173</v>
      </c>
      <c r="H151" s="176">
        <v>4</v>
      </c>
      <c r="I151" s="177"/>
      <c r="J151" s="178">
        <f>ROUND(I151*H151,2)</f>
        <v>0</v>
      </c>
      <c r="K151" s="174" t="s">
        <v>162</v>
      </c>
      <c r="L151" s="38"/>
      <c r="M151" s="179" t="s">
        <v>3</v>
      </c>
      <c r="N151" s="180" t="s">
        <v>43</v>
      </c>
      <c r="O151" s="7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163</v>
      </c>
      <c r="AT151" s="183" t="s">
        <v>158</v>
      </c>
      <c r="AU151" s="183" t="s">
        <v>82</v>
      </c>
      <c r="AY151" s="18" t="s">
        <v>156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80</v>
      </c>
      <c r="BK151" s="184">
        <f>ROUND(I151*H151,2)</f>
        <v>0</v>
      </c>
      <c r="BL151" s="18" t="s">
        <v>163</v>
      </c>
      <c r="BM151" s="183" t="s">
        <v>288</v>
      </c>
    </row>
    <row r="152" s="2" customFormat="1">
      <c r="A152" s="37"/>
      <c r="B152" s="38"/>
      <c r="C152" s="37"/>
      <c r="D152" s="185" t="s">
        <v>165</v>
      </c>
      <c r="E152" s="37"/>
      <c r="F152" s="186" t="s">
        <v>289</v>
      </c>
      <c r="G152" s="37"/>
      <c r="H152" s="37"/>
      <c r="I152" s="187"/>
      <c r="J152" s="37"/>
      <c r="K152" s="37"/>
      <c r="L152" s="38"/>
      <c r="M152" s="188"/>
      <c r="N152" s="189"/>
      <c r="O152" s="71"/>
      <c r="P152" s="71"/>
      <c r="Q152" s="71"/>
      <c r="R152" s="71"/>
      <c r="S152" s="71"/>
      <c r="T152" s="7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165</v>
      </c>
      <c r="AU152" s="18" t="s">
        <v>82</v>
      </c>
    </row>
    <row r="153" s="2" customFormat="1">
      <c r="A153" s="37"/>
      <c r="B153" s="38"/>
      <c r="C153" s="37"/>
      <c r="D153" s="190" t="s">
        <v>167</v>
      </c>
      <c r="E153" s="37"/>
      <c r="F153" s="191" t="s">
        <v>290</v>
      </c>
      <c r="G153" s="37"/>
      <c r="H153" s="37"/>
      <c r="I153" s="187"/>
      <c r="J153" s="37"/>
      <c r="K153" s="37"/>
      <c r="L153" s="38"/>
      <c r="M153" s="188"/>
      <c r="N153" s="189"/>
      <c r="O153" s="71"/>
      <c r="P153" s="71"/>
      <c r="Q153" s="71"/>
      <c r="R153" s="71"/>
      <c r="S153" s="71"/>
      <c r="T153" s="7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167</v>
      </c>
      <c r="AU153" s="18" t="s">
        <v>82</v>
      </c>
    </row>
    <row r="154" s="2" customFormat="1" ht="24.15" customHeight="1">
      <c r="A154" s="37"/>
      <c r="B154" s="171"/>
      <c r="C154" s="172" t="s">
        <v>291</v>
      </c>
      <c r="D154" s="172" t="s">
        <v>158</v>
      </c>
      <c r="E154" s="173" t="s">
        <v>292</v>
      </c>
      <c r="F154" s="174" t="s">
        <v>293</v>
      </c>
      <c r="G154" s="175" t="s">
        <v>161</v>
      </c>
      <c r="H154" s="176">
        <v>444</v>
      </c>
      <c r="I154" s="177"/>
      <c r="J154" s="178">
        <f>ROUND(I154*H154,2)</f>
        <v>0</v>
      </c>
      <c r="K154" s="174" t="s">
        <v>162</v>
      </c>
      <c r="L154" s="38"/>
      <c r="M154" s="179" t="s">
        <v>3</v>
      </c>
      <c r="N154" s="180" t="s">
        <v>43</v>
      </c>
      <c r="O154" s="7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163</v>
      </c>
      <c r="AT154" s="183" t="s">
        <v>158</v>
      </c>
      <c r="AU154" s="183" t="s">
        <v>82</v>
      </c>
      <c r="AY154" s="18" t="s">
        <v>156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80</v>
      </c>
      <c r="BK154" s="184">
        <f>ROUND(I154*H154,2)</f>
        <v>0</v>
      </c>
      <c r="BL154" s="18" t="s">
        <v>163</v>
      </c>
      <c r="BM154" s="183" t="s">
        <v>294</v>
      </c>
    </row>
    <row r="155" s="2" customFormat="1">
      <c r="A155" s="37"/>
      <c r="B155" s="38"/>
      <c r="C155" s="37"/>
      <c r="D155" s="185" t="s">
        <v>165</v>
      </c>
      <c r="E155" s="37"/>
      <c r="F155" s="186" t="s">
        <v>295</v>
      </c>
      <c r="G155" s="37"/>
      <c r="H155" s="37"/>
      <c r="I155" s="187"/>
      <c r="J155" s="37"/>
      <c r="K155" s="37"/>
      <c r="L155" s="38"/>
      <c r="M155" s="188"/>
      <c r="N155" s="189"/>
      <c r="O155" s="71"/>
      <c r="P155" s="71"/>
      <c r="Q155" s="71"/>
      <c r="R155" s="71"/>
      <c r="S155" s="71"/>
      <c r="T155" s="72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165</v>
      </c>
      <c r="AU155" s="18" t="s">
        <v>82</v>
      </c>
    </row>
    <row r="156" s="2" customFormat="1">
      <c r="A156" s="37"/>
      <c r="B156" s="38"/>
      <c r="C156" s="37"/>
      <c r="D156" s="190" t="s">
        <v>167</v>
      </c>
      <c r="E156" s="37"/>
      <c r="F156" s="191" t="s">
        <v>296</v>
      </c>
      <c r="G156" s="37"/>
      <c r="H156" s="37"/>
      <c r="I156" s="187"/>
      <c r="J156" s="37"/>
      <c r="K156" s="37"/>
      <c r="L156" s="38"/>
      <c r="M156" s="188"/>
      <c r="N156" s="189"/>
      <c r="O156" s="71"/>
      <c r="P156" s="71"/>
      <c r="Q156" s="71"/>
      <c r="R156" s="71"/>
      <c r="S156" s="71"/>
      <c r="T156" s="7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167</v>
      </c>
      <c r="AU156" s="18" t="s">
        <v>82</v>
      </c>
    </row>
    <row r="157" s="13" customFormat="1">
      <c r="A157" s="13"/>
      <c r="B157" s="192"/>
      <c r="C157" s="13"/>
      <c r="D157" s="185" t="s">
        <v>169</v>
      </c>
      <c r="E157" s="193" t="s">
        <v>3</v>
      </c>
      <c r="F157" s="194" t="s">
        <v>170</v>
      </c>
      <c r="G157" s="13"/>
      <c r="H157" s="195">
        <v>444</v>
      </c>
      <c r="I157" s="196"/>
      <c r="J157" s="13"/>
      <c r="K157" s="13"/>
      <c r="L157" s="192"/>
      <c r="M157" s="197"/>
      <c r="N157" s="198"/>
      <c r="O157" s="198"/>
      <c r="P157" s="198"/>
      <c r="Q157" s="198"/>
      <c r="R157" s="198"/>
      <c r="S157" s="198"/>
      <c r="T157" s="19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169</v>
      </c>
      <c r="AU157" s="193" t="s">
        <v>82</v>
      </c>
      <c r="AV157" s="13" t="s">
        <v>82</v>
      </c>
      <c r="AW157" s="13" t="s">
        <v>33</v>
      </c>
      <c r="AX157" s="13" t="s">
        <v>80</v>
      </c>
      <c r="AY157" s="193" t="s">
        <v>156</v>
      </c>
    </row>
    <row r="158" s="2" customFormat="1" ht="33" customHeight="1">
      <c r="A158" s="37"/>
      <c r="B158" s="171"/>
      <c r="C158" s="172" t="s">
        <v>297</v>
      </c>
      <c r="D158" s="172" t="s">
        <v>158</v>
      </c>
      <c r="E158" s="173" t="s">
        <v>298</v>
      </c>
      <c r="F158" s="174" t="s">
        <v>299</v>
      </c>
      <c r="G158" s="175" t="s">
        <v>173</v>
      </c>
      <c r="H158" s="176">
        <v>170</v>
      </c>
      <c r="I158" s="177"/>
      <c r="J158" s="178">
        <f>ROUND(I158*H158,2)</f>
        <v>0</v>
      </c>
      <c r="K158" s="174" t="s">
        <v>162</v>
      </c>
      <c r="L158" s="38"/>
      <c r="M158" s="179" t="s">
        <v>3</v>
      </c>
      <c r="N158" s="180" t="s">
        <v>43</v>
      </c>
      <c r="O158" s="71"/>
      <c r="P158" s="181">
        <f>O158*H158</f>
        <v>0</v>
      </c>
      <c r="Q158" s="181">
        <v>0</v>
      </c>
      <c r="R158" s="181">
        <f>Q158*H158</f>
        <v>0</v>
      </c>
      <c r="S158" s="181">
        <v>0</v>
      </c>
      <c r="T158" s="18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3" t="s">
        <v>163</v>
      </c>
      <c r="AT158" s="183" t="s">
        <v>158</v>
      </c>
      <c r="AU158" s="183" t="s">
        <v>82</v>
      </c>
      <c r="AY158" s="18" t="s">
        <v>156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8" t="s">
        <v>80</v>
      </c>
      <c r="BK158" s="184">
        <f>ROUND(I158*H158,2)</f>
        <v>0</v>
      </c>
      <c r="BL158" s="18" t="s">
        <v>163</v>
      </c>
      <c r="BM158" s="183" t="s">
        <v>300</v>
      </c>
    </row>
    <row r="159" s="2" customFormat="1">
      <c r="A159" s="37"/>
      <c r="B159" s="38"/>
      <c r="C159" s="37"/>
      <c r="D159" s="185" t="s">
        <v>165</v>
      </c>
      <c r="E159" s="37"/>
      <c r="F159" s="186" t="s">
        <v>301</v>
      </c>
      <c r="G159" s="37"/>
      <c r="H159" s="37"/>
      <c r="I159" s="187"/>
      <c r="J159" s="37"/>
      <c r="K159" s="37"/>
      <c r="L159" s="38"/>
      <c r="M159" s="188"/>
      <c r="N159" s="189"/>
      <c r="O159" s="71"/>
      <c r="P159" s="71"/>
      <c r="Q159" s="71"/>
      <c r="R159" s="71"/>
      <c r="S159" s="71"/>
      <c r="T159" s="72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165</v>
      </c>
      <c r="AU159" s="18" t="s">
        <v>82</v>
      </c>
    </row>
    <row r="160" s="2" customFormat="1">
      <c r="A160" s="37"/>
      <c r="B160" s="38"/>
      <c r="C160" s="37"/>
      <c r="D160" s="190" t="s">
        <v>167</v>
      </c>
      <c r="E160" s="37"/>
      <c r="F160" s="191" t="s">
        <v>302</v>
      </c>
      <c r="G160" s="37"/>
      <c r="H160" s="37"/>
      <c r="I160" s="187"/>
      <c r="J160" s="37"/>
      <c r="K160" s="37"/>
      <c r="L160" s="38"/>
      <c r="M160" s="188"/>
      <c r="N160" s="189"/>
      <c r="O160" s="71"/>
      <c r="P160" s="71"/>
      <c r="Q160" s="71"/>
      <c r="R160" s="71"/>
      <c r="S160" s="71"/>
      <c r="T160" s="72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167</v>
      </c>
      <c r="AU160" s="18" t="s">
        <v>82</v>
      </c>
    </row>
    <row r="161" s="13" customFormat="1">
      <c r="A161" s="13"/>
      <c r="B161" s="192"/>
      <c r="C161" s="13"/>
      <c r="D161" s="185" t="s">
        <v>169</v>
      </c>
      <c r="E161" s="13"/>
      <c r="F161" s="194" t="s">
        <v>303</v>
      </c>
      <c r="G161" s="13"/>
      <c r="H161" s="195">
        <v>170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169</v>
      </c>
      <c r="AU161" s="193" t="s">
        <v>82</v>
      </c>
      <c r="AV161" s="13" t="s">
        <v>82</v>
      </c>
      <c r="AW161" s="13" t="s">
        <v>4</v>
      </c>
      <c r="AX161" s="13" t="s">
        <v>80</v>
      </c>
      <c r="AY161" s="193" t="s">
        <v>156</v>
      </c>
    </row>
    <row r="162" s="2" customFormat="1" ht="33" customHeight="1">
      <c r="A162" s="37"/>
      <c r="B162" s="171"/>
      <c r="C162" s="172" t="s">
        <v>304</v>
      </c>
      <c r="D162" s="172" t="s">
        <v>158</v>
      </c>
      <c r="E162" s="173" t="s">
        <v>305</v>
      </c>
      <c r="F162" s="174" t="s">
        <v>306</v>
      </c>
      <c r="G162" s="175" t="s">
        <v>173</v>
      </c>
      <c r="H162" s="176">
        <v>15</v>
      </c>
      <c r="I162" s="177"/>
      <c r="J162" s="178">
        <f>ROUND(I162*H162,2)</f>
        <v>0</v>
      </c>
      <c r="K162" s="174" t="s">
        <v>162</v>
      </c>
      <c r="L162" s="38"/>
      <c r="M162" s="179" t="s">
        <v>3</v>
      </c>
      <c r="N162" s="180" t="s">
        <v>43</v>
      </c>
      <c r="O162" s="71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3" t="s">
        <v>163</v>
      </c>
      <c r="AT162" s="183" t="s">
        <v>158</v>
      </c>
      <c r="AU162" s="183" t="s">
        <v>82</v>
      </c>
      <c r="AY162" s="18" t="s">
        <v>156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8" t="s">
        <v>80</v>
      </c>
      <c r="BK162" s="184">
        <f>ROUND(I162*H162,2)</f>
        <v>0</v>
      </c>
      <c r="BL162" s="18" t="s">
        <v>163</v>
      </c>
      <c r="BM162" s="183" t="s">
        <v>307</v>
      </c>
    </row>
    <row r="163" s="2" customFormat="1">
      <c r="A163" s="37"/>
      <c r="B163" s="38"/>
      <c r="C163" s="37"/>
      <c r="D163" s="185" t="s">
        <v>165</v>
      </c>
      <c r="E163" s="37"/>
      <c r="F163" s="186" t="s">
        <v>308</v>
      </c>
      <c r="G163" s="37"/>
      <c r="H163" s="37"/>
      <c r="I163" s="187"/>
      <c r="J163" s="37"/>
      <c r="K163" s="37"/>
      <c r="L163" s="38"/>
      <c r="M163" s="188"/>
      <c r="N163" s="189"/>
      <c r="O163" s="71"/>
      <c r="P163" s="71"/>
      <c r="Q163" s="71"/>
      <c r="R163" s="71"/>
      <c r="S163" s="71"/>
      <c r="T163" s="72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165</v>
      </c>
      <c r="AU163" s="18" t="s">
        <v>82</v>
      </c>
    </row>
    <row r="164" s="2" customFormat="1">
      <c r="A164" s="37"/>
      <c r="B164" s="38"/>
      <c r="C164" s="37"/>
      <c r="D164" s="190" t="s">
        <v>167</v>
      </c>
      <c r="E164" s="37"/>
      <c r="F164" s="191" t="s">
        <v>309</v>
      </c>
      <c r="G164" s="37"/>
      <c r="H164" s="37"/>
      <c r="I164" s="187"/>
      <c r="J164" s="37"/>
      <c r="K164" s="37"/>
      <c r="L164" s="38"/>
      <c r="M164" s="188"/>
      <c r="N164" s="189"/>
      <c r="O164" s="71"/>
      <c r="P164" s="71"/>
      <c r="Q164" s="71"/>
      <c r="R164" s="71"/>
      <c r="S164" s="71"/>
      <c r="T164" s="7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167</v>
      </c>
      <c r="AU164" s="18" t="s">
        <v>82</v>
      </c>
    </row>
    <row r="165" s="13" customFormat="1">
      <c r="A165" s="13"/>
      <c r="B165" s="192"/>
      <c r="C165" s="13"/>
      <c r="D165" s="185" t="s">
        <v>169</v>
      </c>
      <c r="E165" s="13"/>
      <c r="F165" s="194" t="s">
        <v>310</v>
      </c>
      <c r="G165" s="13"/>
      <c r="H165" s="195">
        <v>15</v>
      </c>
      <c r="I165" s="196"/>
      <c r="J165" s="13"/>
      <c r="K165" s="13"/>
      <c r="L165" s="192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169</v>
      </c>
      <c r="AU165" s="193" t="s">
        <v>82</v>
      </c>
      <c r="AV165" s="13" t="s">
        <v>82</v>
      </c>
      <c r="AW165" s="13" t="s">
        <v>4</v>
      </c>
      <c r="AX165" s="13" t="s">
        <v>80</v>
      </c>
      <c r="AY165" s="193" t="s">
        <v>156</v>
      </c>
    </row>
    <row r="166" s="2" customFormat="1" ht="33" customHeight="1">
      <c r="A166" s="37"/>
      <c r="B166" s="171"/>
      <c r="C166" s="172" t="s">
        <v>311</v>
      </c>
      <c r="D166" s="172" t="s">
        <v>158</v>
      </c>
      <c r="E166" s="173" t="s">
        <v>312</v>
      </c>
      <c r="F166" s="174" t="s">
        <v>313</v>
      </c>
      <c r="G166" s="175" t="s">
        <v>173</v>
      </c>
      <c r="H166" s="176">
        <v>10</v>
      </c>
      <c r="I166" s="177"/>
      <c r="J166" s="178">
        <f>ROUND(I166*H166,2)</f>
        <v>0</v>
      </c>
      <c r="K166" s="174" t="s">
        <v>162</v>
      </c>
      <c r="L166" s="38"/>
      <c r="M166" s="179" t="s">
        <v>3</v>
      </c>
      <c r="N166" s="180" t="s">
        <v>43</v>
      </c>
      <c r="O166" s="71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3" t="s">
        <v>163</v>
      </c>
      <c r="AT166" s="183" t="s">
        <v>158</v>
      </c>
      <c r="AU166" s="183" t="s">
        <v>82</v>
      </c>
      <c r="AY166" s="18" t="s">
        <v>156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8" t="s">
        <v>80</v>
      </c>
      <c r="BK166" s="184">
        <f>ROUND(I166*H166,2)</f>
        <v>0</v>
      </c>
      <c r="BL166" s="18" t="s">
        <v>163</v>
      </c>
      <c r="BM166" s="183" t="s">
        <v>314</v>
      </c>
    </row>
    <row r="167" s="2" customFormat="1">
      <c r="A167" s="37"/>
      <c r="B167" s="38"/>
      <c r="C167" s="37"/>
      <c r="D167" s="185" t="s">
        <v>165</v>
      </c>
      <c r="E167" s="37"/>
      <c r="F167" s="186" t="s">
        <v>315</v>
      </c>
      <c r="G167" s="37"/>
      <c r="H167" s="37"/>
      <c r="I167" s="187"/>
      <c r="J167" s="37"/>
      <c r="K167" s="37"/>
      <c r="L167" s="38"/>
      <c r="M167" s="188"/>
      <c r="N167" s="189"/>
      <c r="O167" s="71"/>
      <c r="P167" s="71"/>
      <c r="Q167" s="71"/>
      <c r="R167" s="71"/>
      <c r="S167" s="71"/>
      <c r="T167" s="72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165</v>
      </c>
      <c r="AU167" s="18" t="s">
        <v>82</v>
      </c>
    </row>
    <row r="168" s="2" customFormat="1">
      <c r="A168" s="37"/>
      <c r="B168" s="38"/>
      <c r="C168" s="37"/>
      <c r="D168" s="190" t="s">
        <v>167</v>
      </c>
      <c r="E168" s="37"/>
      <c r="F168" s="191" t="s">
        <v>316</v>
      </c>
      <c r="G168" s="37"/>
      <c r="H168" s="37"/>
      <c r="I168" s="187"/>
      <c r="J168" s="37"/>
      <c r="K168" s="37"/>
      <c r="L168" s="38"/>
      <c r="M168" s="188"/>
      <c r="N168" s="189"/>
      <c r="O168" s="71"/>
      <c r="P168" s="71"/>
      <c r="Q168" s="71"/>
      <c r="R168" s="71"/>
      <c r="S168" s="71"/>
      <c r="T168" s="72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167</v>
      </c>
      <c r="AU168" s="18" t="s">
        <v>82</v>
      </c>
    </row>
    <row r="169" s="13" customFormat="1">
      <c r="A169" s="13"/>
      <c r="B169" s="192"/>
      <c r="C169" s="13"/>
      <c r="D169" s="185" t="s">
        <v>169</v>
      </c>
      <c r="E169" s="13"/>
      <c r="F169" s="194" t="s">
        <v>317</v>
      </c>
      <c r="G169" s="13"/>
      <c r="H169" s="195">
        <v>10</v>
      </c>
      <c r="I169" s="196"/>
      <c r="J169" s="13"/>
      <c r="K169" s="13"/>
      <c r="L169" s="192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169</v>
      </c>
      <c r="AU169" s="193" t="s">
        <v>82</v>
      </c>
      <c r="AV169" s="13" t="s">
        <v>82</v>
      </c>
      <c r="AW169" s="13" t="s">
        <v>4</v>
      </c>
      <c r="AX169" s="13" t="s">
        <v>80</v>
      </c>
      <c r="AY169" s="193" t="s">
        <v>156</v>
      </c>
    </row>
    <row r="170" s="2" customFormat="1" ht="33" customHeight="1">
      <c r="A170" s="37"/>
      <c r="B170" s="171"/>
      <c r="C170" s="172" t="s">
        <v>318</v>
      </c>
      <c r="D170" s="172" t="s">
        <v>158</v>
      </c>
      <c r="E170" s="173" t="s">
        <v>319</v>
      </c>
      <c r="F170" s="174" t="s">
        <v>320</v>
      </c>
      <c r="G170" s="175" t="s">
        <v>173</v>
      </c>
      <c r="H170" s="176">
        <v>20</v>
      </c>
      <c r="I170" s="177"/>
      <c r="J170" s="178">
        <f>ROUND(I170*H170,2)</f>
        <v>0</v>
      </c>
      <c r="K170" s="174" t="s">
        <v>162</v>
      </c>
      <c r="L170" s="38"/>
      <c r="M170" s="179" t="s">
        <v>3</v>
      </c>
      <c r="N170" s="180" t="s">
        <v>43</v>
      </c>
      <c r="O170" s="7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163</v>
      </c>
      <c r="AT170" s="183" t="s">
        <v>158</v>
      </c>
      <c r="AU170" s="183" t="s">
        <v>82</v>
      </c>
      <c r="AY170" s="18" t="s">
        <v>156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80</v>
      </c>
      <c r="BK170" s="184">
        <f>ROUND(I170*H170,2)</f>
        <v>0</v>
      </c>
      <c r="BL170" s="18" t="s">
        <v>163</v>
      </c>
      <c r="BM170" s="183" t="s">
        <v>321</v>
      </c>
    </row>
    <row r="171" s="2" customFormat="1">
      <c r="A171" s="37"/>
      <c r="B171" s="38"/>
      <c r="C171" s="37"/>
      <c r="D171" s="185" t="s">
        <v>165</v>
      </c>
      <c r="E171" s="37"/>
      <c r="F171" s="186" t="s">
        <v>322</v>
      </c>
      <c r="G171" s="37"/>
      <c r="H171" s="37"/>
      <c r="I171" s="187"/>
      <c r="J171" s="37"/>
      <c r="K171" s="37"/>
      <c r="L171" s="38"/>
      <c r="M171" s="188"/>
      <c r="N171" s="189"/>
      <c r="O171" s="71"/>
      <c r="P171" s="71"/>
      <c r="Q171" s="71"/>
      <c r="R171" s="71"/>
      <c r="S171" s="71"/>
      <c r="T171" s="72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165</v>
      </c>
      <c r="AU171" s="18" t="s">
        <v>82</v>
      </c>
    </row>
    <row r="172" s="2" customFormat="1">
      <c r="A172" s="37"/>
      <c r="B172" s="38"/>
      <c r="C172" s="37"/>
      <c r="D172" s="190" t="s">
        <v>167</v>
      </c>
      <c r="E172" s="37"/>
      <c r="F172" s="191" t="s">
        <v>323</v>
      </c>
      <c r="G172" s="37"/>
      <c r="H172" s="37"/>
      <c r="I172" s="187"/>
      <c r="J172" s="37"/>
      <c r="K172" s="37"/>
      <c r="L172" s="38"/>
      <c r="M172" s="188"/>
      <c r="N172" s="189"/>
      <c r="O172" s="71"/>
      <c r="P172" s="71"/>
      <c r="Q172" s="71"/>
      <c r="R172" s="71"/>
      <c r="S172" s="71"/>
      <c r="T172" s="72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167</v>
      </c>
      <c r="AU172" s="18" t="s">
        <v>82</v>
      </c>
    </row>
    <row r="173" s="13" customFormat="1">
      <c r="A173" s="13"/>
      <c r="B173" s="192"/>
      <c r="C173" s="13"/>
      <c r="D173" s="185" t="s">
        <v>169</v>
      </c>
      <c r="E173" s="13"/>
      <c r="F173" s="194" t="s">
        <v>324</v>
      </c>
      <c r="G173" s="13"/>
      <c r="H173" s="195">
        <v>20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3" t="s">
        <v>169</v>
      </c>
      <c r="AU173" s="193" t="s">
        <v>82</v>
      </c>
      <c r="AV173" s="13" t="s">
        <v>82</v>
      </c>
      <c r="AW173" s="13" t="s">
        <v>4</v>
      </c>
      <c r="AX173" s="13" t="s">
        <v>80</v>
      </c>
      <c r="AY173" s="193" t="s">
        <v>156</v>
      </c>
    </row>
    <row r="174" s="2" customFormat="1" ht="33" customHeight="1">
      <c r="A174" s="37"/>
      <c r="B174" s="171"/>
      <c r="C174" s="172" t="s">
        <v>325</v>
      </c>
      <c r="D174" s="172" t="s">
        <v>158</v>
      </c>
      <c r="E174" s="173" t="s">
        <v>326</v>
      </c>
      <c r="F174" s="174" t="s">
        <v>327</v>
      </c>
      <c r="G174" s="175" t="s">
        <v>173</v>
      </c>
      <c r="H174" s="176">
        <v>170</v>
      </c>
      <c r="I174" s="177"/>
      <c r="J174" s="178">
        <f>ROUND(I174*H174,2)</f>
        <v>0</v>
      </c>
      <c r="K174" s="174" t="s">
        <v>162</v>
      </c>
      <c r="L174" s="38"/>
      <c r="M174" s="179" t="s">
        <v>3</v>
      </c>
      <c r="N174" s="180" t="s">
        <v>43</v>
      </c>
      <c r="O174" s="7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163</v>
      </c>
      <c r="AT174" s="183" t="s">
        <v>158</v>
      </c>
      <c r="AU174" s="183" t="s">
        <v>82</v>
      </c>
      <c r="AY174" s="18" t="s">
        <v>156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80</v>
      </c>
      <c r="BK174" s="184">
        <f>ROUND(I174*H174,2)</f>
        <v>0</v>
      </c>
      <c r="BL174" s="18" t="s">
        <v>163</v>
      </c>
      <c r="BM174" s="183" t="s">
        <v>328</v>
      </c>
    </row>
    <row r="175" s="2" customFormat="1">
      <c r="A175" s="37"/>
      <c r="B175" s="38"/>
      <c r="C175" s="37"/>
      <c r="D175" s="185" t="s">
        <v>165</v>
      </c>
      <c r="E175" s="37"/>
      <c r="F175" s="186" t="s">
        <v>329</v>
      </c>
      <c r="G175" s="37"/>
      <c r="H175" s="37"/>
      <c r="I175" s="187"/>
      <c r="J175" s="37"/>
      <c r="K175" s="37"/>
      <c r="L175" s="38"/>
      <c r="M175" s="188"/>
      <c r="N175" s="189"/>
      <c r="O175" s="71"/>
      <c r="P175" s="71"/>
      <c r="Q175" s="71"/>
      <c r="R175" s="71"/>
      <c r="S175" s="71"/>
      <c r="T175" s="72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165</v>
      </c>
      <c r="AU175" s="18" t="s">
        <v>82</v>
      </c>
    </row>
    <row r="176" s="2" customFormat="1">
      <c r="A176" s="37"/>
      <c r="B176" s="38"/>
      <c r="C176" s="37"/>
      <c r="D176" s="190" t="s">
        <v>167</v>
      </c>
      <c r="E176" s="37"/>
      <c r="F176" s="191" t="s">
        <v>330</v>
      </c>
      <c r="G176" s="37"/>
      <c r="H176" s="37"/>
      <c r="I176" s="187"/>
      <c r="J176" s="37"/>
      <c r="K176" s="37"/>
      <c r="L176" s="38"/>
      <c r="M176" s="188"/>
      <c r="N176" s="189"/>
      <c r="O176" s="71"/>
      <c r="P176" s="71"/>
      <c r="Q176" s="71"/>
      <c r="R176" s="71"/>
      <c r="S176" s="71"/>
      <c r="T176" s="72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167</v>
      </c>
      <c r="AU176" s="18" t="s">
        <v>82</v>
      </c>
    </row>
    <row r="177" s="13" customFormat="1">
      <c r="A177" s="13"/>
      <c r="B177" s="192"/>
      <c r="C177" s="13"/>
      <c r="D177" s="185" t="s">
        <v>169</v>
      </c>
      <c r="E177" s="13"/>
      <c r="F177" s="194" t="s">
        <v>303</v>
      </c>
      <c r="G177" s="13"/>
      <c r="H177" s="195">
        <v>170</v>
      </c>
      <c r="I177" s="196"/>
      <c r="J177" s="13"/>
      <c r="K177" s="13"/>
      <c r="L177" s="192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169</v>
      </c>
      <c r="AU177" s="193" t="s">
        <v>82</v>
      </c>
      <c r="AV177" s="13" t="s">
        <v>82</v>
      </c>
      <c r="AW177" s="13" t="s">
        <v>4</v>
      </c>
      <c r="AX177" s="13" t="s">
        <v>80</v>
      </c>
      <c r="AY177" s="193" t="s">
        <v>156</v>
      </c>
    </row>
    <row r="178" s="2" customFormat="1" ht="33" customHeight="1">
      <c r="A178" s="37"/>
      <c r="B178" s="171"/>
      <c r="C178" s="172" t="s">
        <v>331</v>
      </c>
      <c r="D178" s="172" t="s">
        <v>158</v>
      </c>
      <c r="E178" s="173" t="s">
        <v>332</v>
      </c>
      <c r="F178" s="174" t="s">
        <v>333</v>
      </c>
      <c r="G178" s="175" t="s">
        <v>173</v>
      </c>
      <c r="H178" s="176">
        <v>15</v>
      </c>
      <c r="I178" s="177"/>
      <c r="J178" s="178">
        <f>ROUND(I178*H178,2)</f>
        <v>0</v>
      </c>
      <c r="K178" s="174" t="s">
        <v>162</v>
      </c>
      <c r="L178" s="38"/>
      <c r="M178" s="179" t="s">
        <v>3</v>
      </c>
      <c r="N178" s="180" t="s">
        <v>43</v>
      </c>
      <c r="O178" s="7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3" t="s">
        <v>163</v>
      </c>
      <c r="AT178" s="183" t="s">
        <v>158</v>
      </c>
      <c r="AU178" s="183" t="s">
        <v>82</v>
      </c>
      <c r="AY178" s="18" t="s">
        <v>156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80</v>
      </c>
      <c r="BK178" s="184">
        <f>ROUND(I178*H178,2)</f>
        <v>0</v>
      </c>
      <c r="BL178" s="18" t="s">
        <v>163</v>
      </c>
      <c r="BM178" s="183" t="s">
        <v>334</v>
      </c>
    </row>
    <row r="179" s="2" customFormat="1">
      <c r="A179" s="37"/>
      <c r="B179" s="38"/>
      <c r="C179" s="37"/>
      <c r="D179" s="185" t="s">
        <v>165</v>
      </c>
      <c r="E179" s="37"/>
      <c r="F179" s="186" t="s">
        <v>335</v>
      </c>
      <c r="G179" s="37"/>
      <c r="H179" s="37"/>
      <c r="I179" s="187"/>
      <c r="J179" s="37"/>
      <c r="K179" s="37"/>
      <c r="L179" s="38"/>
      <c r="M179" s="188"/>
      <c r="N179" s="189"/>
      <c r="O179" s="71"/>
      <c r="P179" s="71"/>
      <c r="Q179" s="71"/>
      <c r="R179" s="71"/>
      <c r="S179" s="71"/>
      <c r="T179" s="72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165</v>
      </c>
      <c r="AU179" s="18" t="s">
        <v>82</v>
      </c>
    </row>
    <row r="180" s="2" customFormat="1">
      <c r="A180" s="37"/>
      <c r="B180" s="38"/>
      <c r="C180" s="37"/>
      <c r="D180" s="190" t="s">
        <v>167</v>
      </c>
      <c r="E180" s="37"/>
      <c r="F180" s="191" t="s">
        <v>336</v>
      </c>
      <c r="G180" s="37"/>
      <c r="H180" s="37"/>
      <c r="I180" s="187"/>
      <c r="J180" s="37"/>
      <c r="K180" s="37"/>
      <c r="L180" s="38"/>
      <c r="M180" s="188"/>
      <c r="N180" s="189"/>
      <c r="O180" s="71"/>
      <c r="P180" s="71"/>
      <c r="Q180" s="71"/>
      <c r="R180" s="71"/>
      <c r="S180" s="71"/>
      <c r="T180" s="72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167</v>
      </c>
      <c r="AU180" s="18" t="s">
        <v>82</v>
      </c>
    </row>
    <row r="181" s="13" customFormat="1">
      <c r="A181" s="13"/>
      <c r="B181" s="192"/>
      <c r="C181" s="13"/>
      <c r="D181" s="185" t="s">
        <v>169</v>
      </c>
      <c r="E181" s="13"/>
      <c r="F181" s="194" t="s">
        <v>310</v>
      </c>
      <c r="G181" s="13"/>
      <c r="H181" s="195">
        <v>15</v>
      </c>
      <c r="I181" s="196"/>
      <c r="J181" s="13"/>
      <c r="K181" s="13"/>
      <c r="L181" s="192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3" t="s">
        <v>169</v>
      </c>
      <c r="AU181" s="193" t="s">
        <v>82</v>
      </c>
      <c r="AV181" s="13" t="s">
        <v>82</v>
      </c>
      <c r="AW181" s="13" t="s">
        <v>4</v>
      </c>
      <c r="AX181" s="13" t="s">
        <v>80</v>
      </c>
      <c r="AY181" s="193" t="s">
        <v>156</v>
      </c>
    </row>
    <row r="182" s="2" customFormat="1" ht="33" customHeight="1">
      <c r="A182" s="37"/>
      <c r="B182" s="171"/>
      <c r="C182" s="172" t="s">
        <v>337</v>
      </c>
      <c r="D182" s="172" t="s">
        <v>158</v>
      </c>
      <c r="E182" s="173" t="s">
        <v>338</v>
      </c>
      <c r="F182" s="174" t="s">
        <v>339</v>
      </c>
      <c r="G182" s="175" t="s">
        <v>173</v>
      </c>
      <c r="H182" s="176">
        <v>10</v>
      </c>
      <c r="I182" s="177"/>
      <c r="J182" s="178">
        <f>ROUND(I182*H182,2)</f>
        <v>0</v>
      </c>
      <c r="K182" s="174" t="s">
        <v>162</v>
      </c>
      <c r="L182" s="38"/>
      <c r="M182" s="179" t="s">
        <v>3</v>
      </c>
      <c r="N182" s="180" t="s">
        <v>43</v>
      </c>
      <c r="O182" s="7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163</v>
      </c>
      <c r="AT182" s="183" t="s">
        <v>158</v>
      </c>
      <c r="AU182" s="183" t="s">
        <v>82</v>
      </c>
      <c r="AY182" s="18" t="s">
        <v>156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80</v>
      </c>
      <c r="BK182" s="184">
        <f>ROUND(I182*H182,2)</f>
        <v>0</v>
      </c>
      <c r="BL182" s="18" t="s">
        <v>163</v>
      </c>
      <c r="BM182" s="183" t="s">
        <v>340</v>
      </c>
    </row>
    <row r="183" s="2" customFormat="1">
      <c r="A183" s="37"/>
      <c r="B183" s="38"/>
      <c r="C183" s="37"/>
      <c r="D183" s="185" t="s">
        <v>165</v>
      </c>
      <c r="E183" s="37"/>
      <c r="F183" s="186" t="s">
        <v>341</v>
      </c>
      <c r="G183" s="37"/>
      <c r="H183" s="37"/>
      <c r="I183" s="187"/>
      <c r="J183" s="37"/>
      <c r="K183" s="37"/>
      <c r="L183" s="38"/>
      <c r="M183" s="188"/>
      <c r="N183" s="189"/>
      <c r="O183" s="71"/>
      <c r="P183" s="71"/>
      <c r="Q183" s="71"/>
      <c r="R183" s="71"/>
      <c r="S183" s="71"/>
      <c r="T183" s="72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165</v>
      </c>
      <c r="AU183" s="18" t="s">
        <v>82</v>
      </c>
    </row>
    <row r="184" s="2" customFormat="1">
      <c r="A184" s="37"/>
      <c r="B184" s="38"/>
      <c r="C184" s="37"/>
      <c r="D184" s="190" t="s">
        <v>167</v>
      </c>
      <c r="E184" s="37"/>
      <c r="F184" s="191" t="s">
        <v>342</v>
      </c>
      <c r="G184" s="37"/>
      <c r="H184" s="37"/>
      <c r="I184" s="187"/>
      <c r="J184" s="37"/>
      <c r="K184" s="37"/>
      <c r="L184" s="38"/>
      <c r="M184" s="188"/>
      <c r="N184" s="189"/>
      <c r="O184" s="71"/>
      <c r="P184" s="71"/>
      <c r="Q184" s="71"/>
      <c r="R184" s="71"/>
      <c r="S184" s="71"/>
      <c r="T184" s="72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167</v>
      </c>
      <c r="AU184" s="18" t="s">
        <v>82</v>
      </c>
    </row>
    <row r="185" s="13" customFormat="1">
      <c r="A185" s="13"/>
      <c r="B185" s="192"/>
      <c r="C185" s="13"/>
      <c r="D185" s="185" t="s">
        <v>169</v>
      </c>
      <c r="E185" s="13"/>
      <c r="F185" s="194" t="s">
        <v>317</v>
      </c>
      <c r="G185" s="13"/>
      <c r="H185" s="195">
        <v>10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169</v>
      </c>
      <c r="AU185" s="193" t="s">
        <v>82</v>
      </c>
      <c r="AV185" s="13" t="s">
        <v>82</v>
      </c>
      <c r="AW185" s="13" t="s">
        <v>4</v>
      </c>
      <c r="AX185" s="13" t="s">
        <v>80</v>
      </c>
      <c r="AY185" s="193" t="s">
        <v>156</v>
      </c>
    </row>
    <row r="186" s="2" customFormat="1" ht="33" customHeight="1">
      <c r="A186" s="37"/>
      <c r="B186" s="171"/>
      <c r="C186" s="172" t="s">
        <v>343</v>
      </c>
      <c r="D186" s="172" t="s">
        <v>158</v>
      </c>
      <c r="E186" s="173" t="s">
        <v>344</v>
      </c>
      <c r="F186" s="174" t="s">
        <v>345</v>
      </c>
      <c r="G186" s="175" t="s">
        <v>173</v>
      </c>
      <c r="H186" s="176">
        <v>20</v>
      </c>
      <c r="I186" s="177"/>
      <c r="J186" s="178">
        <f>ROUND(I186*H186,2)</f>
        <v>0</v>
      </c>
      <c r="K186" s="174" t="s">
        <v>162</v>
      </c>
      <c r="L186" s="38"/>
      <c r="M186" s="179" t="s">
        <v>3</v>
      </c>
      <c r="N186" s="180" t="s">
        <v>43</v>
      </c>
      <c r="O186" s="7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163</v>
      </c>
      <c r="AT186" s="183" t="s">
        <v>158</v>
      </c>
      <c r="AU186" s="183" t="s">
        <v>82</v>
      </c>
      <c r="AY186" s="18" t="s">
        <v>156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80</v>
      </c>
      <c r="BK186" s="184">
        <f>ROUND(I186*H186,2)</f>
        <v>0</v>
      </c>
      <c r="BL186" s="18" t="s">
        <v>163</v>
      </c>
      <c r="BM186" s="183" t="s">
        <v>346</v>
      </c>
    </row>
    <row r="187" s="2" customFormat="1">
      <c r="A187" s="37"/>
      <c r="B187" s="38"/>
      <c r="C187" s="37"/>
      <c r="D187" s="185" t="s">
        <v>165</v>
      </c>
      <c r="E187" s="37"/>
      <c r="F187" s="186" t="s">
        <v>347</v>
      </c>
      <c r="G187" s="37"/>
      <c r="H187" s="37"/>
      <c r="I187" s="187"/>
      <c r="J187" s="37"/>
      <c r="K187" s="37"/>
      <c r="L187" s="38"/>
      <c r="M187" s="188"/>
      <c r="N187" s="189"/>
      <c r="O187" s="71"/>
      <c r="P187" s="71"/>
      <c r="Q187" s="71"/>
      <c r="R187" s="71"/>
      <c r="S187" s="71"/>
      <c r="T187" s="72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165</v>
      </c>
      <c r="AU187" s="18" t="s">
        <v>82</v>
      </c>
    </row>
    <row r="188" s="2" customFormat="1">
      <c r="A188" s="37"/>
      <c r="B188" s="38"/>
      <c r="C188" s="37"/>
      <c r="D188" s="190" t="s">
        <v>167</v>
      </c>
      <c r="E188" s="37"/>
      <c r="F188" s="191" t="s">
        <v>348</v>
      </c>
      <c r="G188" s="37"/>
      <c r="H188" s="37"/>
      <c r="I188" s="187"/>
      <c r="J188" s="37"/>
      <c r="K188" s="37"/>
      <c r="L188" s="38"/>
      <c r="M188" s="188"/>
      <c r="N188" s="189"/>
      <c r="O188" s="71"/>
      <c r="P188" s="71"/>
      <c r="Q188" s="71"/>
      <c r="R188" s="71"/>
      <c r="S188" s="71"/>
      <c r="T188" s="72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167</v>
      </c>
      <c r="AU188" s="18" t="s">
        <v>82</v>
      </c>
    </row>
    <row r="189" s="13" customFormat="1">
      <c r="A189" s="13"/>
      <c r="B189" s="192"/>
      <c r="C189" s="13"/>
      <c r="D189" s="185" t="s">
        <v>169</v>
      </c>
      <c r="E189" s="13"/>
      <c r="F189" s="194" t="s">
        <v>324</v>
      </c>
      <c r="G189" s="13"/>
      <c r="H189" s="195">
        <v>20</v>
      </c>
      <c r="I189" s="196"/>
      <c r="J189" s="13"/>
      <c r="K189" s="13"/>
      <c r="L189" s="192"/>
      <c r="M189" s="197"/>
      <c r="N189" s="198"/>
      <c r="O189" s="198"/>
      <c r="P189" s="198"/>
      <c r="Q189" s="198"/>
      <c r="R189" s="198"/>
      <c r="S189" s="198"/>
      <c r="T189" s="19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3" t="s">
        <v>169</v>
      </c>
      <c r="AU189" s="193" t="s">
        <v>82</v>
      </c>
      <c r="AV189" s="13" t="s">
        <v>82</v>
      </c>
      <c r="AW189" s="13" t="s">
        <v>4</v>
      </c>
      <c r="AX189" s="13" t="s">
        <v>80</v>
      </c>
      <c r="AY189" s="193" t="s">
        <v>156</v>
      </c>
    </row>
    <row r="190" s="2" customFormat="1" ht="24.15" customHeight="1">
      <c r="A190" s="37"/>
      <c r="B190" s="171"/>
      <c r="C190" s="172" t="s">
        <v>349</v>
      </c>
      <c r="D190" s="172" t="s">
        <v>158</v>
      </c>
      <c r="E190" s="173" t="s">
        <v>350</v>
      </c>
      <c r="F190" s="174" t="s">
        <v>351</v>
      </c>
      <c r="G190" s="175" t="s">
        <v>173</v>
      </c>
      <c r="H190" s="176">
        <v>170</v>
      </c>
      <c r="I190" s="177"/>
      <c r="J190" s="178">
        <f>ROUND(I190*H190,2)</f>
        <v>0</v>
      </c>
      <c r="K190" s="174" t="s">
        <v>162</v>
      </c>
      <c r="L190" s="38"/>
      <c r="M190" s="179" t="s">
        <v>3</v>
      </c>
      <c r="N190" s="180" t="s">
        <v>43</v>
      </c>
      <c r="O190" s="71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163</v>
      </c>
      <c r="AT190" s="183" t="s">
        <v>158</v>
      </c>
      <c r="AU190" s="183" t="s">
        <v>82</v>
      </c>
      <c r="AY190" s="18" t="s">
        <v>156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80</v>
      </c>
      <c r="BK190" s="184">
        <f>ROUND(I190*H190,2)</f>
        <v>0</v>
      </c>
      <c r="BL190" s="18" t="s">
        <v>163</v>
      </c>
      <c r="BM190" s="183" t="s">
        <v>352</v>
      </c>
    </row>
    <row r="191" s="2" customFormat="1">
      <c r="A191" s="37"/>
      <c r="B191" s="38"/>
      <c r="C191" s="37"/>
      <c r="D191" s="185" t="s">
        <v>165</v>
      </c>
      <c r="E191" s="37"/>
      <c r="F191" s="186" t="s">
        <v>353</v>
      </c>
      <c r="G191" s="37"/>
      <c r="H191" s="37"/>
      <c r="I191" s="187"/>
      <c r="J191" s="37"/>
      <c r="K191" s="37"/>
      <c r="L191" s="38"/>
      <c r="M191" s="188"/>
      <c r="N191" s="189"/>
      <c r="O191" s="71"/>
      <c r="P191" s="71"/>
      <c r="Q191" s="71"/>
      <c r="R191" s="71"/>
      <c r="S191" s="71"/>
      <c r="T191" s="72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165</v>
      </c>
      <c r="AU191" s="18" t="s">
        <v>82</v>
      </c>
    </row>
    <row r="192" s="2" customFormat="1">
      <c r="A192" s="37"/>
      <c r="B192" s="38"/>
      <c r="C192" s="37"/>
      <c r="D192" s="190" t="s">
        <v>167</v>
      </c>
      <c r="E192" s="37"/>
      <c r="F192" s="191" t="s">
        <v>354</v>
      </c>
      <c r="G192" s="37"/>
      <c r="H192" s="37"/>
      <c r="I192" s="187"/>
      <c r="J192" s="37"/>
      <c r="K192" s="37"/>
      <c r="L192" s="38"/>
      <c r="M192" s="188"/>
      <c r="N192" s="189"/>
      <c r="O192" s="71"/>
      <c r="P192" s="71"/>
      <c r="Q192" s="71"/>
      <c r="R192" s="71"/>
      <c r="S192" s="71"/>
      <c r="T192" s="72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167</v>
      </c>
      <c r="AU192" s="18" t="s">
        <v>82</v>
      </c>
    </row>
    <row r="193" s="13" customFormat="1">
      <c r="A193" s="13"/>
      <c r="B193" s="192"/>
      <c r="C193" s="13"/>
      <c r="D193" s="185" t="s">
        <v>169</v>
      </c>
      <c r="E193" s="13"/>
      <c r="F193" s="194" t="s">
        <v>303</v>
      </c>
      <c r="G193" s="13"/>
      <c r="H193" s="195">
        <v>170</v>
      </c>
      <c r="I193" s="196"/>
      <c r="J193" s="13"/>
      <c r="K193" s="13"/>
      <c r="L193" s="192"/>
      <c r="M193" s="197"/>
      <c r="N193" s="198"/>
      <c r="O193" s="198"/>
      <c r="P193" s="198"/>
      <c r="Q193" s="198"/>
      <c r="R193" s="198"/>
      <c r="S193" s="198"/>
      <c r="T193" s="19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3" t="s">
        <v>169</v>
      </c>
      <c r="AU193" s="193" t="s">
        <v>82</v>
      </c>
      <c r="AV193" s="13" t="s">
        <v>82</v>
      </c>
      <c r="AW193" s="13" t="s">
        <v>4</v>
      </c>
      <c r="AX193" s="13" t="s">
        <v>80</v>
      </c>
      <c r="AY193" s="193" t="s">
        <v>156</v>
      </c>
    </row>
    <row r="194" s="2" customFormat="1" ht="24.15" customHeight="1">
      <c r="A194" s="37"/>
      <c r="B194" s="171"/>
      <c r="C194" s="172" t="s">
        <v>355</v>
      </c>
      <c r="D194" s="172" t="s">
        <v>158</v>
      </c>
      <c r="E194" s="173" t="s">
        <v>356</v>
      </c>
      <c r="F194" s="174" t="s">
        <v>357</v>
      </c>
      <c r="G194" s="175" t="s">
        <v>173</v>
      </c>
      <c r="H194" s="176">
        <v>15</v>
      </c>
      <c r="I194" s="177"/>
      <c r="J194" s="178">
        <f>ROUND(I194*H194,2)</f>
        <v>0</v>
      </c>
      <c r="K194" s="174" t="s">
        <v>162</v>
      </c>
      <c r="L194" s="38"/>
      <c r="M194" s="179" t="s">
        <v>3</v>
      </c>
      <c r="N194" s="180" t="s">
        <v>43</v>
      </c>
      <c r="O194" s="71"/>
      <c r="P194" s="181">
        <f>O194*H194</f>
        <v>0</v>
      </c>
      <c r="Q194" s="181">
        <v>0</v>
      </c>
      <c r="R194" s="181">
        <f>Q194*H194</f>
        <v>0</v>
      </c>
      <c r="S194" s="181">
        <v>0</v>
      </c>
      <c r="T194" s="18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3" t="s">
        <v>163</v>
      </c>
      <c r="AT194" s="183" t="s">
        <v>158</v>
      </c>
      <c r="AU194" s="183" t="s">
        <v>82</v>
      </c>
      <c r="AY194" s="18" t="s">
        <v>156</v>
      </c>
      <c r="BE194" s="184">
        <f>IF(N194="základní",J194,0)</f>
        <v>0</v>
      </c>
      <c r="BF194" s="184">
        <f>IF(N194="snížená",J194,0)</f>
        <v>0</v>
      </c>
      <c r="BG194" s="184">
        <f>IF(N194="zákl. přenesená",J194,0)</f>
        <v>0</v>
      </c>
      <c r="BH194" s="184">
        <f>IF(N194="sníž. přenesená",J194,0)</f>
        <v>0</v>
      </c>
      <c r="BI194" s="184">
        <f>IF(N194="nulová",J194,0)</f>
        <v>0</v>
      </c>
      <c r="BJ194" s="18" t="s">
        <v>80</v>
      </c>
      <c r="BK194" s="184">
        <f>ROUND(I194*H194,2)</f>
        <v>0</v>
      </c>
      <c r="BL194" s="18" t="s">
        <v>163</v>
      </c>
      <c r="BM194" s="183" t="s">
        <v>358</v>
      </c>
    </row>
    <row r="195" s="2" customFormat="1">
      <c r="A195" s="37"/>
      <c r="B195" s="38"/>
      <c r="C195" s="37"/>
      <c r="D195" s="185" t="s">
        <v>165</v>
      </c>
      <c r="E195" s="37"/>
      <c r="F195" s="186" t="s">
        <v>359</v>
      </c>
      <c r="G195" s="37"/>
      <c r="H195" s="37"/>
      <c r="I195" s="187"/>
      <c r="J195" s="37"/>
      <c r="K195" s="37"/>
      <c r="L195" s="38"/>
      <c r="M195" s="188"/>
      <c r="N195" s="189"/>
      <c r="O195" s="71"/>
      <c r="P195" s="71"/>
      <c r="Q195" s="71"/>
      <c r="R195" s="71"/>
      <c r="S195" s="71"/>
      <c r="T195" s="72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165</v>
      </c>
      <c r="AU195" s="18" t="s">
        <v>82</v>
      </c>
    </row>
    <row r="196" s="2" customFormat="1">
      <c r="A196" s="37"/>
      <c r="B196" s="38"/>
      <c r="C196" s="37"/>
      <c r="D196" s="190" t="s">
        <v>167</v>
      </c>
      <c r="E196" s="37"/>
      <c r="F196" s="191" t="s">
        <v>360</v>
      </c>
      <c r="G196" s="37"/>
      <c r="H196" s="37"/>
      <c r="I196" s="187"/>
      <c r="J196" s="37"/>
      <c r="K196" s="37"/>
      <c r="L196" s="38"/>
      <c r="M196" s="188"/>
      <c r="N196" s="189"/>
      <c r="O196" s="71"/>
      <c r="P196" s="71"/>
      <c r="Q196" s="71"/>
      <c r="R196" s="71"/>
      <c r="S196" s="71"/>
      <c r="T196" s="72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167</v>
      </c>
      <c r="AU196" s="18" t="s">
        <v>82</v>
      </c>
    </row>
    <row r="197" s="13" customFormat="1">
      <c r="A197" s="13"/>
      <c r="B197" s="192"/>
      <c r="C197" s="13"/>
      <c r="D197" s="185" t="s">
        <v>169</v>
      </c>
      <c r="E197" s="13"/>
      <c r="F197" s="194" t="s">
        <v>310</v>
      </c>
      <c r="G197" s="13"/>
      <c r="H197" s="195">
        <v>15</v>
      </c>
      <c r="I197" s="196"/>
      <c r="J197" s="13"/>
      <c r="K197" s="13"/>
      <c r="L197" s="192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3" t="s">
        <v>169</v>
      </c>
      <c r="AU197" s="193" t="s">
        <v>82</v>
      </c>
      <c r="AV197" s="13" t="s">
        <v>82</v>
      </c>
      <c r="AW197" s="13" t="s">
        <v>4</v>
      </c>
      <c r="AX197" s="13" t="s">
        <v>80</v>
      </c>
      <c r="AY197" s="193" t="s">
        <v>156</v>
      </c>
    </row>
    <row r="198" s="2" customFormat="1" ht="24.15" customHeight="1">
      <c r="A198" s="37"/>
      <c r="B198" s="171"/>
      <c r="C198" s="172" t="s">
        <v>202</v>
      </c>
      <c r="D198" s="172" t="s">
        <v>158</v>
      </c>
      <c r="E198" s="173" t="s">
        <v>361</v>
      </c>
      <c r="F198" s="174" t="s">
        <v>362</v>
      </c>
      <c r="G198" s="175" t="s">
        <v>173</v>
      </c>
      <c r="H198" s="176">
        <v>10</v>
      </c>
      <c r="I198" s="177"/>
      <c r="J198" s="178">
        <f>ROUND(I198*H198,2)</f>
        <v>0</v>
      </c>
      <c r="K198" s="174" t="s">
        <v>162</v>
      </c>
      <c r="L198" s="38"/>
      <c r="M198" s="179" t="s">
        <v>3</v>
      </c>
      <c r="N198" s="180" t="s">
        <v>43</v>
      </c>
      <c r="O198" s="71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3" t="s">
        <v>163</v>
      </c>
      <c r="AT198" s="183" t="s">
        <v>158</v>
      </c>
      <c r="AU198" s="183" t="s">
        <v>82</v>
      </c>
      <c r="AY198" s="18" t="s">
        <v>156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8" t="s">
        <v>80</v>
      </c>
      <c r="BK198" s="184">
        <f>ROUND(I198*H198,2)</f>
        <v>0</v>
      </c>
      <c r="BL198" s="18" t="s">
        <v>163</v>
      </c>
      <c r="BM198" s="183" t="s">
        <v>363</v>
      </c>
    </row>
    <row r="199" s="2" customFormat="1">
      <c r="A199" s="37"/>
      <c r="B199" s="38"/>
      <c r="C199" s="37"/>
      <c r="D199" s="185" t="s">
        <v>165</v>
      </c>
      <c r="E199" s="37"/>
      <c r="F199" s="186" t="s">
        <v>364</v>
      </c>
      <c r="G199" s="37"/>
      <c r="H199" s="37"/>
      <c r="I199" s="187"/>
      <c r="J199" s="37"/>
      <c r="K199" s="37"/>
      <c r="L199" s="38"/>
      <c r="M199" s="188"/>
      <c r="N199" s="189"/>
      <c r="O199" s="71"/>
      <c r="P199" s="71"/>
      <c r="Q199" s="71"/>
      <c r="R199" s="71"/>
      <c r="S199" s="71"/>
      <c r="T199" s="72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165</v>
      </c>
      <c r="AU199" s="18" t="s">
        <v>82</v>
      </c>
    </row>
    <row r="200" s="2" customFormat="1">
      <c r="A200" s="37"/>
      <c r="B200" s="38"/>
      <c r="C200" s="37"/>
      <c r="D200" s="190" t="s">
        <v>167</v>
      </c>
      <c r="E200" s="37"/>
      <c r="F200" s="191" t="s">
        <v>365</v>
      </c>
      <c r="G200" s="37"/>
      <c r="H200" s="37"/>
      <c r="I200" s="187"/>
      <c r="J200" s="37"/>
      <c r="K200" s="37"/>
      <c r="L200" s="38"/>
      <c r="M200" s="188"/>
      <c r="N200" s="189"/>
      <c r="O200" s="71"/>
      <c r="P200" s="71"/>
      <c r="Q200" s="71"/>
      <c r="R200" s="71"/>
      <c r="S200" s="71"/>
      <c r="T200" s="72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167</v>
      </c>
      <c r="AU200" s="18" t="s">
        <v>82</v>
      </c>
    </row>
    <row r="201" s="13" customFormat="1">
      <c r="A201" s="13"/>
      <c r="B201" s="192"/>
      <c r="C201" s="13"/>
      <c r="D201" s="185" t="s">
        <v>169</v>
      </c>
      <c r="E201" s="13"/>
      <c r="F201" s="194" t="s">
        <v>317</v>
      </c>
      <c r="G201" s="13"/>
      <c r="H201" s="195">
        <v>10</v>
      </c>
      <c r="I201" s="196"/>
      <c r="J201" s="13"/>
      <c r="K201" s="13"/>
      <c r="L201" s="192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169</v>
      </c>
      <c r="AU201" s="193" t="s">
        <v>82</v>
      </c>
      <c r="AV201" s="13" t="s">
        <v>82</v>
      </c>
      <c r="AW201" s="13" t="s">
        <v>4</v>
      </c>
      <c r="AX201" s="13" t="s">
        <v>80</v>
      </c>
      <c r="AY201" s="193" t="s">
        <v>156</v>
      </c>
    </row>
    <row r="202" s="2" customFormat="1" ht="24.15" customHeight="1">
      <c r="A202" s="37"/>
      <c r="B202" s="171"/>
      <c r="C202" s="172" t="s">
        <v>366</v>
      </c>
      <c r="D202" s="172" t="s">
        <v>158</v>
      </c>
      <c r="E202" s="173" t="s">
        <v>367</v>
      </c>
      <c r="F202" s="174" t="s">
        <v>368</v>
      </c>
      <c r="G202" s="175" t="s">
        <v>173</v>
      </c>
      <c r="H202" s="176">
        <v>20</v>
      </c>
      <c r="I202" s="177"/>
      <c r="J202" s="178">
        <f>ROUND(I202*H202,2)</f>
        <v>0</v>
      </c>
      <c r="K202" s="174" t="s">
        <v>162</v>
      </c>
      <c r="L202" s="38"/>
      <c r="M202" s="179" t="s">
        <v>3</v>
      </c>
      <c r="N202" s="180" t="s">
        <v>43</v>
      </c>
      <c r="O202" s="71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3" t="s">
        <v>163</v>
      </c>
      <c r="AT202" s="183" t="s">
        <v>158</v>
      </c>
      <c r="AU202" s="183" t="s">
        <v>82</v>
      </c>
      <c r="AY202" s="18" t="s">
        <v>156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8" t="s">
        <v>80</v>
      </c>
      <c r="BK202" s="184">
        <f>ROUND(I202*H202,2)</f>
        <v>0</v>
      </c>
      <c r="BL202" s="18" t="s">
        <v>163</v>
      </c>
      <c r="BM202" s="183" t="s">
        <v>369</v>
      </c>
    </row>
    <row r="203" s="2" customFormat="1">
      <c r="A203" s="37"/>
      <c r="B203" s="38"/>
      <c r="C203" s="37"/>
      <c r="D203" s="185" t="s">
        <v>165</v>
      </c>
      <c r="E203" s="37"/>
      <c r="F203" s="186" t="s">
        <v>370</v>
      </c>
      <c r="G203" s="37"/>
      <c r="H203" s="37"/>
      <c r="I203" s="187"/>
      <c r="J203" s="37"/>
      <c r="K203" s="37"/>
      <c r="L203" s="38"/>
      <c r="M203" s="188"/>
      <c r="N203" s="189"/>
      <c r="O203" s="71"/>
      <c r="P203" s="71"/>
      <c r="Q203" s="71"/>
      <c r="R203" s="71"/>
      <c r="S203" s="71"/>
      <c r="T203" s="72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165</v>
      </c>
      <c r="AU203" s="18" t="s">
        <v>82</v>
      </c>
    </row>
    <row r="204" s="2" customFormat="1">
      <c r="A204" s="37"/>
      <c r="B204" s="38"/>
      <c r="C204" s="37"/>
      <c r="D204" s="190" t="s">
        <v>167</v>
      </c>
      <c r="E204" s="37"/>
      <c r="F204" s="191" t="s">
        <v>371</v>
      </c>
      <c r="G204" s="37"/>
      <c r="H204" s="37"/>
      <c r="I204" s="187"/>
      <c r="J204" s="37"/>
      <c r="K204" s="37"/>
      <c r="L204" s="38"/>
      <c r="M204" s="188"/>
      <c r="N204" s="189"/>
      <c r="O204" s="71"/>
      <c r="P204" s="71"/>
      <c r="Q204" s="71"/>
      <c r="R204" s="71"/>
      <c r="S204" s="71"/>
      <c r="T204" s="72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167</v>
      </c>
      <c r="AU204" s="18" t="s">
        <v>82</v>
      </c>
    </row>
    <row r="205" s="13" customFormat="1">
      <c r="A205" s="13"/>
      <c r="B205" s="192"/>
      <c r="C205" s="13"/>
      <c r="D205" s="185" t="s">
        <v>169</v>
      </c>
      <c r="E205" s="13"/>
      <c r="F205" s="194" t="s">
        <v>324</v>
      </c>
      <c r="G205" s="13"/>
      <c r="H205" s="195">
        <v>20</v>
      </c>
      <c r="I205" s="196"/>
      <c r="J205" s="13"/>
      <c r="K205" s="13"/>
      <c r="L205" s="192"/>
      <c r="M205" s="197"/>
      <c r="N205" s="198"/>
      <c r="O205" s="198"/>
      <c r="P205" s="198"/>
      <c r="Q205" s="198"/>
      <c r="R205" s="198"/>
      <c r="S205" s="198"/>
      <c r="T205" s="19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3" t="s">
        <v>169</v>
      </c>
      <c r="AU205" s="193" t="s">
        <v>82</v>
      </c>
      <c r="AV205" s="13" t="s">
        <v>82</v>
      </c>
      <c r="AW205" s="13" t="s">
        <v>4</v>
      </c>
      <c r="AX205" s="13" t="s">
        <v>80</v>
      </c>
      <c r="AY205" s="193" t="s">
        <v>156</v>
      </c>
    </row>
    <row r="206" s="2" customFormat="1" ht="24.15" customHeight="1">
      <c r="A206" s="37"/>
      <c r="B206" s="171"/>
      <c r="C206" s="172" t="s">
        <v>372</v>
      </c>
      <c r="D206" s="172" t="s">
        <v>158</v>
      </c>
      <c r="E206" s="173" t="s">
        <v>373</v>
      </c>
      <c r="F206" s="174" t="s">
        <v>374</v>
      </c>
      <c r="G206" s="175" t="s">
        <v>161</v>
      </c>
      <c r="H206" s="176">
        <v>2220</v>
      </c>
      <c r="I206" s="177"/>
      <c r="J206" s="178">
        <f>ROUND(I206*H206,2)</f>
        <v>0</v>
      </c>
      <c r="K206" s="174" t="s">
        <v>162</v>
      </c>
      <c r="L206" s="38"/>
      <c r="M206" s="179" t="s">
        <v>3</v>
      </c>
      <c r="N206" s="180" t="s">
        <v>43</v>
      </c>
      <c r="O206" s="71"/>
      <c r="P206" s="181">
        <f>O206*H206</f>
        <v>0</v>
      </c>
      <c r="Q206" s="181">
        <v>0</v>
      </c>
      <c r="R206" s="181">
        <f>Q206*H206</f>
        <v>0</v>
      </c>
      <c r="S206" s="181">
        <v>0</v>
      </c>
      <c r="T206" s="182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3" t="s">
        <v>163</v>
      </c>
      <c r="AT206" s="183" t="s">
        <v>158</v>
      </c>
      <c r="AU206" s="183" t="s">
        <v>82</v>
      </c>
      <c r="AY206" s="18" t="s">
        <v>156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18" t="s">
        <v>80</v>
      </c>
      <c r="BK206" s="184">
        <f>ROUND(I206*H206,2)</f>
        <v>0</v>
      </c>
      <c r="BL206" s="18" t="s">
        <v>163</v>
      </c>
      <c r="BM206" s="183" t="s">
        <v>375</v>
      </c>
    </row>
    <row r="207" s="2" customFormat="1">
      <c r="A207" s="37"/>
      <c r="B207" s="38"/>
      <c r="C207" s="37"/>
      <c r="D207" s="185" t="s">
        <v>165</v>
      </c>
      <c r="E207" s="37"/>
      <c r="F207" s="186" t="s">
        <v>376</v>
      </c>
      <c r="G207" s="37"/>
      <c r="H207" s="37"/>
      <c r="I207" s="187"/>
      <c r="J207" s="37"/>
      <c r="K207" s="37"/>
      <c r="L207" s="38"/>
      <c r="M207" s="188"/>
      <c r="N207" s="189"/>
      <c r="O207" s="71"/>
      <c r="P207" s="71"/>
      <c r="Q207" s="71"/>
      <c r="R207" s="71"/>
      <c r="S207" s="71"/>
      <c r="T207" s="72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165</v>
      </c>
      <c r="AU207" s="18" t="s">
        <v>82</v>
      </c>
    </row>
    <row r="208" s="2" customFormat="1">
      <c r="A208" s="37"/>
      <c r="B208" s="38"/>
      <c r="C208" s="37"/>
      <c r="D208" s="190" t="s">
        <v>167</v>
      </c>
      <c r="E208" s="37"/>
      <c r="F208" s="191" t="s">
        <v>377</v>
      </c>
      <c r="G208" s="37"/>
      <c r="H208" s="37"/>
      <c r="I208" s="187"/>
      <c r="J208" s="37"/>
      <c r="K208" s="37"/>
      <c r="L208" s="38"/>
      <c r="M208" s="188"/>
      <c r="N208" s="189"/>
      <c r="O208" s="71"/>
      <c r="P208" s="71"/>
      <c r="Q208" s="71"/>
      <c r="R208" s="71"/>
      <c r="S208" s="71"/>
      <c r="T208" s="72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167</v>
      </c>
      <c r="AU208" s="18" t="s">
        <v>82</v>
      </c>
    </row>
    <row r="209" s="13" customFormat="1">
      <c r="A209" s="13"/>
      <c r="B209" s="192"/>
      <c r="C209" s="13"/>
      <c r="D209" s="185" t="s">
        <v>169</v>
      </c>
      <c r="E209" s="13"/>
      <c r="F209" s="194" t="s">
        <v>378</v>
      </c>
      <c r="G209" s="13"/>
      <c r="H209" s="195">
        <v>2220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3" t="s">
        <v>169</v>
      </c>
      <c r="AU209" s="193" t="s">
        <v>82</v>
      </c>
      <c r="AV209" s="13" t="s">
        <v>82</v>
      </c>
      <c r="AW209" s="13" t="s">
        <v>4</v>
      </c>
      <c r="AX209" s="13" t="s">
        <v>80</v>
      </c>
      <c r="AY209" s="193" t="s">
        <v>156</v>
      </c>
    </row>
    <row r="210" s="12" customFormat="1" ht="22.8" customHeight="1">
      <c r="A210" s="12"/>
      <c r="B210" s="158"/>
      <c r="C210" s="12"/>
      <c r="D210" s="159" t="s">
        <v>71</v>
      </c>
      <c r="E210" s="169" t="s">
        <v>209</v>
      </c>
      <c r="F210" s="169" t="s">
        <v>379</v>
      </c>
      <c r="G210" s="12"/>
      <c r="H210" s="12"/>
      <c r="I210" s="161"/>
      <c r="J210" s="170">
        <f>BK210</f>
        <v>0</v>
      </c>
      <c r="K210" s="12"/>
      <c r="L210" s="158"/>
      <c r="M210" s="163"/>
      <c r="N210" s="164"/>
      <c r="O210" s="164"/>
      <c r="P210" s="165">
        <f>SUM(P211:P218)</f>
        <v>0</v>
      </c>
      <c r="Q210" s="164"/>
      <c r="R210" s="165">
        <f>SUM(R211:R218)</f>
        <v>7.8959999999999999</v>
      </c>
      <c r="S210" s="164"/>
      <c r="T210" s="166">
        <f>SUM(T211:T218)</f>
        <v>163.84200000000001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9" t="s">
        <v>80</v>
      </c>
      <c r="AT210" s="167" t="s">
        <v>71</v>
      </c>
      <c r="AU210" s="167" t="s">
        <v>80</v>
      </c>
      <c r="AY210" s="159" t="s">
        <v>156</v>
      </c>
      <c r="BK210" s="168">
        <f>SUM(BK211:BK218)</f>
        <v>0</v>
      </c>
    </row>
    <row r="211" s="2" customFormat="1" ht="16.5" customHeight="1">
      <c r="A211" s="37"/>
      <c r="B211" s="171"/>
      <c r="C211" s="172" t="s">
        <v>380</v>
      </c>
      <c r="D211" s="172" t="s">
        <v>158</v>
      </c>
      <c r="E211" s="173" t="s">
        <v>381</v>
      </c>
      <c r="F211" s="174" t="s">
        <v>382</v>
      </c>
      <c r="G211" s="175" t="s">
        <v>383</v>
      </c>
      <c r="H211" s="176">
        <v>16.800000000000001</v>
      </c>
      <c r="I211" s="177"/>
      <c r="J211" s="178">
        <f>ROUND(I211*H211,2)</f>
        <v>0</v>
      </c>
      <c r="K211" s="174" t="s">
        <v>162</v>
      </c>
      <c r="L211" s="38"/>
      <c r="M211" s="179" t="s">
        <v>3</v>
      </c>
      <c r="N211" s="180" t="s">
        <v>43</v>
      </c>
      <c r="O211" s="71"/>
      <c r="P211" s="181">
        <f>O211*H211</f>
        <v>0</v>
      </c>
      <c r="Q211" s="181">
        <v>0.12</v>
      </c>
      <c r="R211" s="181">
        <f>Q211*H211</f>
        <v>2.016</v>
      </c>
      <c r="S211" s="181">
        <v>2.4900000000000002</v>
      </c>
      <c r="T211" s="182">
        <f>S211*H211</f>
        <v>41.832000000000008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3" t="s">
        <v>163</v>
      </c>
      <c r="AT211" s="183" t="s">
        <v>158</v>
      </c>
      <c r="AU211" s="183" t="s">
        <v>82</v>
      </c>
      <c r="AY211" s="18" t="s">
        <v>156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8" t="s">
        <v>80</v>
      </c>
      <c r="BK211" s="184">
        <f>ROUND(I211*H211,2)</f>
        <v>0</v>
      </c>
      <c r="BL211" s="18" t="s">
        <v>163</v>
      </c>
      <c r="BM211" s="183" t="s">
        <v>384</v>
      </c>
    </row>
    <row r="212" s="2" customFormat="1">
      <c r="A212" s="37"/>
      <c r="B212" s="38"/>
      <c r="C212" s="37"/>
      <c r="D212" s="185" t="s">
        <v>165</v>
      </c>
      <c r="E212" s="37"/>
      <c r="F212" s="186" t="s">
        <v>385</v>
      </c>
      <c r="G212" s="37"/>
      <c r="H212" s="37"/>
      <c r="I212" s="187"/>
      <c r="J212" s="37"/>
      <c r="K212" s="37"/>
      <c r="L212" s="38"/>
      <c r="M212" s="188"/>
      <c r="N212" s="189"/>
      <c r="O212" s="71"/>
      <c r="P212" s="71"/>
      <c r="Q212" s="71"/>
      <c r="R212" s="71"/>
      <c r="S212" s="71"/>
      <c r="T212" s="72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165</v>
      </c>
      <c r="AU212" s="18" t="s">
        <v>82</v>
      </c>
    </row>
    <row r="213" s="2" customFormat="1">
      <c r="A213" s="37"/>
      <c r="B213" s="38"/>
      <c r="C213" s="37"/>
      <c r="D213" s="190" t="s">
        <v>167</v>
      </c>
      <c r="E213" s="37"/>
      <c r="F213" s="191" t="s">
        <v>386</v>
      </c>
      <c r="G213" s="37"/>
      <c r="H213" s="37"/>
      <c r="I213" s="187"/>
      <c r="J213" s="37"/>
      <c r="K213" s="37"/>
      <c r="L213" s="38"/>
      <c r="M213" s="188"/>
      <c r="N213" s="189"/>
      <c r="O213" s="71"/>
      <c r="P213" s="71"/>
      <c r="Q213" s="71"/>
      <c r="R213" s="71"/>
      <c r="S213" s="71"/>
      <c r="T213" s="72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167</v>
      </c>
      <c r="AU213" s="18" t="s">
        <v>82</v>
      </c>
    </row>
    <row r="214" s="13" customFormat="1">
      <c r="A214" s="13"/>
      <c r="B214" s="192"/>
      <c r="C214" s="13"/>
      <c r="D214" s="185" t="s">
        <v>169</v>
      </c>
      <c r="E214" s="193" t="s">
        <v>3</v>
      </c>
      <c r="F214" s="194" t="s">
        <v>387</v>
      </c>
      <c r="G214" s="13"/>
      <c r="H214" s="195">
        <v>16.800000000000001</v>
      </c>
      <c r="I214" s="196"/>
      <c r="J214" s="13"/>
      <c r="K214" s="13"/>
      <c r="L214" s="192"/>
      <c r="M214" s="197"/>
      <c r="N214" s="198"/>
      <c r="O214" s="198"/>
      <c r="P214" s="198"/>
      <c r="Q214" s="198"/>
      <c r="R214" s="198"/>
      <c r="S214" s="198"/>
      <c r="T214" s="19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3" t="s">
        <v>169</v>
      </c>
      <c r="AU214" s="193" t="s">
        <v>82</v>
      </c>
      <c r="AV214" s="13" t="s">
        <v>82</v>
      </c>
      <c r="AW214" s="13" t="s">
        <v>33</v>
      </c>
      <c r="AX214" s="13" t="s">
        <v>80</v>
      </c>
      <c r="AY214" s="193" t="s">
        <v>156</v>
      </c>
    </row>
    <row r="215" s="2" customFormat="1" ht="16.5" customHeight="1">
      <c r="A215" s="37"/>
      <c r="B215" s="171"/>
      <c r="C215" s="172" t="s">
        <v>388</v>
      </c>
      <c r="D215" s="172" t="s">
        <v>158</v>
      </c>
      <c r="E215" s="173" t="s">
        <v>389</v>
      </c>
      <c r="F215" s="174" t="s">
        <v>390</v>
      </c>
      <c r="G215" s="175" t="s">
        <v>383</v>
      </c>
      <c r="H215" s="176">
        <v>49</v>
      </c>
      <c r="I215" s="177"/>
      <c r="J215" s="178">
        <f>ROUND(I215*H215,2)</f>
        <v>0</v>
      </c>
      <c r="K215" s="174" t="s">
        <v>162</v>
      </c>
      <c r="L215" s="38"/>
      <c r="M215" s="179" t="s">
        <v>3</v>
      </c>
      <c r="N215" s="180" t="s">
        <v>43</v>
      </c>
      <c r="O215" s="71"/>
      <c r="P215" s="181">
        <f>O215*H215</f>
        <v>0</v>
      </c>
      <c r="Q215" s="181">
        <v>0.12</v>
      </c>
      <c r="R215" s="181">
        <f>Q215*H215</f>
        <v>5.8799999999999999</v>
      </c>
      <c r="S215" s="181">
        <v>2.4900000000000002</v>
      </c>
      <c r="T215" s="182">
        <f>S215*H215</f>
        <v>122.01000000000001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3" t="s">
        <v>163</v>
      </c>
      <c r="AT215" s="183" t="s">
        <v>158</v>
      </c>
      <c r="AU215" s="183" t="s">
        <v>82</v>
      </c>
      <c r="AY215" s="18" t="s">
        <v>156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8" t="s">
        <v>80</v>
      </c>
      <c r="BK215" s="184">
        <f>ROUND(I215*H215,2)</f>
        <v>0</v>
      </c>
      <c r="BL215" s="18" t="s">
        <v>163</v>
      </c>
      <c r="BM215" s="183" t="s">
        <v>391</v>
      </c>
    </row>
    <row r="216" s="2" customFormat="1">
      <c r="A216" s="37"/>
      <c r="B216" s="38"/>
      <c r="C216" s="37"/>
      <c r="D216" s="185" t="s">
        <v>165</v>
      </c>
      <c r="E216" s="37"/>
      <c r="F216" s="186" t="s">
        <v>392</v>
      </c>
      <c r="G216" s="37"/>
      <c r="H216" s="37"/>
      <c r="I216" s="187"/>
      <c r="J216" s="37"/>
      <c r="K216" s="37"/>
      <c r="L216" s="38"/>
      <c r="M216" s="188"/>
      <c r="N216" s="189"/>
      <c r="O216" s="71"/>
      <c r="P216" s="71"/>
      <c r="Q216" s="71"/>
      <c r="R216" s="71"/>
      <c r="S216" s="71"/>
      <c r="T216" s="7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165</v>
      </c>
      <c r="AU216" s="18" t="s">
        <v>82</v>
      </c>
    </row>
    <row r="217" s="2" customFormat="1">
      <c r="A217" s="37"/>
      <c r="B217" s="38"/>
      <c r="C217" s="37"/>
      <c r="D217" s="190" t="s">
        <v>167</v>
      </c>
      <c r="E217" s="37"/>
      <c r="F217" s="191" t="s">
        <v>393</v>
      </c>
      <c r="G217" s="37"/>
      <c r="H217" s="37"/>
      <c r="I217" s="187"/>
      <c r="J217" s="37"/>
      <c r="K217" s="37"/>
      <c r="L217" s="38"/>
      <c r="M217" s="188"/>
      <c r="N217" s="189"/>
      <c r="O217" s="71"/>
      <c r="P217" s="71"/>
      <c r="Q217" s="71"/>
      <c r="R217" s="71"/>
      <c r="S217" s="71"/>
      <c r="T217" s="72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167</v>
      </c>
      <c r="AU217" s="18" t="s">
        <v>82</v>
      </c>
    </row>
    <row r="218" s="13" customFormat="1">
      <c r="A218" s="13"/>
      <c r="B218" s="192"/>
      <c r="C218" s="13"/>
      <c r="D218" s="185" t="s">
        <v>169</v>
      </c>
      <c r="E218" s="193" t="s">
        <v>3</v>
      </c>
      <c r="F218" s="194" t="s">
        <v>394</v>
      </c>
      <c r="G218" s="13"/>
      <c r="H218" s="195">
        <v>49</v>
      </c>
      <c r="I218" s="196"/>
      <c r="J218" s="13"/>
      <c r="K218" s="13"/>
      <c r="L218" s="192"/>
      <c r="M218" s="197"/>
      <c r="N218" s="198"/>
      <c r="O218" s="198"/>
      <c r="P218" s="198"/>
      <c r="Q218" s="198"/>
      <c r="R218" s="198"/>
      <c r="S218" s="198"/>
      <c r="T218" s="19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3" t="s">
        <v>169</v>
      </c>
      <c r="AU218" s="193" t="s">
        <v>82</v>
      </c>
      <c r="AV218" s="13" t="s">
        <v>82</v>
      </c>
      <c r="AW218" s="13" t="s">
        <v>33</v>
      </c>
      <c r="AX218" s="13" t="s">
        <v>80</v>
      </c>
      <c r="AY218" s="193" t="s">
        <v>156</v>
      </c>
    </row>
    <row r="219" s="12" customFormat="1" ht="22.8" customHeight="1">
      <c r="A219" s="12"/>
      <c r="B219" s="158"/>
      <c r="C219" s="12"/>
      <c r="D219" s="159" t="s">
        <v>71</v>
      </c>
      <c r="E219" s="169" t="s">
        <v>395</v>
      </c>
      <c r="F219" s="169" t="s">
        <v>396</v>
      </c>
      <c r="G219" s="12"/>
      <c r="H219" s="12"/>
      <c r="I219" s="161"/>
      <c r="J219" s="170">
        <f>BK219</f>
        <v>0</v>
      </c>
      <c r="K219" s="12"/>
      <c r="L219" s="158"/>
      <c r="M219" s="163"/>
      <c r="N219" s="164"/>
      <c r="O219" s="164"/>
      <c r="P219" s="165">
        <f>SUM(P220:P226)</f>
        <v>0</v>
      </c>
      <c r="Q219" s="164"/>
      <c r="R219" s="165">
        <f>SUM(R220:R226)</f>
        <v>0</v>
      </c>
      <c r="S219" s="164"/>
      <c r="T219" s="166">
        <f>SUM(T220:T226)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9" t="s">
        <v>80</v>
      </c>
      <c r="AT219" s="167" t="s">
        <v>71</v>
      </c>
      <c r="AU219" s="167" t="s">
        <v>80</v>
      </c>
      <c r="AY219" s="159" t="s">
        <v>156</v>
      </c>
      <c r="BK219" s="168">
        <f>SUM(BK220:BK226)</f>
        <v>0</v>
      </c>
    </row>
    <row r="220" s="2" customFormat="1" ht="24.15" customHeight="1">
      <c r="A220" s="37"/>
      <c r="B220" s="171"/>
      <c r="C220" s="172" t="s">
        <v>397</v>
      </c>
      <c r="D220" s="172" t="s">
        <v>158</v>
      </c>
      <c r="E220" s="173" t="s">
        <v>398</v>
      </c>
      <c r="F220" s="174" t="s">
        <v>399</v>
      </c>
      <c r="G220" s="175" t="s">
        <v>400</v>
      </c>
      <c r="H220" s="176">
        <v>163.84200000000001</v>
      </c>
      <c r="I220" s="177"/>
      <c r="J220" s="178">
        <f>ROUND(I220*H220,2)</f>
        <v>0</v>
      </c>
      <c r="K220" s="174" t="s">
        <v>162</v>
      </c>
      <c r="L220" s="38"/>
      <c r="M220" s="179" t="s">
        <v>3</v>
      </c>
      <c r="N220" s="180" t="s">
        <v>43</v>
      </c>
      <c r="O220" s="71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3" t="s">
        <v>163</v>
      </c>
      <c r="AT220" s="183" t="s">
        <v>158</v>
      </c>
      <c r="AU220" s="183" t="s">
        <v>82</v>
      </c>
      <c r="AY220" s="18" t="s">
        <v>156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80</v>
      </c>
      <c r="BK220" s="184">
        <f>ROUND(I220*H220,2)</f>
        <v>0</v>
      </c>
      <c r="BL220" s="18" t="s">
        <v>163</v>
      </c>
      <c r="BM220" s="183" t="s">
        <v>401</v>
      </c>
    </row>
    <row r="221" s="2" customFormat="1">
      <c r="A221" s="37"/>
      <c r="B221" s="38"/>
      <c r="C221" s="37"/>
      <c r="D221" s="185" t="s">
        <v>165</v>
      </c>
      <c r="E221" s="37"/>
      <c r="F221" s="186" t="s">
        <v>402</v>
      </c>
      <c r="G221" s="37"/>
      <c r="H221" s="37"/>
      <c r="I221" s="187"/>
      <c r="J221" s="37"/>
      <c r="K221" s="37"/>
      <c r="L221" s="38"/>
      <c r="M221" s="188"/>
      <c r="N221" s="189"/>
      <c r="O221" s="71"/>
      <c r="P221" s="71"/>
      <c r="Q221" s="71"/>
      <c r="R221" s="71"/>
      <c r="S221" s="71"/>
      <c r="T221" s="72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165</v>
      </c>
      <c r="AU221" s="18" t="s">
        <v>82</v>
      </c>
    </row>
    <row r="222" s="2" customFormat="1">
      <c r="A222" s="37"/>
      <c r="B222" s="38"/>
      <c r="C222" s="37"/>
      <c r="D222" s="190" t="s">
        <v>167</v>
      </c>
      <c r="E222" s="37"/>
      <c r="F222" s="191" t="s">
        <v>403</v>
      </c>
      <c r="G222" s="37"/>
      <c r="H222" s="37"/>
      <c r="I222" s="187"/>
      <c r="J222" s="37"/>
      <c r="K222" s="37"/>
      <c r="L222" s="38"/>
      <c r="M222" s="188"/>
      <c r="N222" s="189"/>
      <c r="O222" s="71"/>
      <c r="P222" s="71"/>
      <c r="Q222" s="71"/>
      <c r="R222" s="71"/>
      <c r="S222" s="71"/>
      <c r="T222" s="72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167</v>
      </c>
      <c r="AU222" s="18" t="s">
        <v>82</v>
      </c>
    </row>
    <row r="223" s="2" customFormat="1" ht="16.5" customHeight="1">
      <c r="A223" s="37"/>
      <c r="B223" s="171"/>
      <c r="C223" s="172" t="s">
        <v>404</v>
      </c>
      <c r="D223" s="172" t="s">
        <v>158</v>
      </c>
      <c r="E223" s="173" t="s">
        <v>405</v>
      </c>
      <c r="F223" s="174" t="s">
        <v>406</v>
      </c>
      <c r="G223" s="175" t="s">
        <v>400</v>
      </c>
      <c r="H223" s="176">
        <v>1474.578</v>
      </c>
      <c r="I223" s="177"/>
      <c r="J223" s="178">
        <f>ROUND(I223*H223,2)</f>
        <v>0</v>
      </c>
      <c r="K223" s="174" t="s">
        <v>162</v>
      </c>
      <c r="L223" s="38"/>
      <c r="M223" s="179" t="s">
        <v>3</v>
      </c>
      <c r="N223" s="180" t="s">
        <v>43</v>
      </c>
      <c r="O223" s="71"/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3" t="s">
        <v>163</v>
      </c>
      <c r="AT223" s="183" t="s">
        <v>158</v>
      </c>
      <c r="AU223" s="183" t="s">
        <v>82</v>
      </c>
      <c r="AY223" s="18" t="s">
        <v>156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8" t="s">
        <v>80</v>
      </c>
      <c r="BK223" s="184">
        <f>ROUND(I223*H223,2)</f>
        <v>0</v>
      </c>
      <c r="BL223" s="18" t="s">
        <v>163</v>
      </c>
      <c r="BM223" s="183" t="s">
        <v>407</v>
      </c>
    </row>
    <row r="224" s="2" customFormat="1">
      <c r="A224" s="37"/>
      <c r="B224" s="38"/>
      <c r="C224" s="37"/>
      <c r="D224" s="185" t="s">
        <v>165</v>
      </c>
      <c r="E224" s="37"/>
      <c r="F224" s="186" t="s">
        <v>408</v>
      </c>
      <c r="G224" s="37"/>
      <c r="H224" s="37"/>
      <c r="I224" s="187"/>
      <c r="J224" s="37"/>
      <c r="K224" s="37"/>
      <c r="L224" s="38"/>
      <c r="M224" s="188"/>
      <c r="N224" s="189"/>
      <c r="O224" s="71"/>
      <c r="P224" s="71"/>
      <c r="Q224" s="71"/>
      <c r="R224" s="71"/>
      <c r="S224" s="71"/>
      <c r="T224" s="72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165</v>
      </c>
      <c r="AU224" s="18" t="s">
        <v>82</v>
      </c>
    </row>
    <row r="225" s="2" customFormat="1">
      <c r="A225" s="37"/>
      <c r="B225" s="38"/>
      <c r="C225" s="37"/>
      <c r="D225" s="190" t="s">
        <v>167</v>
      </c>
      <c r="E225" s="37"/>
      <c r="F225" s="191" t="s">
        <v>409</v>
      </c>
      <c r="G225" s="37"/>
      <c r="H225" s="37"/>
      <c r="I225" s="187"/>
      <c r="J225" s="37"/>
      <c r="K225" s="37"/>
      <c r="L225" s="38"/>
      <c r="M225" s="188"/>
      <c r="N225" s="189"/>
      <c r="O225" s="71"/>
      <c r="P225" s="71"/>
      <c r="Q225" s="71"/>
      <c r="R225" s="71"/>
      <c r="S225" s="71"/>
      <c r="T225" s="72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167</v>
      </c>
      <c r="AU225" s="18" t="s">
        <v>82</v>
      </c>
    </row>
    <row r="226" s="13" customFormat="1">
      <c r="A226" s="13"/>
      <c r="B226" s="192"/>
      <c r="C226" s="13"/>
      <c r="D226" s="185" t="s">
        <v>169</v>
      </c>
      <c r="E226" s="193" t="s">
        <v>3</v>
      </c>
      <c r="F226" s="194" t="s">
        <v>410</v>
      </c>
      <c r="G226" s="13"/>
      <c r="H226" s="195">
        <v>1474.578</v>
      </c>
      <c r="I226" s="196"/>
      <c r="J226" s="13"/>
      <c r="K226" s="13"/>
      <c r="L226" s="192"/>
      <c r="M226" s="200"/>
      <c r="N226" s="201"/>
      <c r="O226" s="201"/>
      <c r="P226" s="201"/>
      <c r="Q226" s="201"/>
      <c r="R226" s="201"/>
      <c r="S226" s="201"/>
      <c r="T226" s="20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169</v>
      </c>
      <c r="AU226" s="193" t="s">
        <v>82</v>
      </c>
      <c r="AV226" s="13" t="s">
        <v>82</v>
      </c>
      <c r="AW226" s="13" t="s">
        <v>33</v>
      </c>
      <c r="AX226" s="13" t="s">
        <v>80</v>
      </c>
      <c r="AY226" s="193" t="s">
        <v>156</v>
      </c>
    </row>
    <row r="227" s="2" customFormat="1" ht="6.96" customHeight="1">
      <c r="A227" s="37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38"/>
      <c r="M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</sheetData>
  <autoFilter ref="C82:K2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111251102"/>
    <hyperlink ref="F92" r:id="rId2" display="https://podminky.urs.cz/item/CS_URS_2022_02/112101101"/>
    <hyperlink ref="F95" r:id="rId3" display="https://podminky.urs.cz/item/CS_URS_2022_02/112101101"/>
    <hyperlink ref="F98" r:id="rId4" display="https://podminky.urs.cz/item/CS_URS_2022_02/112101102"/>
    <hyperlink ref="F101" r:id="rId5" display="https://podminky.urs.cz/item/CS_URS_2022_02/112101103"/>
    <hyperlink ref="F104" r:id="rId6" display="https://podminky.urs.cz/item/CS_URS_2022_02/112101104"/>
    <hyperlink ref="F107" r:id="rId7" display="https://podminky.urs.cz/item/CS_URS_2022_02/112251101"/>
    <hyperlink ref="F111" r:id="rId8" display="https://podminky.urs.cz/item/CS_URS_2022_02/112251102"/>
    <hyperlink ref="F114" r:id="rId9" display="https://podminky.urs.cz/item/CS_URS_2022_02/112251103"/>
    <hyperlink ref="F117" r:id="rId10" display="https://podminky.urs.cz/item/CS_URS_2022_02/112251104"/>
    <hyperlink ref="F120" r:id="rId11" display="https://podminky.urs.cz/item/CS_URS_2022_02/162201401"/>
    <hyperlink ref="F123" r:id="rId12" display="https://podminky.urs.cz/item/CS_URS_2022_02/162201402"/>
    <hyperlink ref="F126" r:id="rId13" display="https://podminky.urs.cz/item/CS_URS_2022_02/162201403"/>
    <hyperlink ref="F129" r:id="rId14" display="https://podminky.urs.cz/item/CS_URS_2022_02/162201404"/>
    <hyperlink ref="F132" r:id="rId15" display="https://podminky.urs.cz/item/CS_URS_2022_02/162201411"/>
    <hyperlink ref="F135" r:id="rId16" display="https://podminky.urs.cz/item/CS_URS_2022_02/162201412"/>
    <hyperlink ref="F138" r:id="rId17" display="https://podminky.urs.cz/item/CS_URS_2022_02/162201413"/>
    <hyperlink ref="F141" r:id="rId18" display="https://podminky.urs.cz/item/CS_URS_2022_02/162201414"/>
    <hyperlink ref="F144" r:id="rId19" display="https://podminky.urs.cz/item/CS_URS_2022_02/162201421"/>
    <hyperlink ref="F147" r:id="rId20" display="https://podminky.urs.cz/item/CS_URS_2022_02/162201422"/>
    <hyperlink ref="F150" r:id="rId21" display="https://podminky.urs.cz/item/CS_URS_2022_02/162201423"/>
    <hyperlink ref="F153" r:id="rId22" display="https://podminky.urs.cz/item/CS_URS_2022_02/162201424"/>
    <hyperlink ref="F156" r:id="rId23" display="https://podminky.urs.cz/item/CS_URS_2022_02/162301501"/>
    <hyperlink ref="F160" r:id="rId24" display="https://podminky.urs.cz/item/CS_URS_2022_02/162301931"/>
    <hyperlink ref="F164" r:id="rId25" display="https://podminky.urs.cz/item/CS_URS_2022_02/162301932"/>
    <hyperlink ref="F168" r:id="rId26" display="https://podminky.urs.cz/item/CS_URS_2022_02/162301933"/>
    <hyperlink ref="F172" r:id="rId27" display="https://podminky.urs.cz/item/CS_URS_2022_02/162301934"/>
    <hyperlink ref="F176" r:id="rId28" display="https://podminky.urs.cz/item/CS_URS_2022_02/162301951"/>
    <hyperlink ref="F180" r:id="rId29" display="https://podminky.urs.cz/item/CS_URS_2022_02/162301952"/>
    <hyperlink ref="F184" r:id="rId30" display="https://podminky.urs.cz/item/CS_URS_2022_02/162301953"/>
    <hyperlink ref="F188" r:id="rId31" display="https://podminky.urs.cz/item/CS_URS_2022_02/162301954"/>
    <hyperlink ref="F192" r:id="rId32" display="https://podminky.urs.cz/item/CS_URS_2022_02/162301971"/>
    <hyperlink ref="F196" r:id="rId33" display="https://podminky.urs.cz/item/CS_URS_2022_02/162301972"/>
    <hyperlink ref="F200" r:id="rId34" display="https://podminky.urs.cz/item/CS_URS_2022_02/162301973"/>
    <hyperlink ref="F204" r:id="rId35" display="https://podminky.urs.cz/item/CS_URS_2022_02/162301974"/>
    <hyperlink ref="F208" r:id="rId36" display="https://podminky.urs.cz/item/CS_URS_2022_02/162301981"/>
    <hyperlink ref="F213" r:id="rId37" display="https://podminky.urs.cz/item/CS_URS_2022_02/962021112"/>
    <hyperlink ref="F217" r:id="rId38" display="https://podminky.urs.cz/item/CS_URS_2022_02/963021112"/>
    <hyperlink ref="F222" r:id="rId39" display="https://podminky.urs.cz/item/CS_URS_2022_02/997211511"/>
    <hyperlink ref="F225" r:id="rId40" display="https://podminky.urs.cz/item/CS_URS_2022_02/9972115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203" t="s">
        <v>411</v>
      </c>
      <c r="BA2" s="203" t="s">
        <v>3</v>
      </c>
      <c r="BB2" s="203" t="s">
        <v>3</v>
      </c>
      <c r="BC2" s="203" t="s">
        <v>412</v>
      </c>
      <c r="BD2" s="203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203" t="s">
        <v>413</v>
      </c>
      <c r="BA3" s="203" t="s">
        <v>3</v>
      </c>
      <c r="BB3" s="203" t="s">
        <v>3</v>
      </c>
      <c r="BC3" s="203" t="s">
        <v>414</v>
      </c>
      <c r="BD3" s="203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  <c r="AZ4" s="203" t="s">
        <v>415</v>
      </c>
      <c r="BA4" s="203" t="s">
        <v>3</v>
      </c>
      <c r="BB4" s="203" t="s">
        <v>3</v>
      </c>
      <c r="BC4" s="203" t="s">
        <v>416</v>
      </c>
      <c r="BD4" s="203" t="s">
        <v>82</v>
      </c>
    </row>
    <row r="5" s="1" customFormat="1" ht="6.96" customHeight="1">
      <c r="B5" s="21"/>
      <c r="L5" s="21"/>
      <c r="AZ5" s="203" t="s">
        <v>417</v>
      </c>
      <c r="BA5" s="203" t="s">
        <v>3</v>
      </c>
      <c r="BB5" s="203" t="s">
        <v>3</v>
      </c>
      <c r="BC5" s="203" t="s">
        <v>418</v>
      </c>
      <c r="BD5" s="203" t="s">
        <v>82</v>
      </c>
    </row>
    <row r="6" s="1" customFormat="1" ht="12" customHeight="1">
      <c r="B6" s="21"/>
      <c r="D6" s="31" t="s">
        <v>17</v>
      </c>
      <c r="L6" s="21"/>
      <c r="AZ6" s="203" t="s">
        <v>419</v>
      </c>
      <c r="BA6" s="203" t="s">
        <v>3</v>
      </c>
      <c r="BB6" s="203" t="s">
        <v>3</v>
      </c>
      <c r="BC6" s="203" t="s">
        <v>420</v>
      </c>
      <c r="BD6" s="203" t="s">
        <v>82</v>
      </c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  <c r="AZ7" s="203" t="s">
        <v>421</v>
      </c>
      <c r="BA7" s="203" t="s">
        <v>3</v>
      </c>
      <c r="BB7" s="203" t="s">
        <v>3</v>
      </c>
      <c r="BC7" s="203" t="s">
        <v>422</v>
      </c>
      <c r="BD7" s="203" t="s">
        <v>82</v>
      </c>
    </row>
    <row r="8" s="1" customFormat="1" ht="12" customHeight="1">
      <c r="B8" s="21"/>
      <c r="D8" s="31" t="s">
        <v>130</v>
      </c>
      <c r="L8" s="21"/>
      <c r="AZ8" s="203" t="s">
        <v>423</v>
      </c>
      <c r="BA8" s="203" t="s">
        <v>3</v>
      </c>
      <c r="BB8" s="203" t="s">
        <v>3</v>
      </c>
      <c r="BC8" s="203" t="s">
        <v>424</v>
      </c>
      <c r="BD8" s="203" t="s">
        <v>82</v>
      </c>
    </row>
    <row r="9" s="2" customFormat="1" ht="16.5" customHeight="1">
      <c r="A9" s="37"/>
      <c r="B9" s="38"/>
      <c r="C9" s="37"/>
      <c r="D9" s="37"/>
      <c r="E9" s="122" t="s">
        <v>425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203" t="s">
        <v>426</v>
      </c>
      <c r="BA9" s="203" t="s">
        <v>3</v>
      </c>
      <c r="BB9" s="203" t="s">
        <v>3</v>
      </c>
      <c r="BC9" s="203" t="s">
        <v>427</v>
      </c>
      <c r="BD9" s="203" t="s">
        <v>82</v>
      </c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429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430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132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ROUND(J93,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ROUND((SUM(BE93:BE255)),  2)</f>
        <v>0</v>
      </c>
      <c r="G35" s="37"/>
      <c r="H35" s="37"/>
      <c r="I35" s="130">
        <v>0.20999999999999999</v>
      </c>
      <c r="J35" s="129">
        <f>ROUND(((SUM(BE93:BE255))*I35),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ROUND((SUM(BF93:BF255)),  2)</f>
        <v>0</v>
      </c>
      <c r="G36" s="37"/>
      <c r="H36" s="37"/>
      <c r="I36" s="130">
        <v>0.14999999999999999</v>
      </c>
      <c r="J36" s="129">
        <f>ROUND(((SUM(BF93:BF255))*I36),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ROUND((SUM(BG93:BG255)),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ROUND((SUM(BH93:BH255)),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ROUND((SUM(BI93:BI255)),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425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I etapa A - přímé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VPH s.r.o.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 xml:space="preserve"> 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J93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J94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138</v>
      </c>
      <c r="E65" s="146"/>
      <c r="F65" s="146"/>
      <c r="G65" s="146"/>
      <c r="H65" s="146"/>
      <c r="I65" s="146"/>
      <c r="J65" s="147">
        <f>J95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431</v>
      </c>
      <c r="E66" s="146"/>
      <c r="F66" s="146"/>
      <c r="G66" s="146"/>
      <c r="H66" s="146"/>
      <c r="I66" s="146"/>
      <c r="J66" s="147">
        <f>J154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4"/>
      <c r="C67" s="10"/>
      <c r="D67" s="145" t="s">
        <v>432</v>
      </c>
      <c r="E67" s="146"/>
      <c r="F67" s="146"/>
      <c r="G67" s="146"/>
      <c r="H67" s="146"/>
      <c r="I67" s="146"/>
      <c r="J67" s="147">
        <f>J162</f>
        <v>0</v>
      </c>
      <c r="K67" s="10"/>
      <c r="L67" s="14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4"/>
      <c r="C68" s="10"/>
      <c r="D68" s="145" t="s">
        <v>139</v>
      </c>
      <c r="E68" s="146"/>
      <c r="F68" s="146"/>
      <c r="G68" s="146"/>
      <c r="H68" s="146"/>
      <c r="I68" s="146"/>
      <c r="J68" s="147">
        <f>J198</f>
        <v>0</v>
      </c>
      <c r="K68" s="10"/>
      <c r="L68" s="1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4"/>
      <c r="C69" s="10"/>
      <c r="D69" s="145" t="s">
        <v>433</v>
      </c>
      <c r="E69" s="146"/>
      <c r="F69" s="146"/>
      <c r="G69" s="146"/>
      <c r="H69" s="146"/>
      <c r="I69" s="146"/>
      <c r="J69" s="147">
        <f>J241</f>
        <v>0</v>
      </c>
      <c r="K69" s="10"/>
      <c r="L69" s="14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40"/>
      <c r="C70" s="9"/>
      <c r="D70" s="141" t="s">
        <v>434</v>
      </c>
      <c r="E70" s="142"/>
      <c r="F70" s="142"/>
      <c r="G70" s="142"/>
      <c r="H70" s="142"/>
      <c r="I70" s="142"/>
      <c r="J70" s="143">
        <f>J245</f>
        <v>0</v>
      </c>
      <c r="K70" s="9"/>
      <c r="L70" s="14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44"/>
      <c r="C71" s="10"/>
      <c r="D71" s="145" t="s">
        <v>435</v>
      </c>
      <c r="E71" s="146"/>
      <c r="F71" s="146"/>
      <c r="G71" s="146"/>
      <c r="H71" s="146"/>
      <c r="I71" s="146"/>
      <c r="J71" s="147">
        <f>J246</f>
        <v>0</v>
      </c>
      <c r="K71" s="10"/>
      <c r="L71" s="14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7"/>
      <c r="B72" s="38"/>
      <c r="C72" s="37"/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="2" customFormat="1" ht="6.96" customHeight="1">
      <c r="A77" s="37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4.96" customHeight="1">
      <c r="A78" s="37"/>
      <c r="B78" s="38"/>
      <c r="C78" s="22" t="s">
        <v>141</v>
      </c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17</v>
      </c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7"/>
      <c r="D81" s="37"/>
      <c r="E81" s="122" t="str">
        <f>E7</f>
        <v>Cyklostezka Šluknov - Fukov I. etapa (2022)</v>
      </c>
      <c r="F81" s="31"/>
      <c r="G81" s="31"/>
      <c r="H81" s="31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" customFormat="1" ht="12" customHeight="1">
      <c r="B82" s="21"/>
      <c r="C82" s="31" t="s">
        <v>130</v>
      </c>
      <c r="L82" s="21"/>
    </row>
    <row r="83" s="2" customFormat="1" ht="16.5" customHeight="1">
      <c r="A83" s="37"/>
      <c r="B83" s="38"/>
      <c r="C83" s="37"/>
      <c r="D83" s="37"/>
      <c r="E83" s="122" t="s">
        <v>425</v>
      </c>
      <c r="F83" s="37"/>
      <c r="G83" s="37"/>
      <c r="H83" s="37"/>
      <c r="I83" s="37"/>
      <c r="J83" s="37"/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428</v>
      </c>
      <c r="D84" s="37"/>
      <c r="E84" s="37"/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1" t="str">
        <f>E11</f>
        <v>I etapa A - přímé výdaje</v>
      </c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7"/>
      <c r="E87" s="37"/>
      <c r="F87" s="26" t="str">
        <f>F14</f>
        <v>Šluknov</v>
      </c>
      <c r="G87" s="37"/>
      <c r="H87" s="37"/>
      <c r="I87" s="31" t="s">
        <v>23</v>
      </c>
      <c r="J87" s="63" t="str">
        <f>IF(J14="","",J14)</f>
        <v>16. 11. 2022</v>
      </c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12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7"/>
      <c r="E89" s="37"/>
      <c r="F89" s="26" t="str">
        <f>E17</f>
        <v>Město Šluknov</v>
      </c>
      <c r="G89" s="37"/>
      <c r="H89" s="37"/>
      <c r="I89" s="31" t="s">
        <v>31</v>
      </c>
      <c r="J89" s="35" t="str">
        <f>E23</f>
        <v>VPH s.r.o.</v>
      </c>
      <c r="K89" s="37"/>
      <c r="L89" s="12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7"/>
      <c r="E90" s="37"/>
      <c r="F90" s="26" t="str">
        <f>IF(E20="","",E20)</f>
        <v>Vyplň údaj</v>
      </c>
      <c r="G90" s="37"/>
      <c r="H90" s="37"/>
      <c r="I90" s="31" t="s">
        <v>34</v>
      </c>
      <c r="J90" s="35" t="str">
        <f>E26</f>
        <v xml:space="preserve"> </v>
      </c>
      <c r="K90" s="37"/>
      <c r="L90" s="12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12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1" customFormat="1" ht="29.28" customHeight="1">
      <c r="A92" s="148"/>
      <c r="B92" s="149"/>
      <c r="C92" s="150" t="s">
        <v>142</v>
      </c>
      <c r="D92" s="151" t="s">
        <v>57</v>
      </c>
      <c r="E92" s="151" t="s">
        <v>53</v>
      </c>
      <c r="F92" s="151" t="s">
        <v>54</v>
      </c>
      <c r="G92" s="151" t="s">
        <v>143</v>
      </c>
      <c r="H92" s="151" t="s">
        <v>144</v>
      </c>
      <c r="I92" s="151" t="s">
        <v>145</v>
      </c>
      <c r="J92" s="151" t="s">
        <v>135</v>
      </c>
      <c r="K92" s="152" t="s">
        <v>146</v>
      </c>
      <c r="L92" s="153"/>
      <c r="M92" s="79" t="s">
        <v>3</v>
      </c>
      <c r="N92" s="80" t="s">
        <v>42</v>
      </c>
      <c r="O92" s="80" t="s">
        <v>147</v>
      </c>
      <c r="P92" s="80" t="s">
        <v>148</v>
      </c>
      <c r="Q92" s="80" t="s">
        <v>149</v>
      </c>
      <c r="R92" s="80" t="s">
        <v>150</v>
      </c>
      <c r="S92" s="80" t="s">
        <v>151</v>
      </c>
      <c r="T92" s="81" t="s">
        <v>152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="2" customFormat="1" ht="22.8" customHeight="1">
      <c r="A93" s="37"/>
      <c r="B93" s="38"/>
      <c r="C93" s="86" t="s">
        <v>153</v>
      </c>
      <c r="D93" s="37"/>
      <c r="E93" s="37"/>
      <c r="F93" s="37"/>
      <c r="G93" s="37"/>
      <c r="H93" s="37"/>
      <c r="I93" s="37"/>
      <c r="J93" s="154">
        <f>BK93</f>
        <v>0</v>
      </c>
      <c r="K93" s="37"/>
      <c r="L93" s="38"/>
      <c r="M93" s="82"/>
      <c r="N93" s="67"/>
      <c r="O93" s="83"/>
      <c r="P93" s="155">
        <f>P94+P245</f>
        <v>0</v>
      </c>
      <c r="Q93" s="83"/>
      <c r="R93" s="155">
        <f>R94+R245</f>
        <v>5420.5982400000012</v>
      </c>
      <c r="S93" s="83"/>
      <c r="T93" s="156">
        <f>T94+T245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71</v>
      </c>
      <c r="AU93" s="18" t="s">
        <v>136</v>
      </c>
      <c r="BK93" s="157">
        <f>BK94+BK245</f>
        <v>0</v>
      </c>
    </row>
    <row r="94" s="12" customFormat="1" ht="25.92" customHeight="1">
      <c r="A94" s="12"/>
      <c r="B94" s="158"/>
      <c r="C94" s="12"/>
      <c r="D94" s="159" t="s">
        <v>71</v>
      </c>
      <c r="E94" s="160" t="s">
        <v>154</v>
      </c>
      <c r="F94" s="160" t="s">
        <v>155</v>
      </c>
      <c r="G94" s="12"/>
      <c r="H94" s="12"/>
      <c r="I94" s="161"/>
      <c r="J94" s="162">
        <f>BK94</f>
        <v>0</v>
      </c>
      <c r="K94" s="12"/>
      <c r="L94" s="158"/>
      <c r="M94" s="163"/>
      <c r="N94" s="164"/>
      <c r="O94" s="164"/>
      <c r="P94" s="165">
        <f>P95+P154+P162+P198+P241</f>
        <v>0</v>
      </c>
      <c r="Q94" s="164"/>
      <c r="R94" s="165">
        <f>R95+R154+R162+R198+R241</f>
        <v>5420.155557000001</v>
      </c>
      <c r="S94" s="164"/>
      <c r="T94" s="166">
        <f>T95+T154+T162+T198+T241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9" t="s">
        <v>80</v>
      </c>
      <c r="AT94" s="167" t="s">
        <v>71</v>
      </c>
      <c r="AU94" s="167" t="s">
        <v>72</v>
      </c>
      <c r="AY94" s="159" t="s">
        <v>156</v>
      </c>
      <c r="BK94" s="168">
        <f>BK95+BK154+BK162+BK198+BK241</f>
        <v>0</v>
      </c>
    </row>
    <row r="95" s="12" customFormat="1" ht="22.8" customHeight="1">
      <c r="A95" s="12"/>
      <c r="B95" s="158"/>
      <c r="C95" s="12"/>
      <c r="D95" s="159" t="s">
        <v>71</v>
      </c>
      <c r="E95" s="169" t="s">
        <v>80</v>
      </c>
      <c r="F95" s="169" t="s">
        <v>157</v>
      </c>
      <c r="G95" s="12"/>
      <c r="H95" s="12"/>
      <c r="I95" s="161"/>
      <c r="J95" s="170">
        <f>BK95</f>
        <v>0</v>
      </c>
      <c r="K95" s="12"/>
      <c r="L95" s="158"/>
      <c r="M95" s="163"/>
      <c r="N95" s="164"/>
      <c r="O95" s="164"/>
      <c r="P95" s="165">
        <f>SUM(P96:P153)</f>
        <v>0</v>
      </c>
      <c r="Q95" s="164"/>
      <c r="R95" s="165">
        <f>SUM(R96:R153)</f>
        <v>847.148505</v>
      </c>
      <c r="S95" s="164"/>
      <c r="T95" s="166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9" t="s">
        <v>80</v>
      </c>
      <c r="AT95" s="167" t="s">
        <v>71</v>
      </c>
      <c r="AU95" s="167" t="s">
        <v>80</v>
      </c>
      <c r="AY95" s="159" t="s">
        <v>156</v>
      </c>
      <c r="BK95" s="168">
        <f>SUM(BK96:BK153)</f>
        <v>0</v>
      </c>
    </row>
    <row r="96" s="2" customFormat="1" ht="33" customHeight="1">
      <c r="A96" s="37"/>
      <c r="B96" s="171"/>
      <c r="C96" s="172" t="s">
        <v>80</v>
      </c>
      <c r="D96" s="172" t="s">
        <v>158</v>
      </c>
      <c r="E96" s="173" t="s">
        <v>436</v>
      </c>
      <c r="F96" s="174" t="s">
        <v>437</v>
      </c>
      <c r="G96" s="175" t="s">
        <v>383</v>
      </c>
      <c r="H96" s="176">
        <v>2088.0500000000002</v>
      </c>
      <c r="I96" s="177"/>
      <c r="J96" s="178">
        <f>ROUND(I96*H96,2)</f>
        <v>0</v>
      </c>
      <c r="K96" s="174" t="s">
        <v>162</v>
      </c>
      <c r="L96" s="38"/>
      <c r="M96" s="179" t="s">
        <v>3</v>
      </c>
      <c r="N96" s="180" t="s">
        <v>43</v>
      </c>
      <c r="O96" s="71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3" t="s">
        <v>163</v>
      </c>
      <c r="AT96" s="183" t="s">
        <v>158</v>
      </c>
      <c r="AU96" s="183" t="s">
        <v>82</v>
      </c>
      <c r="AY96" s="18" t="s">
        <v>156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8" t="s">
        <v>80</v>
      </c>
      <c r="BK96" s="184">
        <f>ROUND(I96*H96,2)</f>
        <v>0</v>
      </c>
      <c r="BL96" s="18" t="s">
        <v>163</v>
      </c>
      <c r="BM96" s="183" t="s">
        <v>438</v>
      </c>
    </row>
    <row r="97" s="2" customFormat="1">
      <c r="A97" s="37"/>
      <c r="B97" s="38"/>
      <c r="C97" s="37"/>
      <c r="D97" s="185" t="s">
        <v>165</v>
      </c>
      <c r="E97" s="37"/>
      <c r="F97" s="186" t="s">
        <v>439</v>
      </c>
      <c r="G97" s="37"/>
      <c r="H97" s="37"/>
      <c r="I97" s="187"/>
      <c r="J97" s="37"/>
      <c r="K97" s="37"/>
      <c r="L97" s="38"/>
      <c r="M97" s="188"/>
      <c r="N97" s="189"/>
      <c r="O97" s="71"/>
      <c r="P97" s="71"/>
      <c r="Q97" s="71"/>
      <c r="R97" s="71"/>
      <c r="S97" s="71"/>
      <c r="T97" s="72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165</v>
      </c>
      <c r="AU97" s="18" t="s">
        <v>82</v>
      </c>
    </row>
    <row r="98" s="2" customFormat="1">
      <c r="A98" s="37"/>
      <c r="B98" s="38"/>
      <c r="C98" s="37"/>
      <c r="D98" s="190" t="s">
        <v>167</v>
      </c>
      <c r="E98" s="37"/>
      <c r="F98" s="191" t="s">
        <v>440</v>
      </c>
      <c r="G98" s="37"/>
      <c r="H98" s="37"/>
      <c r="I98" s="187"/>
      <c r="J98" s="37"/>
      <c r="K98" s="37"/>
      <c r="L98" s="38"/>
      <c r="M98" s="188"/>
      <c r="N98" s="189"/>
      <c r="O98" s="71"/>
      <c r="P98" s="71"/>
      <c r="Q98" s="71"/>
      <c r="R98" s="71"/>
      <c r="S98" s="71"/>
      <c r="T98" s="7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8" t="s">
        <v>167</v>
      </c>
      <c r="AU98" s="18" t="s">
        <v>82</v>
      </c>
    </row>
    <row r="99" s="13" customFormat="1">
      <c r="A99" s="13"/>
      <c r="B99" s="192"/>
      <c r="C99" s="13"/>
      <c r="D99" s="185" t="s">
        <v>169</v>
      </c>
      <c r="E99" s="193" t="s">
        <v>3</v>
      </c>
      <c r="F99" s="194" t="s">
        <v>441</v>
      </c>
      <c r="G99" s="13"/>
      <c r="H99" s="195">
        <v>2088.0500000000002</v>
      </c>
      <c r="I99" s="196"/>
      <c r="J99" s="13"/>
      <c r="K99" s="13"/>
      <c r="L99" s="192"/>
      <c r="M99" s="197"/>
      <c r="N99" s="198"/>
      <c r="O99" s="198"/>
      <c r="P99" s="198"/>
      <c r="Q99" s="198"/>
      <c r="R99" s="198"/>
      <c r="S99" s="198"/>
      <c r="T99" s="19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93" t="s">
        <v>169</v>
      </c>
      <c r="AU99" s="193" t="s">
        <v>82</v>
      </c>
      <c r="AV99" s="13" t="s">
        <v>82</v>
      </c>
      <c r="AW99" s="13" t="s">
        <v>33</v>
      </c>
      <c r="AX99" s="13" t="s">
        <v>72</v>
      </c>
      <c r="AY99" s="193" t="s">
        <v>156</v>
      </c>
    </row>
    <row r="100" s="14" customFormat="1">
      <c r="A100" s="14"/>
      <c r="B100" s="204"/>
      <c r="C100" s="14"/>
      <c r="D100" s="185" t="s">
        <v>169</v>
      </c>
      <c r="E100" s="205" t="s">
        <v>3</v>
      </c>
      <c r="F100" s="206" t="s">
        <v>442</v>
      </c>
      <c r="G100" s="14"/>
      <c r="H100" s="207">
        <v>2088.0500000000002</v>
      </c>
      <c r="I100" s="208"/>
      <c r="J100" s="14"/>
      <c r="K100" s="14"/>
      <c r="L100" s="204"/>
      <c r="M100" s="209"/>
      <c r="N100" s="210"/>
      <c r="O100" s="210"/>
      <c r="P100" s="210"/>
      <c r="Q100" s="210"/>
      <c r="R100" s="210"/>
      <c r="S100" s="210"/>
      <c r="T100" s="21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05" t="s">
        <v>169</v>
      </c>
      <c r="AU100" s="205" t="s">
        <v>82</v>
      </c>
      <c r="AV100" s="14" t="s">
        <v>163</v>
      </c>
      <c r="AW100" s="14" t="s">
        <v>33</v>
      </c>
      <c r="AX100" s="14" t="s">
        <v>80</v>
      </c>
      <c r="AY100" s="205" t="s">
        <v>156</v>
      </c>
    </row>
    <row r="101" s="2" customFormat="1" ht="16.5" customHeight="1">
      <c r="A101" s="37"/>
      <c r="B101" s="171"/>
      <c r="C101" s="212" t="s">
        <v>82</v>
      </c>
      <c r="D101" s="212" t="s">
        <v>443</v>
      </c>
      <c r="E101" s="213" t="s">
        <v>444</v>
      </c>
      <c r="F101" s="214" t="s">
        <v>445</v>
      </c>
      <c r="G101" s="215" t="s">
        <v>400</v>
      </c>
      <c r="H101" s="216">
        <v>847.11000000000001</v>
      </c>
      <c r="I101" s="217"/>
      <c r="J101" s="218">
        <f>ROUND(I101*H101,2)</f>
        <v>0</v>
      </c>
      <c r="K101" s="214" t="s">
        <v>162</v>
      </c>
      <c r="L101" s="219"/>
      <c r="M101" s="220" t="s">
        <v>3</v>
      </c>
      <c r="N101" s="221" t="s">
        <v>43</v>
      </c>
      <c r="O101" s="71"/>
      <c r="P101" s="181">
        <f>O101*H101</f>
        <v>0</v>
      </c>
      <c r="Q101" s="181">
        <v>1</v>
      </c>
      <c r="R101" s="181">
        <f>Q101*H101</f>
        <v>847.11000000000001</v>
      </c>
      <c r="S101" s="181">
        <v>0</v>
      </c>
      <c r="T101" s="18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3" t="s">
        <v>203</v>
      </c>
      <c r="AT101" s="183" t="s">
        <v>443</v>
      </c>
      <c r="AU101" s="183" t="s">
        <v>82</v>
      </c>
      <c r="AY101" s="18" t="s">
        <v>156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8" t="s">
        <v>80</v>
      </c>
      <c r="BK101" s="184">
        <f>ROUND(I101*H101,2)</f>
        <v>0</v>
      </c>
      <c r="BL101" s="18" t="s">
        <v>163</v>
      </c>
      <c r="BM101" s="183" t="s">
        <v>446</v>
      </c>
    </row>
    <row r="102" s="2" customFormat="1">
      <c r="A102" s="37"/>
      <c r="B102" s="38"/>
      <c r="C102" s="37"/>
      <c r="D102" s="185" t="s">
        <v>165</v>
      </c>
      <c r="E102" s="37"/>
      <c r="F102" s="186" t="s">
        <v>445</v>
      </c>
      <c r="G102" s="37"/>
      <c r="H102" s="37"/>
      <c r="I102" s="187"/>
      <c r="J102" s="37"/>
      <c r="K102" s="37"/>
      <c r="L102" s="38"/>
      <c r="M102" s="188"/>
      <c r="N102" s="189"/>
      <c r="O102" s="71"/>
      <c r="P102" s="71"/>
      <c r="Q102" s="71"/>
      <c r="R102" s="71"/>
      <c r="S102" s="71"/>
      <c r="T102" s="72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8" t="s">
        <v>165</v>
      </c>
      <c r="AU102" s="18" t="s">
        <v>82</v>
      </c>
    </row>
    <row r="103" s="13" customFormat="1">
      <c r="A103" s="13"/>
      <c r="B103" s="192"/>
      <c r="C103" s="13"/>
      <c r="D103" s="185" t="s">
        <v>169</v>
      </c>
      <c r="E103" s="193" t="s">
        <v>3</v>
      </c>
      <c r="F103" s="194" t="s">
        <v>447</v>
      </c>
      <c r="G103" s="13"/>
      <c r="H103" s="195">
        <v>847.11000000000001</v>
      </c>
      <c r="I103" s="196"/>
      <c r="J103" s="13"/>
      <c r="K103" s="13"/>
      <c r="L103" s="192"/>
      <c r="M103" s="197"/>
      <c r="N103" s="198"/>
      <c r="O103" s="198"/>
      <c r="P103" s="198"/>
      <c r="Q103" s="198"/>
      <c r="R103" s="198"/>
      <c r="S103" s="198"/>
      <c r="T103" s="19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93" t="s">
        <v>169</v>
      </c>
      <c r="AU103" s="193" t="s">
        <v>82</v>
      </c>
      <c r="AV103" s="13" t="s">
        <v>82</v>
      </c>
      <c r="AW103" s="13" t="s">
        <v>33</v>
      </c>
      <c r="AX103" s="13" t="s">
        <v>80</v>
      </c>
      <c r="AY103" s="193" t="s">
        <v>156</v>
      </c>
    </row>
    <row r="104" s="2" customFormat="1" ht="37.8" customHeight="1">
      <c r="A104" s="37"/>
      <c r="B104" s="171"/>
      <c r="C104" s="172" t="s">
        <v>177</v>
      </c>
      <c r="D104" s="172" t="s">
        <v>158</v>
      </c>
      <c r="E104" s="173" t="s">
        <v>448</v>
      </c>
      <c r="F104" s="174" t="s">
        <v>449</v>
      </c>
      <c r="G104" s="175" t="s">
        <v>383</v>
      </c>
      <c r="H104" s="176">
        <v>1232.3499999999999</v>
      </c>
      <c r="I104" s="177"/>
      <c r="J104" s="178">
        <f>ROUND(I104*H104,2)</f>
        <v>0</v>
      </c>
      <c r="K104" s="174" t="s">
        <v>162</v>
      </c>
      <c r="L104" s="38"/>
      <c r="M104" s="179" t="s">
        <v>3</v>
      </c>
      <c r="N104" s="180" t="s">
        <v>43</v>
      </c>
      <c r="O104" s="71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3" t="s">
        <v>163</v>
      </c>
      <c r="AT104" s="183" t="s">
        <v>158</v>
      </c>
      <c r="AU104" s="183" t="s">
        <v>82</v>
      </c>
      <c r="AY104" s="18" t="s">
        <v>156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8" t="s">
        <v>80</v>
      </c>
      <c r="BK104" s="184">
        <f>ROUND(I104*H104,2)</f>
        <v>0</v>
      </c>
      <c r="BL104" s="18" t="s">
        <v>163</v>
      </c>
      <c r="BM104" s="183" t="s">
        <v>450</v>
      </c>
    </row>
    <row r="105" s="2" customFormat="1">
      <c r="A105" s="37"/>
      <c r="B105" s="38"/>
      <c r="C105" s="37"/>
      <c r="D105" s="185" t="s">
        <v>165</v>
      </c>
      <c r="E105" s="37"/>
      <c r="F105" s="186" t="s">
        <v>451</v>
      </c>
      <c r="G105" s="37"/>
      <c r="H105" s="37"/>
      <c r="I105" s="187"/>
      <c r="J105" s="37"/>
      <c r="K105" s="37"/>
      <c r="L105" s="38"/>
      <c r="M105" s="188"/>
      <c r="N105" s="189"/>
      <c r="O105" s="71"/>
      <c r="P105" s="71"/>
      <c r="Q105" s="71"/>
      <c r="R105" s="71"/>
      <c r="S105" s="71"/>
      <c r="T105" s="72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8" t="s">
        <v>165</v>
      </c>
      <c r="AU105" s="18" t="s">
        <v>82</v>
      </c>
    </row>
    <row r="106" s="2" customFormat="1">
      <c r="A106" s="37"/>
      <c r="B106" s="38"/>
      <c r="C106" s="37"/>
      <c r="D106" s="190" t="s">
        <v>167</v>
      </c>
      <c r="E106" s="37"/>
      <c r="F106" s="191" t="s">
        <v>452</v>
      </c>
      <c r="G106" s="37"/>
      <c r="H106" s="37"/>
      <c r="I106" s="187"/>
      <c r="J106" s="37"/>
      <c r="K106" s="37"/>
      <c r="L106" s="38"/>
      <c r="M106" s="188"/>
      <c r="N106" s="189"/>
      <c r="O106" s="71"/>
      <c r="P106" s="71"/>
      <c r="Q106" s="71"/>
      <c r="R106" s="71"/>
      <c r="S106" s="71"/>
      <c r="T106" s="7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167</v>
      </c>
      <c r="AU106" s="18" t="s">
        <v>82</v>
      </c>
    </row>
    <row r="107" s="13" customFormat="1">
      <c r="A107" s="13"/>
      <c r="B107" s="192"/>
      <c r="C107" s="13"/>
      <c r="D107" s="185" t="s">
        <v>169</v>
      </c>
      <c r="E107" s="193" t="s">
        <v>3</v>
      </c>
      <c r="F107" s="194" t="s">
        <v>453</v>
      </c>
      <c r="G107" s="13"/>
      <c r="H107" s="195">
        <v>1232.3499999999999</v>
      </c>
      <c r="I107" s="196"/>
      <c r="J107" s="13"/>
      <c r="K107" s="13"/>
      <c r="L107" s="192"/>
      <c r="M107" s="197"/>
      <c r="N107" s="198"/>
      <c r="O107" s="198"/>
      <c r="P107" s="198"/>
      <c r="Q107" s="198"/>
      <c r="R107" s="198"/>
      <c r="S107" s="198"/>
      <c r="T107" s="19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3" t="s">
        <v>169</v>
      </c>
      <c r="AU107" s="193" t="s">
        <v>82</v>
      </c>
      <c r="AV107" s="13" t="s">
        <v>82</v>
      </c>
      <c r="AW107" s="13" t="s">
        <v>33</v>
      </c>
      <c r="AX107" s="13" t="s">
        <v>72</v>
      </c>
      <c r="AY107" s="193" t="s">
        <v>156</v>
      </c>
    </row>
    <row r="108" s="14" customFormat="1">
      <c r="A108" s="14"/>
      <c r="B108" s="204"/>
      <c r="C108" s="14"/>
      <c r="D108" s="185" t="s">
        <v>169</v>
      </c>
      <c r="E108" s="205" t="s">
        <v>3</v>
      </c>
      <c r="F108" s="206" t="s">
        <v>442</v>
      </c>
      <c r="G108" s="14"/>
      <c r="H108" s="207">
        <v>1232.3499999999999</v>
      </c>
      <c r="I108" s="208"/>
      <c r="J108" s="14"/>
      <c r="K108" s="14"/>
      <c r="L108" s="204"/>
      <c r="M108" s="209"/>
      <c r="N108" s="210"/>
      <c r="O108" s="210"/>
      <c r="P108" s="210"/>
      <c r="Q108" s="210"/>
      <c r="R108" s="210"/>
      <c r="S108" s="210"/>
      <c r="T108" s="21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05" t="s">
        <v>169</v>
      </c>
      <c r="AU108" s="205" t="s">
        <v>82</v>
      </c>
      <c r="AV108" s="14" t="s">
        <v>163</v>
      </c>
      <c r="AW108" s="14" t="s">
        <v>33</v>
      </c>
      <c r="AX108" s="14" t="s">
        <v>80</v>
      </c>
      <c r="AY108" s="205" t="s">
        <v>156</v>
      </c>
    </row>
    <row r="109" s="2" customFormat="1" ht="24.15" customHeight="1">
      <c r="A109" s="37"/>
      <c r="B109" s="171"/>
      <c r="C109" s="172" t="s">
        <v>163</v>
      </c>
      <c r="D109" s="172" t="s">
        <v>158</v>
      </c>
      <c r="E109" s="173" t="s">
        <v>454</v>
      </c>
      <c r="F109" s="174" t="s">
        <v>455</v>
      </c>
      <c r="G109" s="175" t="s">
        <v>383</v>
      </c>
      <c r="H109" s="176">
        <v>156.5</v>
      </c>
      <c r="I109" s="177"/>
      <c r="J109" s="178">
        <f>ROUND(I109*H109,2)</f>
        <v>0</v>
      </c>
      <c r="K109" s="174" t="s">
        <v>162</v>
      </c>
      <c r="L109" s="38"/>
      <c r="M109" s="179" t="s">
        <v>3</v>
      </c>
      <c r="N109" s="180" t="s">
        <v>43</v>
      </c>
      <c r="O109" s="71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3" t="s">
        <v>163</v>
      </c>
      <c r="AT109" s="183" t="s">
        <v>158</v>
      </c>
      <c r="AU109" s="183" t="s">
        <v>82</v>
      </c>
      <c r="AY109" s="18" t="s">
        <v>156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8" t="s">
        <v>80</v>
      </c>
      <c r="BK109" s="184">
        <f>ROUND(I109*H109,2)</f>
        <v>0</v>
      </c>
      <c r="BL109" s="18" t="s">
        <v>163</v>
      </c>
      <c r="BM109" s="183" t="s">
        <v>456</v>
      </c>
    </row>
    <row r="110" s="2" customFormat="1">
      <c r="A110" s="37"/>
      <c r="B110" s="38"/>
      <c r="C110" s="37"/>
      <c r="D110" s="185" t="s">
        <v>165</v>
      </c>
      <c r="E110" s="37"/>
      <c r="F110" s="186" t="s">
        <v>457</v>
      </c>
      <c r="G110" s="37"/>
      <c r="H110" s="37"/>
      <c r="I110" s="187"/>
      <c r="J110" s="37"/>
      <c r="K110" s="37"/>
      <c r="L110" s="38"/>
      <c r="M110" s="188"/>
      <c r="N110" s="189"/>
      <c r="O110" s="71"/>
      <c r="P110" s="71"/>
      <c r="Q110" s="71"/>
      <c r="R110" s="71"/>
      <c r="S110" s="71"/>
      <c r="T110" s="72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8" t="s">
        <v>165</v>
      </c>
      <c r="AU110" s="18" t="s">
        <v>82</v>
      </c>
    </row>
    <row r="111" s="2" customFormat="1">
      <c r="A111" s="37"/>
      <c r="B111" s="38"/>
      <c r="C111" s="37"/>
      <c r="D111" s="190" t="s">
        <v>167</v>
      </c>
      <c r="E111" s="37"/>
      <c r="F111" s="191" t="s">
        <v>458</v>
      </c>
      <c r="G111" s="37"/>
      <c r="H111" s="37"/>
      <c r="I111" s="187"/>
      <c r="J111" s="37"/>
      <c r="K111" s="37"/>
      <c r="L111" s="38"/>
      <c r="M111" s="188"/>
      <c r="N111" s="189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167</v>
      </c>
      <c r="AU111" s="18" t="s">
        <v>82</v>
      </c>
    </row>
    <row r="112" s="13" customFormat="1">
      <c r="A112" s="13"/>
      <c r="B112" s="192"/>
      <c r="C112" s="13"/>
      <c r="D112" s="185" t="s">
        <v>169</v>
      </c>
      <c r="E112" s="193" t="s">
        <v>3</v>
      </c>
      <c r="F112" s="194" t="s">
        <v>459</v>
      </c>
      <c r="G112" s="13"/>
      <c r="H112" s="195">
        <v>156.5</v>
      </c>
      <c r="I112" s="196"/>
      <c r="J112" s="13"/>
      <c r="K112" s="13"/>
      <c r="L112" s="192"/>
      <c r="M112" s="197"/>
      <c r="N112" s="198"/>
      <c r="O112" s="198"/>
      <c r="P112" s="198"/>
      <c r="Q112" s="198"/>
      <c r="R112" s="198"/>
      <c r="S112" s="198"/>
      <c r="T112" s="19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3" t="s">
        <v>169</v>
      </c>
      <c r="AU112" s="193" t="s">
        <v>82</v>
      </c>
      <c r="AV112" s="13" t="s">
        <v>82</v>
      </c>
      <c r="AW112" s="13" t="s">
        <v>33</v>
      </c>
      <c r="AX112" s="13" t="s">
        <v>80</v>
      </c>
      <c r="AY112" s="193" t="s">
        <v>156</v>
      </c>
    </row>
    <row r="113" s="2" customFormat="1" ht="16.5" customHeight="1">
      <c r="A113" s="37"/>
      <c r="B113" s="171"/>
      <c r="C113" s="172" t="s">
        <v>184</v>
      </c>
      <c r="D113" s="172" t="s">
        <v>158</v>
      </c>
      <c r="E113" s="173" t="s">
        <v>460</v>
      </c>
      <c r="F113" s="174" t="s">
        <v>461</v>
      </c>
      <c r="G113" s="175" t="s">
        <v>383</v>
      </c>
      <c r="H113" s="176">
        <v>1232.3499999999999</v>
      </c>
      <c r="I113" s="177"/>
      <c r="J113" s="178">
        <f>ROUND(I113*H113,2)</f>
        <v>0</v>
      </c>
      <c r="K113" s="174" t="s">
        <v>162</v>
      </c>
      <c r="L113" s="38"/>
      <c r="M113" s="179" t="s">
        <v>3</v>
      </c>
      <c r="N113" s="180" t="s">
        <v>43</v>
      </c>
      <c r="O113" s="71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3" t="s">
        <v>163</v>
      </c>
      <c r="AT113" s="183" t="s">
        <v>158</v>
      </c>
      <c r="AU113" s="183" t="s">
        <v>82</v>
      </c>
      <c r="AY113" s="18" t="s">
        <v>156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8" t="s">
        <v>80</v>
      </c>
      <c r="BK113" s="184">
        <f>ROUND(I113*H113,2)</f>
        <v>0</v>
      </c>
      <c r="BL113" s="18" t="s">
        <v>163</v>
      </c>
      <c r="BM113" s="183" t="s">
        <v>462</v>
      </c>
    </row>
    <row r="114" s="2" customFormat="1">
      <c r="A114" s="37"/>
      <c r="B114" s="38"/>
      <c r="C114" s="37"/>
      <c r="D114" s="185" t="s">
        <v>165</v>
      </c>
      <c r="E114" s="37"/>
      <c r="F114" s="186" t="s">
        <v>463</v>
      </c>
      <c r="G114" s="37"/>
      <c r="H114" s="37"/>
      <c r="I114" s="187"/>
      <c r="J114" s="37"/>
      <c r="K114" s="37"/>
      <c r="L114" s="38"/>
      <c r="M114" s="188"/>
      <c r="N114" s="189"/>
      <c r="O114" s="71"/>
      <c r="P114" s="71"/>
      <c r="Q114" s="71"/>
      <c r="R114" s="71"/>
      <c r="S114" s="71"/>
      <c r="T114" s="72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165</v>
      </c>
      <c r="AU114" s="18" t="s">
        <v>82</v>
      </c>
    </row>
    <row r="115" s="2" customFormat="1">
      <c r="A115" s="37"/>
      <c r="B115" s="38"/>
      <c r="C115" s="37"/>
      <c r="D115" s="190" t="s">
        <v>167</v>
      </c>
      <c r="E115" s="37"/>
      <c r="F115" s="191" t="s">
        <v>464</v>
      </c>
      <c r="G115" s="37"/>
      <c r="H115" s="37"/>
      <c r="I115" s="187"/>
      <c r="J115" s="37"/>
      <c r="K115" s="37"/>
      <c r="L115" s="38"/>
      <c r="M115" s="188"/>
      <c r="N115" s="189"/>
      <c r="O115" s="71"/>
      <c r="P115" s="71"/>
      <c r="Q115" s="71"/>
      <c r="R115" s="71"/>
      <c r="S115" s="71"/>
      <c r="T115" s="7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167</v>
      </c>
      <c r="AU115" s="18" t="s">
        <v>82</v>
      </c>
    </row>
    <row r="116" s="13" customFormat="1">
      <c r="A116" s="13"/>
      <c r="B116" s="192"/>
      <c r="C116" s="13"/>
      <c r="D116" s="185" t="s">
        <v>169</v>
      </c>
      <c r="E116" s="193" t="s">
        <v>3</v>
      </c>
      <c r="F116" s="194" t="s">
        <v>465</v>
      </c>
      <c r="G116" s="13"/>
      <c r="H116" s="195">
        <v>1232.3499999999999</v>
      </c>
      <c r="I116" s="196"/>
      <c r="J116" s="13"/>
      <c r="K116" s="13"/>
      <c r="L116" s="192"/>
      <c r="M116" s="197"/>
      <c r="N116" s="198"/>
      <c r="O116" s="198"/>
      <c r="P116" s="198"/>
      <c r="Q116" s="198"/>
      <c r="R116" s="198"/>
      <c r="S116" s="198"/>
      <c r="T116" s="19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3" t="s">
        <v>169</v>
      </c>
      <c r="AU116" s="193" t="s">
        <v>82</v>
      </c>
      <c r="AV116" s="13" t="s">
        <v>82</v>
      </c>
      <c r="AW116" s="13" t="s">
        <v>33</v>
      </c>
      <c r="AX116" s="13" t="s">
        <v>80</v>
      </c>
      <c r="AY116" s="193" t="s">
        <v>156</v>
      </c>
    </row>
    <row r="117" s="2" customFormat="1" ht="37.8" customHeight="1">
      <c r="A117" s="37"/>
      <c r="B117" s="171"/>
      <c r="C117" s="172" t="s">
        <v>190</v>
      </c>
      <c r="D117" s="172" t="s">
        <v>158</v>
      </c>
      <c r="E117" s="173" t="s">
        <v>466</v>
      </c>
      <c r="F117" s="174" t="s">
        <v>467</v>
      </c>
      <c r="G117" s="175" t="s">
        <v>161</v>
      </c>
      <c r="H117" s="176">
        <v>2567</v>
      </c>
      <c r="I117" s="177"/>
      <c r="J117" s="178">
        <f>ROUND(I117*H117,2)</f>
        <v>0</v>
      </c>
      <c r="K117" s="174" t="s">
        <v>162</v>
      </c>
      <c r="L117" s="38"/>
      <c r="M117" s="179" t="s">
        <v>3</v>
      </c>
      <c r="N117" s="180" t="s">
        <v>43</v>
      </c>
      <c r="O117" s="71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3" t="s">
        <v>163</v>
      </c>
      <c r="AT117" s="183" t="s">
        <v>158</v>
      </c>
      <c r="AU117" s="183" t="s">
        <v>82</v>
      </c>
      <c r="AY117" s="18" t="s">
        <v>156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8" t="s">
        <v>80</v>
      </c>
      <c r="BK117" s="184">
        <f>ROUND(I117*H117,2)</f>
        <v>0</v>
      </c>
      <c r="BL117" s="18" t="s">
        <v>163</v>
      </c>
      <c r="BM117" s="183" t="s">
        <v>468</v>
      </c>
    </row>
    <row r="118" s="2" customFormat="1">
      <c r="A118" s="37"/>
      <c r="B118" s="38"/>
      <c r="C118" s="37"/>
      <c r="D118" s="185" t="s">
        <v>165</v>
      </c>
      <c r="E118" s="37"/>
      <c r="F118" s="186" t="s">
        <v>469</v>
      </c>
      <c r="G118" s="37"/>
      <c r="H118" s="37"/>
      <c r="I118" s="187"/>
      <c r="J118" s="37"/>
      <c r="K118" s="37"/>
      <c r="L118" s="38"/>
      <c r="M118" s="188"/>
      <c r="N118" s="189"/>
      <c r="O118" s="71"/>
      <c r="P118" s="71"/>
      <c r="Q118" s="71"/>
      <c r="R118" s="71"/>
      <c r="S118" s="71"/>
      <c r="T118" s="72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165</v>
      </c>
      <c r="AU118" s="18" t="s">
        <v>82</v>
      </c>
    </row>
    <row r="119" s="2" customFormat="1">
      <c r="A119" s="37"/>
      <c r="B119" s="38"/>
      <c r="C119" s="37"/>
      <c r="D119" s="190" t="s">
        <v>167</v>
      </c>
      <c r="E119" s="37"/>
      <c r="F119" s="191" t="s">
        <v>470</v>
      </c>
      <c r="G119" s="37"/>
      <c r="H119" s="37"/>
      <c r="I119" s="187"/>
      <c r="J119" s="37"/>
      <c r="K119" s="37"/>
      <c r="L119" s="38"/>
      <c r="M119" s="188"/>
      <c r="N119" s="189"/>
      <c r="O119" s="71"/>
      <c r="P119" s="71"/>
      <c r="Q119" s="71"/>
      <c r="R119" s="71"/>
      <c r="S119" s="71"/>
      <c r="T119" s="72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167</v>
      </c>
      <c r="AU119" s="18" t="s">
        <v>82</v>
      </c>
    </row>
    <row r="120" s="13" customFormat="1">
      <c r="A120" s="13"/>
      <c r="B120" s="192"/>
      <c r="C120" s="13"/>
      <c r="D120" s="185" t="s">
        <v>169</v>
      </c>
      <c r="E120" s="193" t="s">
        <v>3</v>
      </c>
      <c r="F120" s="194" t="s">
        <v>421</v>
      </c>
      <c r="G120" s="13"/>
      <c r="H120" s="195">
        <v>2567</v>
      </c>
      <c r="I120" s="196"/>
      <c r="J120" s="13"/>
      <c r="K120" s="13"/>
      <c r="L120" s="192"/>
      <c r="M120" s="197"/>
      <c r="N120" s="198"/>
      <c r="O120" s="198"/>
      <c r="P120" s="198"/>
      <c r="Q120" s="198"/>
      <c r="R120" s="198"/>
      <c r="S120" s="198"/>
      <c r="T120" s="19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3" t="s">
        <v>169</v>
      </c>
      <c r="AU120" s="193" t="s">
        <v>82</v>
      </c>
      <c r="AV120" s="13" t="s">
        <v>82</v>
      </c>
      <c r="AW120" s="13" t="s">
        <v>33</v>
      </c>
      <c r="AX120" s="13" t="s">
        <v>80</v>
      </c>
      <c r="AY120" s="193" t="s">
        <v>156</v>
      </c>
    </row>
    <row r="121" s="2" customFormat="1" ht="33" customHeight="1">
      <c r="A121" s="37"/>
      <c r="B121" s="171"/>
      <c r="C121" s="172" t="s">
        <v>196</v>
      </c>
      <c r="D121" s="172" t="s">
        <v>158</v>
      </c>
      <c r="E121" s="173" t="s">
        <v>471</v>
      </c>
      <c r="F121" s="174" t="s">
        <v>472</v>
      </c>
      <c r="G121" s="175" t="s">
        <v>161</v>
      </c>
      <c r="H121" s="176">
        <v>2567</v>
      </c>
      <c r="I121" s="177"/>
      <c r="J121" s="178">
        <f>ROUND(I121*H121,2)</f>
        <v>0</v>
      </c>
      <c r="K121" s="174" t="s">
        <v>162</v>
      </c>
      <c r="L121" s="38"/>
      <c r="M121" s="179" t="s">
        <v>3</v>
      </c>
      <c r="N121" s="180" t="s">
        <v>43</v>
      </c>
      <c r="O121" s="71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3" t="s">
        <v>163</v>
      </c>
      <c r="AT121" s="183" t="s">
        <v>158</v>
      </c>
      <c r="AU121" s="183" t="s">
        <v>82</v>
      </c>
      <c r="AY121" s="18" t="s">
        <v>156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8" t="s">
        <v>80</v>
      </c>
      <c r="BK121" s="184">
        <f>ROUND(I121*H121,2)</f>
        <v>0</v>
      </c>
      <c r="BL121" s="18" t="s">
        <v>163</v>
      </c>
      <c r="BM121" s="183" t="s">
        <v>473</v>
      </c>
    </row>
    <row r="122" s="2" customFormat="1">
      <c r="A122" s="37"/>
      <c r="B122" s="38"/>
      <c r="C122" s="37"/>
      <c r="D122" s="185" t="s">
        <v>165</v>
      </c>
      <c r="E122" s="37"/>
      <c r="F122" s="186" t="s">
        <v>474</v>
      </c>
      <c r="G122" s="37"/>
      <c r="H122" s="37"/>
      <c r="I122" s="187"/>
      <c r="J122" s="37"/>
      <c r="K122" s="37"/>
      <c r="L122" s="38"/>
      <c r="M122" s="188"/>
      <c r="N122" s="189"/>
      <c r="O122" s="71"/>
      <c r="P122" s="71"/>
      <c r="Q122" s="71"/>
      <c r="R122" s="71"/>
      <c r="S122" s="71"/>
      <c r="T122" s="72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165</v>
      </c>
      <c r="AU122" s="18" t="s">
        <v>82</v>
      </c>
    </row>
    <row r="123" s="2" customFormat="1">
      <c r="A123" s="37"/>
      <c r="B123" s="38"/>
      <c r="C123" s="37"/>
      <c r="D123" s="190" t="s">
        <v>167</v>
      </c>
      <c r="E123" s="37"/>
      <c r="F123" s="191" t="s">
        <v>475</v>
      </c>
      <c r="G123" s="37"/>
      <c r="H123" s="37"/>
      <c r="I123" s="187"/>
      <c r="J123" s="37"/>
      <c r="K123" s="37"/>
      <c r="L123" s="38"/>
      <c r="M123" s="188"/>
      <c r="N123" s="189"/>
      <c r="O123" s="71"/>
      <c r="P123" s="71"/>
      <c r="Q123" s="71"/>
      <c r="R123" s="71"/>
      <c r="S123" s="71"/>
      <c r="T123" s="72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167</v>
      </c>
      <c r="AU123" s="18" t="s">
        <v>82</v>
      </c>
    </row>
    <row r="124" s="13" customFormat="1">
      <c r="A124" s="13"/>
      <c r="B124" s="192"/>
      <c r="C124" s="13"/>
      <c r="D124" s="185" t="s">
        <v>169</v>
      </c>
      <c r="E124" s="193" t="s">
        <v>3</v>
      </c>
      <c r="F124" s="194" t="s">
        <v>476</v>
      </c>
      <c r="G124" s="13"/>
      <c r="H124" s="195">
        <v>874</v>
      </c>
      <c r="I124" s="196"/>
      <c r="J124" s="13"/>
      <c r="K124" s="13"/>
      <c r="L124" s="192"/>
      <c r="M124" s="197"/>
      <c r="N124" s="198"/>
      <c r="O124" s="198"/>
      <c r="P124" s="198"/>
      <c r="Q124" s="198"/>
      <c r="R124" s="198"/>
      <c r="S124" s="198"/>
      <c r="T124" s="1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3" t="s">
        <v>169</v>
      </c>
      <c r="AU124" s="193" t="s">
        <v>82</v>
      </c>
      <c r="AV124" s="13" t="s">
        <v>82</v>
      </c>
      <c r="AW124" s="13" t="s">
        <v>33</v>
      </c>
      <c r="AX124" s="13" t="s">
        <v>72</v>
      </c>
      <c r="AY124" s="193" t="s">
        <v>156</v>
      </c>
    </row>
    <row r="125" s="13" customFormat="1">
      <c r="A125" s="13"/>
      <c r="B125" s="192"/>
      <c r="C125" s="13"/>
      <c r="D125" s="185" t="s">
        <v>169</v>
      </c>
      <c r="E125" s="193" t="s">
        <v>3</v>
      </c>
      <c r="F125" s="194" t="s">
        <v>477</v>
      </c>
      <c r="G125" s="13"/>
      <c r="H125" s="195">
        <v>1693</v>
      </c>
      <c r="I125" s="196"/>
      <c r="J125" s="13"/>
      <c r="K125" s="13"/>
      <c r="L125" s="192"/>
      <c r="M125" s="197"/>
      <c r="N125" s="198"/>
      <c r="O125" s="198"/>
      <c r="P125" s="198"/>
      <c r="Q125" s="198"/>
      <c r="R125" s="198"/>
      <c r="S125" s="198"/>
      <c r="T125" s="1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3" t="s">
        <v>169</v>
      </c>
      <c r="AU125" s="193" t="s">
        <v>82</v>
      </c>
      <c r="AV125" s="13" t="s">
        <v>82</v>
      </c>
      <c r="AW125" s="13" t="s">
        <v>33</v>
      </c>
      <c r="AX125" s="13" t="s">
        <v>72</v>
      </c>
      <c r="AY125" s="193" t="s">
        <v>156</v>
      </c>
    </row>
    <row r="126" s="14" customFormat="1">
      <c r="A126" s="14"/>
      <c r="B126" s="204"/>
      <c r="C126" s="14"/>
      <c r="D126" s="185" t="s">
        <v>169</v>
      </c>
      <c r="E126" s="205" t="s">
        <v>3</v>
      </c>
      <c r="F126" s="206" t="s">
        <v>442</v>
      </c>
      <c r="G126" s="14"/>
      <c r="H126" s="207">
        <v>2567</v>
      </c>
      <c r="I126" s="208"/>
      <c r="J126" s="14"/>
      <c r="K126" s="14"/>
      <c r="L126" s="204"/>
      <c r="M126" s="209"/>
      <c r="N126" s="210"/>
      <c r="O126" s="210"/>
      <c r="P126" s="210"/>
      <c r="Q126" s="210"/>
      <c r="R126" s="210"/>
      <c r="S126" s="210"/>
      <c r="T126" s="21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5" t="s">
        <v>169</v>
      </c>
      <c r="AU126" s="205" t="s">
        <v>82</v>
      </c>
      <c r="AV126" s="14" t="s">
        <v>163</v>
      </c>
      <c r="AW126" s="14" t="s">
        <v>33</v>
      </c>
      <c r="AX126" s="14" t="s">
        <v>80</v>
      </c>
      <c r="AY126" s="205" t="s">
        <v>156</v>
      </c>
    </row>
    <row r="127" s="2" customFormat="1" ht="24.15" customHeight="1">
      <c r="A127" s="37"/>
      <c r="B127" s="171"/>
      <c r="C127" s="172" t="s">
        <v>203</v>
      </c>
      <c r="D127" s="172" t="s">
        <v>158</v>
      </c>
      <c r="E127" s="173" t="s">
        <v>478</v>
      </c>
      <c r="F127" s="174" t="s">
        <v>479</v>
      </c>
      <c r="G127" s="175" t="s">
        <v>161</v>
      </c>
      <c r="H127" s="176">
        <v>2567</v>
      </c>
      <c r="I127" s="177"/>
      <c r="J127" s="178">
        <f>ROUND(I127*H127,2)</f>
        <v>0</v>
      </c>
      <c r="K127" s="174" t="s">
        <v>162</v>
      </c>
      <c r="L127" s="38"/>
      <c r="M127" s="179" t="s">
        <v>3</v>
      </c>
      <c r="N127" s="180" t="s">
        <v>43</v>
      </c>
      <c r="O127" s="71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163</v>
      </c>
      <c r="AT127" s="183" t="s">
        <v>158</v>
      </c>
      <c r="AU127" s="183" t="s">
        <v>82</v>
      </c>
      <c r="AY127" s="18" t="s">
        <v>156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80</v>
      </c>
      <c r="BK127" s="184">
        <f>ROUND(I127*H127,2)</f>
        <v>0</v>
      </c>
      <c r="BL127" s="18" t="s">
        <v>163</v>
      </c>
      <c r="BM127" s="183" t="s">
        <v>480</v>
      </c>
    </row>
    <row r="128" s="2" customFormat="1">
      <c r="A128" s="37"/>
      <c r="B128" s="38"/>
      <c r="C128" s="37"/>
      <c r="D128" s="185" t="s">
        <v>165</v>
      </c>
      <c r="E128" s="37"/>
      <c r="F128" s="186" t="s">
        <v>481</v>
      </c>
      <c r="G128" s="37"/>
      <c r="H128" s="37"/>
      <c r="I128" s="187"/>
      <c r="J128" s="37"/>
      <c r="K128" s="37"/>
      <c r="L128" s="38"/>
      <c r="M128" s="188"/>
      <c r="N128" s="189"/>
      <c r="O128" s="71"/>
      <c r="P128" s="71"/>
      <c r="Q128" s="71"/>
      <c r="R128" s="71"/>
      <c r="S128" s="71"/>
      <c r="T128" s="7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165</v>
      </c>
      <c r="AU128" s="18" t="s">
        <v>82</v>
      </c>
    </row>
    <row r="129" s="2" customFormat="1">
      <c r="A129" s="37"/>
      <c r="B129" s="38"/>
      <c r="C129" s="37"/>
      <c r="D129" s="190" t="s">
        <v>167</v>
      </c>
      <c r="E129" s="37"/>
      <c r="F129" s="191" t="s">
        <v>482</v>
      </c>
      <c r="G129" s="37"/>
      <c r="H129" s="37"/>
      <c r="I129" s="187"/>
      <c r="J129" s="37"/>
      <c r="K129" s="37"/>
      <c r="L129" s="38"/>
      <c r="M129" s="188"/>
      <c r="N129" s="189"/>
      <c r="O129" s="71"/>
      <c r="P129" s="71"/>
      <c r="Q129" s="71"/>
      <c r="R129" s="71"/>
      <c r="S129" s="71"/>
      <c r="T129" s="72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167</v>
      </c>
      <c r="AU129" s="18" t="s">
        <v>82</v>
      </c>
    </row>
    <row r="130" s="13" customFormat="1">
      <c r="A130" s="13"/>
      <c r="B130" s="192"/>
      <c r="C130" s="13"/>
      <c r="D130" s="185" t="s">
        <v>169</v>
      </c>
      <c r="E130" s="193" t="s">
        <v>3</v>
      </c>
      <c r="F130" s="194" t="s">
        <v>421</v>
      </c>
      <c r="G130" s="13"/>
      <c r="H130" s="195">
        <v>2567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3" t="s">
        <v>169</v>
      </c>
      <c r="AU130" s="193" t="s">
        <v>82</v>
      </c>
      <c r="AV130" s="13" t="s">
        <v>82</v>
      </c>
      <c r="AW130" s="13" t="s">
        <v>33</v>
      </c>
      <c r="AX130" s="13" t="s">
        <v>80</v>
      </c>
      <c r="AY130" s="193" t="s">
        <v>156</v>
      </c>
    </row>
    <row r="131" s="2" customFormat="1" ht="16.5" customHeight="1">
      <c r="A131" s="37"/>
      <c r="B131" s="171"/>
      <c r="C131" s="212" t="s">
        <v>209</v>
      </c>
      <c r="D131" s="212" t="s">
        <v>443</v>
      </c>
      <c r="E131" s="213" t="s">
        <v>483</v>
      </c>
      <c r="F131" s="214" t="s">
        <v>484</v>
      </c>
      <c r="G131" s="215" t="s">
        <v>485</v>
      </c>
      <c r="H131" s="216">
        <v>38.505000000000003</v>
      </c>
      <c r="I131" s="217"/>
      <c r="J131" s="218">
        <f>ROUND(I131*H131,2)</f>
        <v>0</v>
      </c>
      <c r="K131" s="214" t="s">
        <v>162</v>
      </c>
      <c r="L131" s="219"/>
      <c r="M131" s="220" t="s">
        <v>3</v>
      </c>
      <c r="N131" s="221" t="s">
        <v>43</v>
      </c>
      <c r="O131" s="71"/>
      <c r="P131" s="181">
        <f>O131*H131</f>
        <v>0</v>
      </c>
      <c r="Q131" s="181">
        <v>0.001</v>
      </c>
      <c r="R131" s="181">
        <f>Q131*H131</f>
        <v>0.038505000000000004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203</v>
      </c>
      <c r="AT131" s="183" t="s">
        <v>443</v>
      </c>
      <c r="AU131" s="183" t="s">
        <v>82</v>
      </c>
      <c r="AY131" s="18" t="s">
        <v>156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80</v>
      </c>
      <c r="BK131" s="184">
        <f>ROUND(I131*H131,2)</f>
        <v>0</v>
      </c>
      <c r="BL131" s="18" t="s">
        <v>163</v>
      </c>
      <c r="BM131" s="183" t="s">
        <v>486</v>
      </c>
    </row>
    <row r="132" s="2" customFormat="1">
      <c r="A132" s="37"/>
      <c r="B132" s="38"/>
      <c r="C132" s="37"/>
      <c r="D132" s="185" t="s">
        <v>165</v>
      </c>
      <c r="E132" s="37"/>
      <c r="F132" s="186" t="s">
        <v>484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165</v>
      </c>
      <c r="AU132" s="18" t="s">
        <v>82</v>
      </c>
    </row>
    <row r="133" s="13" customFormat="1">
      <c r="A133" s="13"/>
      <c r="B133" s="192"/>
      <c r="C133" s="13"/>
      <c r="D133" s="185" t="s">
        <v>169</v>
      </c>
      <c r="E133" s="193" t="s">
        <v>3</v>
      </c>
      <c r="F133" s="194" t="s">
        <v>487</v>
      </c>
      <c r="G133" s="13"/>
      <c r="H133" s="195">
        <v>38.505000000000003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3" t="s">
        <v>169</v>
      </c>
      <c r="AU133" s="193" t="s">
        <v>82</v>
      </c>
      <c r="AV133" s="13" t="s">
        <v>82</v>
      </c>
      <c r="AW133" s="13" t="s">
        <v>33</v>
      </c>
      <c r="AX133" s="13" t="s">
        <v>80</v>
      </c>
      <c r="AY133" s="193" t="s">
        <v>156</v>
      </c>
    </row>
    <row r="134" s="2" customFormat="1" ht="24.15" customHeight="1">
      <c r="A134" s="37"/>
      <c r="B134" s="171"/>
      <c r="C134" s="172" t="s">
        <v>215</v>
      </c>
      <c r="D134" s="172" t="s">
        <v>158</v>
      </c>
      <c r="E134" s="173" t="s">
        <v>488</v>
      </c>
      <c r="F134" s="174" t="s">
        <v>489</v>
      </c>
      <c r="G134" s="175" t="s">
        <v>161</v>
      </c>
      <c r="H134" s="176">
        <v>2567</v>
      </c>
      <c r="I134" s="177"/>
      <c r="J134" s="178">
        <f>ROUND(I134*H134,2)</f>
        <v>0</v>
      </c>
      <c r="K134" s="174" t="s">
        <v>162</v>
      </c>
      <c r="L134" s="38"/>
      <c r="M134" s="179" t="s">
        <v>3</v>
      </c>
      <c r="N134" s="180" t="s">
        <v>43</v>
      </c>
      <c r="O134" s="71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163</v>
      </c>
      <c r="AT134" s="183" t="s">
        <v>158</v>
      </c>
      <c r="AU134" s="183" t="s">
        <v>82</v>
      </c>
      <c r="AY134" s="18" t="s">
        <v>156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80</v>
      </c>
      <c r="BK134" s="184">
        <f>ROUND(I134*H134,2)</f>
        <v>0</v>
      </c>
      <c r="BL134" s="18" t="s">
        <v>163</v>
      </c>
      <c r="BM134" s="183" t="s">
        <v>490</v>
      </c>
    </row>
    <row r="135" s="2" customFormat="1">
      <c r="A135" s="37"/>
      <c r="B135" s="38"/>
      <c r="C135" s="37"/>
      <c r="D135" s="185" t="s">
        <v>165</v>
      </c>
      <c r="E135" s="37"/>
      <c r="F135" s="186" t="s">
        <v>491</v>
      </c>
      <c r="G135" s="37"/>
      <c r="H135" s="37"/>
      <c r="I135" s="187"/>
      <c r="J135" s="37"/>
      <c r="K135" s="37"/>
      <c r="L135" s="38"/>
      <c r="M135" s="188"/>
      <c r="N135" s="189"/>
      <c r="O135" s="71"/>
      <c r="P135" s="71"/>
      <c r="Q135" s="71"/>
      <c r="R135" s="71"/>
      <c r="S135" s="71"/>
      <c r="T135" s="72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165</v>
      </c>
      <c r="AU135" s="18" t="s">
        <v>82</v>
      </c>
    </row>
    <row r="136" s="2" customFormat="1">
      <c r="A136" s="37"/>
      <c r="B136" s="38"/>
      <c r="C136" s="37"/>
      <c r="D136" s="190" t="s">
        <v>167</v>
      </c>
      <c r="E136" s="37"/>
      <c r="F136" s="191" t="s">
        <v>492</v>
      </c>
      <c r="G136" s="37"/>
      <c r="H136" s="37"/>
      <c r="I136" s="187"/>
      <c r="J136" s="37"/>
      <c r="K136" s="37"/>
      <c r="L136" s="38"/>
      <c r="M136" s="188"/>
      <c r="N136" s="189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167</v>
      </c>
      <c r="AU136" s="18" t="s">
        <v>82</v>
      </c>
    </row>
    <row r="137" s="13" customFormat="1">
      <c r="A137" s="13"/>
      <c r="B137" s="192"/>
      <c r="C137" s="13"/>
      <c r="D137" s="185" t="s">
        <v>169</v>
      </c>
      <c r="E137" s="193" t="s">
        <v>3</v>
      </c>
      <c r="F137" s="194" t="s">
        <v>421</v>
      </c>
      <c r="G137" s="13"/>
      <c r="H137" s="195">
        <v>2567</v>
      </c>
      <c r="I137" s="196"/>
      <c r="J137" s="13"/>
      <c r="K137" s="13"/>
      <c r="L137" s="192"/>
      <c r="M137" s="197"/>
      <c r="N137" s="198"/>
      <c r="O137" s="198"/>
      <c r="P137" s="198"/>
      <c r="Q137" s="198"/>
      <c r="R137" s="198"/>
      <c r="S137" s="198"/>
      <c r="T137" s="1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3" t="s">
        <v>169</v>
      </c>
      <c r="AU137" s="193" t="s">
        <v>82</v>
      </c>
      <c r="AV137" s="13" t="s">
        <v>82</v>
      </c>
      <c r="AW137" s="13" t="s">
        <v>33</v>
      </c>
      <c r="AX137" s="13" t="s">
        <v>80</v>
      </c>
      <c r="AY137" s="193" t="s">
        <v>156</v>
      </c>
    </row>
    <row r="138" s="2" customFormat="1" ht="24.15" customHeight="1">
      <c r="A138" s="37"/>
      <c r="B138" s="171"/>
      <c r="C138" s="172" t="s">
        <v>221</v>
      </c>
      <c r="D138" s="172" t="s">
        <v>158</v>
      </c>
      <c r="E138" s="173" t="s">
        <v>493</v>
      </c>
      <c r="F138" s="174" t="s">
        <v>494</v>
      </c>
      <c r="G138" s="175" t="s">
        <v>161</v>
      </c>
      <c r="H138" s="176">
        <v>6057.3000000000002</v>
      </c>
      <c r="I138" s="177"/>
      <c r="J138" s="178">
        <f>ROUND(I138*H138,2)</f>
        <v>0</v>
      </c>
      <c r="K138" s="174" t="s">
        <v>162</v>
      </c>
      <c r="L138" s="38"/>
      <c r="M138" s="179" t="s">
        <v>3</v>
      </c>
      <c r="N138" s="180" t="s">
        <v>43</v>
      </c>
      <c r="O138" s="7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163</v>
      </c>
      <c r="AT138" s="183" t="s">
        <v>158</v>
      </c>
      <c r="AU138" s="183" t="s">
        <v>82</v>
      </c>
      <c r="AY138" s="18" t="s">
        <v>156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80</v>
      </c>
      <c r="BK138" s="184">
        <f>ROUND(I138*H138,2)</f>
        <v>0</v>
      </c>
      <c r="BL138" s="18" t="s">
        <v>163</v>
      </c>
      <c r="BM138" s="183" t="s">
        <v>495</v>
      </c>
    </row>
    <row r="139" s="2" customFormat="1">
      <c r="A139" s="37"/>
      <c r="B139" s="38"/>
      <c r="C139" s="37"/>
      <c r="D139" s="185" t="s">
        <v>165</v>
      </c>
      <c r="E139" s="37"/>
      <c r="F139" s="186" t="s">
        <v>496</v>
      </c>
      <c r="G139" s="37"/>
      <c r="H139" s="37"/>
      <c r="I139" s="187"/>
      <c r="J139" s="37"/>
      <c r="K139" s="37"/>
      <c r="L139" s="38"/>
      <c r="M139" s="188"/>
      <c r="N139" s="189"/>
      <c r="O139" s="71"/>
      <c r="P139" s="71"/>
      <c r="Q139" s="71"/>
      <c r="R139" s="71"/>
      <c r="S139" s="71"/>
      <c r="T139" s="72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165</v>
      </c>
      <c r="AU139" s="18" t="s">
        <v>82</v>
      </c>
    </row>
    <row r="140" s="2" customFormat="1">
      <c r="A140" s="37"/>
      <c r="B140" s="38"/>
      <c r="C140" s="37"/>
      <c r="D140" s="190" t="s">
        <v>167</v>
      </c>
      <c r="E140" s="37"/>
      <c r="F140" s="191" t="s">
        <v>497</v>
      </c>
      <c r="G140" s="37"/>
      <c r="H140" s="37"/>
      <c r="I140" s="187"/>
      <c r="J140" s="37"/>
      <c r="K140" s="37"/>
      <c r="L140" s="38"/>
      <c r="M140" s="188"/>
      <c r="N140" s="189"/>
      <c r="O140" s="71"/>
      <c r="P140" s="71"/>
      <c r="Q140" s="71"/>
      <c r="R140" s="71"/>
      <c r="S140" s="71"/>
      <c r="T140" s="7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167</v>
      </c>
      <c r="AU140" s="18" t="s">
        <v>82</v>
      </c>
    </row>
    <row r="141" s="13" customFormat="1">
      <c r="A141" s="13"/>
      <c r="B141" s="192"/>
      <c r="C141" s="13"/>
      <c r="D141" s="185" t="s">
        <v>169</v>
      </c>
      <c r="E141" s="193" t="s">
        <v>3</v>
      </c>
      <c r="F141" s="194" t="s">
        <v>498</v>
      </c>
      <c r="G141" s="13"/>
      <c r="H141" s="195">
        <v>4429.8999999999996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3" t="s">
        <v>169</v>
      </c>
      <c r="AU141" s="193" t="s">
        <v>82</v>
      </c>
      <c r="AV141" s="13" t="s">
        <v>82</v>
      </c>
      <c r="AW141" s="13" t="s">
        <v>33</v>
      </c>
      <c r="AX141" s="13" t="s">
        <v>72</v>
      </c>
      <c r="AY141" s="193" t="s">
        <v>156</v>
      </c>
    </row>
    <row r="142" s="13" customFormat="1">
      <c r="A142" s="13"/>
      <c r="B142" s="192"/>
      <c r="C142" s="13"/>
      <c r="D142" s="185" t="s">
        <v>169</v>
      </c>
      <c r="E142" s="193" t="s">
        <v>3</v>
      </c>
      <c r="F142" s="194" t="s">
        <v>499</v>
      </c>
      <c r="G142" s="13"/>
      <c r="H142" s="195">
        <v>811.79999999999995</v>
      </c>
      <c r="I142" s="196"/>
      <c r="J142" s="13"/>
      <c r="K142" s="13"/>
      <c r="L142" s="192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3" t="s">
        <v>169</v>
      </c>
      <c r="AU142" s="193" t="s">
        <v>82</v>
      </c>
      <c r="AV142" s="13" t="s">
        <v>82</v>
      </c>
      <c r="AW142" s="13" t="s">
        <v>33</v>
      </c>
      <c r="AX142" s="13" t="s">
        <v>72</v>
      </c>
      <c r="AY142" s="193" t="s">
        <v>156</v>
      </c>
    </row>
    <row r="143" s="13" customFormat="1">
      <c r="A143" s="13"/>
      <c r="B143" s="192"/>
      <c r="C143" s="13"/>
      <c r="D143" s="185" t="s">
        <v>169</v>
      </c>
      <c r="E143" s="193" t="s">
        <v>3</v>
      </c>
      <c r="F143" s="194" t="s">
        <v>500</v>
      </c>
      <c r="G143" s="13"/>
      <c r="H143" s="195">
        <v>667.79999999999995</v>
      </c>
      <c r="I143" s="196"/>
      <c r="J143" s="13"/>
      <c r="K143" s="13"/>
      <c r="L143" s="192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3" t="s">
        <v>169</v>
      </c>
      <c r="AU143" s="193" t="s">
        <v>82</v>
      </c>
      <c r="AV143" s="13" t="s">
        <v>82</v>
      </c>
      <c r="AW143" s="13" t="s">
        <v>33</v>
      </c>
      <c r="AX143" s="13" t="s">
        <v>72</v>
      </c>
      <c r="AY143" s="193" t="s">
        <v>156</v>
      </c>
    </row>
    <row r="144" s="13" customFormat="1">
      <c r="A144" s="13"/>
      <c r="B144" s="192"/>
      <c r="C144" s="13"/>
      <c r="D144" s="185" t="s">
        <v>169</v>
      </c>
      <c r="E144" s="193" t="s">
        <v>3</v>
      </c>
      <c r="F144" s="194" t="s">
        <v>426</v>
      </c>
      <c r="G144" s="13"/>
      <c r="H144" s="195">
        <v>147.80000000000001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169</v>
      </c>
      <c r="AU144" s="193" t="s">
        <v>82</v>
      </c>
      <c r="AV144" s="13" t="s">
        <v>82</v>
      </c>
      <c r="AW144" s="13" t="s">
        <v>33</v>
      </c>
      <c r="AX144" s="13" t="s">
        <v>72</v>
      </c>
      <c r="AY144" s="193" t="s">
        <v>156</v>
      </c>
    </row>
    <row r="145" s="14" customFormat="1">
      <c r="A145" s="14"/>
      <c r="B145" s="204"/>
      <c r="C145" s="14"/>
      <c r="D145" s="185" t="s">
        <v>169</v>
      </c>
      <c r="E145" s="205" t="s">
        <v>3</v>
      </c>
      <c r="F145" s="206" t="s">
        <v>442</v>
      </c>
      <c r="G145" s="14"/>
      <c r="H145" s="207">
        <v>6057.3000000000002</v>
      </c>
      <c r="I145" s="208"/>
      <c r="J145" s="14"/>
      <c r="K145" s="14"/>
      <c r="L145" s="204"/>
      <c r="M145" s="209"/>
      <c r="N145" s="210"/>
      <c r="O145" s="210"/>
      <c r="P145" s="210"/>
      <c r="Q145" s="210"/>
      <c r="R145" s="210"/>
      <c r="S145" s="210"/>
      <c r="T145" s="2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5" t="s">
        <v>169</v>
      </c>
      <c r="AU145" s="205" t="s">
        <v>82</v>
      </c>
      <c r="AV145" s="14" t="s">
        <v>163</v>
      </c>
      <c r="AW145" s="14" t="s">
        <v>33</v>
      </c>
      <c r="AX145" s="14" t="s">
        <v>80</v>
      </c>
      <c r="AY145" s="205" t="s">
        <v>156</v>
      </c>
    </row>
    <row r="146" s="2" customFormat="1" ht="24.15" customHeight="1">
      <c r="A146" s="37"/>
      <c r="B146" s="171"/>
      <c r="C146" s="172" t="s">
        <v>227</v>
      </c>
      <c r="D146" s="172" t="s">
        <v>158</v>
      </c>
      <c r="E146" s="173" t="s">
        <v>501</v>
      </c>
      <c r="F146" s="174" t="s">
        <v>502</v>
      </c>
      <c r="G146" s="175" t="s">
        <v>161</v>
      </c>
      <c r="H146" s="176">
        <v>982</v>
      </c>
      <c r="I146" s="177"/>
      <c r="J146" s="178">
        <f>ROUND(I146*H146,2)</f>
        <v>0</v>
      </c>
      <c r="K146" s="174" t="s">
        <v>162</v>
      </c>
      <c r="L146" s="38"/>
      <c r="M146" s="179" t="s">
        <v>3</v>
      </c>
      <c r="N146" s="180" t="s">
        <v>43</v>
      </c>
      <c r="O146" s="71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163</v>
      </c>
      <c r="AT146" s="183" t="s">
        <v>158</v>
      </c>
      <c r="AU146" s="183" t="s">
        <v>82</v>
      </c>
      <c r="AY146" s="18" t="s">
        <v>156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80</v>
      </c>
      <c r="BK146" s="184">
        <f>ROUND(I146*H146,2)</f>
        <v>0</v>
      </c>
      <c r="BL146" s="18" t="s">
        <v>163</v>
      </c>
      <c r="BM146" s="183" t="s">
        <v>503</v>
      </c>
    </row>
    <row r="147" s="2" customFormat="1">
      <c r="A147" s="37"/>
      <c r="B147" s="38"/>
      <c r="C147" s="37"/>
      <c r="D147" s="185" t="s">
        <v>165</v>
      </c>
      <c r="E147" s="37"/>
      <c r="F147" s="186" t="s">
        <v>504</v>
      </c>
      <c r="G147" s="37"/>
      <c r="H147" s="37"/>
      <c r="I147" s="187"/>
      <c r="J147" s="37"/>
      <c r="K147" s="37"/>
      <c r="L147" s="38"/>
      <c r="M147" s="188"/>
      <c r="N147" s="189"/>
      <c r="O147" s="71"/>
      <c r="P147" s="71"/>
      <c r="Q147" s="71"/>
      <c r="R147" s="71"/>
      <c r="S147" s="71"/>
      <c r="T147" s="7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165</v>
      </c>
      <c r="AU147" s="18" t="s">
        <v>82</v>
      </c>
    </row>
    <row r="148" s="2" customFormat="1">
      <c r="A148" s="37"/>
      <c r="B148" s="38"/>
      <c r="C148" s="37"/>
      <c r="D148" s="190" t="s">
        <v>167</v>
      </c>
      <c r="E148" s="37"/>
      <c r="F148" s="191" t="s">
        <v>505</v>
      </c>
      <c r="G148" s="37"/>
      <c r="H148" s="37"/>
      <c r="I148" s="187"/>
      <c r="J148" s="37"/>
      <c r="K148" s="37"/>
      <c r="L148" s="38"/>
      <c r="M148" s="188"/>
      <c r="N148" s="189"/>
      <c r="O148" s="71"/>
      <c r="P148" s="71"/>
      <c r="Q148" s="71"/>
      <c r="R148" s="71"/>
      <c r="S148" s="71"/>
      <c r="T148" s="72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167</v>
      </c>
      <c r="AU148" s="18" t="s">
        <v>82</v>
      </c>
    </row>
    <row r="149" s="13" customFormat="1">
      <c r="A149" s="13"/>
      <c r="B149" s="192"/>
      <c r="C149" s="13"/>
      <c r="D149" s="185" t="s">
        <v>169</v>
      </c>
      <c r="E149" s="193" t="s">
        <v>3</v>
      </c>
      <c r="F149" s="194" t="s">
        <v>506</v>
      </c>
      <c r="G149" s="13"/>
      <c r="H149" s="195">
        <v>982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3" t="s">
        <v>169</v>
      </c>
      <c r="AU149" s="193" t="s">
        <v>82</v>
      </c>
      <c r="AV149" s="13" t="s">
        <v>82</v>
      </c>
      <c r="AW149" s="13" t="s">
        <v>33</v>
      </c>
      <c r="AX149" s="13" t="s">
        <v>80</v>
      </c>
      <c r="AY149" s="193" t="s">
        <v>156</v>
      </c>
    </row>
    <row r="150" s="2" customFormat="1" ht="16.5" customHeight="1">
      <c r="A150" s="37"/>
      <c r="B150" s="171"/>
      <c r="C150" s="172" t="s">
        <v>233</v>
      </c>
      <c r="D150" s="172" t="s">
        <v>158</v>
      </c>
      <c r="E150" s="173" t="s">
        <v>507</v>
      </c>
      <c r="F150" s="174" t="s">
        <v>508</v>
      </c>
      <c r="G150" s="175" t="s">
        <v>161</v>
      </c>
      <c r="H150" s="176">
        <v>711</v>
      </c>
      <c r="I150" s="177"/>
      <c r="J150" s="178">
        <f>ROUND(I150*H150,2)</f>
        <v>0</v>
      </c>
      <c r="K150" s="174" t="s">
        <v>162</v>
      </c>
      <c r="L150" s="38"/>
      <c r="M150" s="179" t="s">
        <v>3</v>
      </c>
      <c r="N150" s="180" t="s">
        <v>43</v>
      </c>
      <c r="O150" s="71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163</v>
      </c>
      <c r="AT150" s="183" t="s">
        <v>158</v>
      </c>
      <c r="AU150" s="183" t="s">
        <v>82</v>
      </c>
      <c r="AY150" s="18" t="s">
        <v>156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8" t="s">
        <v>80</v>
      </c>
      <c r="BK150" s="184">
        <f>ROUND(I150*H150,2)</f>
        <v>0</v>
      </c>
      <c r="BL150" s="18" t="s">
        <v>163</v>
      </c>
      <c r="BM150" s="183" t="s">
        <v>509</v>
      </c>
    </row>
    <row r="151" s="2" customFormat="1">
      <c r="A151" s="37"/>
      <c r="B151" s="38"/>
      <c r="C151" s="37"/>
      <c r="D151" s="185" t="s">
        <v>165</v>
      </c>
      <c r="E151" s="37"/>
      <c r="F151" s="186" t="s">
        <v>510</v>
      </c>
      <c r="G151" s="37"/>
      <c r="H151" s="37"/>
      <c r="I151" s="187"/>
      <c r="J151" s="37"/>
      <c r="K151" s="37"/>
      <c r="L151" s="38"/>
      <c r="M151" s="188"/>
      <c r="N151" s="189"/>
      <c r="O151" s="71"/>
      <c r="P151" s="71"/>
      <c r="Q151" s="71"/>
      <c r="R151" s="71"/>
      <c r="S151" s="71"/>
      <c r="T151" s="7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165</v>
      </c>
      <c r="AU151" s="18" t="s">
        <v>82</v>
      </c>
    </row>
    <row r="152" s="2" customFormat="1">
      <c r="A152" s="37"/>
      <c r="B152" s="38"/>
      <c r="C152" s="37"/>
      <c r="D152" s="190" t="s">
        <v>167</v>
      </c>
      <c r="E152" s="37"/>
      <c r="F152" s="191" t="s">
        <v>511</v>
      </c>
      <c r="G152" s="37"/>
      <c r="H152" s="37"/>
      <c r="I152" s="187"/>
      <c r="J152" s="37"/>
      <c r="K152" s="37"/>
      <c r="L152" s="38"/>
      <c r="M152" s="188"/>
      <c r="N152" s="189"/>
      <c r="O152" s="71"/>
      <c r="P152" s="71"/>
      <c r="Q152" s="71"/>
      <c r="R152" s="71"/>
      <c r="S152" s="71"/>
      <c r="T152" s="7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167</v>
      </c>
      <c r="AU152" s="18" t="s">
        <v>82</v>
      </c>
    </row>
    <row r="153" s="13" customFormat="1">
      <c r="A153" s="13"/>
      <c r="B153" s="192"/>
      <c r="C153" s="13"/>
      <c r="D153" s="185" t="s">
        <v>169</v>
      </c>
      <c r="E153" s="193" t="s">
        <v>3</v>
      </c>
      <c r="F153" s="194" t="s">
        <v>512</v>
      </c>
      <c r="G153" s="13"/>
      <c r="H153" s="195">
        <v>711</v>
      </c>
      <c r="I153" s="196"/>
      <c r="J153" s="13"/>
      <c r="K153" s="13"/>
      <c r="L153" s="192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169</v>
      </c>
      <c r="AU153" s="193" t="s">
        <v>82</v>
      </c>
      <c r="AV153" s="13" t="s">
        <v>82</v>
      </c>
      <c r="AW153" s="13" t="s">
        <v>33</v>
      </c>
      <c r="AX153" s="13" t="s">
        <v>80</v>
      </c>
      <c r="AY153" s="193" t="s">
        <v>156</v>
      </c>
    </row>
    <row r="154" s="12" customFormat="1" ht="22.8" customHeight="1">
      <c r="A154" s="12"/>
      <c r="B154" s="158"/>
      <c r="C154" s="12"/>
      <c r="D154" s="159" t="s">
        <v>71</v>
      </c>
      <c r="E154" s="169" t="s">
        <v>82</v>
      </c>
      <c r="F154" s="169" t="s">
        <v>513</v>
      </c>
      <c r="G154" s="12"/>
      <c r="H154" s="12"/>
      <c r="I154" s="161"/>
      <c r="J154" s="170">
        <f>BK154</f>
        <v>0</v>
      </c>
      <c r="K154" s="12"/>
      <c r="L154" s="158"/>
      <c r="M154" s="163"/>
      <c r="N154" s="164"/>
      <c r="O154" s="164"/>
      <c r="P154" s="165">
        <f>SUM(P155:P161)</f>
        <v>0</v>
      </c>
      <c r="Q154" s="164"/>
      <c r="R154" s="165">
        <f>SUM(R155:R161)</f>
        <v>1.847</v>
      </c>
      <c r="S154" s="164"/>
      <c r="T154" s="166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9" t="s">
        <v>80</v>
      </c>
      <c r="AT154" s="167" t="s">
        <v>71</v>
      </c>
      <c r="AU154" s="167" t="s">
        <v>80</v>
      </c>
      <c r="AY154" s="159" t="s">
        <v>156</v>
      </c>
      <c r="BK154" s="168">
        <f>SUM(BK155:BK161)</f>
        <v>0</v>
      </c>
    </row>
    <row r="155" s="2" customFormat="1" ht="24.15" customHeight="1">
      <c r="A155" s="37"/>
      <c r="B155" s="171"/>
      <c r="C155" s="172" t="s">
        <v>239</v>
      </c>
      <c r="D155" s="172" t="s">
        <v>158</v>
      </c>
      <c r="E155" s="173" t="s">
        <v>514</v>
      </c>
      <c r="F155" s="174" t="s">
        <v>515</v>
      </c>
      <c r="G155" s="175" t="s">
        <v>516</v>
      </c>
      <c r="H155" s="176">
        <v>9.8000000000000007</v>
      </c>
      <c r="I155" s="177"/>
      <c r="J155" s="178">
        <f>ROUND(I155*H155,2)</f>
        <v>0</v>
      </c>
      <c r="K155" s="174" t="s">
        <v>162</v>
      </c>
      <c r="L155" s="38"/>
      <c r="M155" s="179" t="s">
        <v>3</v>
      </c>
      <c r="N155" s="180" t="s">
        <v>43</v>
      </c>
      <c r="O155" s="71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3" t="s">
        <v>163</v>
      </c>
      <c r="AT155" s="183" t="s">
        <v>158</v>
      </c>
      <c r="AU155" s="183" t="s">
        <v>82</v>
      </c>
      <c r="AY155" s="18" t="s">
        <v>156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8" t="s">
        <v>80</v>
      </c>
      <c r="BK155" s="184">
        <f>ROUND(I155*H155,2)</f>
        <v>0</v>
      </c>
      <c r="BL155" s="18" t="s">
        <v>163</v>
      </c>
      <c r="BM155" s="183" t="s">
        <v>517</v>
      </c>
    </row>
    <row r="156" s="2" customFormat="1">
      <c r="A156" s="37"/>
      <c r="B156" s="38"/>
      <c r="C156" s="37"/>
      <c r="D156" s="185" t="s">
        <v>165</v>
      </c>
      <c r="E156" s="37"/>
      <c r="F156" s="186" t="s">
        <v>518</v>
      </c>
      <c r="G156" s="37"/>
      <c r="H156" s="37"/>
      <c r="I156" s="187"/>
      <c r="J156" s="37"/>
      <c r="K156" s="37"/>
      <c r="L156" s="38"/>
      <c r="M156" s="188"/>
      <c r="N156" s="189"/>
      <c r="O156" s="71"/>
      <c r="P156" s="71"/>
      <c r="Q156" s="71"/>
      <c r="R156" s="71"/>
      <c r="S156" s="71"/>
      <c r="T156" s="7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165</v>
      </c>
      <c r="AU156" s="18" t="s">
        <v>82</v>
      </c>
    </row>
    <row r="157" s="2" customFormat="1">
      <c r="A157" s="37"/>
      <c r="B157" s="38"/>
      <c r="C157" s="37"/>
      <c r="D157" s="190" t="s">
        <v>167</v>
      </c>
      <c r="E157" s="37"/>
      <c r="F157" s="191" t="s">
        <v>519</v>
      </c>
      <c r="G157" s="37"/>
      <c r="H157" s="37"/>
      <c r="I157" s="187"/>
      <c r="J157" s="37"/>
      <c r="K157" s="37"/>
      <c r="L157" s="38"/>
      <c r="M157" s="188"/>
      <c r="N157" s="189"/>
      <c r="O157" s="71"/>
      <c r="P157" s="71"/>
      <c r="Q157" s="71"/>
      <c r="R157" s="71"/>
      <c r="S157" s="71"/>
      <c r="T157" s="72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167</v>
      </c>
      <c r="AU157" s="18" t="s">
        <v>82</v>
      </c>
    </row>
    <row r="158" s="13" customFormat="1">
      <c r="A158" s="13"/>
      <c r="B158" s="192"/>
      <c r="C158" s="13"/>
      <c r="D158" s="185" t="s">
        <v>169</v>
      </c>
      <c r="E158" s="193" t="s">
        <v>3</v>
      </c>
      <c r="F158" s="194" t="s">
        <v>520</v>
      </c>
      <c r="G158" s="13"/>
      <c r="H158" s="195">
        <v>9.8000000000000007</v>
      </c>
      <c r="I158" s="196"/>
      <c r="J158" s="13"/>
      <c r="K158" s="13"/>
      <c r="L158" s="192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3" t="s">
        <v>169</v>
      </c>
      <c r="AU158" s="193" t="s">
        <v>82</v>
      </c>
      <c r="AV158" s="13" t="s">
        <v>82</v>
      </c>
      <c r="AW158" s="13" t="s">
        <v>33</v>
      </c>
      <c r="AX158" s="13" t="s">
        <v>80</v>
      </c>
      <c r="AY158" s="193" t="s">
        <v>156</v>
      </c>
    </row>
    <row r="159" s="2" customFormat="1" ht="33" customHeight="1">
      <c r="A159" s="37"/>
      <c r="B159" s="171"/>
      <c r="C159" s="212" t="s">
        <v>9</v>
      </c>
      <c r="D159" s="212" t="s">
        <v>443</v>
      </c>
      <c r="E159" s="213" t="s">
        <v>521</v>
      </c>
      <c r="F159" s="214" t="s">
        <v>522</v>
      </c>
      <c r="G159" s="215" t="s">
        <v>400</v>
      </c>
      <c r="H159" s="216">
        <v>1.847</v>
      </c>
      <c r="I159" s="217"/>
      <c r="J159" s="218">
        <f>ROUND(I159*H159,2)</f>
        <v>0</v>
      </c>
      <c r="K159" s="214" t="s">
        <v>3</v>
      </c>
      <c r="L159" s="219"/>
      <c r="M159" s="220" t="s">
        <v>3</v>
      </c>
      <c r="N159" s="221" t="s">
        <v>43</v>
      </c>
      <c r="O159" s="71"/>
      <c r="P159" s="181">
        <f>O159*H159</f>
        <v>0</v>
      </c>
      <c r="Q159" s="181">
        <v>1</v>
      </c>
      <c r="R159" s="181">
        <f>Q159*H159</f>
        <v>1.847</v>
      </c>
      <c r="S159" s="181">
        <v>0</v>
      </c>
      <c r="T159" s="18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3" t="s">
        <v>203</v>
      </c>
      <c r="AT159" s="183" t="s">
        <v>443</v>
      </c>
      <c r="AU159" s="183" t="s">
        <v>82</v>
      </c>
      <c r="AY159" s="18" t="s">
        <v>156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8" t="s">
        <v>80</v>
      </c>
      <c r="BK159" s="184">
        <f>ROUND(I159*H159,2)</f>
        <v>0</v>
      </c>
      <c r="BL159" s="18" t="s">
        <v>163</v>
      </c>
      <c r="BM159" s="183" t="s">
        <v>523</v>
      </c>
    </row>
    <row r="160" s="2" customFormat="1">
      <c r="A160" s="37"/>
      <c r="B160" s="38"/>
      <c r="C160" s="37"/>
      <c r="D160" s="185" t="s">
        <v>165</v>
      </c>
      <c r="E160" s="37"/>
      <c r="F160" s="186" t="s">
        <v>522</v>
      </c>
      <c r="G160" s="37"/>
      <c r="H160" s="37"/>
      <c r="I160" s="187"/>
      <c r="J160" s="37"/>
      <c r="K160" s="37"/>
      <c r="L160" s="38"/>
      <c r="M160" s="188"/>
      <c r="N160" s="189"/>
      <c r="O160" s="71"/>
      <c r="P160" s="71"/>
      <c r="Q160" s="71"/>
      <c r="R160" s="71"/>
      <c r="S160" s="71"/>
      <c r="T160" s="72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165</v>
      </c>
      <c r="AU160" s="18" t="s">
        <v>82</v>
      </c>
    </row>
    <row r="161" s="13" customFormat="1">
      <c r="A161" s="13"/>
      <c r="B161" s="192"/>
      <c r="C161" s="13"/>
      <c r="D161" s="185" t="s">
        <v>169</v>
      </c>
      <c r="E161" s="193" t="s">
        <v>3</v>
      </c>
      <c r="F161" s="194" t="s">
        <v>524</v>
      </c>
      <c r="G161" s="13"/>
      <c r="H161" s="195">
        <v>1.847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169</v>
      </c>
      <c r="AU161" s="193" t="s">
        <v>82</v>
      </c>
      <c r="AV161" s="13" t="s">
        <v>82</v>
      </c>
      <c r="AW161" s="13" t="s">
        <v>33</v>
      </c>
      <c r="AX161" s="13" t="s">
        <v>80</v>
      </c>
      <c r="AY161" s="193" t="s">
        <v>156</v>
      </c>
    </row>
    <row r="162" s="12" customFormat="1" ht="22.8" customHeight="1">
      <c r="A162" s="12"/>
      <c r="B162" s="158"/>
      <c r="C162" s="12"/>
      <c r="D162" s="159" t="s">
        <v>71</v>
      </c>
      <c r="E162" s="169" t="s">
        <v>184</v>
      </c>
      <c r="F162" s="169" t="s">
        <v>525</v>
      </c>
      <c r="G162" s="12"/>
      <c r="H162" s="12"/>
      <c r="I162" s="161"/>
      <c r="J162" s="170">
        <f>BK162</f>
        <v>0</v>
      </c>
      <c r="K162" s="12"/>
      <c r="L162" s="158"/>
      <c r="M162" s="163"/>
      <c r="N162" s="164"/>
      <c r="O162" s="164"/>
      <c r="P162" s="165">
        <f>SUM(P163:P197)</f>
        <v>0</v>
      </c>
      <c r="Q162" s="164"/>
      <c r="R162" s="165">
        <f>SUM(R163:R197)</f>
        <v>4083.6100200000005</v>
      </c>
      <c r="S162" s="164"/>
      <c r="T162" s="166">
        <f>SUM(T163:T197)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9" t="s">
        <v>80</v>
      </c>
      <c r="AT162" s="167" t="s">
        <v>71</v>
      </c>
      <c r="AU162" s="167" t="s">
        <v>80</v>
      </c>
      <c r="AY162" s="159" t="s">
        <v>156</v>
      </c>
      <c r="BK162" s="168">
        <f>SUM(BK163:BK197)</f>
        <v>0</v>
      </c>
    </row>
    <row r="163" s="2" customFormat="1" ht="24.15" customHeight="1">
      <c r="A163" s="37"/>
      <c r="B163" s="171"/>
      <c r="C163" s="172" t="s">
        <v>250</v>
      </c>
      <c r="D163" s="172" t="s">
        <v>158</v>
      </c>
      <c r="E163" s="173" t="s">
        <v>526</v>
      </c>
      <c r="F163" s="174" t="s">
        <v>527</v>
      </c>
      <c r="G163" s="175" t="s">
        <v>161</v>
      </c>
      <c r="H163" s="176">
        <v>3680</v>
      </c>
      <c r="I163" s="177"/>
      <c r="J163" s="178">
        <f>ROUND(I163*H163,2)</f>
        <v>0</v>
      </c>
      <c r="K163" s="174" t="s">
        <v>162</v>
      </c>
      <c r="L163" s="38"/>
      <c r="M163" s="179" t="s">
        <v>3</v>
      </c>
      <c r="N163" s="180" t="s">
        <v>43</v>
      </c>
      <c r="O163" s="71"/>
      <c r="P163" s="181">
        <f>O163*H163</f>
        <v>0</v>
      </c>
      <c r="Q163" s="181">
        <v>0.46000000000000002</v>
      </c>
      <c r="R163" s="181">
        <f>Q163*H163</f>
        <v>1692.8000000000002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163</v>
      </c>
      <c r="AT163" s="183" t="s">
        <v>158</v>
      </c>
      <c r="AU163" s="183" t="s">
        <v>82</v>
      </c>
      <c r="AY163" s="18" t="s">
        <v>156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80</v>
      </c>
      <c r="BK163" s="184">
        <f>ROUND(I163*H163,2)</f>
        <v>0</v>
      </c>
      <c r="BL163" s="18" t="s">
        <v>163</v>
      </c>
      <c r="BM163" s="183" t="s">
        <v>528</v>
      </c>
    </row>
    <row r="164" s="2" customFormat="1">
      <c r="A164" s="37"/>
      <c r="B164" s="38"/>
      <c r="C164" s="37"/>
      <c r="D164" s="185" t="s">
        <v>165</v>
      </c>
      <c r="E164" s="37"/>
      <c r="F164" s="186" t="s">
        <v>529</v>
      </c>
      <c r="G164" s="37"/>
      <c r="H164" s="37"/>
      <c r="I164" s="187"/>
      <c r="J164" s="37"/>
      <c r="K164" s="37"/>
      <c r="L164" s="38"/>
      <c r="M164" s="188"/>
      <c r="N164" s="189"/>
      <c r="O164" s="71"/>
      <c r="P164" s="71"/>
      <c r="Q164" s="71"/>
      <c r="R164" s="71"/>
      <c r="S164" s="71"/>
      <c r="T164" s="7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165</v>
      </c>
      <c r="AU164" s="18" t="s">
        <v>82</v>
      </c>
    </row>
    <row r="165" s="2" customFormat="1">
      <c r="A165" s="37"/>
      <c r="B165" s="38"/>
      <c r="C165" s="37"/>
      <c r="D165" s="190" t="s">
        <v>167</v>
      </c>
      <c r="E165" s="37"/>
      <c r="F165" s="191" t="s">
        <v>530</v>
      </c>
      <c r="G165" s="37"/>
      <c r="H165" s="37"/>
      <c r="I165" s="187"/>
      <c r="J165" s="37"/>
      <c r="K165" s="37"/>
      <c r="L165" s="38"/>
      <c r="M165" s="188"/>
      <c r="N165" s="189"/>
      <c r="O165" s="71"/>
      <c r="P165" s="71"/>
      <c r="Q165" s="71"/>
      <c r="R165" s="71"/>
      <c r="S165" s="71"/>
      <c r="T165" s="72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167</v>
      </c>
      <c r="AU165" s="18" t="s">
        <v>82</v>
      </c>
    </row>
    <row r="166" s="13" customFormat="1">
      <c r="A166" s="13"/>
      <c r="B166" s="192"/>
      <c r="C166" s="13"/>
      <c r="D166" s="185" t="s">
        <v>169</v>
      </c>
      <c r="E166" s="193" t="s">
        <v>3</v>
      </c>
      <c r="F166" s="194" t="s">
        <v>411</v>
      </c>
      <c r="G166" s="13"/>
      <c r="H166" s="195">
        <v>3680</v>
      </c>
      <c r="I166" s="196"/>
      <c r="J166" s="13"/>
      <c r="K166" s="13"/>
      <c r="L166" s="192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3" t="s">
        <v>169</v>
      </c>
      <c r="AU166" s="193" t="s">
        <v>82</v>
      </c>
      <c r="AV166" s="13" t="s">
        <v>82</v>
      </c>
      <c r="AW166" s="13" t="s">
        <v>33</v>
      </c>
      <c r="AX166" s="13" t="s">
        <v>80</v>
      </c>
      <c r="AY166" s="193" t="s">
        <v>156</v>
      </c>
    </row>
    <row r="167" s="2" customFormat="1" ht="24.15" customHeight="1">
      <c r="A167" s="37"/>
      <c r="B167" s="171"/>
      <c r="C167" s="172" t="s">
        <v>256</v>
      </c>
      <c r="D167" s="172" t="s">
        <v>158</v>
      </c>
      <c r="E167" s="173" t="s">
        <v>531</v>
      </c>
      <c r="F167" s="174" t="s">
        <v>532</v>
      </c>
      <c r="G167" s="175" t="s">
        <v>161</v>
      </c>
      <c r="H167" s="176">
        <v>3827.8000000000002</v>
      </c>
      <c r="I167" s="177"/>
      <c r="J167" s="178">
        <f>ROUND(I167*H167,2)</f>
        <v>0</v>
      </c>
      <c r="K167" s="174" t="s">
        <v>162</v>
      </c>
      <c r="L167" s="38"/>
      <c r="M167" s="179" t="s">
        <v>3</v>
      </c>
      <c r="N167" s="180" t="s">
        <v>43</v>
      </c>
      <c r="O167" s="71"/>
      <c r="P167" s="181">
        <f>O167*H167</f>
        <v>0</v>
      </c>
      <c r="Q167" s="181">
        <v>0.37190000000000001</v>
      </c>
      <c r="R167" s="181">
        <f>Q167*H167</f>
        <v>1423.5588200000002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163</v>
      </c>
      <c r="AT167" s="183" t="s">
        <v>158</v>
      </c>
      <c r="AU167" s="183" t="s">
        <v>82</v>
      </c>
      <c r="AY167" s="18" t="s">
        <v>156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80</v>
      </c>
      <c r="BK167" s="184">
        <f>ROUND(I167*H167,2)</f>
        <v>0</v>
      </c>
      <c r="BL167" s="18" t="s">
        <v>163</v>
      </c>
      <c r="BM167" s="183" t="s">
        <v>533</v>
      </c>
    </row>
    <row r="168" s="2" customFormat="1">
      <c r="A168" s="37"/>
      <c r="B168" s="38"/>
      <c r="C168" s="37"/>
      <c r="D168" s="185" t="s">
        <v>165</v>
      </c>
      <c r="E168" s="37"/>
      <c r="F168" s="186" t="s">
        <v>534</v>
      </c>
      <c r="G168" s="37"/>
      <c r="H168" s="37"/>
      <c r="I168" s="187"/>
      <c r="J168" s="37"/>
      <c r="K168" s="37"/>
      <c r="L168" s="38"/>
      <c r="M168" s="188"/>
      <c r="N168" s="189"/>
      <c r="O168" s="71"/>
      <c r="P168" s="71"/>
      <c r="Q168" s="71"/>
      <c r="R168" s="71"/>
      <c r="S168" s="71"/>
      <c r="T168" s="72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165</v>
      </c>
      <c r="AU168" s="18" t="s">
        <v>82</v>
      </c>
    </row>
    <row r="169" s="2" customFormat="1">
      <c r="A169" s="37"/>
      <c r="B169" s="38"/>
      <c r="C169" s="37"/>
      <c r="D169" s="190" t="s">
        <v>167</v>
      </c>
      <c r="E169" s="37"/>
      <c r="F169" s="191" t="s">
        <v>535</v>
      </c>
      <c r="G169" s="37"/>
      <c r="H169" s="37"/>
      <c r="I169" s="187"/>
      <c r="J169" s="37"/>
      <c r="K169" s="37"/>
      <c r="L169" s="38"/>
      <c r="M169" s="188"/>
      <c r="N169" s="189"/>
      <c r="O169" s="71"/>
      <c r="P169" s="71"/>
      <c r="Q169" s="71"/>
      <c r="R169" s="71"/>
      <c r="S169" s="71"/>
      <c r="T169" s="7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167</v>
      </c>
      <c r="AU169" s="18" t="s">
        <v>82</v>
      </c>
    </row>
    <row r="170" s="13" customFormat="1">
      <c r="A170" s="13"/>
      <c r="B170" s="192"/>
      <c r="C170" s="13"/>
      <c r="D170" s="185" t="s">
        <v>169</v>
      </c>
      <c r="E170" s="193" t="s">
        <v>3</v>
      </c>
      <c r="F170" s="194" t="s">
        <v>411</v>
      </c>
      <c r="G170" s="13"/>
      <c r="H170" s="195">
        <v>3680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169</v>
      </c>
      <c r="AU170" s="193" t="s">
        <v>82</v>
      </c>
      <c r="AV170" s="13" t="s">
        <v>82</v>
      </c>
      <c r="AW170" s="13" t="s">
        <v>33</v>
      </c>
      <c r="AX170" s="13" t="s">
        <v>72</v>
      </c>
      <c r="AY170" s="193" t="s">
        <v>156</v>
      </c>
    </row>
    <row r="171" s="13" customFormat="1">
      <c r="A171" s="13"/>
      <c r="B171" s="192"/>
      <c r="C171" s="13"/>
      <c r="D171" s="185" t="s">
        <v>169</v>
      </c>
      <c r="E171" s="193" t="s">
        <v>3</v>
      </c>
      <c r="F171" s="194" t="s">
        <v>426</v>
      </c>
      <c r="G171" s="13"/>
      <c r="H171" s="195">
        <v>147.80000000000001</v>
      </c>
      <c r="I171" s="196"/>
      <c r="J171" s="13"/>
      <c r="K171" s="13"/>
      <c r="L171" s="192"/>
      <c r="M171" s="197"/>
      <c r="N171" s="198"/>
      <c r="O171" s="198"/>
      <c r="P171" s="198"/>
      <c r="Q171" s="198"/>
      <c r="R171" s="198"/>
      <c r="S171" s="198"/>
      <c r="T171" s="19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3" t="s">
        <v>169</v>
      </c>
      <c r="AU171" s="193" t="s">
        <v>82</v>
      </c>
      <c r="AV171" s="13" t="s">
        <v>82</v>
      </c>
      <c r="AW171" s="13" t="s">
        <v>33</v>
      </c>
      <c r="AX171" s="13" t="s">
        <v>72</v>
      </c>
      <c r="AY171" s="193" t="s">
        <v>156</v>
      </c>
    </row>
    <row r="172" s="14" customFormat="1">
      <c r="A172" s="14"/>
      <c r="B172" s="204"/>
      <c r="C172" s="14"/>
      <c r="D172" s="185" t="s">
        <v>169</v>
      </c>
      <c r="E172" s="205" t="s">
        <v>3</v>
      </c>
      <c r="F172" s="206" t="s">
        <v>442</v>
      </c>
      <c r="G172" s="14"/>
      <c r="H172" s="207">
        <v>3827.8000000000002</v>
      </c>
      <c r="I172" s="208"/>
      <c r="J172" s="14"/>
      <c r="K172" s="14"/>
      <c r="L172" s="204"/>
      <c r="M172" s="209"/>
      <c r="N172" s="210"/>
      <c r="O172" s="210"/>
      <c r="P172" s="210"/>
      <c r="Q172" s="210"/>
      <c r="R172" s="210"/>
      <c r="S172" s="210"/>
      <c r="T172" s="2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5" t="s">
        <v>169</v>
      </c>
      <c r="AU172" s="205" t="s">
        <v>82</v>
      </c>
      <c r="AV172" s="14" t="s">
        <v>163</v>
      </c>
      <c r="AW172" s="14" t="s">
        <v>33</v>
      </c>
      <c r="AX172" s="14" t="s">
        <v>80</v>
      </c>
      <c r="AY172" s="205" t="s">
        <v>156</v>
      </c>
    </row>
    <row r="173" s="2" customFormat="1" ht="33" customHeight="1">
      <c r="A173" s="37"/>
      <c r="B173" s="171"/>
      <c r="C173" s="172" t="s">
        <v>262</v>
      </c>
      <c r="D173" s="172" t="s">
        <v>158</v>
      </c>
      <c r="E173" s="173" t="s">
        <v>536</v>
      </c>
      <c r="F173" s="174" t="s">
        <v>537</v>
      </c>
      <c r="G173" s="175" t="s">
        <v>161</v>
      </c>
      <c r="H173" s="176">
        <v>3680</v>
      </c>
      <c r="I173" s="177"/>
      <c r="J173" s="178">
        <f>ROUND(I173*H173,2)</f>
        <v>0</v>
      </c>
      <c r="K173" s="174" t="s">
        <v>162</v>
      </c>
      <c r="L173" s="38"/>
      <c r="M173" s="179" t="s">
        <v>3</v>
      </c>
      <c r="N173" s="180" t="s">
        <v>43</v>
      </c>
      <c r="O173" s="71"/>
      <c r="P173" s="181">
        <f>O173*H173</f>
        <v>0</v>
      </c>
      <c r="Q173" s="181">
        <v>0.15826000000000001</v>
      </c>
      <c r="R173" s="181">
        <f>Q173*H173</f>
        <v>582.3968000000001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163</v>
      </c>
      <c r="AT173" s="183" t="s">
        <v>158</v>
      </c>
      <c r="AU173" s="183" t="s">
        <v>82</v>
      </c>
      <c r="AY173" s="18" t="s">
        <v>156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80</v>
      </c>
      <c r="BK173" s="184">
        <f>ROUND(I173*H173,2)</f>
        <v>0</v>
      </c>
      <c r="BL173" s="18" t="s">
        <v>163</v>
      </c>
      <c r="BM173" s="183" t="s">
        <v>538</v>
      </c>
    </row>
    <row r="174" s="2" customFormat="1">
      <c r="A174" s="37"/>
      <c r="B174" s="38"/>
      <c r="C174" s="37"/>
      <c r="D174" s="185" t="s">
        <v>165</v>
      </c>
      <c r="E174" s="37"/>
      <c r="F174" s="186" t="s">
        <v>539</v>
      </c>
      <c r="G174" s="37"/>
      <c r="H174" s="37"/>
      <c r="I174" s="187"/>
      <c r="J174" s="37"/>
      <c r="K174" s="37"/>
      <c r="L174" s="38"/>
      <c r="M174" s="188"/>
      <c r="N174" s="189"/>
      <c r="O174" s="71"/>
      <c r="P174" s="71"/>
      <c r="Q174" s="71"/>
      <c r="R174" s="71"/>
      <c r="S174" s="71"/>
      <c r="T174" s="72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165</v>
      </c>
      <c r="AU174" s="18" t="s">
        <v>82</v>
      </c>
    </row>
    <row r="175" s="2" customFormat="1">
      <c r="A175" s="37"/>
      <c r="B175" s="38"/>
      <c r="C175" s="37"/>
      <c r="D175" s="190" t="s">
        <v>167</v>
      </c>
      <c r="E175" s="37"/>
      <c r="F175" s="191" t="s">
        <v>540</v>
      </c>
      <c r="G175" s="37"/>
      <c r="H175" s="37"/>
      <c r="I175" s="187"/>
      <c r="J175" s="37"/>
      <c r="K175" s="37"/>
      <c r="L175" s="38"/>
      <c r="M175" s="188"/>
      <c r="N175" s="189"/>
      <c r="O175" s="71"/>
      <c r="P175" s="71"/>
      <c r="Q175" s="71"/>
      <c r="R175" s="71"/>
      <c r="S175" s="71"/>
      <c r="T175" s="72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167</v>
      </c>
      <c r="AU175" s="18" t="s">
        <v>82</v>
      </c>
    </row>
    <row r="176" s="13" customFormat="1">
      <c r="A176" s="13"/>
      <c r="B176" s="192"/>
      <c r="C176" s="13"/>
      <c r="D176" s="185" t="s">
        <v>169</v>
      </c>
      <c r="E176" s="193" t="s">
        <v>3</v>
      </c>
      <c r="F176" s="194" t="s">
        <v>411</v>
      </c>
      <c r="G176" s="13"/>
      <c r="H176" s="195">
        <v>3680</v>
      </c>
      <c r="I176" s="196"/>
      <c r="J176" s="13"/>
      <c r="K176" s="13"/>
      <c r="L176" s="192"/>
      <c r="M176" s="197"/>
      <c r="N176" s="198"/>
      <c r="O176" s="198"/>
      <c r="P176" s="198"/>
      <c r="Q176" s="198"/>
      <c r="R176" s="198"/>
      <c r="S176" s="198"/>
      <c r="T176" s="19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3" t="s">
        <v>169</v>
      </c>
      <c r="AU176" s="193" t="s">
        <v>82</v>
      </c>
      <c r="AV176" s="13" t="s">
        <v>82</v>
      </c>
      <c r="AW176" s="13" t="s">
        <v>33</v>
      </c>
      <c r="AX176" s="13" t="s">
        <v>80</v>
      </c>
      <c r="AY176" s="193" t="s">
        <v>156</v>
      </c>
    </row>
    <row r="177" s="2" customFormat="1" ht="16.5" customHeight="1">
      <c r="A177" s="37"/>
      <c r="B177" s="171"/>
      <c r="C177" s="172" t="s">
        <v>268</v>
      </c>
      <c r="D177" s="172" t="s">
        <v>158</v>
      </c>
      <c r="E177" s="173" t="s">
        <v>541</v>
      </c>
      <c r="F177" s="174" t="s">
        <v>542</v>
      </c>
      <c r="G177" s="175" t="s">
        <v>383</v>
      </c>
      <c r="H177" s="176">
        <v>699.20000000000005</v>
      </c>
      <c r="I177" s="177"/>
      <c r="J177" s="178">
        <f>ROUND(I177*H177,2)</f>
        <v>0</v>
      </c>
      <c r="K177" s="174" t="s">
        <v>162</v>
      </c>
      <c r="L177" s="38"/>
      <c r="M177" s="179" t="s">
        <v>3</v>
      </c>
      <c r="N177" s="180" t="s">
        <v>43</v>
      </c>
      <c r="O177" s="71"/>
      <c r="P177" s="181">
        <f>O177*H177</f>
        <v>0</v>
      </c>
      <c r="Q177" s="181">
        <v>0</v>
      </c>
      <c r="R177" s="181">
        <f>Q177*H177</f>
        <v>0</v>
      </c>
      <c r="S177" s="181">
        <v>0</v>
      </c>
      <c r="T177" s="18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3" t="s">
        <v>163</v>
      </c>
      <c r="AT177" s="183" t="s">
        <v>158</v>
      </c>
      <c r="AU177" s="183" t="s">
        <v>82</v>
      </c>
      <c r="AY177" s="18" t="s">
        <v>156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8" t="s">
        <v>80</v>
      </c>
      <c r="BK177" s="184">
        <f>ROUND(I177*H177,2)</f>
        <v>0</v>
      </c>
      <c r="BL177" s="18" t="s">
        <v>163</v>
      </c>
      <c r="BM177" s="183" t="s">
        <v>543</v>
      </c>
    </row>
    <row r="178" s="2" customFormat="1">
      <c r="A178" s="37"/>
      <c r="B178" s="38"/>
      <c r="C178" s="37"/>
      <c r="D178" s="185" t="s">
        <v>165</v>
      </c>
      <c r="E178" s="37"/>
      <c r="F178" s="186" t="s">
        <v>544</v>
      </c>
      <c r="G178" s="37"/>
      <c r="H178" s="37"/>
      <c r="I178" s="187"/>
      <c r="J178" s="37"/>
      <c r="K178" s="37"/>
      <c r="L178" s="38"/>
      <c r="M178" s="188"/>
      <c r="N178" s="189"/>
      <c r="O178" s="71"/>
      <c r="P178" s="71"/>
      <c r="Q178" s="71"/>
      <c r="R178" s="71"/>
      <c r="S178" s="71"/>
      <c r="T178" s="72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165</v>
      </c>
      <c r="AU178" s="18" t="s">
        <v>82</v>
      </c>
    </row>
    <row r="179" s="2" customFormat="1">
      <c r="A179" s="37"/>
      <c r="B179" s="38"/>
      <c r="C179" s="37"/>
      <c r="D179" s="190" t="s">
        <v>167</v>
      </c>
      <c r="E179" s="37"/>
      <c r="F179" s="191" t="s">
        <v>545</v>
      </c>
      <c r="G179" s="37"/>
      <c r="H179" s="37"/>
      <c r="I179" s="187"/>
      <c r="J179" s="37"/>
      <c r="K179" s="37"/>
      <c r="L179" s="38"/>
      <c r="M179" s="188"/>
      <c r="N179" s="189"/>
      <c r="O179" s="71"/>
      <c r="P179" s="71"/>
      <c r="Q179" s="71"/>
      <c r="R179" s="71"/>
      <c r="S179" s="71"/>
      <c r="T179" s="72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167</v>
      </c>
      <c r="AU179" s="18" t="s">
        <v>82</v>
      </c>
    </row>
    <row r="180" s="13" customFormat="1">
      <c r="A180" s="13"/>
      <c r="B180" s="192"/>
      <c r="C180" s="13"/>
      <c r="D180" s="185" t="s">
        <v>169</v>
      </c>
      <c r="E180" s="193" t="s">
        <v>417</v>
      </c>
      <c r="F180" s="194" t="s">
        <v>546</v>
      </c>
      <c r="G180" s="13"/>
      <c r="H180" s="195">
        <v>699.20000000000005</v>
      </c>
      <c r="I180" s="196"/>
      <c r="J180" s="13"/>
      <c r="K180" s="13"/>
      <c r="L180" s="192"/>
      <c r="M180" s="197"/>
      <c r="N180" s="198"/>
      <c r="O180" s="198"/>
      <c r="P180" s="198"/>
      <c r="Q180" s="198"/>
      <c r="R180" s="198"/>
      <c r="S180" s="198"/>
      <c r="T180" s="19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3" t="s">
        <v>169</v>
      </c>
      <c r="AU180" s="193" t="s">
        <v>82</v>
      </c>
      <c r="AV180" s="13" t="s">
        <v>82</v>
      </c>
      <c r="AW180" s="13" t="s">
        <v>33</v>
      </c>
      <c r="AX180" s="13" t="s">
        <v>80</v>
      </c>
      <c r="AY180" s="193" t="s">
        <v>156</v>
      </c>
    </row>
    <row r="181" s="2" customFormat="1" ht="24.15" customHeight="1">
      <c r="A181" s="37"/>
      <c r="B181" s="171"/>
      <c r="C181" s="172" t="s">
        <v>274</v>
      </c>
      <c r="D181" s="172" t="s">
        <v>158</v>
      </c>
      <c r="E181" s="173" t="s">
        <v>547</v>
      </c>
      <c r="F181" s="174" t="s">
        <v>548</v>
      </c>
      <c r="G181" s="175" t="s">
        <v>161</v>
      </c>
      <c r="H181" s="176">
        <v>3680</v>
      </c>
      <c r="I181" s="177"/>
      <c r="J181" s="178">
        <f>ROUND(I181*H181,2)</f>
        <v>0</v>
      </c>
      <c r="K181" s="174" t="s">
        <v>162</v>
      </c>
      <c r="L181" s="38"/>
      <c r="M181" s="179" t="s">
        <v>3</v>
      </c>
      <c r="N181" s="180" t="s">
        <v>43</v>
      </c>
      <c r="O181" s="71"/>
      <c r="P181" s="181">
        <f>O181*H181</f>
        <v>0</v>
      </c>
      <c r="Q181" s="181">
        <v>0.00034000000000000002</v>
      </c>
      <c r="R181" s="181">
        <f>Q181*H181</f>
        <v>1.2512000000000001</v>
      </c>
      <c r="S181" s="181">
        <v>0</v>
      </c>
      <c r="T181" s="182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3" t="s">
        <v>163</v>
      </c>
      <c r="AT181" s="183" t="s">
        <v>158</v>
      </c>
      <c r="AU181" s="183" t="s">
        <v>82</v>
      </c>
      <c r="AY181" s="18" t="s">
        <v>156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8" t="s">
        <v>80</v>
      </c>
      <c r="BK181" s="184">
        <f>ROUND(I181*H181,2)</f>
        <v>0</v>
      </c>
      <c r="BL181" s="18" t="s">
        <v>163</v>
      </c>
      <c r="BM181" s="183" t="s">
        <v>549</v>
      </c>
    </row>
    <row r="182" s="2" customFormat="1">
      <c r="A182" s="37"/>
      <c r="B182" s="38"/>
      <c r="C182" s="37"/>
      <c r="D182" s="185" t="s">
        <v>165</v>
      </c>
      <c r="E182" s="37"/>
      <c r="F182" s="186" t="s">
        <v>550</v>
      </c>
      <c r="G182" s="37"/>
      <c r="H182" s="37"/>
      <c r="I182" s="187"/>
      <c r="J182" s="37"/>
      <c r="K182" s="37"/>
      <c r="L182" s="38"/>
      <c r="M182" s="188"/>
      <c r="N182" s="189"/>
      <c r="O182" s="71"/>
      <c r="P182" s="71"/>
      <c r="Q182" s="71"/>
      <c r="R182" s="71"/>
      <c r="S182" s="71"/>
      <c r="T182" s="72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165</v>
      </c>
      <c r="AU182" s="18" t="s">
        <v>82</v>
      </c>
    </row>
    <row r="183" s="2" customFormat="1">
      <c r="A183" s="37"/>
      <c r="B183" s="38"/>
      <c r="C183" s="37"/>
      <c r="D183" s="190" t="s">
        <v>167</v>
      </c>
      <c r="E183" s="37"/>
      <c r="F183" s="191" t="s">
        <v>551</v>
      </c>
      <c r="G183" s="37"/>
      <c r="H183" s="37"/>
      <c r="I183" s="187"/>
      <c r="J183" s="37"/>
      <c r="K183" s="37"/>
      <c r="L183" s="38"/>
      <c r="M183" s="188"/>
      <c r="N183" s="189"/>
      <c r="O183" s="71"/>
      <c r="P183" s="71"/>
      <c r="Q183" s="71"/>
      <c r="R183" s="71"/>
      <c r="S183" s="71"/>
      <c r="T183" s="72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167</v>
      </c>
      <c r="AU183" s="18" t="s">
        <v>82</v>
      </c>
    </row>
    <row r="184" s="13" customFormat="1">
      <c r="A184" s="13"/>
      <c r="B184" s="192"/>
      <c r="C184" s="13"/>
      <c r="D184" s="185" t="s">
        <v>169</v>
      </c>
      <c r="E184" s="193" t="s">
        <v>3</v>
      </c>
      <c r="F184" s="194" t="s">
        <v>411</v>
      </c>
      <c r="G184" s="13"/>
      <c r="H184" s="195">
        <v>3680</v>
      </c>
      <c r="I184" s="196"/>
      <c r="J184" s="13"/>
      <c r="K184" s="13"/>
      <c r="L184" s="192"/>
      <c r="M184" s="197"/>
      <c r="N184" s="198"/>
      <c r="O184" s="198"/>
      <c r="P184" s="198"/>
      <c r="Q184" s="198"/>
      <c r="R184" s="198"/>
      <c r="S184" s="198"/>
      <c r="T184" s="19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3" t="s">
        <v>169</v>
      </c>
      <c r="AU184" s="193" t="s">
        <v>82</v>
      </c>
      <c r="AV184" s="13" t="s">
        <v>82</v>
      </c>
      <c r="AW184" s="13" t="s">
        <v>33</v>
      </c>
      <c r="AX184" s="13" t="s">
        <v>72</v>
      </c>
      <c r="AY184" s="193" t="s">
        <v>156</v>
      </c>
    </row>
    <row r="185" s="14" customFormat="1">
      <c r="A185" s="14"/>
      <c r="B185" s="204"/>
      <c r="C185" s="14"/>
      <c r="D185" s="185" t="s">
        <v>169</v>
      </c>
      <c r="E185" s="205" t="s">
        <v>3</v>
      </c>
      <c r="F185" s="206" t="s">
        <v>442</v>
      </c>
      <c r="G185" s="14"/>
      <c r="H185" s="207">
        <v>3680</v>
      </c>
      <c r="I185" s="208"/>
      <c r="J185" s="14"/>
      <c r="K185" s="14"/>
      <c r="L185" s="204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5" t="s">
        <v>169</v>
      </c>
      <c r="AU185" s="205" t="s">
        <v>82</v>
      </c>
      <c r="AV185" s="14" t="s">
        <v>163</v>
      </c>
      <c r="AW185" s="14" t="s">
        <v>33</v>
      </c>
      <c r="AX185" s="14" t="s">
        <v>80</v>
      </c>
      <c r="AY185" s="205" t="s">
        <v>156</v>
      </c>
    </row>
    <row r="186" s="2" customFormat="1" ht="24.15" customHeight="1">
      <c r="A186" s="37"/>
      <c r="B186" s="171"/>
      <c r="C186" s="172" t="s">
        <v>8</v>
      </c>
      <c r="D186" s="172" t="s">
        <v>158</v>
      </c>
      <c r="E186" s="173" t="s">
        <v>552</v>
      </c>
      <c r="F186" s="174" t="s">
        <v>553</v>
      </c>
      <c r="G186" s="175" t="s">
        <v>161</v>
      </c>
      <c r="H186" s="176">
        <v>3680</v>
      </c>
      <c r="I186" s="177"/>
      <c r="J186" s="178">
        <f>ROUND(I186*H186,2)</f>
        <v>0</v>
      </c>
      <c r="K186" s="174" t="s">
        <v>162</v>
      </c>
      <c r="L186" s="38"/>
      <c r="M186" s="179" t="s">
        <v>3</v>
      </c>
      <c r="N186" s="180" t="s">
        <v>43</v>
      </c>
      <c r="O186" s="71"/>
      <c r="P186" s="181">
        <f>O186*H186</f>
        <v>0</v>
      </c>
      <c r="Q186" s="181">
        <v>0.00051000000000000004</v>
      </c>
      <c r="R186" s="181">
        <f>Q186*H186</f>
        <v>1.8768000000000003</v>
      </c>
      <c r="S186" s="181">
        <v>0</v>
      </c>
      <c r="T186" s="18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3" t="s">
        <v>163</v>
      </c>
      <c r="AT186" s="183" t="s">
        <v>158</v>
      </c>
      <c r="AU186" s="183" t="s">
        <v>82</v>
      </c>
      <c r="AY186" s="18" t="s">
        <v>156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18" t="s">
        <v>80</v>
      </c>
      <c r="BK186" s="184">
        <f>ROUND(I186*H186,2)</f>
        <v>0</v>
      </c>
      <c r="BL186" s="18" t="s">
        <v>163</v>
      </c>
      <c r="BM186" s="183" t="s">
        <v>554</v>
      </c>
    </row>
    <row r="187" s="2" customFormat="1">
      <c r="A187" s="37"/>
      <c r="B187" s="38"/>
      <c r="C187" s="37"/>
      <c r="D187" s="185" t="s">
        <v>165</v>
      </c>
      <c r="E187" s="37"/>
      <c r="F187" s="186" t="s">
        <v>555</v>
      </c>
      <c r="G187" s="37"/>
      <c r="H187" s="37"/>
      <c r="I187" s="187"/>
      <c r="J187" s="37"/>
      <c r="K187" s="37"/>
      <c r="L187" s="38"/>
      <c r="M187" s="188"/>
      <c r="N187" s="189"/>
      <c r="O187" s="71"/>
      <c r="P187" s="71"/>
      <c r="Q187" s="71"/>
      <c r="R187" s="71"/>
      <c r="S187" s="71"/>
      <c r="T187" s="72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165</v>
      </c>
      <c r="AU187" s="18" t="s">
        <v>82</v>
      </c>
    </row>
    <row r="188" s="2" customFormat="1">
      <c r="A188" s="37"/>
      <c r="B188" s="38"/>
      <c r="C188" s="37"/>
      <c r="D188" s="190" t="s">
        <v>167</v>
      </c>
      <c r="E188" s="37"/>
      <c r="F188" s="191" t="s">
        <v>556</v>
      </c>
      <c r="G188" s="37"/>
      <c r="H188" s="37"/>
      <c r="I188" s="187"/>
      <c r="J188" s="37"/>
      <c r="K188" s="37"/>
      <c r="L188" s="38"/>
      <c r="M188" s="188"/>
      <c r="N188" s="189"/>
      <c r="O188" s="71"/>
      <c r="P188" s="71"/>
      <c r="Q188" s="71"/>
      <c r="R188" s="71"/>
      <c r="S188" s="71"/>
      <c r="T188" s="72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167</v>
      </c>
      <c r="AU188" s="18" t="s">
        <v>82</v>
      </c>
    </row>
    <row r="189" s="13" customFormat="1">
      <c r="A189" s="13"/>
      <c r="B189" s="192"/>
      <c r="C189" s="13"/>
      <c r="D189" s="185" t="s">
        <v>169</v>
      </c>
      <c r="E189" s="193" t="s">
        <v>3</v>
      </c>
      <c r="F189" s="194" t="s">
        <v>411</v>
      </c>
      <c r="G189" s="13"/>
      <c r="H189" s="195">
        <v>3680</v>
      </c>
      <c r="I189" s="196"/>
      <c r="J189" s="13"/>
      <c r="K189" s="13"/>
      <c r="L189" s="192"/>
      <c r="M189" s="197"/>
      <c r="N189" s="198"/>
      <c r="O189" s="198"/>
      <c r="P189" s="198"/>
      <c r="Q189" s="198"/>
      <c r="R189" s="198"/>
      <c r="S189" s="198"/>
      <c r="T189" s="19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3" t="s">
        <v>169</v>
      </c>
      <c r="AU189" s="193" t="s">
        <v>82</v>
      </c>
      <c r="AV189" s="13" t="s">
        <v>82</v>
      </c>
      <c r="AW189" s="13" t="s">
        <v>33</v>
      </c>
      <c r="AX189" s="13" t="s">
        <v>72</v>
      </c>
      <c r="AY189" s="193" t="s">
        <v>156</v>
      </c>
    </row>
    <row r="190" s="14" customFormat="1">
      <c r="A190" s="14"/>
      <c r="B190" s="204"/>
      <c r="C190" s="14"/>
      <c r="D190" s="185" t="s">
        <v>169</v>
      </c>
      <c r="E190" s="205" t="s">
        <v>3</v>
      </c>
      <c r="F190" s="206" t="s">
        <v>442</v>
      </c>
      <c r="G190" s="14"/>
      <c r="H190" s="207">
        <v>3680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169</v>
      </c>
      <c r="AU190" s="205" t="s">
        <v>82</v>
      </c>
      <c r="AV190" s="14" t="s">
        <v>163</v>
      </c>
      <c r="AW190" s="14" t="s">
        <v>33</v>
      </c>
      <c r="AX190" s="14" t="s">
        <v>80</v>
      </c>
      <c r="AY190" s="205" t="s">
        <v>156</v>
      </c>
    </row>
    <row r="191" s="2" customFormat="1" ht="33" customHeight="1">
      <c r="A191" s="37"/>
      <c r="B191" s="171"/>
      <c r="C191" s="172" t="s">
        <v>285</v>
      </c>
      <c r="D191" s="172" t="s">
        <v>158</v>
      </c>
      <c r="E191" s="173" t="s">
        <v>557</v>
      </c>
      <c r="F191" s="174" t="s">
        <v>558</v>
      </c>
      <c r="G191" s="175" t="s">
        <v>161</v>
      </c>
      <c r="H191" s="176">
        <v>3680</v>
      </c>
      <c r="I191" s="177"/>
      <c r="J191" s="178">
        <f>ROUND(I191*H191,2)</f>
        <v>0</v>
      </c>
      <c r="K191" s="174" t="s">
        <v>162</v>
      </c>
      <c r="L191" s="38"/>
      <c r="M191" s="179" t="s">
        <v>3</v>
      </c>
      <c r="N191" s="180" t="s">
        <v>43</v>
      </c>
      <c r="O191" s="71"/>
      <c r="P191" s="181">
        <f>O191*H191</f>
        <v>0</v>
      </c>
      <c r="Q191" s="181">
        <v>0.10373</v>
      </c>
      <c r="R191" s="181">
        <f>Q191*H191</f>
        <v>381.72640000000001</v>
      </c>
      <c r="S191" s="181">
        <v>0</v>
      </c>
      <c r="T191" s="18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3" t="s">
        <v>163</v>
      </c>
      <c r="AT191" s="183" t="s">
        <v>158</v>
      </c>
      <c r="AU191" s="183" t="s">
        <v>82</v>
      </c>
      <c r="AY191" s="18" t="s">
        <v>156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8" t="s">
        <v>80</v>
      </c>
      <c r="BK191" s="184">
        <f>ROUND(I191*H191,2)</f>
        <v>0</v>
      </c>
      <c r="BL191" s="18" t="s">
        <v>163</v>
      </c>
      <c r="BM191" s="183" t="s">
        <v>559</v>
      </c>
    </row>
    <row r="192" s="2" customFormat="1">
      <c r="A192" s="37"/>
      <c r="B192" s="38"/>
      <c r="C192" s="37"/>
      <c r="D192" s="185" t="s">
        <v>165</v>
      </c>
      <c r="E192" s="37"/>
      <c r="F192" s="186" t="s">
        <v>560</v>
      </c>
      <c r="G192" s="37"/>
      <c r="H192" s="37"/>
      <c r="I192" s="187"/>
      <c r="J192" s="37"/>
      <c r="K192" s="37"/>
      <c r="L192" s="38"/>
      <c r="M192" s="188"/>
      <c r="N192" s="189"/>
      <c r="O192" s="71"/>
      <c r="P192" s="71"/>
      <c r="Q192" s="71"/>
      <c r="R192" s="71"/>
      <c r="S192" s="71"/>
      <c r="T192" s="72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165</v>
      </c>
      <c r="AU192" s="18" t="s">
        <v>82</v>
      </c>
    </row>
    <row r="193" s="2" customFormat="1">
      <c r="A193" s="37"/>
      <c r="B193" s="38"/>
      <c r="C193" s="37"/>
      <c r="D193" s="190" t="s">
        <v>167</v>
      </c>
      <c r="E193" s="37"/>
      <c r="F193" s="191" t="s">
        <v>561</v>
      </c>
      <c r="G193" s="37"/>
      <c r="H193" s="37"/>
      <c r="I193" s="187"/>
      <c r="J193" s="37"/>
      <c r="K193" s="37"/>
      <c r="L193" s="38"/>
      <c r="M193" s="188"/>
      <c r="N193" s="189"/>
      <c r="O193" s="71"/>
      <c r="P193" s="71"/>
      <c r="Q193" s="71"/>
      <c r="R193" s="71"/>
      <c r="S193" s="71"/>
      <c r="T193" s="72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167</v>
      </c>
      <c r="AU193" s="18" t="s">
        <v>82</v>
      </c>
    </row>
    <row r="194" s="13" customFormat="1">
      <c r="A194" s="13"/>
      <c r="B194" s="192"/>
      <c r="C194" s="13"/>
      <c r="D194" s="185" t="s">
        <v>169</v>
      </c>
      <c r="E194" s="193" t="s">
        <v>413</v>
      </c>
      <c r="F194" s="194" t="s">
        <v>562</v>
      </c>
      <c r="G194" s="13"/>
      <c r="H194" s="195">
        <v>2858</v>
      </c>
      <c r="I194" s="196"/>
      <c r="J194" s="13"/>
      <c r="K194" s="13"/>
      <c r="L194" s="192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169</v>
      </c>
      <c r="AU194" s="193" t="s">
        <v>82</v>
      </c>
      <c r="AV194" s="13" t="s">
        <v>82</v>
      </c>
      <c r="AW194" s="13" t="s">
        <v>33</v>
      </c>
      <c r="AX194" s="13" t="s">
        <v>72</v>
      </c>
      <c r="AY194" s="193" t="s">
        <v>156</v>
      </c>
    </row>
    <row r="195" s="13" customFormat="1">
      <c r="A195" s="13"/>
      <c r="B195" s="192"/>
      <c r="C195" s="13"/>
      <c r="D195" s="185" t="s">
        <v>169</v>
      </c>
      <c r="E195" s="193" t="s">
        <v>423</v>
      </c>
      <c r="F195" s="194" t="s">
        <v>424</v>
      </c>
      <c r="G195" s="13"/>
      <c r="H195" s="195">
        <v>451</v>
      </c>
      <c r="I195" s="196"/>
      <c r="J195" s="13"/>
      <c r="K195" s="13"/>
      <c r="L195" s="192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3" t="s">
        <v>169</v>
      </c>
      <c r="AU195" s="193" t="s">
        <v>82</v>
      </c>
      <c r="AV195" s="13" t="s">
        <v>82</v>
      </c>
      <c r="AW195" s="13" t="s">
        <v>33</v>
      </c>
      <c r="AX195" s="13" t="s">
        <v>72</v>
      </c>
      <c r="AY195" s="193" t="s">
        <v>156</v>
      </c>
    </row>
    <row r="196" s="13" customFormat="1">
      <c r="A196" s="13"/>
      <c r="B196" s="192"/>
      <c r="C196" s="13"/>
      <c r="D196" s="185" t="s">
        <v>169</v>
      </c>
      <c r="E196" s="193" t="s">
        <v>415</v>
      </c>
      <c r="F196" s="194" t="s">
        <v>563</v>
      </c>
      <c r="G196" s="13"/>
      <c r="H196" s="195">
        <v>371</v>
      </c>
      <c r="I196" s="196"/>
      <c r="J196" s="13"/>
      <c r="K196" s="13"/>
      <c r="L196" s="192"/>
      <c r="M196" s="197"/>
      <c r="N196" s="198"/>
      <c r="O196" s="198"/>
      <c r="P196" s="198"/>
      <c r="Q196" s="198"/>
      <c r="R196" s="198"/>
      <c r="S196" s="198"/>
      <c r="T196" s="19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3" t="s">
        <v>169</v>
      </c>
      <c r="AU196" s="193" t="s">
        <v>82</v>
      </c>
      <c r="AV196" s="13" t="s">
        <v>82</v>
      </c>
      <c r="AW196" s="13" t="s">
        <v>33</v>
      </c>
      <c r="AX196" s="13" t="s">
        <v>72</v>
      </c>
      <c r="AY196" s="193" t="s">
        <v>156</v>
      </c>
    </row>
    <row r="197" s="14" customFormat="1">
      <c r="A197" s="14"/>
      <c r="B197" s="204"/>
      <c r="C197" s="14"/>
      <c r="D197" s="185" t="s">
        <v>169</v>
      </c>
      <c r="E197" s="205" t="s">
        <v>411</v>
      </c>
      <c r="F197" s="206" t="s">
        <v>442</v>
      </c>
      <c r="G197" s="14"/>
      <c r="H197" s="207">
        <v>3680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169</v>
      </c>
      <c r="AU197" s="205" t="s">
        <v>82</v>
      </c>
      <c r="AV197" s="14" t="s">
        <v>163</v>
      </c>
      <c r="AW197" s="14" t="s">
        <v>33</v>
      </c>
      <c r="AX197" s="14" t="s">
        <v>80</v>
      </c>
      <c r="AY197" s="205" t="s">
        <v>156</v>
      </c>
    </row>
    <row r="198" s="12" customFormat="1" ht="22.8" customHeight="1">
      <c r="A198" s="12"/>
      <c r="B198" s="158"/>
      <c r="C198" s="12"/>
      <c r="D198" s="159" t="s">
        <v>71</v>
      </c>
      <c r="E198" s="169" t="s">
        <v>209</v>
      </c>
      <c r="F198" s="169" t="s">
        <v>379</v>
      </c>
      <c r="G198" s="12"/>
      <c r="H198" s="12"/>
      <c r="I198" s="161"/>
      <c r="J198" s="170">
        <f>BK198</f>
        <v>0</v>
      </c>
      <c r="K198" s="12"/>
      <c r="L198" s="158"/>
      <c r="M198" s="163"/>
      <c r="N198" s="164"/>
      <c r="O198" s="164"/>
      <c r="P198" s="165">
        <f>SUM(P199:P240)</f>
        <v>0</v>
      </c>
      <c r="Q198" s="164"/>
      <c r="R198" s="165">
        <f>SUM(R199:R240)</f>
        <v>487.55003199999999</v>
      </c>
      <c r="S198" s="164"/>
      <c r="T198" s="166">
        <f>SUM(T199:T240)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9" t="s">
        <v>80</v>
      </c>
      <c r="AT198" s="167" t="s">
        <v>71</v>
      </c>
      <c r="AU198" s="167" t="s">
        <v>80</v>
      </c>
      <c r="AY198" s="159" t="s">
        <v>156</v>
      </c>
      <c r="BK198" s="168">
        <f>SUM(BK199:BK240)</f>
        <v>0</v>
      </c>
    </row>
    <row r="199" s="2" customFormat="1" ht="24.15" customHeight="1">
      <c r="A199" s="37"/>
      <c r="B199" s="171"/>
      <c r="C199" s="172" t="s">
        <v>291</v>
      </c>
      <c r="D199" s="172" t="s">
        <v>158</v>
      </c>
      <c r="E199" s="173" t="s">
        <v>564</v>
      </c>
      <c r="F199" s="174" t="s">
        <v>565</v>
      </c>
      <c r="G199" s="175" t="s">
        <v>173</v>
      </c>
      <c r="H199" s="176">
        <v>34</v>
      </c>
      <c r="I199" s="177"/>
      <c r="J199" s="178">
        <f>ROUND(I199*H199,2)</f>
        <v>0</v>
      </c>
      <c r="K199" s="174" t="s">
        <v>162</v>
      </c>
      <c r="L199" s="38"/>
      <c r="M199" s="179" t="s">
        <v>3</v>
      </c>
      <c r="N199" s="180" t="s">
        <v>43</v>
      </c>
      <c r="O199" s="71"/>
      <c r="P199" s="181">
        <f>O199*H199</f>
        <v>0</v>
      </c>
      <c r="Q199" s="181">
        <v>0.00069999999999999999</v>
      </c>
      <c r="R199" s="181">
        <f>Q199*H199</f>
        <v>0.023799999999999998</v>
      </c>
      <c r="S199" s="181">
        <v>0</v>
      </c>
      <c r="T199" s="182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3" t="s">
        <v>163</v>
      </c>
      <c r="AT199" s="183" t="s">
        <v>158</v>
      </c>
      <c r="AU199" s="183" t="s">
        <v>82</v>
      </c>
      <c r="AY199" s="18" t="s">
        <v>156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8" t="s">
        <v>80</v>
      </c>
      <c r="BK199" s="184">
        <f>ROUND(I199*H199,2)</f>
        <v>0</v>
      </c>
      <c r="BL199" s="18" t="s">
        <v>163</v>
      </c>
      <c r="BM199" s="183" t="s">
        <v>566</v>
      </c>
    </row>
    <row r="200" s="2" customFormat="1">
      <c r="A200" s="37"/>
      <c r="B200" s="38"/>
      <c r="C200" s="37"/>
      <c r="D200" s="185" t="s">
        <v>165</v>
      </c>
      <c r="E200" s="37"/>
      <c r="F200" s="186" t="s">
        <v>567</v>
      </c>
      <c r="G200" s="37"/>
      <c r="H200" s="37"/>
      <c r="I200" s="187"/>
      <c r="J200" s="37"/>
      <c r="K200" s="37"/>
      <c r="L200" s="38"/>
      <c r="M200" s="188"/>
      <c r="N200" s="189"/>
      <c r="O200" s="71"/>
      <c r="P200" s="71"/>
      <c r="Q200" s="71"/>
      <c r="R200" s="71"/>
      <c r="S200" s="71"/>
      <c r="T200" s="72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165</v>
      </c>
      <c r="AU200" s="18" t="s">
        <v>82</v>
      </c>
    </row>
    <row r="201" s="2" customFormat="1">
      <c r="A201" s="37"/>
      <c r="B201" s="38"/>
      <c r="C201" s="37"/>
      <c r="D201" s="190" t="s">
        <v>167</v>
      </c>
      <c r="E201" s="37"/>
      <c r="F201" s="191" t="s">
        <v>568</v>
      </c>
      <c r="G201" s="37"/>
      <c r="H201" s="37"/>
      <c r="I201" s="187"/>
      <c r="J201" s="37"/>
      <c r="K201" s="37"/>
      <c r="L201" s="38"/>
      <c r="M201" s="188"/>
      <c r="N201" s="189"/>
      <c r="O201" s="71"/>
      <c r="P201" s="71"/>
      <c r="Q201" s="71"/>
      <c r="R201" s="71"/>
      <c r="S201" s="71"/>
      <c r="T201" s="72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167</v>
      </c>
      <c r="AU201" s="18" t="s">
        <v>82</v>
      </c>
    </row>
    <row r="202" s="13" customFormat="1">
      <c r="A202" s="13"/>
      <c r="B202" s="192"/>
      <c r="C202" s="13"/>
      <c r="D202" s="185" t="s">
        <v>169</v>
      </c>
      <c r="E202" s="193" t="s">
        <v>3</v>
      </c>
      <c r="F202" s="194" t="s">
        <v>569</v>
      </c>
      <c r="G202" s="13"/>
      <c r="H202" s="195">
        <v>34</v>
      </c>
      <c r="I202" s="196"/>
      <c r="J202" s="13"/>
      <c r="K202" s="13"/>
      <c r="L202" s="192"/>
      <c r="M202" s="197"/>
      <c r="N202" s="198"/>
      <c r="O202" s="198"/>
      <c r="P202" s="198"/>
      <c r="Q202" s="198"/>
      <c r="R202" s="198"/>
      <c r="S202" s="198"/>
      <c r="T202" s="19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3" t="s">
        <v>169</v>
      </c>
      <c r="AU202" s="193" t="s">
        <v>82</v>
      </c>
      <c r="AV202" s="13" t="s">
        <v>82</v>
      </c>
      <c r="AW202" s="13" t="s">
        <v>33</v>
      </c>
      <c r="AX202" s="13" t="s">
        <v>80</v>
      </c>
      <c r="AY202" s="193" t="s">
        <v>156</v>
      </c>
    </row>
    <row r="203" s="2" customFormat="1" ht="16.5" customHeight="1">
      <c r="A203" s="37"/>
      <c r="B203" s="171"/>
      <c r="C203" s="212" t="s">
        <v>297</v>
      </c>
      <c r="D203" s="212" t="s">
        <v>443</v>
      </c>
      <c r="E203" s="213" t="s">
        <v>570</v>
      </c>
      <c r="F203" s="214" t="s">
        <v>571</v>
      </c>
      <c r="G203" s="215" t="s">
        <v>173</v>
      </c>
      <c r="H203" s="216">
        <v>12</v>
      </c>
      <c r="I203" s="217"/>
      <c r="J203" s="218">
        <f>ROUND(I203*H203,2)</f>
        <v>0</v>
      </c>
      <c r="K203" s="214" t="s">
        <v>162</v>
      </c>
      <c r="L203" s="219"/>
      <c r="M203" s="220" t="s">
        <v>3</v>
      </c>
      <c r="N203" s="221" t="s">
        <v>43</v>
      </c>
      <c r="O203" s="71"/>
      <c r="P203" s="181">
        <f>O203*H203</f>
        <v>0</v>
      </c>
      <c r="Q203" s="181">
        <v>0.0040000000000000001</v>
      </c>
      <c r="R203" s="181">
        <f>Q203*H203</f>
        <v>0.048000000000000001</v>
      </c>
      <c r="S203" s="181">
        <v>0</v>
      </c>
      <c r="T203" s="182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3" t="s">
        <v>203</v>
      </c>
      <c r="AT203" s="183" t="s">
        <v>443</v>
      </c>
      <c r="AU203" s="183" t="s">
        <v>82</v>
      </c>
      <c r="AY203" s="18" t="s">
        <v>156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8" t="s">
        <v>80</v>
      </c>
      <c r="BK203" s="184">
        <f>ROUND(I203*H203,2)</f>
        <v>0</v>
      </c>
      <c r="BL203" s="18" t="s">
        <v>163</v>
      </c>
      <c r="BM203" s="183" t="s">
        <v>572</v>
      </c>
    </row>
    <row r="204" s="2" customFormat="1">
      <c r="A204" s="37"/>
      <c r="B204" s="38"/>
      <c r="C204" s="37"/>
      <c r="D204" s="185" t="s">
        <v>165</v>
      </c>
      <c r="E204" s="37"/>
      <c r="F204" s="186" t="s">
        <v>571</v>
      </c>
      <c r="G204" s="37"/>
      <c r="H204" s="37"/>
      <c r="I204" s="187"/>
      <c r="J204" s="37"/>
      <c r="K204" s="37"/>
      <c r="L204" s="38"/>
      <c r="M204" s="188"/>
      <c r="N204" s="189"/>
      <c r="O204" s="71"/>
      <c r="P204" s="71"/>
      <c r="Q204" s="71"/>
      <c r="R204" s="71"/>
      <c r="S204" s="71"/>
      <c r="T204" s="72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165</v>
      </c>
      <c r="AU204" s="18" t="s">
        <v>82</v>
      </c>
    </row>
    <row r="205" s="2" customFormat="1" ht="24.15" customHeight="1">
      <c r="A205" s="37"/>
      <c r="B205" s="171"/>
      <c r="C205" s="212" t="s">
        <v>304</v>
      </c>
      <c r="D205" s="212" t="s">
        <v>443</v>
      </c>
      <c r="E205" s="213" t="s">
        <v>573</v>
      </c>
      <c r="F205" s="214" t="s">
        <v>574</v>
      </c>
      <c r="G205" s="215" t="s">
        <v>173</v>
      </c>
      <c r="H205" s="216">
        <v>6</v>
      </c>
      <c r="I205" s="217"/>
      <c r="J205" s="218">
        <f>ROUND(I205*H205,2)</f>
        <v>0</v>
      </c>
      <c r="K205" s="214" t="s">
        <v>162</v>
      </c>
      <c r="L205" s="219"/>
      <c r="M205" s="220" t="s">
        <v>3</v>
      </c>
      <c r="N205" s="221" t="s">
        <v>43</v>
      </c>
      <c r="O205" s="71"/>
      <c r="P205" s="181">
        <f>O205*H205</f>
        <v>0</v>
      </c>
      <c r="Q205" s="181">
        <v>0.0012999999999999999</v>
      </c>
      <c r="R205" s="181">
        <f>Q205*H205</f>
        <v>0.0077999999999999996</v>
      </c>
      <c r="S205" s="181">
        <v>0</v>
      </c>
      <c r="T205" s="18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3" t="s">
        <v>203</v>
      </c>
      <c r="AT205" s="183" t="s">
        <v>443</v>
      </c>
      <c r="AU205" s="183" t="s">
        <v>82</v>
      </c>
      <c r="AY205" s="18" t="s">
        <v>156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18" t="s">
        <v>80</v>
      </c>
      <c r="BK205" s="184">
        <f>ROUND(I205*H205,2)</f>
        <v>0</v>
      </c>
      <c r="BL205" s="18" t="s">
        <v>163</v>
      </c>
      <c r="BM205" s="183" t="s">
        <v>575</v>
      </c>
    </row>
    <row r="206" s="2" customFormat="1">
      <c r="A206" s="37"/>
      <c r="B206" s="38"/>
      <c r="C206" s="37"/>
      <c r="D206" s="185" t="s">
        <v>165</v>
      </c>
      <c r="E206" s="37"/>
      <c r="F206" s="186" t="s">
        <v>574</v>
      </c>
      <c r="G206" s="37"/>
      <c r="H206" s="37"/>
      <c r="I206" s="187"/>
      <c r="J206" s="37"/>
      <c r="K206" s="37"/>
      <c r="L206" s="38"/>
      <c r="M206" s="188"/>
      <c r="N206" s="189"/>
      <c r="O206" s="71"/>
      <c r="P206" s="71"/>
      <c r="Q206" s="71"/>
      <c r="R206" s="71"/>
      <c r="S206" s="71"/>
      <c r="T206" s="72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165</v>
      </c>
      <c r="AU206" s="18" t="s">
        <v>82</v>
      </c>
    </row>
    <row r="207" s="2" customFormat="1" ht="24.15" customHeight="1">
      <c r="A207" s="37"/>
      <c r="B207" s="171"/>
      <c r="C207" s="212" t="s">
        <v>311</v>
      </c>
      <c r="D207" s="212" t="s">
        <v>443</v>
      </c>
      <c r="E207" s="213" t="s">
        <v>576</v>
      </c>
      <c r="F207" s="214" t="s">
        <v>577</v>
      </c>
      <c r="G207" s="215" t="s">
        <v>173</v>
      </c>
      <c r="H207" s="216">
        <v>16</v>
      </c>
      <c r="I207" s="217"/>
      <c r="J207" s="218">
        <f>ROUND(I207*H207,2)</f>
        <v>0</v>
      </c>
      <c r="K207" s="214" t="s">
        <v>162</v>
      </c>
      <c r="L207" s="219"/>
      <c r="M207" s="220" t="s">
        <v>3</v>
      </c>
      <c r="N207" s="221" t="s">
        <v>43</v>
      </c>
      <c r="O207" s="71"/>
      <c r="P207" s="181">
        <f>O207*H207</f>
        <v>0</v>
      </c>
      <c r="Q207" s="181">
        <v>0.0025000000000000001</v>
      </c>
      <c r="R207" s="181">
        <f>Q207*H207</f>
        <v>0.040000000000000001</v>
      </c>
      <c r="S207" s="181">
        <v>0</v>
      </c>
      <c r="T207" s="18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3" t="s">
        <v>203</v>
      </c>
      <c r="AT207" s="183" t="s">
        <v>443</v>
      </c>
      <c r="AU207" s="183" t="s">
        <v>82</v>
      </c>
      <c r="AY207" s="18" t="s">
        <v>156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8" t="s">
        <v>80</v>
      </c>
      <c r="BK207" s="184">
        <f>ROUND(I207*H207,2)</f>
        <v>0</v>
      </c>
      <c r="BL207" s="18" t="s">
        <v>163</v>
      </c>
      <c r="BM207" s="183" t="s">
        <v>578</v>
      </c>
    </row>
    <row r="208" s="2" customFormat="1">
      <c r="A208" s="37"/>
      <c r="B208" s="38"/>
      <c r="C208" s="37"/>
      <c r="D208" s="185" t="s">
        <v>165</v>
      </c>
      <c r="E208" s="37"/>
      <c r="F208" s="186" t="s">
        <v>577</v>
      </c>
      <c r="G208" s="37"/>
      <c r="H208" s="37"/>
      <c r="I208" s="187"/>
      <c r="J208" s="37"/>
      <c r="K208" s="37"/>
      <c r="L208" s="38"/>
      <c r="M208" s="188"/>
      <c r="N208" s="189"/>
      <c r="O208" s="71"/>
      <c r="P208" s="71"/>
      <c r="Q208" s="71"/>
      <c r="R208" s="71"/>
      <c r="S208" s="71"/>
      <c r="T208" s="72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165</v>
      </c>
      <c r="AU208" s="18" t="s">
        <v>82</v>
      </c>
    </row>
    <row r="209" s="13" customFormat="1">
      <c r="A209" s="13"/>
      <c r="B209" s="192"/>
      <c r="C209" s="13"/>
      <c r="D209" s="185" t="s">
        <v>169</v>
      </c>
      <c r="E209" s="193" t="s">
        <v>3</v>
      </c>
      <c r="F209" s="194" t="s">
        <v>579</v>
      </c>
      <c r="G209" s="13"/>
      <c r="H209" s="195">
        <v>16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3" t="s">
        <v>169</v>
      </c>
      <c r="AU209" s="193" t="s">
        <v>82</v>
      </c>
      <c r="AV209" s="13" t="s">
        <v>82</v>
      </c>
      <c r="AW209" s="13" t="s">
        <v>33</v>
      </c>
      <c r="AX209" s="13" t="s">
        <v>80</v>
      </c>
      <c r="AY209" s="193" t="s">
        <v>156</v>
      </c>
    </row>
    <row r="210" s="2" customFormat="1" ht="24.15" customHeight="1">
      <c r="A210" s="37"/>
      <c r="B210" s="171"/>
      <c r="C210" s="172" t="s">
        <v>318</v>
      </c>
      <c r="D210" s="172" t="s">
        <v>158</v>
      </c>
      <c r="E210" s="173" t="s">
        <v>580</v>
      </c>
      <c r="F210" s="174" t="s">
        <v>581</v>
      </c>
      <c r="G210" s="175" t="s">
        <v>173</v>
      </c>
      <c r="H210" s="176">
        <v>18</v>
      </c>
      <c r="I210" s="177"/>
      <c r="J210" s="178">
        <f>ROUND(I210*H210,2)</f>
        <v>0</v>
      </c>
      <c r="K210" s="174" t="s">
        <v>162</v>
      </c>
      <c r="L210" s="38"/>
      <c r="M210" s="179" t="s">
        <v>3</v>
      </c>
      <c r="N210" s="180" t="s">
        <v>43</v>
      </c>
      <c r="O210" s="71"/>
      <c r="P210" s="181">
        <f>O210*H210</f>
        <v>0</v>
      </c>
      <c r="Q210" s="181">
        <v>0.10940999999999999</v>
      </c>
      <c r="R210" s="181">
        <f>Q210*H210</f>
        <v>1.9693799999999999</v>
      </c>
      <c r="S210" s="181">
        <v>0</v>
      </c>
      <c r="T210" s="182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3" t="s">
        <v>163</v>
      </c>
      <c r="AT210" s="183" t="s">
        <v>158</v>
      </c>
      <c r="AU210" s="183" t="s">
        <v>82</v>
      </c>
      <c r="AY210" s="18" t="s">
        <v>156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8" t="s">
        <v>80</v>
      </c>
      <c r="BK210" s="184">
        <f>ROUND(I210*H210,2)</f>
        <v>0</v>
      </c>
      <c r="BL210" s="18" t="s">
        <v>163</v>
      </c>
      <c r="BM210" s="183" t="s">
        <v>582</v>
      </c>
    </row>
    <row r="211" s="2" customFormat="1">
      <c r="A211" s="37"/>
      <c r="B211" s="38"/>
      <c r="C211" s="37"/>
      <c r="D211" s="185" t="s">
        <v>165</v>
      </c>
      <c r="E211" s="37"/>
      <c r="F211" s="186" t="s">
        <v>583</v>
      </c>
      <c r="G211" s="37"/>
      <c r="H211" s="37"/>
      <c r="I211" s="187"/>
      <c r="J211" s="37"/>
      <c r="K211" s="37"/>
      <c r="L211" s="38"/>
      <c r="M211" s="188"/>
      <c r="N211" s="189"/>
      <c r="O211" s="71"/>
      <c r="P211" s="71"/>
      <c r="Q211" s="71"/>
      <c r="R211" s="71"/>
      <c r="S211" s="71"/>
      <c r="T211" s="72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165</v>
      </c>
      <c r="AU211" s="18" t="s">
        <v>82</v>
      </c>
    </row>
    <row r="212" s="2" customFormat="1">
      <c r="A212" s="37"/>
      <c r="B212" s="38"/>
      <c r="C212" s="37"/>
      <c r="D212" s="190" t="s">
        <v>167</v>
      </c>
      <c r="E212" s="37"/>
      <c r="F212" s="191" t="s">
        <v>584</v>
      </c>
      <c r="G212" s="37"/>
      <c r="H212" s="37"/>
      <c r="I212" s="187"/>
      <c r="J212" s="37"/>
      <c r="K212" s="37"/>
      <c r="L212" s="38"/>
      <c r="M212" s="188"/>
      <c r="N212" s="189"/>
      <c r="O212" s="71"/>
      <c r="P212" s="71"/>
      <c r="Q212" s="71"/>
      <c r="R212" s="71"/>
      <c r="S212" s="71"/>
      <c r="T212" s="72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167</v>
      </c>
      <c r="AU212" s="18" t="s">
        <v>82</v>
      </c>
    </row>
    <row r="213" s="2" customFormat="1" ht="21.75" customHeight="1">
      <c r="A213" s="37"/>
      <c r="B213" s="171"/>
      <c r="C213" s="212" t="s">
        <v>325</v>
      </c>
      <c r="D213" s="212" t="s">
        <v>443</v>
      </c>
      <c r="E213" s="213" t="s">
        <v>585</v>
      </c>
      <c r="F213" s="214" t="s">
        <v>586</v>
      </c>
      <c r="G213" s="215" t="s">
        <v>173</v>
      </c>
      <c r="H213" s="216">
        <v>18</v>
      </c>
      <c r="I213" s="217"/>
      <c r="J213" s="218">
        <f>ROUND(I213*H213,2)</f>
        <v>0</v>
      </c>
      <c r="K213" s="214" t="s">
        <v>162</v>
      </c>
      <c r="L213" s="219"/>
      <c r="M213" s="220" t="s">
        <v>3</v>
      </c>
      <c r="N213" s="221" t="s">
        <v>43</v>
      </c>
      <c r="O213" s="71"/>
      <c r="P213" s="181">
        <f>O213*H213</f>
        <v>0</v>
      </c>
      <c r="Q213" s="181">
        <v>0.0064999999999999997</v>
      </c>
      <c r="R213" s="181">
        <f>Q213*H213</f>
        <v>0.11699999999999999</v>
      </c>
      <c r="S213" s="181">
        <v>0</v>
      </c>
      <c r="T213" s="182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3" t="s">
        <v>203</v>
      </c>
      <c r="AT213" s="183" t="s">
        <v>443</v>
      </c>
      <c r="AU213" s="183" t="s">
        <v>82</v>
      </c>
      <c r="AY213" s="18" t="s">
        <v>156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8" t="s">
        <v>80</v>
      </c>
      <c r="BK213" s="184">
        <f>ROUND(I213*H213,2)</f>
        <v>0</v>
      </c>
      <c r="BL213" s="18" t="s">
        <v>163</v>
      </c>
      <c r="BM213" s="183" t="s">
        <v>587</v>
      </c>
    </row>
    <row r="214" s="2" customFormat="1">
      <c r="A214" s="37"/>
      <c r="B214" s="38"/>
      <c r="C214" s="37"/>
      <c r="D214" s="185" t="s">
        <v>165</v>
      </c>
      <c r="E214" s="37"/>
      <c r="F214" s="186" t="s">
        <v>586</v>
      </c>
      <c r="G214" s="37"/>
      <c r="H214" s="37"/>
      <c r="I214" s="187"/>
      <c r="J214" s="37"/>
      <c r="K214" s="37"/>
      <c r="L214" s="38"/>
      <c r="M214" s="188"/>
      <c r="N214" s="189"/>
      <c r="O214" s="71"/>
      <c r="P214" s="71"/>
      <c r="Q214" s="71"/>
      <c r="R214" s="71"/>
      <c r="S214" s="71"/>
      <c r="T214" s="72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165</v>
      </c>
      <c r="AU214" s="18" t="s">
        <v>82</v>
      </c>
    </row>
    <row r="215" s="2" customFormat="1" ht="16.5" customHeight="1">
      <c r="A215" s="37"/>
      <c r="B215" s="171"/>
      <c r="C215" s="212" t="s">
        <v>331</v>
      </c>
      <c r="D215" s="212" t="s">
        <v>443</v>
      </c>
      <c r="E215" s="213" t="s">
        <v>588</v>
      </c>
      <c r="F215" s="214" t="s">
        <v>589</v>
      </c>
      <c r="G215" s="215" t="s">
        <v>173</v>
      </c>
      <c r="H215" s="216">
        <v>68</v>
      </c>
      <c r="I215" s="217"/>
      <c r="J215" s="218">
        <f>ROUND(I215*H215,2)</f>
        <v>0</v>
      </c>
      <c r="K215" s="214" t="s">
        <v>162</v>
      </c>
      <c r="L215" s="219"/>
      <c r="M215" s="220" t="s">
        <v>3</v>
      </c>
      <c r="N215" s="221" t="s">
        <v>43</v>
      </c>
      <c r="O215" s="71"/>
      <c r="P215" s="181">
        <f>O215*H215</f>
        <v>0</v>
      </c>
      <c r="Q215" s="181">
        <v>0.00040000000000000002</v>
      </c>
      <c r="R215" s="181">
        <f>Q215*H215</f>
        <v>0.027200000000000002</v>
      </c>
      <c r="S215" s="181">
        <v>0</v>
      </c>
      <c r="T215" s="18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3" t="s">
        <v>203</v>
      </c>
      <c r="AT215" s="183" t="s">
        <v>443</v>
      </c>
      <c r="AU215" s="183" t="s">
        <v>82</v>
      </c>
      <c r="AY215" s="18" t="s">
        <v>156</v>
      </c>
      <c r="BE215" s="184">
        <f>IF(N215="základní",J215,0)</f>
        <v>0</v>
      </c>
      <c r="BF215" s="184">
        <f>IF(N215="snížená",J215,0)</f>
        <v>0</v>
      </c>
      <c r="BG215" s="184">
        <f>IF(N215="zákl. přenesená",J215,0)</f>
        <v>0</v>
      </c>
      <c r="BH215" s="184">
        <f>IF(N215="sníž. přenesená",J215,0)</f>
        <v>0</v>
      </c>
      <c r="BI215" s="184">
        <f>IF(N215="nulová",J215,0)</f>
        <v>0</v>
      </c>
      <c r="BJ215" s="18" t="s">
        <v>80</v>
      </c>
      <c r="BK215" s="184">
        <f>ROUND(I215*H215,2)</f>
        <v>0</v>
      </c>
      <c r="BL215" s="18" t="s">
        <v>163</v>
      </c>
      <c r="BM215" s="183" t="s">
        <v>590</v>
      </c>
    </row>
    <row r="216" s="2" customFormat="1">
      <c r="A216" s="37"/>
      <c r="B216" s="38"/>
      <c r="C216" s="37"/>
      <c r="D216" s="185" t="s">
        <v>165</v>
      </c>
      <c r="E216" s="37"/>
      <c r="F216" s="186" t="s">
        <v>589</v>
      </c>
      <c r="G216" s="37"/>
      <c r="H216" s="37"/>
      <c r="I216" s="187"/>
      <c r="J216" s="37"/>
      <c r="K216" s="37"/>
      <c r="L216" s="38"/>
      <c r="M216" s="188"/>
      <c r="N216" s="189"/>
      <c r="O216" s="71"/>
      <c r="P216" s="71"/>
      <c r="Q216" s="71"/>
      <c r="R216" s="71"/>
      <c r="S216" s="71"/>
      <c r="T216" s="7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165</v>
      </c>
      <c r="AU216" s="18" t="s">
        <v>82</v>
      </c>
    </row>
    <row r="217" s="13" customFormat="1">
      <c r="A217" s="13"/>
      <c r="B217" s="192"/>
      <c r="C217" s="13"/>
      <c r="D217" s="185" t="s">
        <v>169</v>
      </c>
      <c r="E217" s="193" t="s">
        <v>3</v>
      </c>
      <c r="F217" s="194" t="s">
        <v>591</v>
      </c>
      <c r="G217" s="13"/>
      <c r="H217" s="195">
        <v>68</v>
      </c>
      <c r="I217" s="196"/>
      <c r="J217" s="13"/>
      <c r="K217" s="13"/>
      <c r="L217" s="192"/>
      <c r="M217" s="197"/>
      <c r="N217" s="198"/>
      <c r="O217" s="198"/>
      <c r="P217" s="198"/>
      <c r="Q217" s="198"/>
      <c r="R217" s="198"/>
      <c r="S217" s="198"/>
      <c r="T217" s="19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3" t="s">
        <v>169</v>
      </c>
      <c r="AU217" s="193" t="s">
        <v>82</v>
      </c>
      <c r="AV217" s="13" t="s">
        <v>82</v>
      </c>
      <c r="AW217" s="13" t="s">
        <v>33</v>
      </c>
      <c r="AX217" s="13" t="s">
        <v>80</v>
      </c>
      <c r="AY217" s="193" t="s">
        <v>156</v>
      </c>
    </row>
    <row r="218" s="2" customFormat="1" ht="16.5" customHeight="1">
      <c r="A218" s="37"/>
      <c r="B218" s="171"/>
      <c r="C218" s="212" t="s">
        <v>337</v>
      </c>
      <c r="D218" s="212" t="s">
        <v>443</v>
      </c>
      <c r="E218" s="213" t="s">
        <v>592</v>
      </c>
      <c r="F218" s="214" t="s">
        <v>593</v>
      </c>
      <c r="G218" s="215" t="s">
        <v>173</v>
      </c>
      <c r="H218" s="216">
        <v>18</v>
      </c>
      <c r="I218" s="217"/>
      <c r="J218" s="218">
        <f>ROUND(I218*H218,2)</f>
        <v>0</v>
      </c>
      <c r="K218" s="214" t="s">
        <v>162</v>
      </c>
      <c r="L218" s="219"/>
      <c r="M218" s="220" t="s">
        <v>3</v>
      </c>
      <c r="N218" s="221" t="s">
        <v>43</v>
      </c>
      <c r="O218" s="71"/>
      <c r="P218" s="181">
        <f>O218*H218</f>
        <v>0</v>
      </c>
      <c r="Q218" s="181">
        <v>0.00014999999999999999</v>
      </c>
      <c r="R218" s="181">
        <f>Q218*H218</f>
        <v>0.0026999999999999997</v>
      </c>
      <c r="S218" s="181">
        <v>0</v>
      </c>
      <c r="T218" s="182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3" t="s">
        <v>203</v>
      </c>
      <c r="AT218" s="183" t="s">
        <v>443</v>
      </c>
      <c r="AU218" s="183" t="s">
        <v>82</v>
      </c>
      <c r="AY218" s="18" t="s">
        <v>156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8" t="s">
        <v>80</v>
      </c>
      <c r="BK218" s="184">
        <f>ROUND(I218*H218,2)</f>
        <v>0</v>
      </c>
      <c r="BL218" s="18" t="s">
        <v>163</v>
      </c>
      <c r="BM218" s="183" t="s">
        <v>594</v>
      </c>
    </row>
    <row r="219" s="2" customFormat="1">
      <c r="A219" s="37"/>
      <c r="B219" s="38"/>
      <c r="C219" s="37"/>
      <c r="D219" s="185" t="s">
        <v>165</v>
      </c>
      <c r="E219" s="37"/>
      <c r="F219" s="186" t="s">
        <v>593</v>
      </c>
      <c r="G219" s="37"/>
      <c r="H219" s="37"/>
      <c r="I219" s="187"/>
      <c r="J219" s="37"/>
      <c r="K219" s="37"/>
      <c r="L219" s="38"/>
      <c r="M219" s="188"/>
      <c r="N219" s="189"/>
      <c r="O219" s="71"/>
      <c r="P219" s="71"/>
      <c r="Q219" s="71"/>
      <c r="R219" s="71"/>
      <c r="S219" s="71"/>
      <c r="T219" s="72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165</v>
      </c>
      <c r="AU219" s="18" t="s">
        <v>82</v>
      </c>
    </row>
    <row r="220" s="2" customFormat="1" ht="24.15" customHeight="1">
      <c r="A220" s="37"/>
      <c r="B220" s="171"/>
      <c r="C220" s="172" t="s">
        <v>343</v>
      </c>
      <c r="D220" s="172" t="s">
        <v>158</v>
      </c>
      <c r="E220" s="173" t="s">
        <v>595</v>
      </c>
      <c r="F220" s="174" t="s">
        <v>596</v>
      </c>
      <c r="G220" s="175" t="s">
        <v>161</v>
      </c>
      <c r="H220" s="176">
        <v>23.199999999999999</v>
      </c>
      <c r="I220" s="177"/>
      <c r="J220" s="178">
        <f>ROUND(I220*H220,2)</f>
        <v>0</v>
      </c>
      <c r="K220" s="174" t="s">
        <v>162</v>
      </c>
      <c r="L220" s="38"/>
      <c r="M220" s="179" t="s">
        <v>3</v>
      </c>
      <c r="N220" s="180" t="s">
        <v>43</v>
      </c>
      <c r="O220" s="71"/>
      <c r="P220" s="181">
        <f>O220*H220</f>
        <v>0</v>
      </c>
      <c r="Q220" s="181">
        <v>0.0025999999999999999</v>
      </c>
      <c r="R220" s="181">
        <f>Q220*H220</f>
        <v>0.060319999999999999</v>
      </c>
      <c r="S220" s="181">
        <v>0</v>
      </c>
      <c r="T220" s="18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3" t="s">
        <v>163</v>
      </c>
      <c r="AT220" s="183" t="s">
        <v>158</v>
      </c>
      <c r="AU220" s="183" t="s">
        <v>82</v>
      </c>
      <c r="AY220" s="18" t="s">
        <v>156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8" t="s">
        <v>80</v>
      </c>
      <c r="BK220" s="184">
        <f>ROUND(I220*H220,2)</f>
        <v>0</v>
      </c>
      <c r="BL220" s="18" t="s">
        <v>163</v>
      </c>
      <c r="BM220" s="183" t="s">
        <v>597</v>
      </c>
    </row>
    <row r="221" s="2" customFormat="1">
      <c r="A221" s="37"/>
      <c r="B221" s="38"/>
      <c r="C221" s="37"/>
      <c r="D221" s="185" t="s">
        <v>165</v>
      </c>
      <c r="E221" s="37"/>
      <c r="F221" s="186" t="s">
        <v>598</v>
      </c>
      <c r="G221" s="37"/>
      <c r="H221" s="37"/>
      <c r="I221" s="187"/>
      <c r="J221" s="37"/>
      <c r="K221" s="37"/>
      <c r="L221" s="38"/>
      <c r="M221" s="188"/>
      <c r="N221" s="189"/>
      <c r="O221" s="71"/>
      <c r="P221" s="71"/>
      <c r="Q221" s="71"/>
      <c r="R221" s="71"/>
      <c r="S221" s="71"/>
      <c r="T221" s="72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165</v>
      </c>
      <c r="AU221" s="18" t="s">
        <v>82</v>
      </c>
    </row>
    <row r="222" s="2" customFormat="1">
      <c r="A222" s="37"/>
      <c r="B222" s="38"/>
      <c r="C222" s="37"/>
      <c r="D222" s="190" t="s">
        <v>167</v>
      </c>
      <c r="E222" s="37"/>
      <c r="F222" s="191" t="s">
        <v>599</v>
      </c>
      <c r="G222" s="37"/>
      <c r="H222" s="37"/>
      <c r="I222" s="187"/>
      <c r="J222" s="37"/>
      <c r="K222" s="37"/>
      <c r="L222" s="38"/>
      <c r="M222" s="188"/>
      <c r="N222" s="189"/>
      <c r="O222" s="71"/>
      <c r="P222" s="71"/>
      <c r="Q222" s="71"/>
      <c r="R222" s="71"/>
      <c r="S222" s="71"/>
      <c r="T222" s="72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167</v>
      </c>
      <c r="AU222" s="18" t="s">
        <v>82</v>
      </c>
    </row>
    <row r="223" s="13" customFormat="1">
      <c r="A223" s="13"/>
      <c r="B223" s="192"/>
      <c r="C223" s="13"/>
      <c r="D223" s="185" t="s">
        <v>169</v>
      </c>
      <c r="E223" s="193" t="s">
        <v>3</v>
      </c>
      <c r="F223" s="194" t="s">
        <v>600</v>
      </c>
      <c r="G223" s="13"/>
      <c r="H223" s="195">
        <v>23.199999999999999</v>
      </c>
      <c r="I223" s="196"/>
      <c r="J223" s="13"/>
      <c r="K223" s="13"/>
      <c r="L223" s="192"/>
      <c r="M223" s="197"/>
      <c r="N223" s="198"/>
      <c r="O223" s="198"/>
      <c r="P223" s="198"/>
      <c r="Q223" s="198"/>
      <c r="R223" s="198"/>
      <c r="S223" s="198"/>
      <c r="T223" s="1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3" t="s">
        <v>169</v>
      </c>
      <c r="AU223" s="193" t="s">
        <v>82</v>
      </c>
      <c r="AV223" s="13" t="s">
        <v>82</v>
      </c>
      <c r="AW223" s="13" t="s">
        <v>33</v>
      </c>
      <c r="AX223" s="13" t="s">
        <v>80</v>
      </c>
      <c r="AY223" s="193" t="s">
        <v>156</v>
      </c>
    </row>
    <row r="224" s="2" customFormat="1" ht="16.5" customHeight="1">
      <c r="A224" s="37"/>
      <c r="B224" s="171"/>
      <c r="C224" s="172" t="s">
        <v>349</v>
      </c>
      <c r="D224" s="172" t="s">
        <v>158</v>
      </c>
      <c r="E224" s="173" t="s">
        <v>601</v>
      </c>
      <c r="F224" s="174" t="s">
        <v>602</v>
      </c>
      <c r="G224" s="175" t="s">
        <v>161</v>
      </c>
      <c r="H224" s="176">
        <v>23.199999999999999</v>
      </c>
      <c r="I224" s="177"/>
      <c r="J224" s="178">
        <f>ROUND(I224*H224,2)</f>
        <v>0</v>
      </c>
      <c r="K224" s="174" t="s">
        <v>162</v>
      </c>
      <c r="L224" s="38"/>
      <c r="M224" s="179" t="s">
        <v>3</v>
      </c>
      <c r="N224" s="180" t="s">
        <v>43</v>
      </c>
      <c r="O224" s="71"/>
      <c r="P224" s="181">
        <f>O224*H224</f>
        <v>0</v>
      </c>
      <c r="Q224" s="181">
        <v>1.0000000000000001E-05</v>
      </c>
      <c r="R224" s="181">
        <f>Q224*H224</f>
        <v>0.000232</v>
      </c>
      <c r="S224" s="181">
        <v>0</v>
      </c>
      <c r="T224" s="182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3" t="s">
        <v>163</v>
      </c>
      <c r="AT224" s="183" t="s">
        <v>158</v>
      </c>
      <c r="AU224" s="183" t="s">
        <v>82</v>
      </c>
      <c r="AY224" s="18" t="s">
        <v>156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8" t="s">
        <v>80</v>
      </c>
      <c r="BK224" s="184">
        <f>ROUND(I224*H224,2)</f>
        <v>0</v>
      </c>
      <c r="BL224" s="18" t="s">
        <v>163</v>
      </c>
      <c r="BM224" s="183" t="s">
        <v>603</v>
      </c>
    </row>
    <row r="225" s="2" customFormat="1">
      <c r="A225" s="37"/>
      <c r="B225" s="38"/>
      <c r="C225" s="37"/>
      <c r="D225" s="185" t="s">
        <v>165</v>
      </c>
      <c r="E225" s="37"/>
      <c r="F225" s="186" t="s">
        <v>604</v>
      </c>
      <c r="G225" s="37"/>
      <c r="H225" s="37"/>
      <c r="I225" s="187"/>
      <c r="J225" s="37"/>
      <c r="K225" s="37"/>
      <c r="L225" s="38"/>
      <c r="M225" s="188"/>
      <c r="N225" s="189"/>
      <c r="O225" s="71"/>
      <c r="P225" s="71"/>
      <c r="Q225" s="71"/>
      <c r="R225" s="71"/>
      <c r="S225" s="71"/>
      <c r="T225" s="72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165</v>
      </c>
      <c r="AU225" s="18" t="s">
        <v>82</v>
      </c>
    </row>
    <row r="226" s="2" customFormat="1">
      <c r="A226" s="37"/>
      <c r="B226" s="38"/>
      <c r="C226" s="37"/>
      <c r="D226" s="190" t="s">
        <v>167</v>
      </c>
      <c r="E226" s="37"/>
      <c r="F226" s="191" t="s">
        <v>605</v>
      </c>
      <c r="G226" s="37"/>
      <c r="H226" s="37"/>
      <c r="I226" s="187"/>
      <c r="J226" s="37"/>
      <c r="K226" s="37"/>
      <c r="L226" s="38"/>
      <c r="M226" s="188"/>
      <c r="N226" s="189"/>
      <c r="O226" s="71"/>
      <c r="P226" s="71"/>
      <c r="Q226" s="71"/>
      <c r="R226" s="71"/>
      <c r="S226" s="71"/>
      <c r="T226" s="72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167</v>
      </c>
      <c r="AU226" s="18" t="s">
        <v>82</v>
      </c>
    </row>
    <row r="227" s="2" customFormat="1" ht="16.5" customHeight="1">
      <c r="A227" s="37"/>
      <c r="B227" s="171"/>
      <c r="C227" s="172" t="s">
        <v>355</v>
      </c>
      <c r="D227" s="172" t="s">
        <v>158</v>
      </c>
      <c r="E227" s="173" t="s">
        <v>606</v>
      </c>
      <c r="F227" s="174" t="s">
        <v>607</v>
      </c>
      <c r="G227" s="175" t="s">
        <v>161</v>
      </c>
      <c r="H227" s="176">
        <v>11.6</v>
      </c>
      <c r="I227" s="177"/>
      <c r="J227" s="178">
        <f>ROUND(I227*H227,2)</f>
        <v>0</v>
      </c>
      <c r="K227" s="174" t="s">
        <v>3</v>
      </c>
      <c r="L227" s="38"/>
      <c r="M227" s="179" t="s">
        <v>3</v>
      </c>
      <c r="N227" s="180" t="s">
        <v>43</v>
      </c>
      <c r="O227" s="71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3" t="s">
        <v>163</v>
      </c>
      <c r="AT227" s="183" t="s">
        <v>158</v>
      </c>
      <c r="AU227" s="183" t="s">
        <v>82</v>
      </c>
      <c r="AY227" s="18" t="s">
        <v>156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8" t="s">
        <v>80</v>
      </c>
      <c r="BK227" s="184">
        <f>ROUND(I227*H227,2)</f>
        <v>0</v>
      </c>
      <c r="BL227" s="18" t="s">
        <v>163</v>
      </c>
      <c r="BM227" s="183" t="s">
        <v>608</v>
      </c>
    </row>
    <row r="228" s="2" customFormat="1">
      <c r="A228" s="37"/>
      <c r="B228" s="38"/>
      <c r="C228" s="37"/>
      <c r="D228" s="185" t="s">
        <v>165</v>
      </c>
      <c r="E228" s="37"/>
      <c r="F228" s="186" t="s">
        <v>607</v>
      </c>
      <c r="G228" s="37"/>
      <c r="H228" s="37"/>
      <c r="I228" s="187"/>
      <c r="J228" s="37"/>
      <c r="K228" s="37"/>
      <c r="L228" s="38"/>
      <c r="M228" s="188"/>
      <c r="N228" s="189"/>
      <c r="O228" s="71"/>
      <c r="P228" s="71"/>
      <c r="Q228" s="71"/>
      <c r="R228" s="71"/>
      <c r="S228" s="71"/>
      <c r="T228" s="72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165</v>
      </c>
      <c r="AU228" s="18" t="s">
        <v>82</v>
      </c>
    </row>
    <row r="229" s="13" customFormat="1">
      <c r="A229" s="13"/>
      <c r="B229" s="192"/>
      <c r="C229" s="13"/>
      <c r="D229" s="185" t="s">
        <v>169</v>
      </c>
      <c r="E229" s="193" t="s">
        <v>3</v>
      </c>
      <c r="F229" s="194" t="s">
        <v>609</v>
      </c>
      <c r="G229" s="13"/>
      <c r="H229" s="195">
        <v>11.6</v>
      </c>
      <c r="I229" s="196"/>
      <c r="J229" s="13"/>
      <c r="K229" s="13"/>
      <c r="L229" s="192"/>
      <c r="M229" s="197"/>
      <c r="N229" s="198"/>
      <c r="O229" s="198"/>
      <c r="P229" s="198"/>
      <c r="Q229" s="198"/>
      <c r="R229" s="198"/>
      <c r="S229" s="198"/>
      <c r="T229" s="1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3" t="s">
        <v>169</v>
      </c>
      <c r="AU229" s="193" t="s">
        <v>82</v>
      </c>
      <c r="AV229" s="13" t="s">
        <v>82</v>
      </c>
      <c r="AW229" s="13" t="s">
        <v>33</v>
      </c>
      <c r="AX229" s="13" t="s">
        <v>80</v>
      </c>
      <c r="AY229" s="193" t="s">
        <v>156</v>
      </c>
    </row>
    <row r="230" s="2" customFormat="1" ht="16.5" customHeight="1">
      <c r="A230" s="37"/>
      <c r="B230" s="171"/>
      <c r="C230" s="212" t="s">
        <v>202</v>
      </c>
      <c r="D230" s="212" t="s">
        <v>443</v>
      </c>
      <c r="E230" s="213" t="s">
        <v>610</v>
      </c>
      <c r="F230" s="214" t="s">
        <v>611</v>
      </c>
      <c r="G230" s="215" t="s">
        <v>173</v>
      </c>
      <c r="H230" s="216">
        <v>49</v>
      </c>
      <c r="I230" s="217"/>
      <c r="J230" s="218">
        <f>ROUND(I230*H230,2)</f>
        <v>0</v>
      </c>
      <c r="K230" s="214" t="s">
        <v>3</v>
      </c>
      <c r="L230" s="219"/>
      <c r="M230" s="220" t="s">
        <v>3</v>
      </c>
      <c r="N230" s="221" t="s">
        <v>43</v>
      </c>
      <c r="O230" s="71"/>
      <c r="P230" s="181">
        <f>O230*H230</f>
        <v>0</v>
      </c>
      <c r="Q230" s="181">
        <v>0</v>
      </c>
      <c r="R230" s="181">
        <f>Q230*H230</f>
        <v>0</v>
      </c>
      <c r="S230" s="181">
        <v>0</v>
      </c>
      <c r="T230" s="18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3" t="s">
        <v>203</v>
      </c>
      <c r="AT230" s="183" t="s">
        <v>443</v>
      </c>
      <c r="AU230" s="183" t="s">
        <v>82</v>
      </c>
      <c r="AY230" s="18" t="s">
        <v>156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18" t="s">
        <v>80</v>
      </c>
      <c r="BK230" s="184">
        <f>ROUND(I230*H230,2)</f>
        <v>0</v>
      </c>
      <c r="BL230" s="18" t="s">
        <v>163</v>
      </c>
      <c r="BM230" s="183" t="s">
        <v>612</v>
      </c>
    </row>
    <row r="231" s="2" customFormat="1">
      <c r="A231" s="37"/>
      <c r="B231" s="38"/>
      <c r="C231" s="37"/>
      <c r="D231" s="185" t="s">
        <v>165</v>
      </c>
      <c r="E231" s="37"/>
      <c r="F231" s="186" t="s">
        <v>611</v>
      </c>
      <c r="G231" s="37"/>
      <c r="H231" s="37"/>
      <c r="I231" s="187"/>
      <c r="J231" s="37"/>
      <c r="K231" s="37"/>
      <c r="L231" s="38"/>
      <c r="M231" s="188"/>
      <c r="N231" s="189"/>
      <c r="O231" s="71"/>
      <c r="P231" s="71"/>
      <c r="Q231" s="71"/>
      <c r="R231" s="71"/>
      <c r="S231" s="71"/>
      <c r="T231" s="72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165</v>
      </c>
      <c r="AU231" s="18" t="s">
        <v>82</v>
      </c>
    </row>
    <row r="232" s="2" customFormat="1" ht="21.75" customHeight="1">
      <c r="A232" s="37"/>
      <c r="B232" s="171"/>
      <c r="C232" s="212" t="s">
        <v>366</v>
      </c>
      <c r="D232" s="212" t="s">
        <v>443</v>
      </c>
      <c r="E232" s="213" t="s">
        <v>613</v>
      </c>
      <c r="F232" s="214" t="s">
        <v>614</v>
      </c>
      <c r="G232" s="215" t="s">
        <v>485</v>
      </c>
      <c r="H232" s="216">
        <v>49</v>
      </c>
      <c r="I232" s="217"/>
      <c r="J232" s="218">
        <f>ROUND(I232*H232,2)</f>
        <v>0</v>
      </c>
      <c r="K232" s="214" t="s">
        <v>3</v>
      </c>
      <c r="L232" s="219"/>
      <c r="M232" s="220" t="s">
        <v>3</v>
      </c>
      <c r="N232" s="221" t="s">
        <v>43</v>
      </c>
      <c r="O232" s="71"/>
      <c r="P232" s="181">
        <f>O232*H232</f>
        <v>0</v>
      </c>
      <c r="Q232" s="181">
        <v>0</v>
      </c>
      <c r="R232" s="181">
        <f>Q232*H232</f>
        <v>0</v>
      </c>
      <c r="S232" s="181">
        <v>0</v>
      </c>
      <c r="T232" s="18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3" t="s">
        <v>203</v>
      </c>
      <c r="AT232" s="183" t="s">
        <v>443</v>
      </c>
      <c r="AU232" s="183" t="s">
        <v>82</v>
      </c>
      <c r="AY232" s="18" t="s">
        <v>156</v>
      </c>
      <c r="BE232" s="184">
        <f>IF(N232="základní",J232,0)</f>
        <v>0</v>
      </c>
      <c r="BF232" s="184">
        <f>IF(N232="snížená",J232,0)</f>
        <v>0</v>
      </c>
      <c r="BG232" s="184">
        <f>IF(N232="zákl. přenesená",J232,0)</f>
        <v>0</v>
      </c>
      <c r="BH232" s="184">
        <f>IF(N232="sníž. přenesená",J232,0)</f>
        <v>0</v>
      </c>
      <c r="BI232" s="184">
        <f>IF(N232="nulová",J232,0)</f>
        <v>0</v>
      </c>
      <c r="BJ232" s="18" t="s">
        <v>80</v>
      </c>
      <c r="BK232" s="184">
        <f>ROUND(I232*H232,2)</f>
        <v>0</v>
      </c>
      <c r="BL232" s="18" t="s">
        <v>163</v>
      </c>
      <c r="BM232" s="183" t="s">
        <v>615</v>
      </c>
    </row>
    <row r="233" s="2" customFormat="1">
      <c r="A233" s="37"/>
      <c r="B233" s="38"/>
      <c r="C233" s="37"/>
      <c r="D233" s="185" t="s">
        <v>165</v>
      </c>
      <c r="E233" s="37"/>
      <c r="F233" s="186" t="s">
        <v>614</v>
      </c>
      <c r="G233" s="37"/>
      <c r="H233" s="37"/>
      <c r="I233" s="187"/>
      <c r="J233" s="37"/>
      <c r="K233" s="37"/>
      <c r="L233" s="38"/>
      <c r="M233" s="188"/>
      <c r="N233" s="189"/>
      <c r="O233" s="71"/>
      <c r="P233" s="71"/>
      <c r="Q233" s="71"/>
      <c r="R233" s="71"/>
      <c r="S233" s="71"/>
      <c r="T233" s="72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165</v>
      </c>
      <c r="AU233" s="18" t="s">
        <v>82</v>
      </c>
    </row>
    <row r="234" s="2" customFormat="1" ht="33" customHeight="1">
      <c r="A234" s="37"/>
      <c r="B234" s="171"/>
      <c r="C234" s="172" t="s">
        <v>372</v>
      </c>
      <c r="D234" s="172" t="s">
        <v>158</v>
      </c>
      <c r="E234" s="173" t="s">
        <v>616</v>
      </c>
      <c r="F234" s="174" t="s">
        <v>617</v>
      </c>
      <c r="G234" s="175" t="s">
        <v>516</v>
      </c>
      <c r="H234" s="176">
        <v>2416</v>
      </c>
      <c r="I234" s="177"/>
      <c r="J234" s="178">
        <f>ROUND(I234*H234,2)</f>
        <v>0</v>
      </c>
      <c r="K234" s="174" t="s">
        <v>162</v>
      </c>
      <c r="L234" s="38"/>
      <c r="M234" s="179" t="s">
        <v>3</v>
      </c>
      <c r="N234" s="180" t="s">
        <v>43</v>
      </c>
      <c r="O234" s="71"/>
      <c r="P234" s="181">
        <f>O234*H234</f>
        <v>0</v>
      </c>
      <c r="Q234" s="181">
        <v>0.15540000000000001</v>
      </c>
      <c r="R234" s="181">
        <f>Q234*H234</f>
        <v>375.44640000000004</v>
      </c>
      <c r="S234" s="181">
        <v>0</v>
      </c>
      <c r="T234" s="182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3" t="s">
        <v>163</v>
      </c>
      <c r="AT234" s="183" t="s">
        <v>158</v>
      </c>
      <c r="AU234" s="183" t="s">
        <v>82</v>
      </c>
      <c r="AY234" s="18" t="s">
        <v>156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18" t="s">
        <v>80</v>
      </c>
      <c r="BK234" s="184">
        <f>ROUND(I234*H234,2)</f>
        <v>0</v>
      </c>
      <c r="BL234" s="18" t="s">
        <v>163</v>
      </c>
      <c r="BM234" s="183" t="s">
        <v>618</v>
      </c>
    </row>
    <row r="235" s="2" customFormat="1">
      <c r="A235" s="37"/>
      <c r="B235" s="38"/>
      <c r="C235" s="37"/>
      <c r="D235" s="185" t="s">
        <v>165</v>
      </c>
      <c r="E235" s="37"/>
      <c r="F235" s="186" t="s">
        <v>619</v>
      </c>
      <c r="G235" s="37"/>
      <c r="H235" s="37"/>
      <c r="I235" s="187"/>
      <c r="J235" s="37"/>
      <c r="K235" s="37"/>
      <c r="L235" s="38"/>
      <c r="M235" s="188"/>
      <c r="N235" s="189"/>
      <c r="O235" s="71"/>
      <c r="P235" s="71"/>
      <c r="Q235" s="71"/>
      <c r="R235" s="71"/>
      <c r="S235" s="71"/>
      <c r="T235" s="72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165</v>
      </c>
      <c r="AU235" s="18" t="s">
        <v>82</v>
      </c>
    </row>
    <row r="236" s="2" customFormat="1">
      <c r="A236" s="37"/>
      <c r="B236" s="38"/>
      <c r="C236" s="37"/>
      <c r="D236" s="190" t="s">
        <v>167</v>
      </c>
      <c r="E236" s="37"/>
      <c r="F236" s="191" t="s">
        <v>620</v>
      </c>
      <c r="G236" s="37"/>
      <c r="H236" s="37"/>
      <c r="I236" s="187"/>
      <c r="J236" s="37"/>
      <c r="K236" s="37"/>
      <c r="L236" s="38"/>
      <c r="M236" s="188"/>
      <c r="N236" s="189"/>
      <c r="O236" s="71"/>
      <c r="P236" s="71"/>
      <c r="Q236" s="71"/>
      <c r="R236" s="71"/>
      <c r="S236" s="71"/>
      <c r="T236" s="72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167</v>
      </c>
      <c r="AU236" s="18" t="s">
        <v>82</v>
      </c>
    </row>
    <row r="237" s="13" customFormat="1">
      <c r="A237" s="13"/>
      <c r="B237" s="192"/>
      <c r="C237" s="13"/>
      <c r="D237" s="185" t="s">
        <v>169</v>
      </c>
      <c r="E237" s="193" t="s">
        <v>3</v>
      </c>
      <c r="F237" s="194" t="s">
        <v>621</v>
      </c>
      <c r="G237" s="13"/>
      <c r="H237" s="195">
        <v>2416</v>
      </c>
      <c r="I237" s="196"/>
      <c r="J237" s="13"/>
      <c r="K237" s="13"/>
      <c r="L237" s="192"/>
      <c r="M237" s="197"/>
      <c r="N237" s="198"/>
      <c r="O237" s="198"/>
      <c r="P237" s="198"/>
      <c r="Q237" s="198"/>
      <c r="R237" s="198"/>
      <c r="S237" s="198"/>
      <c r="T237" s="19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3" t="s">
        <v>169</v>
      </c>
      <c r="AU237" s="193" t="s">
        <v>82</v>
      </c>
      <c r="AV237" s="13" t="s">
        <v>82</v>
      </c>
      <c r="AW237" s="13" t="s">
        <v>33</v>
      </c>
      <c r="AX237" s="13" t="s">
        <v>80</v>
      </c>
      <c r="AY237" s="193" t="s">
        <v>156</v>
      </c>
    </row>
    <row r="238" s="2" customFormat="1" ht="16.5" customHeight="1">
      <c r="A238" s="37"/>
      <c r="B238" s="171"/>
      <c r="C238" s="212" t="s">
        <v>380</v>
      </c>
      <c r="D238" s="212" t="s">
        <v>443</v>
      </c>
      <c r="E238" s="213" t="s">
        <v>622</v>
      </c>
      <c r="F238" s="214" t="s">
        <v>623</v>
      </c>
      <c r="G238" s="215" t="s">
        <v>516</v>
      </c>
      <c r="H238" s="216">
        <v>2440.1599999999999</v>
      </c>
      <c r="I238" s="217"/>
      <c r="J238" s="218">
        <f>ROUND(I238*H238,2)</f>
        <v>0</v>
      </c>
      <c r="K238" s="214" t="s">
        <v>162</v>
      </c>
      <c r="L238" s="219"/>
      <c r="M238" s="220" t="s">
        <v>3</v>
      </c>
      <c r="N238" s="221" t="s">
        <v>43</v>
      </c>
      <c r="O238" s="71"/>
      <c r="P238" s="181">
        <f>O238*H238</f>
        <v>0</v>
      </c>
      <c r="Q238" s="181">
        <v>0.044999999999999998</v>
      </c>
      <c r="R238" s="181">
        <f>Q238*H238</f>
        <v>109.8072</v>
      </c>
      <c r="S238" s="181">
        <v>0</v>
      </c>
      <c r="T238" s="18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3" t="s">
        <v>203</v>
      </c>
      <c r="AT238" s="183" t="s">
        <v>443</v>
      </c>
      <c r="AU238" s="183" t="s">
        <v>82</v>
      </c>
      <c r="AY238" s="18" t="s">
        <v>156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8" t="s">
        <v>80</v>
      </c>
      <c r="BK238" s="184">
        <f>ROUND(I238*H238,2)</f>
        <v>0</v>
      </c>
      <c r="BL238" s="18" t="s">
        <v>163</v>
      </c>
      <c r="BM238" s="183" t="s">
        <v>624</v>
      </c>
    </row>
    <row r="239" s="2" customFormat="1">
      <c r="A239" s="37"/>
      <c r="B239" s="38"/>
      <c r="C239" s="37"/>
      <c r="D239" s="185" t="s">
        <v>165</v>
      </c>
      <c r="E239" s="37"/>
      <c r="F239" s="186" t="s">
        <v>623</v>
      </c>
      <c r="G239" s="37"/>
      <c r="H239" s="37"/>
      <c r="I239" s="187"/>
      <c r="J239" s="37"/>
      <c r="K239" s="37"/>
      <c r="L239" s="38"/>
      <c r="M239" s="188"/>
      <c r="N239" s="189"/>
      <c r="O239" s="71"/>
      <c r="P239" s="71"/>
      <c r="Q239" s="71"/>
      <c r="R239" s="71"/>
      <c r="S239" s="71"/>
      <c r="T239" s="72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165</v>
      </c>
      <c r="AU239" s="18" t="s">
        <v>82</v>
      </c>
    </row>
    <row r="240" s="13" customFormat="1">
      <c r="A240" s="13"/>
      <c r="B240" s="192"/>
      <c r="C240" s="13"/>
      <c r="D240" s="185" t="s">
        <v>169</v>
      </c>
      <c r="E240" s="193" t="s">
        <v>3</v>
      </c>
      <c r="F240" s="194" t="s">
        <v>625</v>
      </c>
      <c r="G240" s="13"/>
      <c r="H240" s="195">
        <v>2440.1599999999999</v>
      </c>
      <c r="I240" s="196"/>
      <c r="J240" s="13"/>
      <c r="K240" s="13"/>
      <c r="L240" s="192"/>
      <c r="M240" s="197"/>
      <c r="N240" s="198"/>
      <c r="O240" s="198"/>
      <c r="P240" s="198"/>
      <c r="Q240" s="198"/>
      <c r="R240" s="198"/>
      <c r="S240" s="198"/>
      <c r="T240" s="19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3" t="s">
        <v>169</v>
      </c>
      <c r="AU240" s="193" t="s">
        <v>82</v>
      </c>
      <c r="AV240" s="13" t="s">
        <v>82</v>
      </c>
      <c r="AW240" s="13" t="s">
        <v>33</v>
      </c>
      <c r="AX240" s="13" t="s">
        <v>80</v>
      </c>
      <c r="AY240" s="193" t="s">
        <v>156</v>
      </c>
    </row>
    <row r="241" s="12" customFormat="1" ht="22.8" customHeight="1">
      <c r="A241" s="12"/>
      <c r="B241" s="158"/>
      <c r="C241" s="12"/>
      <c r="D241" s="159" t="s">
        <v>71</v>
      </c>
      <c r="E241" s="169" t="s">
        <v>626</v>
      </c>
      <c r="F241" s="169" t="s">
        <v>627</v>
      </c>
      <c r="G241" s="12"/>
      <c r="H241" s="12"/>
      <c r="I241" s="161"/>
      <c r="J241" s="170">
        <f>BK241</f>
        <v>0</v>
      </c>
      <c r="K241" s="12"/>
      <c r="L241" s="158"/>
      <c r="M241" s="163"/>
      <c r="N241" s="164"/>
      <c r="O241" s="164"/>
      <c r="P241" s="165">
        <f>SUM(P242:P244)</f>
        <v>0</v>
      </c>
      <c r="Q241" s="164"/>
      <c r="R241" s="165">
        <f>SUM(R242:R244)</f>
        <v>0</v>
      </c>
      <c r="S241" s="164"/>
      <c r="T241" s="166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9" t="s">
        <v>80</v>
      </c>
      <c r="AT241" s="167" t="s">
        <v>71</v>
      </c>
      <c r="AU241" s="167" t="s">
        <v>80</v>
      </c>
      <c r="AY241" s="159" t="s">
        <v>156</v>
      </c>
      <c r="BK241" s="168">
        <f>SUM(BK242:BK244)</f>
        <v>0</v>
      </c>
    </row>
    <row r="242" s="2" customFormat="1" ht="33" customHeight="1">
      <c r="A242" s="37"/>
      <c r="B242" s="171"/>
      <c r="C242" s="172" t="s">
        <v>388</v>
      </c>
      <c r="D242" s="172" t="s">
        <v>158</v>
      </c>
      <c r="E242" s="173" t="s">
        <v>628</v>
      </c>
      <c r="F242" s="174" t="s">
        <v>629</v>
      </c>
      <c r="G242" s="175" t="s">
        <v>400</v>
      </c>
      <c r="H242" s="176">
        <v>5420.598</v>
      </c>
      <c r="I242" s="177"/>
      <c r="J242" s="178">
        <f>ROUND(I242*H242,2)</f>
        <v>0</v>
      </c>
      <c r="K242" s="174" t="s">
        <v>162</v>
      </c>
      <c r="L242" s="38"/>
      <c r="M242" s="179" t="s">
        <v>3</v>
      </c>
      <c r="N242" s="180" t="s">
        <v>43</v>
      </c>
      <c r="O242" s="71"/>
      <c r="P242" s="181">
        <f>O242*H242</f>
        <v>0</v>
      </c>
      <c r="Q242" s="181">
        <v>0</v>
      </c>
      <c r="R242" s="181">
        <f>Q242*H242</f>
        <v>0</v>
      </c>
      <c r="S242" s="181">
        <v>0</v>
      </c>
      <c r="T242" s="182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3" t="s">
        <v>163</v>
      </c>
      <c r="AT242" s="183" t="s">
        <v>158</v>
      </c>
      <c r="AU242" s="183" t="s">
        <v>82</v>
      </c>
      <c r="AY242" s="18" t="s">
        <v>156</v>
      </c>
      <c r="BE242" s="184">
        <f>IF(N242="základní",J242,0)</f>
        <v>0</v>
      </c>
      <c r="BF242" s="184">
        <f>IF(N242="snížená",J242,0)</f>
        <v>0</v>
      </c>
      <c r="BG242" s="184">
        <f>IF(N242="zákl. přenesená",J242,0)</f>
        <v>0</v>
      </c>
      <c r="BH242" s="184">
        <f>IF(N242="sníž. přenesená",J242,0)</f>
        <v>0</v>
      </c>
      <c r="BI242" s="184">
        <f>IF(N242="nulová",J242,0)</f>
        <v>0</v>
      </c>
      <c r="BJ242" s="18" t="s">
        <v>80</v>
      </c>
      <c r="BK242" s="184">
        <f>ROUND(I242*H242,2)</f>
        <v>0</v>
      </c>
      <c r="BL242" s="18" t="s">
        <v>163</v>
      </c>
      <c r="BM242" s="183" t="s">
        <v>630</v>
      </c>
    </row>
    <row r="243" s="2" customFormat="1">
      <c r="A243" s="37"/>
      <c r="B243" s="38"/>
      <c r="C243" s="37"/>
      <c r="D243" s="185" t="s">
        <v>165</v>
      </c>
      <c r="E243" s="37"/>
      <c r="F243" s="186" t="s">
        <v>631</v>
      </c>
      <c r="G243" s="37"/>
      <c r="H243" s="37"/>
      <c r="I243" s="187"/>
      <c r="J243" s="37"/>
      <c r="K243" s="37"/>
      <c r="L243" s="38"/>
      <c r="M243" s="188"/>
      <c r="N243" s="189"/>
      <c r="O243" s="71"/>
      <c r="P243" s="71"/>
      <c r="Q243" s="71"/>
      <c r="R243" s="71"/>
      <c r="S243" s="71"/>
      <c r="T243" s="72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165</v>
      </c>
      <c r="AU243" s="18" t="s">
        <v>82</v>
      </c>
    </row>
    <row r="244" s="2" customFormat="1">
      <c r="A244" s="37"/>
      <c r="B244" s="38"/>
      <c r="C244" s="37"/>
      <c r="D244" s="190" t="s">
        <v>167</v>
      </c>
      <c r="E244" s="37"/>
      <c r="F244" s="191" t="s">
        <v>632</v>
      </c>
      <c r="G244" s="37"/>
      <c r="H244" s="37"/>
      <c r="I244" s="187"/>
      <c r="J244" s="37"/>
      <c r="K244" s="37"/>
      <c r="L244" s="38"/>
      <c r="M244" s="188"/>
      <c r="N244" s="189"/>
      <c r="O244" s="71"/>
      <c r="P244" s="71"/>
      <c r="Q244" s="71"/>
      <c r="R244" s="71"/>
      <c r="S244" s="71"/>
      <c r="T244" s="72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167</v>
      </c>
      <c r="AU244" s="18" t="s">
        <v>82</v>
      </c>
    </row>
    <row r="245" s="12" customFormat="1" ht="25.92" customHeight="1">
      <c r="A245" s="12"/>
      <c r="B245" s="158"/>
      <c r="C245" s="12"/>
      <c r="D245" s="159" t="s">
        <v>71</v>
      </c>
      <c r="E245" s="160" t="s">
        <v>633</v>
      </c>
      <c r="F245" s="160" t="s">
        <v>634</v>
      </c>
      <c r="G245" s="12"/>
      <c r="H245" s="12"/>
      <c r="I245" s="161"/>
      <c r="J245" s="162">
        <f>BK245</f>
        <v>0</v>
      </c>
      <c r="K245" s="12"/>
      <c r="L245" s="158"/>
      <c r="M245" s="163"/>
      <c r="N245" s="164"/>
      <c r="O245" s="164"/>
      <c r="P245" s="165">
        <f>P246</f>
        <v>0</v>
      </c>
      <c r="Q245" s="164"/>
      <c r="R245" s="165">
        <f>R246</f>
        <v>0.44268300000000005</v>
      </c>
      <c r="S245" s="164"/>
      <c r="T245" s="166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9" t="s">
        <v>82</v>
      </c>
      <c r="AT245" s="167" t="s">
        <v>71</v>
      </c>
      <c r="AU245" s="167" t="s">
        <v>72</v>
      </c>
      <c r="AY245" s="159" t="s">
        <v>156</v>
      </c>
      <c r="BK245" s="168">
        <f>BK246</f>
        <v>0</v>
      </c>
    </row>
    <row r="246" s="12" customFormat="1" ht="22.8" customHeight="1">
      <c r="A246" s="12"/>
      <c r="B246" s="158"/>
      <c r="C246" s="12"/>
      <c r="D246" s="159" t="s">
        <v>71</v>
      </c>
      <c r="E246" s="169" t="s">
        <v>635</v>
      </c>
      <c r="F246" s="169" t="s">
        <v>636</v>
      </c>
      <c r="G246" s="12"/>
      <c r="H246" s="12"/>
      <c r="I246" s="161"/>
      <c r="J246" s="170">
        <f>BK246</f>
        <v>0</v>
      </c>
      <c r="K246" s="12"/>
      <c r="L246" s="158"/>
      <c r="M246" s="163"/>
      <c r="N246" s="164"/>
      <c r="O246" s="164"/>
      <c r="P246" s="165">
        <f>SUM(P247:P255)</f>
        <v>0</v>
      </c>
      <c r="Q246" s="164"/>
      <c r="R246" s="165">
        <f>SUM(R247:R255)</f>
        <v>0.44268300000000005</v>
      </c>
      <c r="S246" s="164"/>
      <c r="T246" s="166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9" t="s">
        <v>82</v>
      </c>
      <c r="AT246" s="167" t="s">
        <v>71</v>
      </c>
      <c r="AU246" s="167" t="s">
        <v>80</v>
      </c>
      <c r="AY246" s="159" t="s">
        <v>156</v>
      </c>
      <c r="BK246" s="168">
        <f>SUM(BK247:BK255)</f>
        <v>0</v>
      </c>
    </row>
    <row r="247" s="2" customFormat="1" ht="24.15" customHeight="1">
      <c r="A247" s="37"/>
      <c r="B247" s="171"/>
      <c r="C247" s="172" t="s">
        <v>397</v>
      </c>
      <c r="D247" s="172" t="s">
        <v>158</v>
      </c>
      <c r="E247" s="173" t="s">
        <v>637</v>
      </c>
      <c r="F247" s="174" t="s">
        <v>638</v>
      </c>
      <c r="G247" s="175" t="s">
        <v>516</v>
      </c>
      <c r="H247" s="176">
        <v>29.699999999999999</v>
      </c>
      <c r="I247" s="177"/>
      <c r="J247" s="178">
        <f>ROUND(I247*H247,2)</f>
        <v>0</v>
      </c>
      <c r="K247" s="174" t="s">
        <v>3</v>
      </c>
      <c r="L247" s="38"/>
      <c r="M247" s="179" t="s">
        <v>3</v>
      </c>
      <c r="N247" s="180" t="s">
        <v>43</v>
      </c>
      <c r="O247" s="71"/>
      <c r="P247" s="181">
        <f>O247*H247</f>
        <v>0</v>
      </c>
      <c r="Q247" s="181">
        <v>0.0033899999999999998</v>
      </c>
      <c r="R247" s="181">
        <f>Q247*H247</f>
        <v>0.100683</v>
      </c>
      <c r="S247" s="181">
        <v>0</v>
      </c>
      <c r="T247" s="182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3" t="s">
        <v>250</v>
      </c>
      <c r="AT247" s="183" t="s">
        <v>158</v>
      </c>
      <c r="AU247" s="183" t="s">
        <v>82</v>
      </c>
      <c r="AY247" s="18" t="s">
        <v>156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8" t="s">
        <v>80</v>
      </c>
      <c r="BK247" s="184">
        <f>ROUND(I247*H247,2)</f>
        <v>0</v>
      </c>
      <c r="BL247" s="18" t="s">
        <v>250</v>
      </c>
      <c r="BM247" s="183" t="s">
        <v>639</v>
      </c>
    </row>
    <row r="248" s="2" customFormat="1">
      <c r="A248" s="37"/>
      <c r="B248" s="38"/>
      <c r="C248" s="37"/>
      <c r="D248" s="185" t="s">
        <v>165</v>
      </c>
      <c r="E248" s="37"/>
      <c r="F248" s="186" t="s">
        <v>638</v>
      </c>
      <c r="G248" s="37"/>
      <c r="H248" s="37"/>
      <c r="I248" s="187"/>
      <c r="J248" s="37"/>
      <c r="K248" s="37"/>
      <c r="L248" s="38"/>
      <c r="M248" s="188"/>
      <c r="N248" s="189"/>
      <c r="O248" s="71"/>
      <c r="P248" s="71"/>
      <c r="Q248" s="71"/>
      <c r="R248" s="71"/>
      <c r="S248" s="71"/>
      <c r="T248" s="72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165</v>
      </c>
      <c r="AU248" s="18" t="s">
        <v>82</v>
      </c>
    </row>
    <row r="249" s="13" customFormat="1">
      <c r="A249" s="13"/>
      <c r="B249" s="192"/>
      <c r="C249" s="13"/>
      <c r="D249" s="185" t="s">
        <v>169</v>
      </c>
      <c r="E249" s="193" t="s">
        <v>3</v>
      </c>
      <c r="F249" s="194" t="s">
        <v>640</v>
      </c>
      <c r="G249" s="13"/>
      <c r="H249" s="195">
        <v>29.699999999999999</v>
      </c>
      <c r="I249" s="196"/>
      <c r="J249" s="13"/>
      <c r="K249" s="13"/>
      <c r="L249" s="192"/>
      <c r="M249" s="197"/>
      <c r="N249" s="198"/>
      <c r="O249" s="198"/>
      <c r="P249" s="198"/>
      <c r="Q249" s="198"/>
      <c r="R249" s="198"/>
      <c r="S249" s="198"/>
      <c r="T249" s="19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3" t="s">
        <v>169</v>
      </c>
      <c r="AU249" s="193" t="s">
        <v>82</v>
      </c>
      <c r="AV249" s="13" t="s">
        <v>82</v>
      </c>
      <c r="AW249" s="13" t="s">
        <v>33</v>
      </c>
      <c r="AX249" s="13" t="s">
        <v>80</v>
      </c>
      <c r="AY249" s="193" t="s">
        <v>156</v>
      </c>
    </row>
    <row r="250" s="2" customFormat="1" ht="24.15" customHeight="1">
      <c r="A250" s="37"/>
      <c r="B250" s="171"/>
      <c r="C250" s="212" t="s">
        <v>404</v>
      </c>
      <c r="D250" s="212" t="s">
        <v>443</v>
      </c>
      <c r="E250" s="213" t="s">
        <v>641</v>
      </c>
      <c r="F250" s="214" t="s">
        <v>642</v>
      </c>
      <c r="G250" s="215" t="s">
        <v>516</v>
      </c>
      <c r="H250" s="216">
        <v>68.400000000000006</v>
      </c>
      <c r="I250" s="217"/>
      <c r="J250" s="218">
        <f>ROUND(I250*H250,2)</f>
        <v>0</v>
      </c>
      <c r="K250" s="214" t="s">
        <v>3</v>
      </c>
      <c r="L250" s="219"/>
      <c r="M250" s="220" t="s">
        <v>3</v>
      </c>
      <c r="N250" s="221" t="s">
        <v>43</v>
      </c>
      <c r="O250" s="71"/>
      <c r="P250" s="181">
        <f>O250*H250</f>
        <v>0</v>
      </c>
      <c r="Q250" s="181">
        <v>0.0050000000000000001</v>
      </c>
      <c r="R250" s="181">
        <f>Q250*H250</f>
        <v>0.34200000000000003</v>
      </c>
      <c r="S250" s="181">
        <v>0</v>
      </c>
      <c r="T250" s="182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3" t="s">
        <v>349</v>
      </c>
      <c r="AT250" s="183" t="s">
        <v>443</v>
      </c>
      <c r="AU250" s="183" t="s">
        <v>82</v>
      </c>
      <c r="AY250" s="18" t="s">
        <v>156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8" t="s">
        <v>80</v>
      </c>
      <c r="BK250" s="184">
        <f>ROUND(I250*H250,2)</f>
        <v>0</v>
      </c>
      <c r="BL250" s="18" t="s">
        <v>250</v>
      </c>
      <c r="BM250" s="183" t="s">
        <v>643</v>
      </c>
    </row>
    <row r="251" s="2" customFormat="1">
      <c r="A251" s="37"/>
      <c r="B251" s="38"/>
      <c r="C251" s="37"/>
      <c r="D251" s="185" t="s">
        <v>165</v>
      </c>
      <c r="E251" s="37"/>
      <c r="F251" s="186" t="s">
        <v>642</v>
      </c>
      <c r="G251" s="37"/>
      <c r="H251" s="37"/>
      <c r="I251" s="187"/>
      <c r="J251" s="37"/>
      <c r="K251" s="37"/>
      <c r="L251" s="38"/>
      <c r="M251" s="188"/>
      <c r="N251" s="189"/>
      <c r="O251" s="71"/>
      <c r="P251" s="71"/>
      <c r="Q251" s="71"/>
      <c r="R251" s="71"/>
      <c r="S251" s="71"/>
      <c r="T251" s="72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165</v>
      </c>
      <c r="AU251" s="18" t="s">
        <v>82</v>
      </c>
    </row>
    <row r="252" s="13" customFormat="1">
      <c r="A252" s="13"/>
      <c r="B252" s="192"/>
      <c r="C252" s="13"/>
      <c r="D252" s="185" t="s">
        <v>169</v>
      </c>
      <c r="E252" s="193" t="s">
        <v>3</v>
      </c>
      <c r="F252" s="194" t="s">
        <v>644</v>
      </c>
      <c r="G252" s="13"/>
      <c r="H252" s="195">
        <v>68.400000000000006</v>
      </c>
      <c r="I252" s="196"/>
      <c r="J252" s="13"/>
      <c r="K252" s="13"/>
      <c r="L252" s="192"/>
      <c r="M252" s="197"/>
      <c r="N252" s="198"/>
      <c r="O252" s="198"/>
      <c r="P252" s="198"/>
      <c r="Q252" s="198"/>
      <c r="R252" s="198"/>
      <c r="S252" s="198"/>
      <c r="T252" s="19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3" t="s">
        <v>169</v>
      </c>
      <c r="AU252" s="193" t="s">
        <v>82</v>
      </c>
      <c r="AV252" s="13" t="s">
        <v>82</v>
      </c>
      <c r="AW252" s="13" t="s">
        <v>33</v>
      </c>
      <c r="AX252" s="13" t="s">
        <v>80</v>
      </c>
      <c r="AY252" s="193" t="s">
        <v>156</v>
      </c>
    </row>
    <row r="253" s="2" customFormat="1" ht="24.15" customHeight="1">
      <c r="A253" s="37"/>
      <c r="B253" s="171"/>
      <c r="C253" s="172" t="s">
        <v>645</v>
      </c>
      <c r="D253" s="172" t="s">
        <v>158</v>
      </c>
      <c r="E253" s="173" t="s">
        <v>646</v>
      </c>
      <c r="F253" s="174" t="s">
        <v>647</v>
      </c>
      <c r="G253" s="175" t="s">
        <v>400</v>
      </c>
      <c r="H253" s="176">
        <v>0.40000000000000002</v>
      </c>
      <c r="I253" s="177"/>
      <c r="J253" s="178">
        <f>ROUND(I253*H253,2)</f>
        <v>0</v>
      </c>
      <c r="K253" s="174" t="s">
        <v>162</v>
      </c>
      <c r="L253" s="38"/>
      <c r="M253" s="179" t="s">
        <v>3</v>
      </c>
      <c r="N253" s="180" t="s">
        <v>43</v>
      </c>
      <c r="O253" s="71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3" t="s">
        <v>250</v>
      </c>
      <c r="AT253" s="183" t="s">
        <v>158</v>
      </c>
      <c r="AU253" s="183" t="s">
        <v>82</v>
      </c>
      <c r="AY253" s="18" t="s">
        <v>156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8" t="s">
        <v>80</v>
      </c>
      <c r="BK253" s="184">
        <f>ROUND(I253*H253,2)</f>
        <v>0</v>
      </c>
      <c r="BL253" s="18" t="s">
        <v>250</v>
      </c>
      <c r="BM253" s="183" t="s">
        <v>648</v>
      </c>
    </row>
    <row r="254" s="2" customFormat="1">
      <c r="A254" s="37"/>
      <c r="B254" s="38"/>
      <c r="C254" s="37"/>
      <c r="D254" s="185" t="s">
        <v>165</v>
      </c>
      <c r="E254" s="37"/>
      <c r="F254" s="186" t="s">
        <v>649</v>
      </c>
      <c r="G254" s="37"/>
      <c r="H254" s="37"/>
      <c r="I254" s="187"/>
      <c r="J254" s="37"/>
      <c r="K254" s="37"/>
      <c r="L254" s="38"/>
      <c r="M254" s="188"/>
      <c r="N254" s="189"/>
      <c r="O254" s="71"/>
      <c r="P254" s="71"/>
      <c r="Q254" s="71"/>
      <c r="R254" s="71"/>
      <c r="S254" s="71"/>
      <c r="T254" s="72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165</v>
      </c>
      <c r="AU254" s="18" t="s">
        <v>82</v>
      </c>
    </row>
    <row r="255" s="2" customFormat="1">
      <c r="A255" s="37"/>
      <c r="B255" s="38"/>
      <c r="C255" s="37"/>
      <c r="D255" s="190" t="s">
        <v>167</v>
      </c>
      <c r="E255" s="37"/>
      <c r="F255" s="191" t="s">
        <v>650</v>
      </c>
      <c r="G255" s="37"/>
      <c r="H255" s="37"/>
      <c r="I255" s="187"/>
      <c r="J255" s="37"/>
      <c r="K255" s="37"/>
      <c r="L255" s="38"/>
      <c r="M255" s="222"/>
      <c r="N255" s="223"/>
      <c r="O255" s="224"/>
      <c r="P255" s="224"/>
      <c r="Q255" s="224"/>
      <c r="R255" s="224"/>
      <c r="S255" s="224"/>
      <c r="T255" s="225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167</v>
      </c>
      <c r="AU255" s="18" t="s">
        <v>82</v>
      </c>
    </row>
    <row r="256" s="2" customFormat="1" ht="6.96" customHeight="1">
      <c r="A256" s="37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38"/>
      <c r="M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</row>
  </sheetData>
  <autoFilter ref="C92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2_02/122251106"/>
    <hyperlink ref="F106" r:id="rId2" display="https://podminky.urs.cz/item/CS_URS_2022_02/162751117"/>
    <hyperlink ref="F111" r:id="rId3" display="https://podminky.urs.cz/item/CS_URS_2022_02/171151131"/>
    <hyperlink ref="F115" r:id="rId4" display="https://podminky.urs.cz/item/CS_URS_2022_02/171251201"/>
    <hyperlink ref="F119" r:id="rId5" display="https://podminky.urs.cz/item/CS_URS_2022_02/181111121"/>
    <hyperlink ref="F123" r:id="rId6" display="https://podminky.urs.cz/item/CS_URS_2022_02/181351103"/>
    <hyperlink ref="F129" r:id="rId7" display="https://podminky.urs.cz/item/CS_URS_2022_02/181411121"/>
    <hyperlink ref="F136" r:id="rId8" display="https://podminky.urs.cz/item/CS_URS_2022_02/181951111"/>
    <hyperlink ref="F140" r:id="rId9" display="https://podminky.urs.cz/item/CS_URS_2022_02/181951112"/>
    <hyperlink ref="F148" r:id="rId10" display="https://podminky.urs.cz/item/CS_URS_2022_02/182151111"/>
    <hyperlink ref="F152" r:id="rId11" display="https://podminky.urs.cz/item/CS_URS_2022_02/182251101"/>
    <hyperlink ref="F157" r:id="rId12" display="https://podminky.urs.cz/item/CS_URS_2022_02/232221131"/>
    <hyperlink ref="F165" r:id="rId13" display="https://podminky.urs.cz/item/CS_URS_2022_02/564861111"/>
    <hyperlink ref="F169" r:id="rId14" display="https://podminky.urs.cz/item/CS_URS_2022_02/564952111"/>
    <hyperlink ref="F175" r:id="rId15" display="https://podminky.urs.cz/item/CS_URS_2022_02/565145111"/>
    <hyperlink ref="F179" r:id="rId16" display="https://podminky.urs.cz/item/CS_URS_2022_02/569903311"/>
    <hyperlink ref="F183" r:id="rId17" display="https://podminky.urs.cz/item/CS_URS_2022_02/573191111"/>
    <hyperlink ref="F188" r:id="rId18" display="https://podminky.urs.cz/item/CS_URS_2022_02/573231108"/>
    <hyperlink ref="F193" r:id="rId19" display="https://podminky.urs.cz/item/CS_URS_2022_02/577134111"/>
    <hyperlink ref="F201" r:id="rId20" display="https://podminky.urs.cz/item/CS_URS_2022_02/914111111"/>
    <hyperlink ref="F212" r:id="rId21" display="https://podminky.urs.cz/item/CS_URS_2022_02/914511111"/>
    <hyperlink ref="F222" r:id="rId22" display="https://podminky.urs.cz/item/CS_URS_2022_02/915231112"/>
    <hyperlink ref="F226" r:id="rId23" display="https://podminky.urs.cz/item/CS_URS_2022_02/915621111"/>
    <hyperlink ref="F236" r:id="rId24" display="https://podminky.urs.cz/item/CS_URS_2022_02/916131213"/>
    <hyperlink ref="F244" r:id="rId25" display="https://podminky.urs.cz/item/CS_URS_2022_02/998225111"/>
    <hyperlink ref="F255" r:id="rId26" display="https://podminky.urs.cz/item/CS_URS_2022_02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203" t="s">
        <v>421</v>
      </c>
      <c r="BA2" s="203" t="s">
        <v>3</v>
      </c>
      <c r="BB2" s="203" t="s">
        <v>3</v>
      </c>
      <c r="BC2" s="203" t="s">
        <v>422</v>
      </c>
      <c r="BD2" s="203" t="s">
        <v>177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203" t="s">
        <v>426</v>
      </c>
      <c r="BA3" s="203" t="s">
        <v>3</v>
      </c>
      <c r="BB3" s="203" t="s">
        <v>3</v>
      </c>
      <c r="BC3" s="203" t="s">
        <v>427</v>
      </c>
      <c r="BD3" s="203" t="s">
        <v>177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425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651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430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132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ROUND(J90,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ROUND((SUM(BE90:BE142)),  2)</f>
        <v>0</v>
      </c>
      <c r="G35" s="37"/>
      <c r="H35" s="37"/>
      <c r="I35" s="130">
        <v>0.20999999999999999</v>
      </c>
      <c r="J35" s="129">
        <f>ROUND(((SUM(BE90:BE142))*I35),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ROUND((SUM(BF90:BF142)),  2)</f>
        <v>0</v>
      </c>
      <c r="G36" s="37"/>
      <c r="H36" s="37"/>
      <c r="I36" s="130">
        <v>0.14999999999999999</v>
      </c>
      <c r="J36" s="129">
        <f>ROUND(((SUM(BF90:BF142))*I36),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ROUND((SUM(BG90:BG142)),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ROUND((SUM(BH90:BH142)),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ROUND((SUM(BI90:BI142)),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425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I etapa B - přímé doprovodné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VPH s.r.o.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 xml:space="preserve"> 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J90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J91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138</v>
      </c>
      <c r="E65" s="146"/>
      <c r="F65" s="146"/>
      <c r="G65" s="146"/>
      <c r="H65" s="146"/>
      <c r="I65" s="146"/>
      <c r="J65" s="147">
        <f>J92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432</v>
      </c>
      <c r="E66" s="146"/>
      <c r="F66" s="146"/>
      <c r="G66" s="146"/>
      <c r="H66" s="146"/>
      <c r="I66" s="146"/>
      <c r="J66" s="147">
        <f>J104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4"/>
      <c r="C67" s="10"/>
      <c r="D67" s="145" t="s">
        <v>139</v>
      </c>
      <c r="E67" s="146"/>
      <c r="F67" s="146"/>
      <c r="G67" s="146"/>
      <c r="H67" s="146"/>
      <c r="I67" s="146"/>
      <c r="J67" s="147">
        <f>J125</f>
        <v>0</v>
      </c>
      <c r="K67" s="10"/>
      <c r="L67" s="14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4"/>
      <c r="C68" s="10"/>
      <c r="D68" s="145" t="s">
        <v>433</v>
      </c>
      <c r="E68" s="146"/>
      <c r="F68" s="146"/>
      <c r="G68" s="146"/>
      <c r="H68" s="146"/>
      <c r="I68" s="146"/>
      <c r="J68" s="147">
        <f>J140</f>
        <v>0</v>
      </c>
      <c r="K68" s="10"/>
      <c r="L68" s="1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7"/>
      <c r="B69" s="38"/>
      <c r="C69" s="37"/>
      <c r="D69" s="37"/>
      <c r="E69" s="37"/>
      <c r="F69" s="37"/>
      <c r="G69" s="37"/>
      <c r="H69" s="37"/>
      <c r="I69" s="37"/>
      <c r="J69" s="37"/>
      <c r="K69" s="37"/>
      <c r="L69" s="12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12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141</v>
      </c>
      <c r="D75" s="37"/>
      <c r="E75" s="37"/>
      <c r="F75" s="37"/>
      <c r="G75" s="37"/>
      <c r="H75" s="37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17</v>
      </c>
      <c r="D77" s="37"/>
      <c r="E77" s="37"/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7"/>
      <c r="D78" s="37"/>
      <c r="E78" s="122" t="str">
        <f>E7</f>
        <v>Cyklostezka Šluknov - Fukov I. etapa (2022)</v>
      </c>
      <c r="F78" s="31"/>
      <c r="G78" s="31"/>
      <c r="H78" s="31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12" customHeight="1">
      <c r="B79" s="21"/>
      <c r="C79" s="31" t="s">
        <v>130</v>
      </c>
      <c r="L79" s="21"/>
    </row>
    <row r="80" s="2" customFormat="1" ht="16.5" customHeight="1">
      <c r="A80" s="37"/>
      <c r="B80" s="38"/>
      <c r="C80" s="37"/>
      <c r="D80" s="37"/>
      <c r="E80" s="122" t="s">
        <v>425</v>
      </c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428</v>
      </c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7"/>
      <c r="D82" s="37"/>
      <c r="E82" s="61" t="str">
        <f>E11</f>
        <v>I etapa B - přímé doprovodné výdaje</v>
      </c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7"/>
      <c r="E84" s="37"/>
      <c r="F84" s="26" t="str">
        <f>F14</f>
        <v>Šluknov</v>
      </c>
      <c r="G84" s="37"/>
      <c r="H84" s="37"/>
      <c r="I84" s="31" t="s">
        <v>23</v>
      </c>
      <c r="J84" s="63" t="str">
        <f>IF(J14="","",J14)</f>
        <v>16. 11. 2022</v>
      </c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7"/>
      <c r="E86" s="37"/>
      <c r="F86" s="26" t="str">
        <f>E17</f>
        <v>Město Šluknov</v>
      </c>
      <c r="G86" s="37"/>
      <c r="H86" s="37"/>
      <c r="I86" s="31" t="s">
        <v>31</v>
      </c>
      <c r="J86" s="35" t="str">
        <f>E23</f>
        <v>VPH s.r.o.</v>
      </c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29</v>
      </c>
      <c r="D87" s="37"/>
      <c r="E87" s="37"/>
      <c r="F87" s="26" t="str">
        <f>IF(E20="","",E20)</f>
        <v>Vyplň údaj</v>
      </c>
      <c r="G87" s="37"/>
      <c r="H87" s="37"/>
      <c r="I87" s="31" t="s">
        <v>34</v>
      </c>
      <c r="J87" s="35" t="str">
        <f>E26</f>
        <v xml:space="preserve"> </v>
      </c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12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48"/>
      <c r="B89" s="149"/>
      <c r="C89" s="150" t="s">
        <v>142</v>
      </c>
      <c r="D89" s="151" t="s">
        <v>57</v>
      </c>
      <c r="E89" s="151" t="s">
        <v>53</v>
      </c>
      <c r="F89" s="151" t="s">
        <v>54</v>
      </c>
      <c r="G89" s="151" t="s">
        <v>143</v>
      </c>
      <c r="H89" s="151" t="s">
        <v>144</v>
      </c>
      <c r="I89" s="151" t="s">
        <v>145</v>
      </c>
      <c r="J89" s="151" t="s">
        <v>135</v>
      </c>
      <c r="K89" s="152" t="s">
        <v>146</v>
      </c>
      <c r="L89" s="153"/>
      <c r="M89" s="79" t="s">
        <v>3</v>
      </c>
      <c r="N89" s="80" t="s">
        <v>42</v>
      </c>
      <c r="O89" s="80" t="s">
        <v>147</v>
      </c>
      <c r="P89" s="80" t="s">
        <v>148</v>
      </c>
      <c r="Q89" s="80" t="s">
        <v>149</v>
      </c>
      <c r="R89" s="80" t="s">
        <v>150</v>
      </c>
      <c r="S89" s="80" t="s">
        <v>151</v>
      </c>
      <c r="T89" s="81" t="s">
        <v>152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="2" customFormat="1" ht="22.8" customHeight="1">
      <c r="A90" s="37"/>
      <c r="B90" s="38"/>
      <c r="C90" s="86" t="s">
        <v>153</v>
      </c>
      <c r="D90" s="37"/>
      <c r="E90" s="37"/>
      <c r="F90" s="37"/>
      <c r="G90" s="37"/>
      <c r="H90" s="37"/>
      <c r="I90" s="37"/>
      <c r="J90" s="154">
        <f>BK90</f>
        <v>0</v>
      </c>
      <c r="K90" s="37"/>
      <c r="L90" s="38"/>
      <c r="M90" s="82"/>
      <c r="N90" s="67"/>
      <c r="O90" s="83"/>
      <c r="P90" s="155">
        <f>P91</f>
        <v>0</v>
      </c>
      <c r="Q90" s="83"/>
      <c r="R90" s="155">
        <f>R91</f>
        <v>162.39687200000003</v>
      </c>
      <c r="S90" s="83"/>
      <c r="T90" s="156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8" t="s">
        <v>71</v>
      </c>
      <c r="AU90" s="18" t="s">
        <v>136</v>
      </c>
      <c r="BK90" s="157">
        <f>BK91</f>
        <v>0</v>
      </c>
    </row>
    <row r="91" s="12" customFormat="1" ht="25.92" customHeight="1">
      <c r="A91" s="12"/>
      <c r="B91" s="158"/>
      <c r="C91" s="12"/>
      <c r="D91" s="159" t="s">
        <v>71</v>
      </c>
      <c r="E91" s="160" t="s">
        <v>154</v>
      </c>
      <c r="F91" s="160" t="s">
        <v>155</v>
      </c>
      <c r="G91" s="12"/>
      <c r="H91" s="12"/>
      <c r="I91" s="161"/>
      <c r="J91" s="162">
        <f>BK91</f>
        <v>0</v>
      </c>
      <c r="K91" s="12"/>
      <c r="L91" s="158"/>
      <c r="M91" s="163"/>
      <c r="N91" s="164"/>
      <c r="O91" s="164"/>
      <c r="P91" s="165">
        <f>P92+P104+P125+P140</f>
        <v>0</v>
      </c>
      <c r="Q91" s="164"/>
      <c r="R91" s="165">
        <f>R92+R104+R125+R140</f>
        <v>162.39687200000003</v>
      </c>
      <c r="S91" s="164"/>
      <c r="T91" s="166">
        <f>T92+T104+T125+T140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9" t="s">
        <v>80</v>
      </c>
      <c r="AT91" s="167" t="s">
        <v>71</v>
      </c>
      <c r="AU91" s="167" t="s">
        <v>72</v>
      </c>
      <c r="AY91" s="159" t="s">
        <v>156</v>
      </c>
      <c r="BK91" s="168">
        <f>BK92+BK104+BK125+BK140</f>
        <v>0</v>
      </c>
    </row>
    <row r="92" s="12" customFormat="1" ht="22.8" customHeight="1">
      <c r="A92" s="12"/>
      <c r="B92" s="158"/>
      <c r="C92" s="12"/>
      <c r="D92" s="159" t="s">
        <v>71</v>
      </c>
      <c r="E92" s="169" t="s">
        <v>80</v>
      </c>
      <c r="F92" s="169" t="s">
        <v>157</v>
      </c>
      <c r="G92" s="12"/>
      <c r="H92" s="12"/>
      <c r="I92" s="161"/>
      <c r="J92" s="170">
        <f>BK92</f>
        <v>0</v>
      </c>
      <c r="K92" s="12"/>
      <c r="L92" s="158"/>
      <c r="M92" s="163"/>
      <c r="N92" s="164"/>
      <c r="O92" s="164"/>
      <c r="P92" s="165">
        <f>SUM(P93:P103)</f>
        <v>0</v>
      </c>
      <c r="Q92" s="164"/>
      <c r="R92" s="165">
        <f>SUM(R93:R103)</f>
        <v>0</v>
      </c>
      <c r="S92" s="164"/>
      <c r="T92" s="166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9" t="s">
        <v>80</v>
      </c>
      <c r="AT92" s="167" t="s">
        <v>71</v>
      </c>
      <c r="AU92" s="167" t="s">
        <v>80</v>
      </c>
      <c r="AY92" s="159" t="s">
        <v>156</v>
      </c>
      <c r="BK92" s="168">
        <f>SUM(BK93:BK103)</f>
        <v>0</v>
      </c>
    </row>
    <row r="93" s="2" customFormat="1" ht="33" customHeight="1">
      <c r="A93" s="37"/>
      <c r="B93" s="171"/>
      <c r="C93" s="172" t="s">
        <v>80</v>
      </c>
      <c r="D93" s="172" t="s">
        <v>158</v>
      </c>
      <c r="E93" s="173" t="s">
        <v>436</v>
      </c>
      <c r="F93" s="174" t="s">
        <v>437</v>
      </c>
      <c r="G93" s="175" t="s">
        <v>383</v>
      </c>
      <c r="H93" s="176">
        <v>73.900000000000006</v>
      </c>
      <c r="I93" s="177"/>
      <c r="J93" s="178">
        <f>ROUND(I93*H93,2)</f>
        <v>0</v>
      </c>
      <c r="K93" s="174" t="s">
        <v>162</v>
      </c>
      <c r="L93" s="38"/>
      <c r="M93" s="179" t="s">
        <v>3</v>
      </c>
      <c r="N93" s="180" t="s">
        <v>43</v>
      </c>
      <c r="O93" s="71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3" t="s">
        <v>163</v>
      </c>
      <c r="AT93" s="183" t="s">
        <v>158</v>
      </c>
      <c r="AU93" s="183" t="s">
        <v>82</v>
      </c>
      <c r="AY93" s="18" t="s">
        <v>156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8" t="s">
        <v>80</v>
      </c>
      <c r="BK93" s="184">
        <f>ROUND(I93*H93,2)</f>
        <v>0</v>
      </c>
      <c r="BL93" s="18" t="s">
        <v>163</v>
      </c>
      <c r="BM93" s="183" t="s">
        <v>652</v>
      </c>
    </row>
    <row r="94" s="2" customFormat="1">
      <c r="A94" s="37"/>
      <c r="B94" s="38"/>
      <c r="C94" s="37"/>
      <c r="D94" s="185" t="s">
        <v>165</v>
      </c>
      <c r="E94" s="37"/>
      <c r="F94" s="186" t="s">
        <v>439</v>
      </c>
      <c r="G94" s="37"/>
      <c r="H94" s="37"/>
      <c r="I94" s="187"/>
      <c r="J94" s="37"/>
      <c r="K94" s="37"/>
      <c r="L94" s="38"/>
      <c r="M94" s="188"/>
      <c r="N94" s="189"/>
      <c r="O94" s="71"/>
      <c r="P94" s="71"/>
      <c r="Q94" s="71"/>
      <c r="R94" s="71"/>
      <c r="S94" s="71"/>
      <c r="T94" s="72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8" t="s">
        <v>165</v>
      </c>
      <c r="AU94" s="18" t="s">
        <v>82</v>
      </c>
    </row>
    <row r="95" s="2" customFormat="1">
      <c r="A95" s="37"/>
      <c r="B95" s="38"/>
      <c r="C95" s="37"/>
      <c r="D95" s="190" t="s">
        <v>167</v>
      </c>
      <c r="E95" s="37"/>
      <c r="F95" s="191" t="s">
        <v>440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167</v>
      </c>
      <c r="AU95" s="18" t="s">
        <v>82</v>
      </c>
    </row>
    <row r="96" s="13" customFormat="1">
      <c r="A96" s="13"/>
      <c r="B96" s="192"/>
      <c r="C96" s="13"/>
      <c r="D96" s="185" t="s">
        <v>169</v>
      </c>
      <c r="E96" s="193" t="s">
        <v>3</v>
      </c>
      <c r="F96" s="194" t="s">
        <v>653</v>
      </c>
      <c r="G96" s="13"/>
      <c r="H96" s="195">
        <v>73.900000000000006</v>
      </c>
      <c r="I96" s="196"/>
      <c r="J96" s="13"/>
      <c r="K96" s="13"/>
      <c r="L96" s="192"/>
      <c r="M96" s="197"/>
      <c r="N96" s="198"/>
      <c r="O96" s="198"/>
      <c r="P96" s="198"/>
      <c r="Q96" s="198"/>
      <c r="R96" s="198"/>
      <c r="S96" s="198"/>
      <c r="T96" s="19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93" t="s">
        <v>169</v>
      </c>
      <c r="AU96" s="193" t="s">
        <v>82</v>
      </c>
      <c r="AV96" s="13" t="s">
        <v>82</v>
      </c>
      <c r="AW96" s="13" t="s">
        <v>33</v>
      </c>
      <c r="AX96" s="13" t="s">
        <v>72</v>
      </c>
      <c r="AY96" s="193" t="s">
        <v>156</v>
      </c>
    </row>
    <row r="97" s="14" customFormat="1">
      <c r="A97" s="14"/>
      <c r="B97" s="204"/>
      <c r="C97" s="14"/>
      <c r="D97" s="185" t="s">
        <v>169</v>
      </c>
      <c r="E97" s="205" t="s">
        <v>3</v>
      </c>
      <c r="F97" s="206" t="s">
        <v>442</v>
      </c>
      <c r="G97" s="14"/>
      <c r="H97" s="207">
        <v>73.900000000000006</v>
      </c>
      <c r="I97" s="208"/>
      <c r="J97" s="14"/>
      <c r="K97" s="14"/>
      <c r="L97" s="204"/>
      <c r="M97" s="209"/>
      <c r="N97" s="210"/>
      <c r="O97" s="210"/>
      <c r="P97" s="210"/>
      <c r="Q97" s="210"/>
      <c r="R97" s="210"/>
      <c r="S97" s="210"/>
      <c r="T97" s="21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05" t="s">
        <v>169</v>
      </c>
      <c r="AU97" s="205" t="s">
        <v>82</v>
      </c>
      <c r="AV97" s="14" t="s">
        <v>163</v>
      </c>
      <c r="AW97" s="14" t="s">
        <v>33</v>
      </c>
      <c r="AX97" s="14" t="s">
        <v>80</v>
      </c>
      <c r="AY97" s="205" t="s">
        <v>156</v>
      </c>
    </row>
    <row r="98" s="2" customFormat="1" ht="37.8" customHeight="1">
      <c r="A98" s="37"/>
      <c r="B98" s="171"/>
      <c r="C98" s="172" t="s">
        <v>82</v>
      </c>
      <c r="D98" s="172" t="s">
        <v>158</v>
      </c>
      <c r="E98" s="173" t="s">
        <v>448</v>
      </c>
      <c r="F98" s="174" t="s">
        <v>449</v>
      </c>
      <c r="G98" s="175" t="s">
        <v>383</v>
      </c>
      <c r="H98" s="176">
        <v>587.29999999999995</v>
      </c>
      <c r="I98" s="177"/>
      <c r="J98" s="178">
        <f>ROUND(I98*H98,2)</f>
        <v>0</v>
      </c>
      <c r="K98" s="174" t="s">
        <v>162</v>
      </c>
      <c r="L98" s="38"/>
      <c r="M98" s="179" t="s">
        <v>3</v>
      </c>
      <c r="N98" s="180" t="s">
        <v>43</v>
      </c>
      <c r="O98" s="71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3" t="s">
        <v>163</v>
      </c>
      <c r="AT98" s="183" t="s">
        <v>158</v>
      </c>
      <c r="AU98" s="183" t="s">
        <v>82</v>
      </c>
      <c r="AY98" s="18" t="s">
        <v>156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8" t="s">
        <v>80</v>
      </c>
      <c r="BK98" s="184">
        <f>ROUND(I98*H98,2)</f>
        <v>0</v>
      </c>
      <c r="BL98" s="18" t="s">
        <v>163</v>
      </c>
      <c r="BM98" s="183" t="s">
        <v>654</v>
      </c>
    </row>
    <row r="99" s="2" customFormat="1">
      <c r="A99" s="37"/>
      <c r="B99" s="38"/>
      <c r="C99" s="37"/>
      <c r="D99" s="185" t="s">
        <v>165</v>
      </c>
      <c r="E99" s="37"/>
      <c r="F99" s="186" t="s">
        <v>451</v>
      </c>
      <c r="G99" s="37"/>
      <c r="H99" s="37"/>
      <c r="I99" s="187"/>
      <c r="J99" s="37"/>
      <c r="K99" s="37"/>
      <c r="L99" s="38"/>
      <c r="M99" s="188"/>
      <c r="N99" s="189"/>
      <c r="O99" s="71"/>
      <c r="P99" s="71"/>
      <c r="Q99" s="71"/>
      <c r="R99" s="71"/>
      <c r="S99" s="71"/>
      <c r="T99" s="7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165</v>
      </c>
      <c r="AU99" s="18" t="s">
        <v>82</v>
      </c>
    </row>
    <row r="100" s="2" customFormat="1">
      <c r="A100" s="37"/>
      <c r="B100" s="38"/>
      <c r="C100" s="37"/>
      <c r="D100" s="190" t="s">
        <v>167</v>
      </c>
      <c r="E100" s="37"/>
      <c r="F100" s="191" t="s">
        <v>452</v>
      </c>
      <c r="G100" s="37"/>
      <c r="H100" s="37"/>
      <c r="I100" s="187"/>
      <c r="J100" s="37"/>
      <c r="K100" s="37"/>
      <c r="L100" s="38"/>
      <c r="M100" s="188"/>
      <c r="N100" s="189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167</v>
      </c>
      <c r="AU100" s="18" t="s">
        <v>82</v>
      </c>
    </row>
    <row r="101" s="13" customFormat="1">
      <c r="A101" s="13"/>
      <c r="B101" s="192"/>
      <c r="C101" s="13"/>
      <c r="D101" s="185" t="s">
        <v>169</v>
      </c>
      <c r="E101" s="193" t="s">
        <v>3</v>
      </c>
      <c r="F101" s="194" t="s">
        <v>653</v>
      </c>
      <c r="G101" s="13"/>
      <c r="H101" s="195">
        <v>73.900000000000006</v>
      </c>
      <c r="I101" s="196"/>
      <c r="J101" s="13"/>
      <c r="K101" s="13"/>
      <c r="L101" s="192"/>
      <c r="M101" s="197"/>
      <c r="N101" s="198"/>
      <c r="O101" s="198"/>
      <c r="P101" s="198"/>
      <c r="Q101" s="198"/>
      <c r="R101" s="198"/>
      <c r="S101" s="198"/>
      <c r="T101" s="19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3" t="s">
        <v>169</v>
      </c>
      <c r="AU101" s="193" t="s">
        <v>82</v>
      </c>
      <c r="AV101" s="13" t="s">
        <v>82</v>
      </c>
      <c r="AW101" s="13" t="s">
        <v>33</v>
      </c>
      <c r="AX101" s="13" t="s">
        <v>72</v>
      </c>
      <c r="AY101" s="193" t="s">
        <v>156</v>
      </c>
    </row>
    <row r="102" s="13" customFormat="1">
      <c r="A102" s="13"/>
      <c r="B102" s="192"/>
      <c r="C102" s="13"/>
      <c r="D102" s="185" t="s">
        <v>169</v>
      </c>
      <c r="E102" s="193" t="s">
        <v>3</v>
      </c>
      <c r="F102" s="194" t="s">
        <v>655</v>
      </c>
      <c r="G102" s="13"/>
      <c r="H102" s="195">
        <v>513.39999999999998</v>
      </c>
      <c r="I102" s="196"/>
      <c r="J102" s="13"/>
      <c r="K102" s="13"/>
      <c r="L102" s="192"/>
      <c r="M102" s="197"/>
      <c r="N102" s="198"/>
      <c r="O102" s="198"/>
      <c r="P102" s="198"/>
      <c r="Q102" s="198"/>
      <c r="R102" s="198"/>
      <c r="S102" s="198"/>
      <c r="T102" s="19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93" t="s">
        <v>169</v>
      </c>
      <c r="AU102" s="193" t="s">
        <v>82</v>
      </c>
      <c r="AV102" s="13" t="s">
        <v>82</v>
      </c>
      <c r="AW102" s="13" t="s">
        <v>33</v>
      </c>
      <c r="AX102" s="13" t="s">
        <v>72</v>
      </c>
      <c r="AY102" s="193" t="s">
        <v>156</v>
      </c>
    </row>
    <row r="103" s="14" customFormat="1">
      <c r="A103" s="14"/>
      <c r="B103" s="204"/>
      <c r="C103" s="14"/>
      <c r="D103" s="185" t="s">
        <v>169</v>
      </c>
      <c r="E103" s="205" t="s">
        <v>3</v>
      </c>
      <c r="F103" s="206" t="s">
        <v>442</v>
      </c>
      <c r="G103" s="14"/>
      <c r="H103" s="207">
        <v>587.29999999999995</v>
      </c>
      <c r="I103" s="208"/>
      <c r="J103" s="14"/>
      <c r="K103" s="14"/>
      <c r="L103" s="204"/>
      <c r="M103" s="209"/>
      <c r="N103" s="210"/>
      <c r="O103" s="210"/>
      <c r="P103" s="210"/>
      <c r="Q103" s="210"/>
      <c r="R103" s="210"/>
      <c r="S103" s="210"/>
      <c r="T103" s="21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5" t="s">
        <v>169</v>
      </c>
      <c r="AU103" s="205" t="s">
        <v>82</v>
      </c>
      <c r="AV103" s="14" t="s">
        <v>163</v>
      </c>
      <c r="AW103" s="14" t="s">
        <v>33</v>
      </c>
      <c r="AX103" s="14" t="s">
        <v>80</v>
      </c>
      <c r="AY103" s="205" t="s">
        <v>156</v>
      </c>
    </row>
    <row r="104" s="12" customFormat="1" ht="22.8" customHeight="1">
      <c r="A104" s="12"/>
      <c r="B104" s="158"/>
      <c r="C104" s="12"/>
      <c r="D104" s="159" t="s">
        <v>71</v>
      </c>
      <c r="E104" s="169" t="s">
        <v>184</v>
      </c>
      <c r="F104" s="169" t="s">
        <v>525</v>
      </c>
      <c r="G104" s="12"/>
      <c r="H104" s="12"/>
      <c r="I104" s="161"/>
      <c r="J104" s="170">
        <f>BK104</f>
        <v>0</v>
      </c>
      <c r="K104" s="12"/>
      <c r="L104" s="158"/>
      <c r="M104" s="163"/>
      <c r="N104" s="164"/>
      <c r="O104" s="164"/>
      <c r="P104" s="165">
        <f>SUM(P105:P124)</f>
        <v>0</v>
      </c>
      <c r="Q104" s="164"/>
      <c r="R104" s="165">
        <f>SUM(R105:R124)</f>
        <v>161.80257200000003</v>
      </c>
      <c r="S104" s="164"/>
      <c r="T104" s="166">
        <f>SUM(T105:T124)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9" t="s">
        <v>80</v>
      </c>
      <c r="AT104" s="167" t="s">
        <v>71</v>
      </c>
      <c r="AU104" s="167" t="s">
        <v>80</v>
      </c>
      <c r="AY104" s="159" t="s">
        <v>156</v>
      </c>
      <c r="BK104" s="168">
        <f>SUM(BK105:BK124)</f>
        <v>0</v>
      </c>
    </row>
    <row r="105" s="2" customFormat="1" ht="24.15" customHeight="1">
      <c r="A105" s="37"/>
      <c r="B105" s="171"/>
      <c r="C105" s="172" t="s">
        <v>177</v>
      </c>
      <c r="D105" s="172" t="s">
        <v>158</v>
      </c>
      <c r="E105" s="173" t="s">
        <v>526</v>
      </c>
      <c r="F105" s="174" t="s">
        <v>527</v>
      </c>
      <c r="G105" s="175" t="s">
        <v>161</v>
      </c>
      <c r="H105" s="176">
        <v>147.80000000000001</v>
      </c>
      <c r="I105" s="177"/>
      <c r="J105" s="178">
        <f>ROUND(I105*H105,2)</f>
        <v>0</v>
      </c>
      <c r="K105" s="174" t="s">
        <v>3</v>
      </c>
      <c r="L105" s="38"/>
      <c r="M105" s="179" t="s">
        <v>3</v>
      </c>
      <c r="N105" s="180" t="s">
        <v>43</v>
      </c>
      <c r="O105" s="71"/>
      <c r="P105" s="181">
        <f>O105*H105</f>
        <v>0</v>
      </c>
      <c r="Q105" s="181">
        <v>0.46000000000000002</v>
      </c>
      <c r="R105" s="181">
        <f>Q105*H105</f>
        <v>67.988000000000014</v>
      </c>
      <c r="S105" s="181">
        <v>0</v>
      </c>
      <c r="T105" s="18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3" t="s">
        <v>163</v>
      </c>
      <c r="AT105" s="183" t="s">
        <v>158</v>
      </c>
      <c r="AU105" s="183" t="s">
        <v>82</v>
      </c>
      <c r="AY105" s="18" t="s">
        <v>156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8" t="s">
        <v>80</v>
      </c>
      <c r="BK105" s="184">
        <f>ROUND(I105*H105,2)</f>
        <v>0</v>
      </c>
      <c r="BL105" s="18" t="s">
        <v>163</v>
      </c>
      <c r="BM105" s="183" t="s">
        <v>656</v>
      </c>
    </row>
    <row r="106" s="2" customFormat="1">
      <c r="A106" s="37"/>
      <c r="B106" s="38"/>
      <c r="C106" s="37"/>
      <c r="D106" s="185" t="s">
        <v>165</v>
      </c>
      <c r="E106" s="37"/>
      <c r="F106" s="186" t="s">
        <v>529</v>
      </c>
      <c r="G106" s="37"/>
      <c r="H106" s="37"/>
      <c r="I106" s="187"/>
      <c r="J106" s="37"/>
      <c r="K106" s="37"/>
      <c r="L106" s="38"/>
      <c r="M106" s="188"/>
      <c r="N106" s="189"/>
      <c r="O106" s="71"/>
      <c r="P106" s="71"/>
      <c r="Q106" s="71"/>
      <c r="R106" s="71"/>
      <c r="S106" s="71"/>
      <c r="T106" s="7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165</v>
      </c>
      <c r="AU106" s="18" t="s">
        <v>82</v>
      </c>
    </row>
    <row r="107" s="13" customFormat="1">
      <c r="A107" s="13"/>
      <c r="B107" s="192"/>
      <c r="C107" s="13"/>
      <c r="D107" s="185" t="s">
        <v>169</v>
      </c>
      <c r="E107" s="193" t="s">
        <v>3</v>
      </c>
      <c r="F107" s="194" t="s">
        <v>426</v>
      </c>
      <c r="G107" s="13"/>
      <c r="H107" s="195">
        <v>147.80000000000001</v>
      </c>
      <c r="I107" s="196"/>
      <c r="J107" s="13"/>
      <c r="K107" s="13"/>
      <c r="L107" s="192"/>
      <c r="M107" s="197"/>
      <c r="N107" s="198"/>
      <c r="O107" s="198"/>
      <c r="P107" s="198"/>
      <c r="Q107" s="198"/>
      <c r="R107" s="198"/>
      <c r="S107" s="198"/>
      <c r="T107" s="19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93" t="s">
        <v>169</v>
      </c>
      <c r="AU107" s="193" t="s">
        <v>82</v>
      </c>
      <c r="AV107" s="13" t="s">
        <v>82</v>
      </c>
      <c r="AW107" s="13" t="s">
        <v>33</v>
      </c>
      <c r="AX107" s="13" t="s">
        <v>80</v>
      </c>
      <c r="AY107" s="193" t="s">
        <v>156</v>
      </c>
    </row>
    <row r="108" s="2" customFormat="1" ht="24.15" customHeight="1">
      <c r="A108" s="37"/>
      <c r="B108" s="171"/>
      <c r="C108" s="172" t="s">
        <v>163</v>
      </c>
      <c r="D108" s="172" t="s">
        <v>158</v>
      </c>
      <c r="E108" s="173" t="s">
        <v>531</v>
      </c>
      <c r="F108" s="174" t="s">
        <v>532</v>
      </c>
      <c r="G108" s="175" t="s">
        <v>161</v>
      </c>
      <c r="H108" s="176">
        <v>147.80000000000001</v>
      </c>
      <c r="I108" s="177"/>
      <c r="J108" s="178">
        <f>ROUND(I108*H108,2)</f>
        <v>0</v>
      </c>
      <c r="K108" s="174" t="s">
        <v>3</v>
      </c>
      <c r="L108" s="38"/>
      <c r="M108" s="179" t="s">
        <v>3</v>
      </c>
      <c r="N108" s="180" t="s">
        <v>43</v>
      </c>
      <c r="O108" s="71"/>
      <c r="P108" s="181">
        <f>O108*H108</f>
        <v>0</v>
      </c>
      <c r="Q108" s="181">
        <v>0.37190000000000001</v>
      </c>
      <c r="R108" s="181">
        <f>Q108*H108</f>
        <v>54.966820000000006</v>
      </c>
      <c r="S108" s="181">
        <v>0</v>
      </c>
      <c r="T108" s="18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3" t="s">
        <v>163</v>
      </c>
      <c r="AT108" s="183" t="s">
        <v>158</v>
      </c>
      <c r="AU108" s="183" t="s">
        <v>82</v>
      </c>
      <c r="AY108" s="18" t="s">
        <v>156</v>
      </c>
      <c r="BE108" s="184">
        <f>IF(N108="základní",J108,0)</f>
        <v>0</v>
      </c>
      <c r="BF108" s="184">
        <f>IF(N108="snížená",J108,0)</f>
        <v>0</v>
      </c>
      <c r="BG108" s="184">
        <f>IF(N108="zákl. přenesená",J108,0)</f>
        <v>0</v>
      </c>
      <c r="BH108" s="184">
        <f>IF(N108="sníž. přenesená",J108,0)</f>
        <v>0</v>
      </c>
      <c r="BI108" s="184">
        <f>IF(N108="nulová",J108,0)</f>
        <v>0</v>
      </c>
      <c r="BJ108" s="18" t="s">
        <v>80</v>
      </c>
      <c r="BK108" s="184">
        <f>ROUND(I108*H108,2)</f>
        <v>0</v>
      </c>
      <c r="BL108" s="18" t="s">
        <v>163</v>
      </c>
      <c r="BM108" s="183" t="s">
        <v>657</v>
      </c>
    </row>
    <row r="109" s="2" customFormat="1">
      <c r="A109" s="37"/>
      <c r="B109" s="38"/>
      <c r="C109" s="37"/>
      <c r="D109" s="185" t="s">
        <v>165</v>
      </c>
      <c r="E109" s="37"/>
      <c r="F109" s="186" t="s">
        <v>534</v>
      </c>
      <c r="G109" s="37"/>
      <c r="H109" s="37"/>
      <c r="I109" s="187"/>
      <c r="J109" s="37"/>
      <c r="K109" s="37"/>
      <c r="L109" s="38"/>
      <c r="M109" s="188"/>
      <c r="N109" s="189"/>
      <c r="O109" s="71"/>
      <c r="P109" s="71"/>
      <c r="Q109" s="71"/>
      <c r="R109" s="71"/>
      <c r="S109" s="71"/>
      <c r="T109" s="72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8" t="s">
        <v>165</v>
      </c>
      <c r="AU109" s="18" t="s">
        <v>82</v>
      </c>
    </row>
    <row r="110" s="13" customFormat="1">
      <c r="A110" s="13"/>
      <c r="B110" s="192"/>
      <c r="C110" s="13"/>
      <c r="D110" s="185" t="s">
        <v>169</v>
      </c>
      <c r="E110" s="193" t="s">
        <v>3</v>
      </c>
      <c r="F110" s="194" t="s">
        <v>426</v>
      </c>
      <c r="G110" s="13"/>
      <c r="H110" s="195">
        <v>147.80000000000001</v>
      </c>
      <c r="I110" s="196"/>
      <c r="J110" s="13"/>
      <c r="K110" s="13"/>
      <c r="L110" s="192"/>
      <c r="M110" s="197"/>
      <c r="N110" s="198"/>
      <c r="O110" s="198"/>
      <c r="P110" s="198"/>
      <c r="Q110" s="198"/>
      <c r="R110" s="198"/>
      <c r="S110" s="198"/>
      <c r="T110" s="19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93" t="s">
        <v>169</v>
      </c>
      <c r="AU110" s="193" t="s">
        <v>82</v>
      </c>
      <c r="AV110" s="13" t="s">
        <v>82</v>
      </c>
      <c r="AW110" s="13" t="s">
        <v>33</v>
      </c>
      <c r="AX110" s="13" t="s">
        <v>80</v>
      </c>
      <c r="AY110" s="193" t="s">
        <v>156</v>
      </c>
    </row>
    <row r="111" s="2" customFormat="1" ht="33" customHeight="1">
      <c r="A111" s="37"/>
      <c r="B111" s="171"/>
      <c r="C111" s="172" t="s">
        <v>184</v>
      </c>
      <c r="D111" s="172" t="s">
        <v>158</v>
      </c>
      <c r="E111" s="173" t="s">
        <v>536</v>
      </c>
      <c r="F111" s="174" t="s">
        <v>537</v>
      </c>
      <c r="G111" s="175" t="s">
        <v>161</v>
      </c>
      <c r="H111" s="176">
        <v>147.80000000000001</v>
      </c>
      <c r="I111" s="177"/>
      <c r="J111" s="178">
        <f>ROUND(I111*H111,2)</f>
        <v>0</v>
      </c>
      <c r="K111" s="174" t="s">
        <v>3</v>
      </c>
      <c r="L111" s="38"/>
      <c r="M111" s="179" t="s">
        <v>3</v>
      </c>
      <c r="N111" s="180" t="s">
        <v>43</v>
      </c>
      <c r="O111" s="71"/>
      <c r="P111" s="181">
        <f>O111*H111</f>
        <v>0</v>
      </c>
      <c r="Q111" s="181">
        <v>0.15826000000000001</v>
      </c>
      <c r="R111" s="181">
        <f>Q111*H111</f>
        <v>23.390828000000003</v>
      </c>
      <c r="S111" s="181">
        <v>0</v>
      </c>
      <c r="T111" s="18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3" t="s">
        <v>163</v>
      </c>
      <c r="AT111" s="183" t="s">
        <v>158</v>
      </c>
      <c r="AU111" s="183" t="s">
        <v>82</v>
      </c>
      <c r="AY111" s="18" t="s">
        <v>156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18" t="s">
        <v>80</v>
      </c>
      <c r="BK111" s="184">
        <f>ROUND(I111*H111,2)</f>
        <v>0</v>
      </c>
      <c r="BL111" s="18" t="s">
        <v>163</v>
      </c>
      <c r="BM111" s="183" t="s">
        <v>658</v>
      </c>
    </row>
    <row r="112" s="2" customFormat="1">
      <c r="A112" s="37"/>
      <c r="B112" s="38"/>
      <c r="C112" s="37"/>
      <c r="D112" s="185" t="s">
        <v>165</v>
      </c>
      <c r="E112" s="37"/>
      <c r="F112" s="186" t="s">
        <v>539</v>
      </c>
      <c r="G112" s="37"/>
      <c r="H112" s="37"/>
      <c r="I112" s="187"/>
      <c r="J112" s="37"/>
      <c r="K112" s="37"/>
      <c r="L112" s="38"/>
      <c r="M112" s="188"/>
      <c r="N112" s="189"/>
      <c r="O112" s="71"/>
      <c r="P112" s="71"/>
      <c r="Q112" s="71"/>
      <c r="R112" s="71"/>
      <c r="S112" s="71"/>
      <c r="T112" s="72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8" t="s">
        <v>165</v>
      </c>
      <c r="AU112" s="18" t="s">
        <v>82</v>
      </c>
    </row>
    <row r="113" s="13" customFormat="1">
      <c r="A113" s="13"/>
      <c r="B113" s="192"/>
      <c r="C113" s="13"/>
      <c r="D113" s="185" t="s">
        <v>169</v>
      </c>
      <c r="E113" s="193" t="s">
        <v>3</v>
      </c>
      <c r="F113" s="194" t="s">
        <v>426</v>
      </c>
      <c r="G113" s="13"/>
      <c r="H113" s="195">
        <v>147.80000000000001</v>
      </c>
      <c r="I113" s="196"/>
      <c r="J113" s="13"/>
      <c r="K113" s="13"/>
      <c r="L113" s="192"/>
      <c r="M113" s="197"/>
      <c r="N113" s="198"/>
      <c r="O113" s="198"/>
      <c r="P113" s="198"/>
      <c r="Q113" s="198"/>
      <c r="R113" s="198"/>
      <c r="S113" s="198"/>
      <c r="T113" s="19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3" t="s">
        <v>169</v>
      </c>
      <c r="AU113" s="193" t="s">
        <v>82</v>
      </c>
      <c r="AV113" s="13" t="s">
        <v>82</v>
      </c>
      <c r="AW113" s="13" t="s">
        <v>33</v>
      </c>
      <c r="AX113" s="13" t="s">
        <v>80</v>
      </c>
      <c r="AY113" s="193" t="s">
        <v>156</v>
      </c>
    </row>
    <row r="114" s="2" customFormat="1" ht="24.15" customHeight="1">
      <c r="A114" s="37"/>
      <c r="B114" s="171"/>
      <c r="C114" s="172" t="s">
        <v>190</v>
      </c>
      <c r="D114" s="172" t="s">
        <v>158</v>
      </c>
      <c r="E114" s="173" t="s">
        <v>547</v>
      </c>
      <c r="F114" s="174" t="s">
        <v>548</v>
      </c>
      <c r="G114" s="175" t="s">
        <v>161</v>
      </c>
      <c r="H114" s="176">
        <v>147.80000000000001</v>
      </c>
      <c r="I114" s="177"/>
      <c r="J114" s="178">
        <f>ROUND(I114*H114,2)</f>
        <v>0</v>
      </c>
      <c r="K114" s="174" t="s">
        <v>3</v>
      </c>
      <c r="L114" s="38"/>
      <c r="M114" s="179" t="s">
        <v>3</v>
      </c>
      <c r="N114" s="180" t="s">
        <v>43</v>
      </c>
      <c r="O114" s="71"/>
      <c r="P114" s="181">
        <f>O114*H114</f>
        <v>0</v>
      </c>
      <c r="Q114" s="181">
        <v>0.00034000000000000002</v>
      </c>
      <c r="R114" s="181">
        <f>Q114*H114</f>
        <v>0.050252000000000005</v>
      </c>
      <c r="S114" s="181">
        <v>0</v>
      </c>
      <c r="T114" s="182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3" t="s">
        <v>163</v>
      </c>
      <c r="AT114" s="183" t="s">
        <v>158</v>
      </c>
      <c r="AU114" s="183" t="s">
        <v>82</v>
      </c>
      <c r="AY114" s="18" t="s">
        <v>156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18" t="s">
        <v>80</v>
      </c>
      <c r="BK114" s="184">
        <f>ROUND(I114*H114,2)</f>
        <v>0</v>
      </c>
      <c r="BL114" s="18" t="s">
        <v>163</v>
      </c>
      <c r="BM114" s="183" t="s">
        <v>659</v>
      </c>
    </row>
    <row r="115" s="2" customFormat="1">
      <c r="A115" s="37"/>
      <c r="B115" s="38"/>
      <c r="C115" s="37"/>
      <c r="D115" s="185" t="s">
        <v>165</v>
      </c>
      <c r="E115" s="37"/>
      <c r="F115" s="186" t="s">
        <v>550</v>
      </c>
      <c r="G115" s="37"/>
      <c r="H115" s="37"/>
      <c r="I115" s="187"/>
      <c r="J115" s="37"/>
      <c r="K115" s="37"/>
      <c r="L115" s="38"/>
      <c r="M115" s="188"/>
      <c r="N115" s="189"/>
      <c r="O115" s="71"/>
      <c r="P115" s="71"/>
      <c r="Q115" s="71"/>
      <c r="R115" s="71"/>
      <c r="S115" s="71"/>
      <c r="T115" s="7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165</v>
      </c>
      <c r="AU115" s="18" t="s">
        <v>82</v>
      </c>
    </row>
    <row r="116" s="13" customFormat="1">
      <c r="A116" s="13"/>
      <c r="B116" s="192"/>
      <c r="C116" s="13"/>
      <c r="D116" s="185" t="s">
        <v>169</v>
      </c>
      <c r="E116" s="193" t="s">
        <v>3</v>
      </c>
      <c r="F116" s="194" t="s">
        <v>426</v>
      </c>
      <c r="G116" s="13"/>
      <c r="H116" s="195">
        <v>147.80000000000001</v>
      </c>
      <c r="I116" s="196"/>
      <c r="J116" s="13"/>
      <c r="K116" s="13"/>
      <c r="L116" s="192"/>
      <c r="M116" s="197"/>
      <c r="N116" s="198"/>
      <c r="O116" s="198"/>
      <c r="P116" s="198"/>
      <c r="Q116" s="198"/>
      <c r="R116" s="198"/>
      <c r="S116" s="198"/>
      <c r="T116" s="19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93" t="s">
        <v>169</v>
      </c>
      <c r="AU116" s="193" t="s">
        <v>82</v>
      </c>
      <c r="AV116" s="13" t="s">
        <v>82</v>
      </c>
      <c r="AW116" s="13" t="s">
        <v>33</v>
      </c>
      <c r="AX116" s="13" t="s">
        <v>72</v>
      </c>
      <c r="AY116" s="193" t="s">
        <v>156</v>
      </c>
    </row>
    <row r="117" s="14" customFormat="1">
      <c r="A117" s="14"/>
      <c r="B117" s="204"/>
      <c r="C117" s="14"/>
      <c r="D117" s="185" t="s">
        <v>169</v>
      </c>
      <c r="E117" s="205" t="s">
        <v>3</v>
      </c>
      <c r="F117" s="206" t="s">
        <v>442</v>
      </c>
      <c r="G117" s="14"/>
      <c r="H117" s="207">
        <v>147.80000000000001</v>
      </c>
      <c r="I117" s="208"/>
      <c r="J117" s="14"/>
      <c r="K117" s="14"/>
      <c r="L117" s="204"/>
      <c r="M117" s="209"/>
      <c r="N117" s="210"/>
      <c r="O117" s="210"/>
      <c r="P117" s="210"/>
      <c r="Q117" s="210"/>
      <c r="R117" s="210"/>
      <c r="S117" s="210"/>
      <c r="T117" s="21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5" t="s">
        <v>169</v>
      </c>
      <c r="AU117" s="205" t="s">
        <v>82</v>
      </c>
      <c r="AV117" s="14" t="s">
        <v>163</v>
      </c>
      <c r="AW117" s="14" t="s">
        <v>33</v>
      </c>
      <c r="AX117" s="14" t="s">
        <v>80</v>
      </c>
      <c r="AY117" s="205" t="s">
        <v>156</v>
      </c>
    </row>
    <row r="118" s="2" customFormat="1" ht="24.15" customHeight="1">
      <c r="A118" s="37"/>
      <c r="B118" s="171"/>
      <c r="C118" s="172" t="s">
        <v>196</v>
      </c>
      <c r="D118" s="172" t="s">
        <v>158</v>
      </c>
      <c r="E118" s="173" t="s">
        <v>552</v>
      </c>
      <c r="F118" s="174" t="s">
        <v>553</v>
      </c>
      <c r="G118" s="175" t="s">
        <v>161</v>
      </c>
      <c r="H118" s="176">
        <v>147.80000000000001</v>
      </c>
      <c r="I118" s="177"/>
      <c r="J118" s="178">
        <f>ROUND(I118*H118,2)</f>
        <v>0</v>
      </c>
      <c r="K118" s="174" t="s">
        <v>3</v>
      </c>
      <c r="L118" s="38"/>
      <c r="M118" s="179" t="s">
        <v>3</v>
      </c>
      <c r="N118" s="180" t="s">
        <v>43</v>
      </c>
      <c r="O118" s="71"/>
      <c r="P118" s="181">
        <f>O118*H118</f>
        <v>0</v>
      </c>
      <c r="Q118" s="181">
        <v>0.00051000000000000004</v>
      </c>
      <c r="R118" s="181">
        <f>Q118*H118</f>
        <v>0.075378000000000014</v>
      </c>
      <c r="S118" s="181">
        <v>0</v>
      </c>
      <c r="T118" s="182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3" t="s">
        <v>163</v>
      </c>
      <c r="AT118" s="183" t="s">
        <v>158</v>
      </c>
      <c r="AU118" s="183" t="s">
        <v>82</v>
      </c>
      <c r="AY118" s="18" t="s">
        <v>156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8" t="s">
        <v>80</v>
      </c>
      <c r="BK118" s="184">
        <f>ROUND(I118*H118,2)</f>
        <v>0</v>
      </c>
      <c r="BL118" s="18" t="s">
        <v>163</v>
      </c>
      <c r="BM118" s="183" t="s">
        <v>660</v>
      </c>
    </row>
    <row r="119" s="2" customFormat="1">
      <c r="A119" s="37"/>
      <c r="B119" s="38"/>
      <c r="C119" s="37"/>
      <c r="D119" s="185" t="s">
        <v>165</v>
      </c>
      <c r="E119" s="37"/>
      <c r="F119" s="186" t="s">
        <v>555</v>
      </c>
      <c r="G119" s="37"/>
      <c r="H119" s="37"/>
      <c r="I119" s="187"/>
      <c r="J119" s="37"/>
      <c r="K119" s="37"/>
      <c r="L119" s="38"/>
      <c r="M119" s="188"/>
      <c r="N119" s="189"/>
      <c r="O119" s="71"/>
      <c r="P119" s="71"/>
      <c r="Q119" s="71"/>
      <c r="R119" s="71"/>
      <c r="S119" s="71"/>
      <c r="T119" s="72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165</v>
      </c>
      <c r="AU119" s="18" t="s">
        <v>82</v>
      </c>
    </row>
    <row r="120" s="13" customFormat="1">
      <c r="A120" s="13"/>
      <c r="B120" s="192"/>
      <c r="C120" s="13"/>
      <c r="D120" s="185" t="s">
        <v>169</v>
      </c>
      <c r="E120" s="193" t="s">
        <v>3</v>
      </c>
      <c r="F120" s="194" t="s">
        <v>426</v>
      </c>
      <c r="G120" s="13"/>
      <c r="H120" s="195">
        <v>147.80000000000001</v>
      </c>
      <c r="I120" s="196"/>
      <c r="J120" s="13"/>
      <c r="K120" s="13"/>
      <c r="L120" s="192"/>
      <c r="M120" s="197"/>
      <c r="N120" s="198"/>
      <c r="O120" s="198"/>
      <c r="P120" s="198"/>
      <c r="Q120" s="198"/>
      <c r="R120" s="198"/>
      <c r="S120" s="198"/>
      <c r="T120" s="19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93" t="s">
        <v>169</v>
      </c>
      <c r="AU120" s="193" t="s">
        <v>82</v>
      </c>
      <c r="AV120" s="13" t="s">
        <v>82</v>
      </c>
      <c r="AW120" s="13" t="s">
        <v>33</v>
      </c>
      <c r="AX120" s="13" t="s">
        <v>72</v>
      </c>
      <c r="AY120" s="193" t="s">
        <v>156</v>
      </c>
    </row>
    <row r="121" s="14" customFormat="1">
      <c r="A121" s="14"/>
      <c r="B121" s="204"/>
      <c r="C121" s="14"/>
      <c r="D121" s="185" t="s">
        <v>169</v>
      </c>
      <c r="E121" s="205" t="s">
        <v>3</v>
      </c>
      <c r="F121" s="206" t="s">
        <v>442</v>
      </c>
      <c r="G121" s="14"/>
      <c r="H121" s="207">
        <v>147.80000000000001</v>
      </c>
      <c r="I121" s="208"/>
      <c r="J121" s="14"/>
      <c r="K121" s="14"/>
      <c r="L121" s="204"/>
      <c r="M121" s="209"/>
      <c r="N121" s="210"/>
      <c r="O121" s="210"/>
      <c r="P121" s="210"/>
      <c r="Q121" s="210"/>
      <c r="R121" s="210"/>
      <c r="S121" s="210"/>
      <c r="T121" s="21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5" t="s">
        <v>169</v>
      </c>
      <c r="AU121" s="205" t="s">
        <v>82</v>
      </c>
      <c r="AV121" s="14" t="s">
        <v>163</v>
      </c>
      <c r="AW121" s="14" t="s">
        <v>33</v>
      </c>
      <c r="AX121" s="14" t="s">
        <v>80</v>
      </c>
      <c r="AY121" s="205" t="s">
        <v>156</v>
      </c>
    </row>
    <row r="122" s="2" customFormat="1" ht="33" customHeight="1">
      <c r="A122" s="37"/>
      <c r="B122" s="171"/>
      <c r="C122" s="172" t="s">
        <v>203</v>
      </c>
      <c r="D122" s="172" t="s">
        <v>158</v>
      </c>
      <c r="E122" s="173" t="s">
        <v>557</v>
      </c>
      <c r="F122" s="174" t="s">
        <v>558</v>
      </c>
      <c r="G122" s="175" t="s">
        <v>161</v>
      </c>
      <c r="H122" s="176">
        <v>147.80000000000001</v>
      </c>
      <c r="I122" s="177"/>
      <c r="J122" s="178">
        <f>ROUND(I122*H122,2)</f>
        <v>0</v>
      </c>
      <c r="K122" s="174" t="s">
        <v>3</v>
      </c>
      <c r="L122" s="38"/>
      <c r="M122" s="179" t="s">
        <v>3</v>
      </c>
      <c r="N122" s="180" t="s">
        <v>43</v>
      </c>
      <c r="O122" s="71"/>
      <c r="P122" s="181">
        <f>O122*H122</f>
        <v>0</v>
      </c>
      <c r="Q122" s="181">
        <v>0.10373</v>
      </c>
      <c r="R122" s="181">
        <f>Q122*H122</f>
        <v>15.331294000000002</v>
      </c>
      <c r="S122" s="181">
        <v>0</v>
      </c>
      <c r="T122" s="18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3" t="s">
        <v>163</v>
      </c>
      <c r="AT122" s="183" t="s">
        <v>158</v>
      </c>
      <c r="AU122" s="183" t="s">
        <v>82</v>
      </c>
      <c r="AY122" s="18" t="s">
        <v>156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8" t="s">
        <v>80</v>
      </c>
      <c r="BK122" s="184">
        <f>ROUND(I122*H122,2)</f>
        <v>0</v>
      </c>
      <c r="BL122" s="18" t="s">
        <v>163</v>
      </c>
      <c r="BM122" s="183" t="s">
        <v>661</v>
      </c>
    </row>
    <row r="123" s="2" customFormat="1">
      <c r="A123" s="37"/>
      <c r="B123" s="38"/>
      <c r="C123" s="37"/>
      <c r="D123" s="185" t="s">
        <v>165</v>
      </c>
      <c r="E123" s="37"/>
      <c r="F123" s="186" t="s">
        <v>560</v>
      </c>
      <c r="G123" s="37"/>
      <c r="H123" s="37"/>
      <c r="I123" s="187"/>
      <c r="J123" s="37"/>
      <c r="K123" s="37"/>
      <c r="L123" s="38"/>
      <c r="M123" s="188"/>
      <c r="N123" s="189"/>
      <c r="O123" s="71"/>
      <c r="P123" s="71"/>
      <c r="Q123" s="71"/>
      <c r="R123" s="71"/>
      <c r="S123" s="71"/>
      <c r="T123" s="72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165</v>
      </c>
      <c r="AU123" s="18" t="s">
        <v>82</v>
      </c>
    </row>
    <row r="124" s="13" customFormat="1">
      <c r="A124" s="13"/>
      <c r="B124" s="192"/>
      <c r="C124" s="13"/>
      <c r="D124" s="185" t="s">
        <v>169</v>
      </c>
      <c r="E124" s="193" t="s">
        <v>3</v>
      </c>
      <c r="F124" s="194" t="s">
        <v>662</v>
      </c>
      <c r="G124" s="13"/>
      <c r="H124" s="195">
        <v>147.80000000000001</v>
      </c>
      <c r="I124" s="196"/>
      <c r="J124" s="13"/>
      <c r="K124" s="13"/>
      <c r="L124" s="192"/>
      <c r="M124" s="197"/>
      <c r="N124" s="198"/>
      <c r="O124" s="198"/>
      <c r="P124" s="198"/>
      <c r="Q124" s="198"/>
      <c r="R124" s="198"/>
      <c r="S124" s="198"/>
      <c r="T124" s="1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3" t="s">
        <v>169</v>
      </c>
      <c r="AU124" s="193" t="s">
        <v>82</v>
      </c>
      <c r="AV124" s="13" t="s">
        <v>82</v>
      </c>
      <c r="AW124" s="13" t="s">
        <v>33</v>
      </c>
      <c r="AX124" s="13" t="s">
        <v>80</v>
      </c>
      <c r="AY124" s="193" t="s">
        <v>156</v>
      </c>
    </row>
    <row r="125" s="12" customFormat="1" ht="22.8" customHeight="1">
      <c r="A125" s="12"/>
      <c r="B125" s="158"/>
      <c r="C125" s="12"/>
      <c r="D125" s="159" t="s">
        <v>71</v>
      </c>
      <c r="E125" s="169" t="s">
        <v>209</v>
      </c>
      <c r="F125" s="169" t="s">
        <v>379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SUM(P126:P139)</f>
        <v>0</v>
      </c>
      <c r="Q125" s="164"/>
      <c r="R125" s="165">
        <f>SUM(R126:R139)</f>
        <v>0.59429999999999983</v>
      </c>
      <c r="S125" s="164"/>
      <c r="T125" s="166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80</v>
      </c>
      <c r="AT125" s="167" t="s">
        <v>71</v>
      </c>
      <c r="AU125" s="167" t="s">
        <v>80</v>
      </c>
      <c r="AY125" s="159" t="s">
        <v>156</v>
      </c>
      <c r="BK125" s="168">
        <f>SUM(BK126:BK139)</f>
        <v>0</v>
      </c>
    </row>
    <row r="126" s="2" customFormat="1" ht="24.15" customHeight="1">
      <c r="A126" s="37"/>
      <c r="B126" s="171"/>
      <c r="C126" s="172" t="s">
        <v>209</v>
      </c>
      <c r="D126" s="172" t="s">
        <v>158</v>
      </c>
      <c r="E126" s="173" t="s">
        <v>564</v>
      </c>
      <c r="F126" s="174" t="s">
        <v>565</v>
      </c>
      <c r="G126" s="175" t="s">
        <v>173</v>
      </c>
      <c r="H126" s="176">
        <v>5</v>
      </c>
      <c r="I126" s="177"/>
      <c r="J126" s="178">
        <f>ROUND(I126*H126,2)</f>
        <v>0</v>
      </c>
      <c r="K126" s="174" t="s">
        <v>3</v>
      </c>
      <c r="L126" s="38"/>
      <c r="M126" s="179" t="s">
        <v>3</v>
      </c>
      <c r="N126" s="180" t="s">
        <v>43</v>
      </c>
      <c r="O126" s="71"/>
      <c r="P126" s="181">
        <f>O126*H126</f>
        <v>0</v>
      </c>
      <c r="Q126" s="181">
        <v>0.00069999999999999999</v>
      </c>
      <c r="R126" s="181">
        <f>Q126*H126</f>
        <v>0.0035000000000000001</v>
      </c>
      <c r="S126" s="181">
        <v>0</v>
      </c>
      <c r="T126" s="18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3" t="s">
        <v>163</v>
      </c>
      <c r="AT126" s="183" t="s">
        <v>158</v>
      </c>
      <c r="AU126" s="183" t="s">
        <v>82</v>
      </c>
      <c r="AY126" s="18" t="s">
        <v>156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8" t="s">
        <v>80</v>
      </c>
      <c r="BK126" s="184">
        <f>ROUND(I126*H126,2)</f>
        <v>0</v>
      </c>
      <c r="BL126" s="18" t="s">
        <v>163</v>
      </c>
      <c r="BM126" s="183" t="s">
        <v>663</v>
      </c>
    </row>
    <row r="127" s="2" customFormat="1">
      <c r="A127" s="37"/>
      <c r="B127" s="38"/>
      <c r="C127" s="37"/>
      <c r="D127" s="185" t="s">
        <v>165</v>
      </c>
      <c r="E127" s="37"/>
      <c r="F127" s="186" t="s">
        <v>567</v>
      </c>
      <c r="G127" s="37"/>
      <c r="H127" s="37"/>
      <c r="I127" s="187"/>
      <c r="J127" s="37"/>
      <c r="K127" s="37"/>
      <c r="L127" s="38"/>
      <c r="M127" s="188"/>
      <c r="N127" s="189"/>
      <c r="O127" s="71"/>
      <c r="P127" s="71"/>
      <c r="Q127" s="71"/>
      <c r="R127" s="71"/>
      <c r="S127" s="71"/>
      <c r="T127" s="72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165</v>
      </c>
      <c r="AU127" s="18" t="s">
        <v>82</v>
      </c>
    </row>
    <row r="128" s="13" customFormat="1">
      <c r="A128" s="13"/>
      <c r="B128" s="192"/>
      <c r="C128" s="13"/>
      <c r="D128" s="185" t="s">
        <v>169</v>
      </c>
      <c r="E128" s="193" t="s">
        <v>3</v>
      </c>
      <c r="F128" s="194" t="s">
        <v>184</v>
      </c>
      <c r="G128" s="13"/>
      <c r="H128" s="195">
        <v>5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3" t="s">
        <v>169</v>
      </c>
      <c r="AU128" s="193" t="s">
        <v>82</v>
      </c>
      <c r="AV128" s="13" t="s">
        <v>82</v>
      </c>
      <c r="AW128" s="13" t="s">
        <v>33</v>
      </c>
      <c r="AX128" s="13" t="s">
        <v>80</v>
      </c>
      <c r="AY128" s="193" t="s">
        <v>156</v>
      </c>
    </row>
    <row r="129" s="2" customFormat="1" ht="24.15" customHeight="1">
      <c r="A129" s="37"/>
      <c r="B129" s="171"/>
      <c r="C129" s="212" t="s">
        <v>215</v>
      </c>
      <c r="D129" s="212" t="s">
        <v>443</v>
      </c>
      <c r="E129" s="213" t="s">
        <v>573</v>
      </c>
      <c r="F129" s="214" t="s">
        <v>574</v>
      </c>
      <c r="G129" s="215" t="s">
        <v>173</v>
      </c>
      <c r="H129" s="216">
        <v>5</v>
      </c>
      <c r="I129" s="217"/>
      <c r="J129" s="218">
        <f>ROUND(I129*H129,2)</f>
        <v>0</v>
      </c>
      <c r="K129" s="214" t="s">
        <v>162</v>
      </c>
      <c r="L129" s="219"/>
      <c r="M129" s="220" t="s">
        <v>3</v>
      </c>
      <c r="N129" s="221" t="s">
        <v>43</v>
      </c>
      <c r="O129" s="71"/>
      <c r="P129" s="181">
        <f>O129*H129</f>
        <v>0</v>
      </c>
      <c r="Q129" s="181">
        <v>0.0012999999999999999</v>
      </c>
      <c r="R129" s="181">
        <f>Q129*H129</f>
        <v>0.0064999999999999997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203</v>
      </c>
      <c r="AT129" s="183" t="s">
        <v>443</v>
      </c>
      <c r="AU129" s="183" t="s">
        <v>82</v>
      </c>
      <c r="AY129" s="18" t="s">
        <v>156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80</v>
      </c>
      <c r="BK129" s="184">
        <f>ROUND(I129*H129,2)</f>
        <v>0</v>
      </c>
      <c r="BL129" s="18" t="s">
        <v>163</v>
      </c>
      <c r="BM129" s="183" t="s">
        <v>664</v>
      </c>
    </row>
    <row r="130" s="2" customFormat="1">
      <c r="A130" s="37"/>
      <c r="B130" s="38"/>
      <c r="C130" s="37"/>
      <c r="D130" s="185" t="s">
        <v>165</v>
      </c>
      <c r="E130" s="37"/>
      <c r="F130" s="186" t="s">
        <v>574</v>
      </c>
      <c r="G130" s="37"/>
      <c r="H130" s="37"/>
      <c r="I130" s="187"/>
      <c r="J130" s="37"/>
      <c r="K130" s="37"/>
      <c r="L130" s="38"/>
      <c r="M130" s="188"/>
      <c r="N130" s="189"/>
      <c r="O130" s="71"/>
      <c r="P130" s="71"/>
      <c r="Q130" s="71"/>
      <c r="R130" s="71"/>
      <c r="S130" s="71"/>
      <c r="T130" s="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165</v>
      </c>
      <c r="AU130" s="18" t="s">
        <v>82</v>
      </c>
    </row>
    <row r="131" s="2" customFormat="1" ht="24.15" customHeight="1">
      <c r="A131" s="37"/>
      <c r="B131" s="171"/>
      <c r="C131" s="172" t="s">
        <v>221</v>
      </c>
      <c r="D131" s="172" t="s">
        <v>158</v>
      </c>
      <c r="E131" s="173" t="s">
        <v>580</v>
      </c>
      <c r="F131" s="174" t="s">
        <v>581</v>
      </c>
      <c r="G131" s="175" t="s">
        <v>173</v>
      </c>
      <c r="H131" s="176">
        <v>5</v>
      </c>
      <c r="I131" s="177"/>
      <c r="J131" s="178">
        <f>ROUND(I131*H131,2)</f>
        <v>0</v>
      </c>
      <c r="K131" s="174" t="s">
        <v>3</v>
      </c>
      <c r="L131" s="38"/>
      <c r="M131" s="179" t="s">
        <v>3</v>
      </c>
      <c r="N131" s="180" t="s">
        <v>43</v>
      </c>
      <c r="O131" s="71"/>
      <c r="P131" s="181">
        <f>O131*H131</f>
        <v>0</v>
      </c>
      <c r="Q131" s="181">
        <v>0.10940999999999999</v>
      </c>
      <c r="R131" s="181">
        <f>Q131*H131</f>
        <v>0.54704999999999993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163</v>
      </c>
      <c r="AT131" s="183" t="s">
        <v>158</v>
      </c>
      <c r="AU131" s="183" t="s">
        <v>82</v>
      </c>
      <c r="AY131" s="18" t="s">
        <v>156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80</v>
      </c>
      <c r="BK131" s="184">
        <f>ROUND(I131*H131,2)</f>
        <v>0</v>
      </c>
      <c r="BL131" s="18" t="s">
        <v>163</v>
      </c>
      <c r="BM131" s="183" t="s">
        <v>665</v>
      </c>
    </row>
    <row r="132" s="2" customFormat="1">
      <c r="A132" s="37"/>
      <c r="B132" s="38"/>
      <c r="C132" s="37"/>
      <c r="D132" s="185" t="s">
        <v>165</v>
      </c>
      <c r="E132" s="37"/>
      <c r="F132" s="186" t="s">
        <v>583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165</v>
      </c>
      <c r="AU132" s="18" t="s">
        <v>82</v>
      </c>
    </row>
    <row r="133" s="2" customFormat="1" ht="21.75" customHeight="1">
      <c r="A133" s="37"/>
      <c r="B133" s="171"/>
      <c r="C133" s="212" t="s">
        <v>227</v>
      </c>
      <c r="D133" s="212" t="s">
        <v>443</v>
      </c>
      <c r="E133" s="213" t="s">
        <v>585</v>
      </c>
      <c r="F133" s="214" t="s">
        <v>586</v>
      </c>
      <c r="G133" s="215" t="s">
        <v>173</v>
      </c>
      <c r="H133" s="216">
        <v>5</v>
      </c>
      <c r="I133" s="217"/>
      <c r="J133" s="218">
        <f>ROUND(I133*H133,2)</f>
        <v>0</v>
      </c>
      <c r="K133" s="214" t="s">
        <v>3</v>
      </c>
      <c r="L133" s="219"/>
      <c r="M133" s="220" t="s">
        <v>3</v>
      </c>
      <c r="N133" s="221" t="s">
        <v>43</v>
      </c>
      <c r="O133" s="71"/>
      <c r="P133" s="181">
        <f>O133*H133</f>
        <v>0</v>
      </c>
      <c r="Q133" s="181">
        <v>0.0064999999999999997</v>
      </c>
      <c r="R133" s="181">
        <f>Q133*H133</f>
        <v>0.032500000000000001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203</v>
      </c>
      <c r="AT133" s="183" t="s">
        <v>443</v>
      </c>
      <c r="AU133" s="183" t="s">
        <v>82</v>
      </c>
      <c r="AY133" s="18" t="s">
        <v>156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80</v>
      </c>
      <c r="BK133" s="184">
        <f>ROUND(I133*H133,2)</f>
        <v>0</v>
      </c>
      <c r="BL133" s="18" t="s">
        <v>163</v>
      </c>
      <c r="BM133" s="183" t="s">
        <v>666</v>
      </c>
    </row>
    <row r="134" s="2" customFormat="1">
      <c r="A134" s="37"/>
      <c r="B134" s="38"/>
      <c r="C134" s="37"/>
      <c r="D134" s="185" t="s">
        <v>165</v>
      </c>
      <c r="E134" s="37"/>
      <c r="F134" s="186" t="s">
        <v>586</v>
      </c>
      <c r="G134" s="37"/>
      <c r="H134" s="37"/>
      <c r="I134" s="187"/>
      <c r="J134" s="37"/>
      <c r="K134" s="37"/>
      <c r="L134" s="38"/>
      <c r="M134" s="188"/>
      <c r="N134" s="189"/>
      <c r="O134" s="71"/>
      <c r="P134" s="71"/>
      <c r="Q134" s="71"/>
      <c r="R134" s="71"/>
      <c r="S134" s="71"/>
      <c r="T134" s="72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165</v>
      </c>
      <c r="AU134" s="18" t="s">
        <v>82</v>
      </c>
    </row>
    <row r="135" s="2" customFormat="1" ht="16.5" customHeight="1">
      <c r="A135" s="37"/>
      <c r="B135" s="171"/>
      <c r="C135" s="212" t="s">
        <v>233</v>
      </c>
      <c r="D135" s="212" t="s">
        <v>443</v>
      </c>
      <c r="E135" s="213" t="s">
        <v>588</v>
      </c>
      <c r="F135" s="214" t="s">
        <v>589</v>
      </c>
      <c r="G135" s="215" t="s">
        <v>173</v>
      </c>
      <c r="H135" s="216">
        <v>10</v>
      </c>
      <c r="I135" s="217"/>
      <c r="J135" s="218">
        <f>ROUND(I135*H135,2)</f>
        <v>0</v>
      </c>
      <c r="K135" s="214" t="s">
        <v>3</v>
      </c>
      <c r="L135" s="219"/>
      <c r="M135" s="220" t="s">
        <v>3</v>
      </c>
      <c r="N135" s="221" t="s">
        <v>43</v>
      </c>
      <c r="O135" s="71"/>
      <c r="P135" s="181">
        <f>O135*H135</f>
        <v>0</v>
      </c>
      <c r="Q135" s="181">
        <v>0.00040000000000000002</v>
      </c>
      <c r="R135" s="181">
        <f>Q135*H135</f>
        <v>0.0040000000000000001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203</v>
      </c>
      <c r="AT135" s="183" t="s">
        <v>443</v>
      </c>
      <c r="AU135" s="183" t="s">
        <v>82</v>
      </c>
      <c r="AY135" s="18" t="s">
        <v>156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80</v>
      </c>
      <c r="BK135" s="184">
        <f>ROUND(I135*H135,2)</f>
        <v>0</v>
      </c>
      <c r="BL135" s="18" t="s">
        <v>163</v>
      </c>
      <c r="BM135" s="183" t="s">
        <v>667</v>
      </c>
    </row>
    <row r="136" s="2" customFormat="1">
      <c r="A136" s="37"/>
      <c r="B136" s="38"/>
      <c r="C136" s="37"/>
      <c r="D136" s="185" t="s">
        <v>165</v>
      </c>
      <c r="E136" s="37"/>
      <c r="F136" s="186" t="s">
        <v>589</v>
      </c>
      <c r="G136" s="37"/>
      <c r="H136" s="37"/>
      <c r="I136" s="187"/>
      <c r="J136" s="37"/>
      <c r="K136" s="37"/>
      <c r="L136" s="38"/>
      <c r="M136" s="188"/>
      <c r="N136" s="189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165</v>
      </c>
      <c r="AU136" s="18" t="s">
        <v>82</v>
      </c>
    </row>
    <row r="137" s="13" customFormat="1">
      <c r="A137" s="13"/>
      <c r="B137" s="192"/>
      <c r="C137" s="13"/>
      <c r="D137" s="185" t="s">
        <v>169</v>
      </c>
      <c r="E137" s="193" t="s">
        <v>3</v>
      </c>
      <c r="F137" s="194" t="s">
        <v>668</v>
      </c>
      <c r="G137" s="13"/>
      <c r="H137" s="195">
        <v>10</v>
      </c>
      <c r="I137" s="196"/>
      <c r="J137" s="13"/>
      <c r="K137" s="13"/>
      <c r="L137" s="192"/>
      <c r="M137" s="197"/>
      <c r="N137" s="198"/>
      <c r="O137" s="198"/>
      <c r="P137" s="198"/>
      <c r="Q137" s="198"/>
      <c r="R137" s="198"/>
      <c r="S137" s="198"/>
      <c r="T137" s="1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3" t="s">
        <v>169</v>
      </c>
      <c r="AU137" s="193" t="s">
        <v>82</v>
      </c>
      <c r="AV137" s="13" t="s">
        <v>82</v>
      </c>
      <c r="AW137" s="13" t="s">
        <v>33</v>
      </c>
      <c r="AX137" s="13" t="s">
        <v>80</v>
      </c>
      <c r="AY137" s="193" t="s">
        <v>156</v>
      </c>
    </row>
    <row r="138" s="2" customFormat="1" ht="16.5" customHeight="1">
      <c r="A138" s="37"/>
      <c r="B138" s="171"/>
      <c r="C138" s="212" t="s">
        <v>239</v>
      </c>
      <c r="D138" s="212" t="s">
        <v>443</v>
      </c>
      <c r="E138" s="213" t="s">
        <v>592</v>
      </c>
      <c r="F138" s="214" t="s">
        <v>593</v>
      </c>
      <c r="G138" s="215" t="s">
        <v>173</v>
      </c>
      <c r="H138" s="216">
        <v>5</v>
      </c>
      <c r="I138" s="217"/>
      <c r="J138" s="218">
        <f>ROUND(I138*H138,2)</f>
        <v>0</v>
      </c>
      <c r="K138" s="214" t="s">
        <v>3</v>
      </c>
      <c r="L138" s="219"/>
      <c r="M138" s="220" t="s">
        <v>3</v>
      </c>
      <c r="N138" s="221" t="s">
        <v>43</v>
      </c>
      <c r="O138" s="71"/>
      <c r="P138" s="181">
        <f>O138*H138</f>
        <v>0</v>
      </c>
      <c r="Q138" s="181">
        <v>0.00014999999999999999</v>
      </c>
      <c r="R138" s="181">
        <f>Q138*H138</f>
        <v>0.00074999999999999991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203</v>
      </c>
      <c r="AT138" s="183" t="s">
        <v>443</v>
      </c>
      <c r="AU138" s="183" t="s">
        <v>82</v>
      </c>
      <c r="AY138" s="18" t="s">
        <v>156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80</v>
      </c>
      <c r="BK138" s="184">
        <f>ROUND(I138*H138,2)</f>
        <v>0</v>
      </c>
      <c r="BL138" s="18" t="s">
        <v>163</v>
      </c>
      <c r="BM138" s="183" t="s">
        <v>669</v>
      </c>
    </row>
    <row r="139" s="2" customFormat="1">
      <c r="A139" s="37"/>
      <c r="B139" s="38"/>
      <c r="C139" s="37"/>
      <c r="D139" s="185" t="s">
        <v>165</v>
      </c>
      <c r="E139" s="37"/>
      <c r="F139" s="186" t="s">
        <v>593</v>
      </c>
      <c r="G139" s="37"/>
      <c r="H139" s="37"/>
      <c r="I139" s="187"/>
      <c r="J139" s="37"/>
      <c r="K139" s="37"/>
      <c r="L139" s="38"/>
      <c r="M139" s="188"/>
      <c r="N139" s="189"/>
      <c r="O139" s="71"/>
      <c r="P139" s="71"/>
      <c r="Q139" s="71"/>
      <c r="R139" s="71"/>
      <c r="S139" s="71"/>
      <c r="T139" s="72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165</v>
      </c>
      <c r="AU139" s="18" t="s">
        <v>82</v>
      </c>
    </row>
    <row r="140" s="12" customFormat="1" ht="22.8" customHeight="1">
      <c r="A140" s="12"/>
      <c r="B140" s="158"/>
      <c r="C140" s="12"/>
      <c r="D140" s="159" t="s">
        <v>71</v>
      </c>
      <c r="E140" s="169" t="s">
        <v>626</v>
      </c>
      <c r="F140" s="169" t="s">
        <v>627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SUM(P141:P142)</f>
        <v>0</v>
      </c>
      <c r="Q140" s="164"/>
      <c r="R140" s="165">
        <f>SUM(R141:R142)</f>
        <v>0</v>
      </c>
      <c r="S140" s="164"/>
      <c r="T140" s="166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80</v>
      </c>
      <c r="AT140" s="167" t="s">
        <v>71</v>
      </c>
      <c r="AU140" s="167" t="s">
        <v>80</v>
      </c>
      <c r="AY140" s="159" t="s">
        <v>156</v>
      </c>
      <c r="BK140" s="168">
        <f>SUM(BK141:BK142)</f>
        <v>0</v>
      </c>
    </row>
    <row r="141" s="2" customFormat="1" ht="33" customHeight="1">
      <c r="A141" s="37"/>
      <c r="B141" s="171"/>
      <c r="C141" s="172" t="s">
        <v>9</v>
      </c>
      <c r="D141" s="172" t="s">
        <v>158</v>
      </c>
      <c r="E141" s="173" t="s">
        <v>628</v>
      </c>
      <c r="F141" s="174" t="s">
        <v>629</v>
      </c>
      <c r="G141" s="175" t="s">
        <v>400</v>
      </c>
      <c r="H141" s="176">
        <v>162.39699999999999</v>
      </c>
      <c r="I141" s="177"/>
      <c r="J141" s="178">
        <f>ROUND(I141*H141,2)</f>
        <v>0</v>
      </c>
      <c r="K141" s="174" t="s">
        <v>3</v>
      </c>
      <c r="L141" s="38"/>
      <c r="M141" s="179" t="s">
        <v>3</v>
      </c>
      <c r="N141" s="180" t="s">
        <v>43</v>
      </c>
      <c r="O141" s="71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163</v>
      </c>
      <c r="AT141" s="183" t="s">
        <v>158</v>
      </c>
      <c r="AU141" s="183" t="s">
        <v>82</v>
      </c>
      <c r="AY141" s="18" t="s">
        <v>156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80</v>
      </c>
      <c r="BK141" s="184">
        <f>ROUND(I141*H141,2)</f>
        <v>0</v>
      </c>
      <c r="BL141" s="18" t="s">
        <v>163</v>
      </c>
      <c r="BM141" s="183" t="s">
        <v>670</v>
      </c>
    </row>
    <row r="142" s="2" customFormat="1">
      <c r="A142" s="37"/>
      <c r="B142" s="38"/>
      <c r="C142" s="37"/>
      <c r="D142" s="185" t="s">
        <v>165</v>
      </c>
      <c r="E142" s="37"/>
      <c r="F142" s="186" t="s">
        <v>631</v>
      </c>
      <c r="G142" s="37"/>
      <c r="H142" s="37"/>
      <c r="I142" s="187"/>
      <c r="J142" s="37"/>
      <c r="K142" s="37"/>
      <c r="L142" s="38"/>
      <c r="M142" s="222"/>
      <c r="N142" s="223"/>
      <c r="O142" s="224"/>
      <c r="P142" s="224"/>
      <c r="Q142" s="224"/>
      <c r="R142" s="224"/>
      <c r="S142" s="224"/>
      <c r="T142" s="225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165</v>
      </c>
      <c r="AU142" s="18" t="s">
        <v>82</v>
      </c>
    </row>
    <row r="143" s="2" customFormat="1" ht="6.96" customHeight="1">
      <c r="A143" s="37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38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autoFilter ref="C89:K1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2_02/122251106"/>
    <hyperlink ref="F100" r:id="rId2" display="https://podminky.urs.cz/item/CS_URS_2022_02/16275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425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671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430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132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ROUND(J86,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ROUND((SUM(BE86:BE91)),  2)</f>
        <v>0</v>
      </c>
      <c r="G35" s="37"/>
      <c r="H35" s="37"/>
      <c r="I35" s="130">
        <v>0.20999999999999999</v>
      </c>
      <c r="J35" s="129">
        <f>ROUND(((SUM(BE86:BE91))*I35),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ROUND((SUM(BF86:BF91)),  2)</f>
        <v>0</v>
      </c>
      <c r="G36" s="37"/>
      <c r="H36" s="37"/>
      <c r="I36" s="130">
        <v>0.14999999999999999</v>
      </c>
      <c r="J36" s="129">
        <f>ROUND(((SUM(BF86:BF91))*I36),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ROUND((SUM(BG86:BG91)),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ROUND((SUM(BH86:BH91)),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ROUND((SUM(BI86:BI91)),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425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I.etapa C - nepřímé náklady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VPH s.r.o.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 xml:space="preserve"> 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J86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672</v>
      </c>
      <c r="E64" s="142"/>
      <c r="F64" s="142"/>
      <c r="G64" s="142"/>
      <c r="H64" s="142"/>
      <c r="I64" s="142"/>
      <c r="J64" s="143">
        <f>J87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7"/>
      <c r="B65" s="38"/>
      <c r="C65" s="37"/>
      <c r="D65" s="37"/>
      <c r="E65" s="37"/>
      <c r="F65" s="37"/>
      <c r="G65" s="37"/>
      <c r="H65" s="37"/>
      <c r="I65" s="37"/>
      <c r="J65" s="37"/>
      <c r="K65" s="37"/>
      <c r="L65" s="12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2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2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141</v>
      </c>
      <c r="D71" s="37"/>
      <c r="E71" s="37"/>
      <c r="F71" s="37"/>
      <c r="G71" s="37"/>
      <c r="H71" s="37"/>
      <c r="I71" s="37"/>
      <c r="J71" s="37"/>
      <c r="K71" s="3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7"/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17</v>
      </c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7"/>
      <c r="D74" s="37"/>
      <c r="E74" s="122" t="str">
        <f>E7</f>
        <v>Cyklostezka Šluknov - Fukov I. etapa (2022)</v>
      </c>
      <c r="F74" s="31"/>
      <c r="G74" s="31"/>
      <c r="H74" s="31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1" customFormat="1" ht="12" customHeight="1">
      <c r="B75" s="21"/>
      <c r="C75" s="31" t="s">
        <v>130</v>
      </c>
      <c r="L75" s="21"/>
    </row>
    <row r="76" s="2" customFormat="1" ht="16.5" customHeight="1">
      <c r="A76" s="37"/>
      <c r="B76" s="38"/>
      <c r="C76" s="37"/>
      <c r="D76" s="37"/>
      <c r="E76" s="122" t="s">
        <v>425</v>
      </c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428</v>
      </c>
      <c r="D77" s="37"/>
      <c r="E77" s="37"/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7"/>
      <c r="D78" s="37"/>
      <c r="E78" s="61" t="str">
        <f>E11</f>
        <v>I.etapa C - nepřímé náklady</v>
      </c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7"/>
      <c r="E80" s="37"/>
      <c r="F80" s="26" t="str">
        <f>F14</f>
        <v>Šluknov</v>
      </c>
      <c r="G80" s="37"/>
      <c r="H80" s="37"/>
      <c r="I80" s="31" t="s">
        <v>23</v>
      </c>
      <c r="J80" s="63" t="str">
        <f>IF(J14="","",J14)</f>
        <v>16. 11. 2022</v>
      </c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7"/>
      <c r="E82" s="37"/>
      <c r="F82" s="26" t="str">
        <f>E17</f>
        <v>Město Šluknov</v>
      </c>
      <c r="G82" s="37"/>
      <c r="H82" s="37"/>
      <c r="I82" s="31" t="s">
        <v>31</v>
      </c>
      <c r="J82" s="35" t="str">
        <f>E23</f>
        <v>VPH s.r.o.</v>
      </c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7"/>
      <c r="E83" s="37"/>
      <c r="F83" s="26" t="str">
        <f>IF(E20="","",E20)</f>
        <v>Vyplň údaj</v>
      </c>
      <c r="G83" s="37"/>
      <c r="H83" s="37"/>
      <c r="I83" s="31" t="s">
        <v>34</v>
      </c>
      <c r="J83" s="35" t="str">
        <f>E26</f>
        <v xml:space="preserve"> 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48"/>
      <c r="B85" s="149"/>
      <c r="C85" s="150" t="s">
        <v>142</v>
      </c>
      <c r="D85" s="151" t="s">
        <v>57</v>
      </c>
      <c r="E85" s="151" t="s">
        <v>53</v>
      </c>
      <c r="F85" s="151" t="s">
        <v>54</v>
      </c>
      <c r="G85" s="151" t="s">
        <v>143</v>
      </c>
      <c r="H85" s="151" t="s">
        <v>144</v>
      </c>
      <c r="I85" s="151" t="s">
        <v>145</v>
      </c>
      <c r="J85" s="151" t="s">
        <v>135</v>
      </c>
      <c r="K85" s="152" t="s">
        <v>146</v>
      </c>
      <c r="L85" s="153"/>
      <c r="M85" s="79" t="s">
        <v>3</v>
      </c>
      <c r="N85" s="80" t="s">
        <v>42</v>
      </c>
      <c r="O85" s="80" t="s">
        <v>147</v>
      </c>
      <c r="P85" s="80" t="s">
        <v>148</v>
      </c>
      <c r="Q85" s="80" t="s">
        <v>149</v>
      </c>
      <c r="R85" s="80" t="s">
        <v>150</v>
      </c>
      <c r="S85" s="80" t="s">
        <v>151</v>
      </c>
      <c r="T85" s="81" t="s">
        <v>152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="2" customFormat="1" ht="22.8" customHeight="1">
      <c r="A86" s="37"/>
      <c r="B86" s="38"/>
      <c r="C86" s="86" t="s">
        <v>153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38"/>
      <c r="M86" s="82"/>
      <c r="N86" s="67"/>
      <c r="O86" s="83"/>
      <c r="P86" s="155">
        <f>P87</f>
        <v>0</v>
      </c>
      <c r="Q86" s="83"/>
      <c r="R86" s="155">
        <f>R87</f>
        <v>0</v>
      </c>
      <c r="S86" s="83"/>
      <c r="T86" s="156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8" t="s">
        <v>71</v>
      </c>
      <c r="AU86" s="18" t="s">
        <v>136</v>
      </c>
      <c r="BK86" s="157">
        <f>BK87</f>
        <v>0</v>
      </c>
    </row>
    <row r="87" s="12" customFormat="1" ht="25.92" customHeight="1">
      <c r="A87" s="12"/>
      <c r="B87" s="158"/>
      <c r="C87" s="12"/>
      <c r="D87" s="159" t="s">
        <v>71</v>
      </c>
      <c r="E87" s="160" t="s">
        <v>80</v>
      </c>
      <c r="F87" s="160" t="s">
        <v>157</v>
      </c>
      <c r="G87" s="12"/>
      <c r="H87" s="12"/>
      <c r="I87" s="161"/>
      <c r="J87" s="162">
        <f>BK87</f>
        <v>0</v>
      </c>
      <c r="K87" s="12"/>
      <c r="L87" s="158"/>
      <c r="M87" s="163"/>
      <c r="N87" s="164"/>
      <c r="O87" s="164"/>
      <c r="P87" s="165">
        <f>SUM(P88:P91)</f>
        <v>0</v>
      </c>
      <c r="Q87" s="164"/>
      <c r="R87" s="165">
        <f>SUM(R88:R91)</f>
        <v>0</v>
      </c>
      <c r="S87" s="164"/>
      <c r="T87" s="166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9" t="s">
        <v>80</v>
      </c>
      <c r="AT87" s="167" t="s">
        <v>71</v>
      </c>
      <c r="AU87" s="167" t="s">
        <v>72</v>
      </c>
      <c r="AY87" s="159" t="s">
        <v>156</v>
      </c>
      <c r="BK87" s="168">
        <f>SUM(BK88:BK91)</f>
        <v>0</v>
      </c>
    </row>
    <row r="88" s="2" customFormat="1" ht="33" customHeight="1">
      <c r="A88" s="37"/>
      <c r="B88" s="171"/>
      <c r="C88" s="172" t="s">
        <v>80</v>
      </c>
      <c r="D88" s="172" t="s">
        <v>158</v>
      </c>
      <c r="E88" s="173" t="s">
        <v>673</v>
      </c>
      <c r="F88" s="174" t="s">
        <v>674</v>
      </c>
      <c r="G88" s="175" t="s">
        <v>400</v>
      </c>
      <c r="H88" s="176">
        <v>2033.3779999999999</v>
      </c>
      <c r="I88" s="177"/>
      <c r="J88" s="178">
        <f>ROUND(I88*H88,2)</f>
        <v>0</v>
      </c>
      <c r="K88" s="174" t="s">
        <v>162</v>
      </c>
      <c r="L88" s="38"/>
      <c r="M88" s="179" t="s">
        <v>3</v>
      </c>
      <c r="N88" s="180" t="s">
        <v>43</v>
      </c>
      <c r="O88" s="71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3" t="s">
        <v>163</v>
      </c>
      <c r="AT88" s="183" t="s">
        <v>158</v>
      </c>
      <c r="AU88" s="183" t="s">
        <v>80</v>
      </c>
      <c r="AY88" s="18" t="s">
        <v>156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8" t="s">
        <v>80</v>
      </c>
      <c r="BK88" s="184">
        <f>ROUND(I88*H88,2)</f>
        <v>0</v>
      </c>
      <c r="BL88" s="18" t="s">
        <v>163</v>
      </c>
      <c r="BM88" s="183" t="s">
        <v>675</v>
      </c>
    </row>
    <row r="89" s="2" customFormat="1">
      <c r="A89" s="37"/>
      <c r="B89" s="38"/>
      <c r="C89" s="37"/>
      <c r="D89" s="185" t="s">
        <v>165</v>
      </c>
      <c r="E89" s="37"/>
      <c r="F89" s="186" t="s">
        <v>676</v>
      </c>
      <c r="G89" s="37"/>
      <c r="H89" s="37"/>
      <c r="I89" s="187"/>
      <c r="J89" s="37"/>
      <c r="K89" s="37"/>
      <c r="L89" s="38"/>
      <c r="M89" s="188"/>
      <c r="N89" s="189"/>
      <c r="O89" s="71"/>
      <c r="P89" s="71"/>
      <c r="Q89" s="71"/>
      <c r="R89" s="71"/>
      <c r="S89" s="71"/>
      <c r="T89" s="72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8" t="s">
        <v>165</v>
      </c>
      <c r="AU89" s="18" t="s">
        <v>80</v>
      </c>
    </row>
    <row r="90" s="2" customFormat="1">
      <c r="A90" s="37"/>
      <c r="B90" s="38"/>
      <c r="C90" s="37"/>
      <c r="D90" s="190" t="s">
        <v>167</v>
      </c>
      <c r="E90" s="37"/>
      <c r="F90" s="191" t="s">
        <v>677</v>
      </c>
      <c r="G90" s="37"/>
      <c r="H90" s="37"/>
      <c r="I90" s="187"/>
      <c r="J90" s="37"/>
      <c r="K90" s="37"/>
      <c r="L90" s="38"/>
      <c r="M90" s="188"/>
      <c r="N90" s="189"/>
      <c r="O90" s="71"/>
      <c r="P90" s="71"/>
      <c r="Q90" s="71"/>
      <c r="R90" s="71"/>
      <c r="S90" s="71"/>
      <c r="T90" s="72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8" t="s">
        <v>167</v>
      </c>
      <c r="AU90" s="18" t="s">
        <v>80</v>
      </c>
    </row>
    <row r="91" s="13" customFormat="1">
      <c r="A91" s="13"/>
      <c r="B91" s="192"/>
      <c r="C91" s="13"/>
      <c r="D91" s="185" t="s">
        <v>169</v>
      </c>
      <c r="E91" s="193" t="s">
        <v>3</v>
      </c>
      <c r="F91" s="194" t="s">
        <v>678</v>
      </c>
      <c r="G91" s="13"/>
      <c r="H91" s="195">
        <v>2033.3779999999999</v>
      </c>
      <c r="I91" s="196"/>
      <c r="J91" s="13"/>
      <c r="K91" s="13"/>
      <c r="L91" s="192"/>
      <c r="M91" s="200"/>
      <c r="N91" s="201"/>
      <c r="O91" s="201"/>
      <c r="P91" s="201"/>
      <c r="Q91" s="201"/>
      <c r="R91" s="201"/>
      <c r="S91" s="201"/>
      <c r="T91" s="20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93" t="s">
        <v>169</v>
      </c>
      <c r="AU91" s="193" t="s">
        <v>80</v>
      </c>
      <c r="AV91" s="13" t="s">
        <v>82</v>
      </c>
      <c r="AW91" s="13" t="s">
        <v>33</v>
      </c>
      <c r="AX91" s="13" t="s">
        <v>80</v>
      </c>
      <c r="AY91" s="193" t="s">
        <v>156</v>
      </c>
    </row>
    <row r="92" s="2" customFormat="1" ht="6.96" customHeight="1">
      <c r="A92" s="37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38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autoFilter ref="C85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90" r:id="rId1" display="https://podminky.urs.cz/item/CS_URS_2022_02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679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680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ROUND(J94,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ROUND((SUM(BE94:BE190)),  2)</f>
        <v>0</v>
      </c>
      <c r="G35" s="37"/>
      <c r="H35" s="37"/>
      <c r="I35" s="130">
        <v>0.20999999999999999</v>
      </c>
      <c r="J35" s="129">
        <f>ROUND(((SUM(BE94:BE190))*I35),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ROUND((SUM(BF94:BF190)),  2)</f>
        <v>0</v>
      </c>
      <c r="G36" s="37"/>
      <c r="H36" s="37"/>
      <c r="I36" s="130">
        <v>0.14999999999999999</v>
      </c>
      <c r="J36" s="129">
        <f>ROUND(((SUM(BF94:BF190))*I36),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ROUND((SUM(BG94:BG190)),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ROUND((SUM(BH94:BH190)),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ROUND((SUM(BI94:BI190)),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679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201a - přímé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J94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681</v>
      </c>
      <c r="E64" s="142"/>
      <c r="F64" s="142"/>
      <c r="G64" s="142"/>
      <c r="H64" s="142"/>
      <c r="I64" s="142"/>
      <c r="J64" s="143">
        <f>J95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40"/>
      <c r="C65" s="9"/>
      <c r="D65" s="141" t="s">
        <v>682</v>
      </c>
      <c r="E65" s="142"/>
      <c r="F65" s="142"/>
      <c r="G65" s="142"/>
      <c r="H65" s="142"/>
      <c r="I65" s="142"/>
      <c r="J65" s="143">
        <f>J102</f>
        <v>0</v>
      </c>
      <c r="K65" s="9"/>
      <c r="L65" s="14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40"/>
      <c r="C66" s="9"/>
      <c r="D66" s="141" t="s">
        <v>683</v>
      </c>
      <c r="E66" s="142"/>
      <c r="F66" s="142"/>
      <c r="G66" s="142"/>
      <c r="H66" s="142"/>
      <c r="I66" s="142"/>
      <c r="J66" s="143">
        <f>J106</f>
        <v>0</v>
      </c>
      <c r="K66" s="9"/>
      <c r="L66" s="14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40"/>
      <c r="C67" s="9"/>
      <c r="D67" s="141" t="s">
        <v>137</v>
      </c>
      <c r="E67" s="142"/>
      <c r="F67" s="142"/>
      <c r="G67" s="142"/>
      <c r="H67" s="142"/>
      <c r="I67" s="142"/>
      <c r="J67" s="143">
        <f>J119</f>
        <v>0</v>
      </c>
      <c r="K67" s="9"/>
      <c r="L67" s="14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44"/>
      <c r="C68" s="10"/>
      <c r="D68" s="145" t="s">
        <v>138</v>
      </c>
      <c r="E68" s="146"/>
      <c r="F68" s="146"/>
      <c r="G68" s="146"/>
      <c r="H68" s="146"/>
      <c r="I68" s="146"/>
      <c r="J68" s="147">
        <f>J120</f>
        <v>0</v>
      </c>
      <c r="K68" s="10"/>
      <c r="L68" s="1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4"/>
      <c r="C69" s="10"/>
      <c r="D69" s="145" t="s">
        <v>684</v>
      </c>
      <c r="E69" s="146"/>
      <c r="F69" s="146"/>
      <c r="G69" s="146"/>
      <c r="H69" s="146"/>
      <c r="I69" s="146"/>
      <c r="J69" s="147">
        <f>J127</f>
        <v>0</v>
      </c>
      <c r="K69" s="10"/>
      <c r="L69" s="14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4"/>
      <c r="C70" s="10"/>
      <c r="D70" s="145" t="s">
        <v>685</v>
      </c>
      <c r="E70" s="146"/>
      <c r="F70" s="146"/>
      <c r="G70" s="146"/>
      <c r="H70" s="146"/>
      <c r="I70" s="146"/>
      <c r="J70" s="147">
        <f>J137</f>
        <v>0</v>
      </c>
      <c r="K70" s="10"/>
      <c r="L70" s="14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4"/>
      <c r="C71" s="10"/>
      <c r="D71" s="145" t="s">
        <v>686</v>
      </c>
      <c r="E71" s="146"/>
      <c r="F71" s="146"/>
      <c r="G71" s="146"/>
      <c r="H71" s="146"/>
      <c r="I71" s="146"/>
      <c r="J71" s="147">
        <f>J147</f>
        <v>0</v>
      </c>
      <c r="K71" s="10"/>
      <c r="L71" s="14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4"/>
      <c r="C72" s="10"/>
      <c r="D72" s="145" t="s">
        <v>687</v>
      </c>
      <c r="E72" s="146"/>
      <c r="F72" s="146"/>
      <c r="G72" s="146"/>
      <c r="H72" s="146"/>
      <c r="I72" s="146"/>
      <c r="J72" s="147">
        <f>J166</f>
        <v>0</v>
      </c>
      <c r="K72" s="10"/>
      <c r="L72" s="14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2" customFormat="1" ht="6.96" customHeight="1">
      <c r="A78" s="37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24.96" customHeight="1">
      <c r="A79" s="37"/>
      <c r="B79" s="38"/>
      <c r="C79" s="22" t="s">
        <v>141</v>
      </c>
      <c r="D79" s="37"/>
      <c r="E79" s="37"/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17</v>
      </c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7"/>
      <c r="D82" s="37"/>
      <c r="E82" s="122" t="str">
        <f>E7</f>
        <v>Cyklostezka Šluknov - Fukov I. etapa (2022)</v>
      </c>
      <c r="F82" s="31"/>
      <c r="G82" s="31"/>
      <c r="H82" s="31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" customFormat="1" ht="12" customHeight="1">
      <c r="B83" s="21"/>
      <c r="C83" s="31" t="s">
        <v>130</v>
      </c>
      <c r="L83" s="21"/>
    </row>
    <row r="84" s="2" customFormat="1" ht="16.5" customHeight="1">
      <c r="A84" s="37"/>
      <c r="B84" s="38"/>
      <c r="C84" s="37"/>
      <c r="D84" s="37"/>
      <c r="E84" s="122" t="s">
        <v>679</v>
      </c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428</v>
      </c>
      <c r="D85" s="37"/>
      <c r="E85" s="37"/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7"/>
      <c r="D86" s="37"/>
      <c r="E86" s="61" t="str">
        <f>E11</f>
        <v>201a - přímé výdaje</v>
      </c>
      <c r="F86" s="37"/>
      <c r="G86" s="37"/>
      <c r="H86" s="37"/>
      <c r="I86" s="37"/>
      <c r="J86" s="37"/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21</v>
      </c>
      <c r="D88" s="37"/>
      <c r="E88" s="37"/>
      <c r="F88" s="26" t="str">
        <f>F14</f>
        <v>Šluknov</v>
      </c>
      <c r="G88" s="37"/>
      <c r="H88" s="37"/>
      <c r="I88" s="31" t="s">
        <v>23</v>
      </c>
      <c r="J88" s="63" t="str">
        <f>IF(J14="","",J14)</f>
        <v>16. 11. 2022</v>
      </c>
      <c r="K88" s="37"/>
      <c r="L88" s="12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7"/>
      <c r="D89" s="37"/>
      <c r="E89" s="37"/>
      <c r="F89" s="37"/>
      <c r="G89" s="37"/>
      <c r="H89" s="37"/>
      <c r="I89" s="37"/>
      <c r="J89" s="37"/>
      <c r="K89" s="37"/>
      <c r="L89" s="12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25</v>
      </c>
      <c r="D90" s="37"/>
      <c r="E90" s="37"/>
      <c r="F90" s="26" t="str">
        <f>E17</f>
        <v>Město Šluknov</v>
      </c>
      <c r="G90" s="37"/>
      <c r="H90" s="37"/>
      <c r="I90" s="31" t="s">
        <v>31</v>
      </c>
      <c r="J90" s="35" t="str">
        <f>E23</f>
        <v>Ing. Kňákal</v>
      </c>
      <c r="K90" s="37"/>
      <c r="L90" s="12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29</v>
      </c>
      <c r="D91" s="37"/>
      <c r="E91" s="37"/>
      <c r="F91" s="26" t="str">
        <f>IF(E20="","",E20)</f>
        <v>Vyplň údaj</v>
      </c>
      <c r="G91" s="37"/>
      <c r="H91" s="37"/>
      <c r="I91" s="31" t="s">
        <v>34</v>
      </c>
      <c r="J91" s="35" t="str">
        <f>E26</f>
        <v>J. Nešněra</v>
      </c>
      <c r="K91" s="37"/>
      <c r="L91" s="12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12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1" customFormat="1" ht="29.28" customHeight="1">
      <c r="A93" s="148"/>
      <c r="B93" s="149"/>
      <c r="C93" s="150" t="s">
        <v>142</v>
      </c>
      <c r="D93" s="151" t="s">
        <v>57</v>
      </c>
      <c r="E93" s="151" t="s">
        <v>53</v>
      </c>
      <c r="F93" s="151" t="s">
        <v>54</v>
      </c>
      <c r="G93" s="151" t="s">
        <v>143</v>
      </c>
      <c r="H93" s="151" t="s">
        <v>144</v>
      </c>
      <c r="I93" s="151" t="s">
        <v>145</v>
      </c>
      <c r="J93" s="151" t="s">
        <v>135</v>
      </c>
      <c r="K93" s="152" t="s">
        <v>146</v>
      </c>
      <c r="L93" s="153"/>
      <c r="M93" s="79" t="s">
        <v>3</v>
      </c>
      <c r="N93" s="80" t="s">
        <v>42</v>
      </c>
      <c r="O93" s="80" t="s">
        <v>147</v>
      </c>
      <c r="P93" s="80" t="s">
        <v>148</v>
      </c>
      <c r="Q93" s="80" t="s">
        <v>149</v>
      </c>
      <c r="R93" s="80" t="s">
        <v>150</v>
      </c>
      <c r="S93" s="80" t="s">
        <v>151</v>
      </c>
      <c r="T93" s="81" t="s">
        <v>152</v>
      </c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</row>
    <row r="94" s="2" customFormat="1" ht="22.8" customHeight="1">
      <c r="A94" s="37"/>
      <c r="B94" s="38"/>
      <c r="C94" s="86" t="s">
        <v>153</v>
      </c>
      <c r="D94" s="37"/>
      <c r="E94" s="37"/>
      <c r="F94" s="37"/>
      <c r="G94" s="37"/>
      <c r="H94" s="37"/>
      <c r="I94" s="37"/>
      <c r="J94" s="154">
        <f>BK94</f>
        <v>0</v>
      </c>
      <c r="K94" s="37"/>
      <c r="L94" s="38"/>
      <c r="M94" s="82"/>
      <c r="N94" s="67"/>
      <c r="O94" s="83"/>
      <c r="P94" s="155">
        <f>P95+P102+P106+P119</f>
        <v>0</v>
      </c>
      <c r="Q94" s="83"/>
      <c r="R94" s="155">
        <f>R95+R102+R106+R119</f>
        <v>0</v>
      </c>
      <c r="S94" s="83"/>
      <c r="T94" s="156">
        <f>T95+T102+T106+T119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8" t="s">
        <v>71</v>
      </c>
      <c r="AU94" s="18" t="s">
        <v>136</v>
      </c>
      <c r="BK94" s="157">
        <f>BK95+BK102+BK106+BK119</f>
        <v>0</v>
      </c>
    </row>
    <row r="95" s="12" customFormat="1" ht="25.92" customHeight="1">
      <c r="A95" s="12"/>
      <c r="B95" s="158"/>
      <c r="C95" s="12"/>
      <c r="D95" s="159" t="s">
        <v>71</v>
      </c>
      <c r="E95" s="160" t="s">
        <v>72</v>
      </c>
      <c r="F95" s="160" t="s">
        <v>688</v>
      </c>
      <c r="G95" s="12"/>
      <c r="H95" s="12"/>
      <c r="I95" s="161"/>
      <c r="J95" s="162">
        <f>BK95</f>
        <v>0</v>
      </c>
      <c r="K95" s="12"/>
      <c r="L95" s="158"/>
      <c r="M95" s="163"/>
      <c r="N95" s="164"/>
      <c r="O95" s="164"/>
      <c r="P95" s="165">
        <f>SUM(P96:P101)</f>
        <v>0</v>
      </c>
      <c r="Q95" s="164"/>
      <c r="R95" s="165">
        <f>SUM(R96:R101)</f>
        <v>0</v>
      </c>
      <c r="S95" s="164"/>
      <c r="T95" s="166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9" t="s">
        <v>80</v>
      </c>
      <c r="AT95" s="167" t="s">
        <v>71</v>
      </c>
      <c r="AU95" s="167" t="s">
        <v>72</v>
      </c>
      <c r="AY95" s="159" t="s">
        <v>156</v>
      </c>
      <c r="BK95" s="168">
        <f>SUM(BK96:BK101)</f>
        <v>0</v>
      </c>
    </row>
    <row r="96" s="2" customFormat="1" ht="21.75" customHeight="1">
      <c r="A96" s="37"/>
      <c r="B96" s="171"/>
      <c r="C96" s="172" t="s">
        <v>80</v>
      </c>
      <c r="D96" s="172" t="s">
        <v>158</v>
      </c>
      <c r="E96" s="173" t="s">
        <v>689</v>
      </c>
      <c r="F96" s="174" t="s">
        <v>690</v>
      </c>
      <c r="G96" s="175" t="s">
        <v>691</v>
      </c>
      <c r="H96" s="176">
        <v>1</v>
      </c>
      <c r="I96" s="177"/>
      <c r="J96" s="178">
        <f>ROUND(I96*H96,2)</f>
        <v>0</v>
      </c>
      <c r="K96" s="174" t="s">
        <v>3</v>
      </c>
      <c r="L96" s="38"/>
      <c r="M96" s="179" t="s">
        <v>3</v>
      </c>
      <c r="N96" s="180" t="s">
        <v>43</v>
      </c>
      <c r="O96" s="71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3" t="s">
        <v>163</v>
      </c>
      <c r="AT96" s="183" t="s">
        <v>158</v>
      </c>
      <c r="AU96" s="183" t="s">
        <v>80</v>
      </c>
      <c r="AY96" s="18" t="s">
        <v>156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8" t="s">
        <v>80</v>
      </c>
      <c r="BK96" s="184">
        <f>ROUND(I96*H96,2)</f>
        <v>0</v>
      </c>
      <c r="BL96" s="18" t="s">
        <v>163</v>
      </c>
      <c r="BM96" s="183" t="s">
        <v>692</v>
      </c>
    </row>
    <row r="97" s="2" customFormat="1">
      <c r="A97" s="37"/>
      <c r="B97" s="38"/>
      <c r="C97" s="37"/>
      <c r="D97" s="185" t="s">
        <v>165</v>
      </c>
      <c r="E97" s="37"/>
      <c r="F97" s="186" t="s">
        <v>690</v>
      </c>
      <c r="G97" s="37"/>
      <c r="H97" s="37"/>
      <c r="I97" s="187"/>
      <c r="J97" s="37"/>
      <c r="K97" s="37"/>
      <c r="L97" s="38"/>
      <c r="M97" s="188"/>
      <c r="N97" s="189"/>
      <c r="O97" s="71"/>
      <c r="P97" s="71"/>
      <c r="Q97" s="71"/>
      <c r="R97" s="71"/>
      <c r="S97" s="71"/>
      <c r="T97" s="72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165</v>
      </c>
      <c r="AU97" s="18" t="s">
        <v>80</v>
      </c>
    </row>
    <row r="98" s="2" customFormat="1">
      <c r="A98" s="37"/>
      <c r="B98" s="38"/>
      <c r="C98" s="37"/>
      <c r="D98" s="185" t="s">
        <v>693</v>
      </c>
      <c r="E98" s="37"/>
      <c r="F98" s="226" t="s">
        <v>694</v>
      </c>
      <c r="G98" s="37"/>
      <c r="H98" s="37"/>
      <c r="I98" s="187"/>
      <c r="J98" s="37"/>
      <c r="K98" s="37"/>
      <c r="L98" s="38"/>
      <c r="M98" s="188"/>
      <c r="N98" s="189"/>
      <c r="O98" s="71"/>
      <c r="P98" s="71"/>
      <c r="Q98" s="71"/>
      <c r="R98" s="71"/>
      <c r="S98" s="71"/>
      <c r="T98" s="7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8" t="s">
        <v>693</v>
      </c>
      <c r="AU98" s="18" t="s">
        <v>80</v>
      </c>
    </row>
    <row r="99" s="2" customFormat="1" ht="16.5" customHeight="1">
      <c r="A99" s="37"/>
      <c r="B99" s="171"/>
      <c r="C99" s="172" t="s">
        <v>82</v>
      </c>
      <c r="D99" s="172" t="s">
        <v>158</v>
      </c>
      <c r="E99" s="173" t="s">
        <v>695</v>
      </c>
      <c r="F99" s="174" t="s">
        <v>696</v>
      </c>
      <c r="G99" s="175" t="s">
        <v>691</v>
      </c>
      <c r="H99" s="176">
        <v>1</v>
      </c>
      <c r="I99" s="177"/>
      <c r="J99" s="178">
        <f>ROUND(I99*H99,2)</f>
        <v>0</v>
      </c>
      <c r="K99" s="174" t="s">
        <v>3</v>
      </c>
      <c r="L99" s="38"/>
      <c r="M99" s="179" t="s">
        <v>3</v>
      </c>
      <c r="N99" s="180" t="s">
        <v>43</v>
      </c>
      <c r="O99" s="71"/>
      <c r="P99" s="181">
        <f>O99*H99</f>
        <v>0</v>
      </c>
      <c r="Q99" s="181">
        <v>0</v>
      </c>
      <c r="R99" s="181">
        <f>Q99*H99</f>
        <v>0</v>
      </c>
      <c r="S99" s="181">
        <v>0</v>
      </c>
      <c r="T99" s="18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3" t="s">
        <v>163</v>
      </c>
      <c r="AT99" s="183" t="s">
        <v>158</v>
      </c>
      <c r="AU99" s="183" t="s">
        <v>80</v>
      </c>
      <c r="AY99" s="18" t="s">
        <v>156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18" t="s">
        <v>80</v>
      </c>
      <c r="BK99" s="184">
        <f>ROUND(I99*H99,2)</f>
        <v>0</v>
      </c>
      <c r="BL99" s="18" t="s">
        <v>163</v>
      </c>
      <c r="BM99" s="183" t="s">
        <v>697</v>
      </c>
    </row>
    <row r="100" s="2" customFormat="1">
      <c r="A100" s="37"/>
      <c r="B100" s="38"/>
      <c r="C100" s="37"/>
      <c r="D100" s="185" t="s">
        <v>165</v>
      </c>
      <c r="E100" s="37"/>
      <c r="F100" s="186" t="s">
        <v>696</v>
      </c>
      <c r="G100" s="37"/>
      <c r="H100" s="37"/>
      <c r="I100" s="187"/>
      <c r="J100" s="37"/>
      <c r="K100" s="37"/>
      <c r="L100" s="38"/>
      <c r="M100" s="188"/>
      <c r="N100" s="189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165</v>
      </c>
      <c r="AU100" s="18" t="s">
        <v>80</v>
      </c>
    </row>
    <row r="101" s="2" customFormat="1">
      <c r="A101" s="37"/>
      <c r="B101" s="38"/>
      <c r="C101" s="37"/>
      <c r="D101" s="185" t="s">
        <v>693</v>
      </c>
      <c r="E101" s="37"/>
      <c r="F101" s="226" t="s">
        <v>698</v>
      </c>
      <c r="G101" s="37"/>
      <c r="H101" s="37"/>
      <c r="I101" s="187"/>
      <c r="J101" s="37"/>
      <c r="K101" s="37"/>
      <c r="L101" s="38"/>
      <c r="M101" s="188"/>
      <c r="N101" s="189"/>
      <c r="O101" s="71"/>
      <c r="P101" s="71"/>
      <c r="Q101" s="71"/>
      <c r="R101" s="71"/>
      <c r="S101" s="71"/>
      <c r="T101" s="72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8" t="s">
        <v>693</v>
      </c>
      <c r="AU101" s="18" t="s">
        <v>80</v>
      </c>
    </row>
    <row r="102" s="12" customFormat="1" ht="25.92" customHeight="1">
      <c r="A102" s="12"/>
      <c r="B102" s="158"/>
      <c r="C102" s="12"/>
      <c r="D102" s="159" t="s">
        <v>71</v>
      </c>
      <c r="E102" s="160" t="s">
        <v>190</v>
      </c>
      <c r="F102" s="160" t="s">
        <v>699</v>
      </c>
      <c r="G102" s="12"/>
      <c r="H102" s="12"/>
      <c r="I102" s="161"/>
      <c r="J102" s="162">
        <f>BK102</f>
        <v>0</v>
      </c>
      <c r="K102" s="12"/>
      <c r="L102" s="158"/>
      <c r="M102" s="163"/>
      <c r="N102" s="164"/>
      <c r="O102" s="164"/>
      <c r="P102" s="165">
        <f>SUM(P103:P105)</f>
        <v>0</v>
      </c>
      <c r="Q102" s="164"/>
      <c r="R102" s="165">
        <f>SUM(R103:R105)</f>
        <v>0</v>
      </c>
      <c r="S102" s="164"/>
      <c r="T102" s="166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9" t="s">
        <v>80</v>
      </c>
      <c r="AT102" s="167" t="s">
        <v>71</v>
      </c>
      <c r="AU102" s="167" t="s">
        <v>72</v>
      </c>
      <c r="AY102" s="159" t="s">
        <v>156</v>
      </c>
      <c r="BK102" s="168">
        <f>SUM(BK103:BK105)</f>
        <v>0</v>
      </c>
    </row>
    <row r="103" s="2" customFormat="1" ht="24.15" customHeight="1">
      <c r="A103" s="37"/>
      <c r="B103" s="171"/>
      <c r="C103" s="172" t="s">
        <v>177</v>
      </c>
      <c r="D103" s="172" t="s">
        <v>158</v>
      </c>
      <c r="E103" s="173" t="s">
        <v>700</v>
      </c>
      <c r="F103" s="174" t="s">
        <v>701</v>
      </c>
      <c r="G103" s="175" t="s">
        <v>702</v>
      </c>
      <c r="H103" s="176">
        <v>54</v>
      </c>
      <c r="I103" s="177"/>
      <c r="J103" s="178">
        <f>ROUND(I103*H103,2)</f>
        <v>0</v>
      </c>
      <c r="K103" s="174" t="s">
        <v>3</v>
      </c>
      <c r="L103" s="38"/>
      <c r="M103" s="179" t="s">
        <v>3</v>
      </c>
      <c r="N103" s="180" t="s">
        <v>43</v>
      </c>
      <c r="O103" s="71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3" t="s">
        <v>163</v>
      </c>
      <c r="AT103" s="183" t="s">
        <v>158</v>
      </c>
      <c r="AU103" s="183" t="s">
        <v>80</v>
      </c>
      <c r="AY103" s="18" t="s">
        <v>156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8" t="s">
        <v>80</v>
      </c>
      <c r="BK103" s="184">
        <f>ROUND(I103*H103,2)</f>
        <v>0</v>
      </c>
      <c r="BL103" s="18" t="s">
        <v>163</v>
      </c>
      <c r="BM103" s="183" t="s">
        <v>703</v>
      </c>
    </row>
    <row r="104" s="2" customFormat="1">
      <c r="A104" s="37"/>
      <c r="B104" s="38"/>
      <c r="C104" s="37"/>
      <c r="D104" s="185" t="s">
        <v>165</v>
      </c>
      <c r="E104" s="37"/>
      <c r="F104" s="186" t="s">
        <v>701</v>
      </c>
      <c r="G104" s="37"/>
      <c r="H104" s="37"/>
      <c r="I104" s="187"/>
      <c r="J104" s="37"/>
      <c r="K104" s="37"/>
      <c r="L104" s="38"/>
      <c r="M104" s="188"/>
      <c r="N104" s="189"/>
      <c r="O104" s="71"/>
      <c r="P104" s="71"/>
      <c r="Q104" s="71"/>
      <c r="R104" s="71"/>
      <c r="S104" s="71"/>
      <c r="T104" s="7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165</v>
      </c>
      <c r="AU104" s="18" t="s">
        <v>80</v>
      </c>
    </row>
    <row r="105" s="2" customFormat="1">
      <c r="A105" s="37"/>
      <c r="B105" s="38"/>
      <c r="C105" s="37"/>
      <c r="D105" s="185" t="s">
        <v>693</v>
      </c>
      <c r="E105" s="37"/>
      <c r="F105" s="226" t="s">
        <v>704</v>
      </c>
      <c r="G105" s="37"/>
      <c r="H105" s="37"/>
      <c r="I105" s="187"/>
      <c r="J105" s="37"/>
      <c r="K105" s="37"/>
      <c r="L105" s="38"/>
      <c r="M105" s="188"/>
      <c r="N105" s="189"/>
      <c r="O105" s="71"/>
      <c r="P105" s="71"/>
      <c r="Q105" s="71"/>
      <c r="R105" s="71"/>
      <c r="S105" s="71"/>
      <c r="T105" s="72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8" t="s">
        <v>693</v>
      </c>
      <c r="AU105" s="18" t="s">
        <v>80</v>
      </c>
    </row>
    <row r="106" s="12" customFormat="1" ht="25.92" customHeight="1">
      <c r="A106" s="12"/>
      <c r="B106" s="158"/>
      <c r="C106" s="12"/>
      <c r="D106" s="159" t="s">
        <v>71</v>
      </c>
      <c r="E106" s="160" t="s">
        <v>196</v>
      </c>
      <c r="F106" s="160" t="s">
        <v>705</v>
      </c>
      <c r="G106" s="12"/>
      <c r="H106" s="12"/>
      <c r="I106" s="161"/>
      <c r="J106" s="162">
        <f>BK106</f>
        <v>0</v>
      </c>
      <c r="K106" s="12"/>
      <c r="L106" s="158"/>
      <c r="M106" s="163"/>
      <c r="N106" s="164"/>
      <c r="O106" s="164"/>
      <c r="P106" s="165">
        <f>SUM(P107:P118)</f>
        <v>0</v>
      </c>
      <c r="Q106" s="164"/>
      <c r="R106" s="165">
        <f>SUM(R107:R118)</f>
        <v>0</v>
      </c>
      <c r="S106" s="164"/>
      <c r="T106" s="166">
        <f>SUM(T107:T118)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9" t="s">
        <v>80</v>
      </c>
      <c r="AT106" s="167" t="s">
        <v>71</v>
      </c>
      <c r="AU106" s="167" t="s">
        <v>72</v>
      </c>
      <c r="AY106" s="159" t="s">
        <v>156</v>
      </c>
      <c r="BK106" s="168">
        <f>SUM(BK107:BK118)</f>
        <v>0</v>
      </c>
    </row>
    <row r="107" s="2" customFormat="1" ht="24.15" customHeight="1">
      <c r="A107" s="37"/>
      <c r="B107" s="171"/>
      <c r="C107" s="172" t="s">
        <v>163</v>
      </c>
      <c r="D107" s="172" t="s">
        <v>158</v>
      </c>
      <c r="E107" s="173" t="s">
        <v>706</v>
      </c>
      <c r="F107" s="174" t="s">
        <v>707</v>
      </c>
      <c r="G107" s="175" t="s">
        <v>702</v>
      </c>
      <c r="H107" s="176">
        <v>4</v>
      </c>
      <c r="I107" s="177"/>
      <c r="J107" s="178">
        <f>ROUND(I107*H107,2)</f>
        <v>0</v>
      </c>
      <c r="K107" s="174" t="s">
        <v>3</v>
      </c>
      <c r="L107" s="38"/>
      <c r="M107" s="179" t="s">
        <v>3</v>
      </c>
      <c r="N107" s="180" t="s">
        <v>43</v>
      </c>
      <c r="O107" s="71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3" t="s">
        <v>163</v>
      </c>
      <c r="AT107" s="183" t="s">
        <v>158</v>
      </c>
      <c r="AU107" s="183" t="s">
        <v>80</v>
      </c>
      <c r="AY107" s="18" t="s">
        <v>156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8" t="s">
        <v>80</v>
      </c>
      <c r="BK107" s="184">
        <f>ROUND(I107*H107,2)</f>
        <v>0</v>
      </c>
      <c r="BL107" s="18" t="s">
        <v>163</v>
      </c>
      <c r="BM107" s="183" t="s">
        <v>708</v>
      </c>
    </row>
    <row r="108" s="2" customFormat="1">
      <c r="A108" s="37"/>
      <c r="B108" s="38"/>
      <c r="C108" s="37"/>
      <c r="D108" s="185" t="s">
        <v>165</v>
      </c>
      <c r="E108" s="37"/>
      <c r="F108" s="186" t="s">
        <v>707</v>
      </c>
      <c r="G108" s="37"/>
      <c r="H108" s="37"/>
      <c r="I108" s="187"/>
      <c r="J108" s="37"/>
      <c r="K108" s="37"/>
      <c r="L108" s="38"/>
      <c r="M108" s="188"/>
      <c r="N108" s="189"/>
      <c r="O108" s="71"/>
      <c r="P108" s="71"/>
      <c r="Q108" s="71"/>
      <c r="R108" s="71"/>
      <c r="S108" s="71"/>
      <c r="T108" s="7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165</v>
      </c>
      <c r="AU108" s="18" t="s">
        <v>80</v>
      </c>
    </row>
    <row r="109" s="2" customFormat="1">
      <c r="A109" s="37"/>
      <c r="B109" s="38"/>
      <c r="C109" s="37"/>
      <c r="D109" s="185" t="s">
        <v>693</v>
      </c>
      <c r="E109" s="37"/>
      <c r="F109" s="226" t="s">
        <v>709</v>
      </c>
      <c r="G109" s="37"/>
      <c r="H109" s="37"/>
      <c r="I109" s="187"/>
      <c r="J109" s="37"/>
      <c r="K109" s="37"/>
      <c r="L109" s="38"/>
      <c r="M109" s="188"/>
      <c r="N109" s="189"/>
      <c r="O109" s="71"/>
      <c r="P109" s="71"/>
      <c r="Q109" s="71"/>
      <c r="R109" s="71"/>
      <c r="S109" s="71"/>
      <c r="T109" s="72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8" t="s">
        <v>693</v>
      </c>
      <c r="AU109" s="18" t="s">
        <v>80</v>
      </c>
    </row>
    <row r="110" s="2" customFormat="1" ht="16.5" customHeight="1">
      <c r="A110" s="37"/>
      <c r="B110" s="171"/>
      <c r="C110" s="172" t="s">
        <v>184</v>
      </c>
      <c r="D110" s="172" t="s">
        <v>158</v>
      </c>
      <c r="E110" s="173" t="s">
        <v>710</v>
      </c>
      <c r="F110" s="174" t="s">
        <v>711</v>
      </c>
      <c r="G110" s="175" t="s">
        <v>702</v>
      </c>
      <c r="H110" s="176">
        <v>63.700000000000003</v>
      </c>
      <c r="I110" s="177"/>
      <c r="J110" s="178">
        <f>ROUND(I110*H110,2)</f>
        <v>0</v>
      </c>
      <c r="K110" s="174" t="s">
        <v>3</v>
      </c>
      <c r="L110" s="38"/>
      <c r="M110" s="179" t="s">
        <v>3</v>
      </c>
      <c r="N110" s="180" t="s">
        <v>43</v>
      </c>
      <c r="O110" s="71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3" t="s">
        <v>163</v>
      </c>
      <c r="AT110" s="183" t="s">
        <v>158</v>
      </c>
      <c r="AU110" s="183" t="s">
        <v>80</v>
      </c>
      <c r="AY110" s="18" t="s">
        <v>156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8" t="s">
        <v>80</v>
      </c>
      <c r="BK110" s="184">
        <f>ROUND(I110*H110,2)</f>
        <v>0</v>
      </c>
      <c r="BL110" s="18" t="s">
        <v>163</v>
      </c>
      <c r="BM110" s="183" t="s">
        <v>712</v>
      </c>
    </row>
    <row r="111" s="2" customFormat="1">
      <c r="A111" s="37"/>
      <c r="B111" s="38"/>
      <c r="C111" s="37"/>
      <c r="D111" s="185" t="s">
        <v>165</v>
      </c>
      <c r="E111" s="37"/>
      <c r="F111" s="186" t="s">
        <v>711</v>
      </c>
      <c r="G111" s="37"/>
      <c r="H111" s="37"/>
      <c r="I111" s="187"/>
      <c r="J111" s="37"/>
      <c r="K111" s="37"/>
      <c r="L111" s="38"/>
      <c r="M111" s="188"/>
      <c r="N111" s="189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165</v>
      </c>
      <c r="AU111" s="18" t="s">
        <v>80</v>
      </c>
    </row>
    <row r="112" s="2" customFormat="1">
      <c r="A112" s="37"/>
      <c r="B112" s="38"/>
      <c r="C112" s="37"/>
      <c r="D112" s="185" t="s">
        <v>693</v>
      </c>
      <c r="E112" s="37"/>
      <c r="F112" s="226" t="s">
        <v>713</v>
      </c>
      <c r="G112" s="37"/>
      <c r="H112" s="37"/>
      <c r="I112" s="187"/>
      <c r="J112" s="37"/>
      <c r="K112" s="37"/>
      <c r="L112" s="38"/>
      <c r="M112" s="188"/>
      <c r="N112" s="189"/>
      <c r="O112" s="71"/>
      <c r="P112" s="71"/>
      <c r="Q112" s="71"/>
      <c r="R112" s="71"/>
      <c r="S112" s="71"/>
      <c r="T112" s="72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8" t="s">
        <v>693</v>
      </c>
      <c r="AU112" s="18" t="s">
        <v>80</v>
      </c>
    </row>
    <row r="113" s="2" customFormat="1" ht="16.5" customHeight="1">
      <c r="A113" s="37"/>
      <c r="B113" s="171"/>
      <c r="C113" s="172" t="s">
        <v>190</v>
      </c>
      <c r="D113" s="172" t="s">
        <v>158</v>
      </c>
      <c r="E113" s="173" t="s">
        <v>714</v>
      </c>
      <c r="F113" s="174" t="s">
        <v>715</v>
      </c>
      <c r="G113" s="175" t="s">
        <v>702</v>
      </c>
      <c r="H113" s="176">
        <v>8</v>
      </c>
      <c r="I113" s="177"/>
      <c r="J113" s="178">
        <f>ROUND(I113*H113,2)</f>
        <v>0</v>
      </c>
      <c r="K113" s="174" t="s">
        <v>3</v>
      </c>
      <c r="L113" s="38"/>
      <c r="M113" s="179" t="s">
        <v>3</v>
      </c>
      <c r="N113" s="180" t="s">
        <v>43</v>
      </c>
      <c r="O113" s="71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3" t="s">
        <v>163</v>
      </c>
      <c r="AT113" s="183" t="s">
        <v>158</v>
      </c>
      <c r="AU113" s="183" t="s">
        <v>80</v>
      </c>
      <c r="AY113" s="18" t="s">
        <v>156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8" t="s">
        <v>80</v>
      </c>
      <c r="BK113" s="184">
        <f>ROUND(I113*H113,2)</f>
        <v>0</v>
      </c>
      <c r="BL113" s="18" t="s">
        <v>163</v>
      </c>
      <c r="BM113" s="183" t="s">
        <v>716</v>
      </c>
    </row>
    <row r="114" s="2" customFormat="1">
      <c r="A114" s="37"/>
      <c r="B114" s="38"/>
      <c r="C114" s="37"/>
      <c r="D114" s="185" t="s">
        <v>165</v>
      </c>
      <c r="E114" s="37"/>
      <c r="F114" s="186" t="s">
        <v>715</v>
      </c>
      <c r="G114" s="37"/>
      <c r="H114" s="37"/>
      <c r="I114" s="187"/>
      <c r="J114" s="37"/>
      <c r="K114" s="37"/>
      <c r="L114" s="38"/>
      <c r="M114" s="188"/>
      <c r="N114" s="189"/>
      <c r="O114" s="71"/>
      <c r="P114" s="71"/>
      <c r="Q114" s="71"/>
      <c r="R114" s="71"/>
      <c r="S114" s="71"/>
      <c r="T114" s="72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165</v>
      </c>
      <c r="AU114" s="18" t="s">
        <v>80</v>
      </c>
    </row>
    <row r="115" s="2" customFormat="1">
      <c r="A115" s="37"/>
      <c r="B115" s="38"/>
      <c r="C115" s="37"/>
      <c r="D115" s="185" t="s">
        <v>693</v>
      </c>
      <c r="E115" s="37"/>
      <c r="F115" s="226" t="s">
        <v>717</v>
      </c>
      <c r="G115" s="37"/>
      <c r="H115" s="37"/>
      <c r="I115" s="187"/>
      <c r="J115" s="37"/>
      <c r="K115" s="37"/>
      <c r="L115" s="38"/>
      <c r="M115" s="188"/>
      <c r="N115" s="189"/>
      <c r="O115" s="71"/>
      <c r="P115" s="71"/>
      <c r="Q115" s="71"/>
      <c r="R115" s="71"/>
      <c r="S115" s="71"/>
      <c r="T115" s="7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693</v>
      </c>
      <c r="AU115" s="18" t="s">
        <v>80</v>
      </c>
    </row>
    <row r="116" s="2" customFormat="1" ht="16.5" customHeight="1">
      <c r="A116" s="37"/>
      <c r="B116" s="171"/>
      <c r="C116" s="172" t="s">
        <v>196</v>
      </c>
      <c r="D116" s="172" t="s">
        <v>158</v>
      </c>
      <c r="E116" s="173" t="s">
        <v>718</v>
      </c>
      <c r="F116" s="174" t="s">
        <v>719</v>
      </c>
      <c r="G116" s="175" t="s">
        <v>702</v>
      </c>
      <c r="H116" s="176">
        <v>4.7999999999999998</v>
      </c>
      <c r="I116" s="177"/>
      <c r="J116" s="178">
        <f>ROUND(I116*H116,2)</f>
        <v>0</v>
      </c>
      <c r="K116" s="174" t="s">
        <v>3</v>
      </c>
      <c r="L116" s="38"/>
      <c r="M116" s="179" t="s">
        <v>3</v>
      </c>
      <c r="N116" s="180" t="s">
        <v>43</v>
      </c>
      <c r="O116" s="71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3" t="s">
        <v>163</v>
      </c>
      <c r="AT116" s="183" t="s">
        <v>158</v>
      </c>
      <c r="AU116" s="183" t="s">
        <v>80</v>
      </c>
      <c r="AY116" s="18" t="s">
        <v>156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8" t="s">
        <v>80</v>
      </c>
      <c r="BK116" s="184">
        <f>ROUND(I116*H116,2)</f>
        <v>0</v>
      </c>
      <c r="BL116" s="18" t="s">
        <v>163</v>
      </c>
      <c r="BM116" s="183" t="s">
        <v>720</v>
      </c>
    </row>
    <row r="117" s="2" customFormat="1">
      <c r="A117" s="37"/>
      <c r="B117" s="38"/>
      <c r="C117" s="37"/>
      <c r="D117" s="185" t="s">
        <v>165</v>
      </c>
      <c r="E117" s="37"/>
      <c r="F117" s="186" t="s">
        <v>719</v>
      </c>
      <c r="G117" s="37"/>
      <c r="H117" s="37"/>
      <c r="I117" s="187"/>
      <c r="J117" s="37"/>
      <c r="K117" s="37"/>
      <c r="L117" s="38"/>
      <c r="M117" s="188"/>
      <c r="N117" s="189"/>
      <c r="O117" s="71"/>
      <c r="P117" s="71"/>
      <c r="Q117" s="71"/>
      <c r="R117" s="71"/>
      <c r="S117" s="71"/>
      <c r="T117" s="7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165</v>
      </c>
      <c r="AU117" s="18" t="s">
        <v>80</v>
      </c>
    </row>
    <row r="118" s="2" customFormat="1">
      <c r="A118" s="37"/>
      <c r="B118" s="38"/>
      <c r="C118" s="37"/>
      <c r="D118" s="185" t="s">
        <v>693</v>
      </c>
      <c r="E118" s="37"/>
      <c r="F118" s="226" t="s">
        <v>721</v>
      </c>
      <c r="G118" s="37"/>
      <c r="H118" s="37"/>
      <c r="I118" s="187"/>
      <c r="J118" s="37"/>
      <c r="K118" s="37"/>
      <c r="L118" s="38"/>
      <c r="M118" s="188"/>
      <c r="N118" s="189"/>
      <c r="O118" s="71"/>
      <c r="P118" s="71"/>
      <c r="Q118" s="71"/>
      <c r="R118" s="71"/>
      <c r="S118" s="71"/>
      <c r="T118" s="72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693</v>
      </c>
      <c r="AU118" s="18" t="s">
        <v>80</v>
      </c>
    </row>
    <row r="119" s="12" customFormat="1" ht="25.92" customHeight="1">
      <c r="A119" s="12"/>
      <c r="B119" s="158"/>
      <c r="C119" s="12"/>
      <c r="D119" s="159" t="s">
        <v>71</v>
      </c>
      <c r="E119" s="160" t="s">
        <v>154</v>
      </c>
      <c r="F119" s="160" t="s">
        <v>155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P120+P127+P137+P147+P166</f>
        <v>0</v>
      </c>
      <c r="Q119" s="164"/>
      <c r="R119" s="165">
        <f>R120+R127+R137+R147+R166</f>
        <v>0</v>
      </c>
      <c r="S119" s="164"/>
      <c r="T119" s="166">
        <f>T120+T127+T137+T147+T166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80</v>
      </c>
      <c r="AT119" s="167" t="s">
        <v>71</v>
      </c>
      <c r="AU119" s="167" t="s">
        <v>72</v>
      </c>
      <c r="AY119" s="159" t="s">
        <v>156</v>
      </c>
      <c r="BK119" s="168">
        <f>BK120+BK127+BK137+BK147+BK166</f>
        <v>0</v>
      </c>
    </row>
    <row r="120" s="12" customFormat="1" ht="22.8" customHeight="1">
      <c r="A120" s="12"/>
      <c r="B120" s="158"/>
      <c r="C120" s="12"/>
      <c r="D120" s="159" t="s">
        <v>71</v>
      </c>
      <c r="E120" s="169" t="s">
        <v>80</v>
      </c>
      <c r="F120" s="169" t="s">
        <v>157</v>
      </c>
      <c r="G120" s="12"/>
      <c r="H120" s="12"/>
      <c r="I120" s="161"/>
      <c r="J120" s="170">
        <f>BK120</f>
        <v>0</v>
      </c>
      <c r="K120" s="12"/>
      <c r="L120" s="158"/>
      <c r="M120" s="163"/>
      <c r="N120" s="164"/>
      <c r="O120" s="164"/>
      <c r="P120" s="165">
        <f>SUM(P121:P126)</f>
        <v>0</v>
      </c>
      <c r="Q120" s="164"/>
      <c r="R120" s="165">
        <f>SUM(R121:R126)</f>
        <v>0</v>
      </c>
      <c r="S120" s="164"/>
      <c r="T120" s="166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80</v>
      </c>
      <c r="AT120" s="167" t="s">
        <v>71</v>
      </c>
      <c r="AU120" s="167" t="s">
        <v>80</v>
      </c>
      <c r="AY120" s="159" t="s">
        <v>156</v>
      </c>
      <c r="BK120" s="168">
        <f>SUM(BK121:BK126)</f>
        <v>0</v>
      </c>
    </row>
    <row r="121" s="2" customFormat="1" ht="24.15" customHeight="1">
      <c r="A121" s="37"/>
      <c r="B121" s="171"/>
      <c r="C121" s="172" t="s">
        <v>203</v>
      </c>
      <c r="D121" s="172" t="s">
        <v>158</v>
      </c>
      <c r="E121" s="173" t="s">
        <v>722</v>
      </c>
      <c r="F121" s="174" t="s">
        <v>723</v>
      </c>
      <c r="G121" s="175" t="s">
        <v>724</v>
      </c>
      <c r="H121" s="176">
        <v>12.375</v>
      </c>
      <c r="I121" s="177"/>
      <c r="J121" s="178">
        <f>ROUND(I121*H121,2)</f>
        <v>0</v>
      </c>
      <c r="K121" s="174" t="s">
        <v>3</v>
      </c>
      <c r="L121" s="38"/>
      <c r="M121" s="179" t="s">
        <v>3</v>
      </c>
      <c r="N121" s="180" t="s">
        <v>43</v>
      </c>
      <c r="O121" s="71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3" t="s">
        <v>163</v>
      </c>
      <c r="AT121" s="183" t="s">
        <v>158</v>
      </c>
      <c r="AU121" s="183" t="s">
        <v>82</v>
      </c>
      <c r="AY121" s="18" t="s">
        <v>156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8" t="s">
        <v>80</v>
      </c>
      <c r="BK121" s="184">
        <f>ROUND(I121*H121,2)</f>
        <v>0</v>
      </c>
      <c r="BL121" s="18" t="s">
        <v>163</v>
      </c>
      <c r="BM121" s="183" t="s">
        <v>725</v>
      </c>
    </row>
    <row r="122" s="2" customFormat="1">
      <c r="A122" s="37"/>
      <c r="B122" s="38"/>
      <c r="C122" s="37"/>
      <c r="D122" s="185" t="s">
        <v>165</v>
      </c>
      <c r="E122" s="37"/>
      <c r="F122" s="186" t="s">
        <v>723</v>
      </c>
      <c r="G122" s="37"/>
      <c r="H122" s="37"/>
      <c r="I122" s="187"/>
      <c r="J122" s="37"/>
      <c r="K122" s="37"/>
      <c r="L122" s="38"/>
      <c r="M122" s="188"/>
      <c r="N122" s="189"/>
      <c r="O122" s="71"/>
      <c r="P122" s="71"/>
      <c r="Q122" s="71"/>
      <c r="R122" s="71"/>
      <c r="S122" s="71"/>
      <c r="T122" s="72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165</v>
      </c>
      <c r="AU122" s="18" t="s">
        <v>82</v>
      </c>
    </row>
    <row r="123" s="2" customFormat="1">
      <c r="A123" s="37"/>
      <c r="B123" s="38"/>
      <c r="C123" s="37"/>
      <c r="D123" s="185" t="s">
        <v>693</v>
      </c>
      <c r="E123" s="37"/>
      <c r="F123" s="226" t="s">
        <v>726</v>
      </c>
      <c r="G123" s="37"/>
      <c r="H123" s="37"/>
      <c r="I123" s="187"/>
      <c r="J123" s="37"/>
      <c r="K123" s="37"/>
      <c r="L123" s="38"/>
      <c r="M123" s="188"/>
      <c r="N123" s="189"/>
      <c r="O123" s="71"/>
      <c r="P123" s="71"/>
      <c r="Q123" s="71"/>
      <c r="R123" s="71"/>
      <c r="S123" s="71"/>
      <c r="T123" s="72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693</v>
      </c>
      <c r="AU123" s="18" t="s">
        <v>82</v>
      </c>
    </row>
    <row r="124" s="2" customFormat="1" ht="24.15" customHeight="1">
      <c r="A124" s="37"/>
      <c r="B124" s="171"/>
      <c r="C124" s="172" t="s">
        <v>209</v>
      </c>
      <c r="D124" s="172" t="s">
        <v>158</v>
      </c>
      <c r="E124" s="173" t="s">
        <v>727</v>
      </c>
      <c r="F124" s="174" t="s">
        <v>728</v>
      </c>
      <c r="G124" s="175" t="s">
        <v>724</v>
      </c>
      <c r="H124" s="176">
        <v>21.600000000000001</v>
      </c>
      <c r="I124" s="177"/>
      <c r="J124" s="178">
        <f>ROUND(I124*H124,2)</f>
        <v>0</v>
      </c>
      <c r="K124" s="174" t="s">
        <v>3</v>
      </c>
      <c r="L124" s="38"/>
      <c r="M124" s="179" t="s">
        <v>3</v>
      </c>
      <c r="N124" s="180" t="s">
        <v>43</v>
      </c>
      <c r="O124" s="71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163</v>
      </c>
      <c r="AT124" s="183" t="s">
        <v>158</v>
      </c>
      <c r="AU124" s="183" t="s">
        <v>82</v>
      </c>
      <c r="AY124" s="18" t="s">
        <v>156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8" t="s">
        <v>80</v>
      </c>
      <c r="BK124" s="184">
        <f>ROUND(I124*H124,2)</f>
        <v>0</v>
      </c>
      <c r="BL124" s="18" t="s">
        <v>163</v>
      </c>
      <c r="BM124" s="183" t="s">
        <v>729</v>
      </c>
    </row>
    <row r="125" s="2" customFormat="1">
      <c r="A125" s="37"/>
      <c r="B125" s="38"/>
      <c r="C125" s="37"/>
      <c r="D125" s="185" t="s">
        <v>165</v>
      </c>
      <c r="E125" s="37"/>
      <c r="F125" s="186" t="s">
        <v>728</v>
      </c>
      <c r="G125" s="37"/>
      <c r="H125" s="37"/>
      <c r="I125" s="187"/>
      <c r="J125" s="37"/>
      <c r="K125" s="37"/>
      <c r="L125" s="38"/>
      <c r="M125" s="188"/>
      <c r="N125" s="189"/>
      <c r="O125" s="71"/>
      <c r="P125" s="71"/>
      <c r="Q125" s="71"/>
      <c r="R125" s="71"/>
      <c r="S125" s="71"/>
      <c r="T125" s="72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165</v>
      </c>
      <c r="AU125" s="18" t="s">
        <v>82</v>
      </c>
    </row>
    <row r="126" s="2" customFormat="1">
      <c r="A126" s="37"/>
      <c r="B126" s="38"/>
      <c r="C126" s="37"/>
      <c r="D126" s="185" t="s">
        <v>693</v>
      </c>
      <c r="E126" s="37"/>
      <c r="F126" s="226" t="s">
        <v>730</v>
      </c>
      <c r="G126" s="37"/>
      <c r="H126" s="37"/>
      <c r="I126" s="187"/>
      <c r="J126" s="37"/>
      <c r="K126" s="37"/>
      <c r="L126" s="38"/>
      <c r="M126" s="188"/>
      <c r="N126" s="189"/>
      <c r="O126" s="71"/>
      <c r="P126" s="71"/>
      <c r="Q126" s="71"/>
      <c r="R126" s="71"/>
      <c r="S126" s="71"/>
      <c r="T126" s="72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693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71</v>
      </c>
      <c r="E127" s="169" t="s">
        <v>82</v>
      </c>
      <c r="F127" s="169" t="s">
        <v>731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SUM(P128:P136)</f>
        <v>0</v>
      </c>
      <c r="Q127" s="164"/>
      <c r="R127" s="165">
        <f>SUM(R128:R136)</f>
        <v>0</v>
      </c>
      <c r="S127" s="164"/>
      <c r="T127" s="166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80</v>
      </c>
      <c r="AT127" s="167" t="s">
        <v>71</v>
      </c>
      <c r="AU127" s="167" t="s">
        <v>80</v>
      </c>
      <c r="AY127" s="159" t="s">
        <v>156</v>
      </c>
      <c r="BK127" s="168">
        <f>SUM(BK128:BK136)</f>
        <v>0</v>
      </c>
    </row>
    <row r="128" s="2" customFormat="1" ht="24.15" customHeight="1">
      <c r="A128" s="37"/>
      <c r="B128" s="171"/>
      <c r="C128" s="172" t="s">
        <v>215</v>
      </c>
      <c r="D128" s="172" t="s">
        <v>158</v>
      </c>
      <c r="E128" s="173" t="s">
        <v>732</v>
      </c>
      <c r="F128" s="174" t="s">
        <v>733</v>
      </c>
      <c r="G128" s="175" t="s">
        <v>443</v>
      </c>
      <c r="H128" s="176">
        <v>20</v>
      </c>
      <c r="I128" s="177"/>
      <c r="J128" s="178">
        <f>ROUND(I128*H128,2)</f>
        <v>0</v>
      </c>
      <c r="K128" s="174" t="s">
        <v>3</v>
      </c>
      <c r="L128" s="38"/>
      <c r="M128" s="179" t="s">
        <v>3</v>
      </c>
      <c r="N128" s="180" t="s">
        <v>43</v>
      </c>
      <c r="O128" s="71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3" t="s">
        <v>163</v>
      </c>
      <c r="AT128" s="183" t="s">
        <v>158</v>
      </c>
      <c r="AU128" s="183" t="s">
        <v>82</v>
      </c>
      <c r="AY128" s="18" t="s">
        <v>156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8" t="s">
        <v>80</v>
      </c>
      <c r="BK128" s="184">
        <f>ROUND(I128*H128,2)</f>
        <v>0</v>
      </c>
      <c r="BL128" s="18" t="s">
        <v>163</v>
      </c>
      <c r="BM128" s="183" t="s">
        <v>734</v>
      </c>
    </row>
    <row r="129" s="2" customFormat="1">
      <c r="A129" s="37"/>
      <c r="B129" s="38"/>
      <c r="C129" s="37"/>
      <c r="D129" s="185" t="s">
        <v>165</v>
      </c>
      <c r="E129" s="37"/>
      <c r="F129" s="186" t="s">
        <v>733</v>
      </c>
      <c r="G129" s="37"/>
      <c r="H129" s="37"/>
      <c r="I129" s="187"/>
      <c r="J129" s="37"/>
      <c r="K129" s="37"/>
      <c r="L129" s="38"/>
      <c r="M129" s="188"/>
      <c r="N129" s="189"/>
      <c r="O129" s="71"/>
      <c r="P129" s="71"/>
      <c r="Q129" s="71"/>
      <c r="R129" s="71"/>
      <c r="S129" s="71"/>
      <c r="T129" s="72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165</v>
      </c>
      <c r="AU129" s="18" t="s">
        <v>82</v>
      </c>
    </row>
    <row r="130" s="2" customFormat="1">
      <c r="A130" s="37"/>
      <c r="B130" s="38"/>
      <c r="C130" s="37"/>
      <c r="D130" s="185" t="s">
        <v>693</v>
      </c>
      <c r="E130" s="37"/>
      <c r="F130" s="226" t="s">
        <v>735</v>
      </c>
      <c r="G130" s="37"/>
      <c r="H130" s="37"/>
      <c r="I130" s="187"/>
      <c r="J130" s="37"/>
      <c r="K130" s="37"/>
      <c r="L130" s="38"/>
      <c r="M130" s="188"/>
      <c r="N130" s="189"/>
      <c r="O130" s="71"/>
      <c r="P130" s="71"/>
      <c r="Q130" s="71"/>
      <c r="R130" s="71"/>
      <c r="S130" s="71"/>
      <c r="T130" s="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693</v>
      </c>
      <c r="AU130" s="18" t="s">
        <v>82</v>
      </c>
    </row>
    <row r="131" s="2" customFormat="1" ht="24.15" customHeight="1">
      <c r="A131" s="37"/>
      <c r="B131" s="171"/>
      <c r="C131" s="172" t="s">
        <v>221</v>
      </c>
      <c r="D131" s="172" t="s">
        <v>158</v>
      </c>
      <c r="E131" s="173" t="s">
        <v>736</v>
      </c>
      <c r="F131" s="174" t="s">
        <v>737</v>
      </c>
      <c r="G131" s="175" t="s">
        <v>724</v>
      </c>
      <c r="H131" s="176">
        <v>6.2999999999999998</v>
      </c>
      <c r="I131" s="177"/>
      <c r="J131" s="178">
        <f>ROUND(I131*H131,2)</f>
        <v>0</v>
      </c>
      <c r="K131" s="174" t="s">
        <v>3</v>
      </c>
      <c r="L131" s="38"/>
      <c r="M131" s="179" t="s">
        <v>3</v>
      </c>
      <c r="N131" s="180" t="s">
        <v>43</v>
      </c>
      <c r="O131" s="71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163</v>
      </c>
      <c r="AT131" s="183" t="s">
        <v>158</v>
      </c>
      <c r="AU131" s="183" t="s">
        <v>82</v>
      </c>
      <c r="AY131" s="18" t="s">
        <v>156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80</v>
      </c>
      <c r="BK131" s="184">
        <f>ROUND(I131*H131,2)</f>
        <v>0</v>
      </c>
      <c r="BL131" s="18" t="s">
        <v>163</v>
      </c>
      <c r="BM131" s="183" t="s">
        <v>738</v>
      </c>
    </row>
    <row r="132" s="2" customFormat="1">
      <c r="A132" s="37"/>
      <c r="B132" s="38"/>
      <c r="C132" s="37"/>
      <c r="D132" s="185" t="s">
        <v>165</v>
      </c>
      <c r="E132" s="37"/>
      <c r="F132" s="186" t="s">
        <v>737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165</v>
      </c>
      <c r="AU132" s="18" t="s">
        <v>82</v>
      </c>
    </row>
    <row r="133" s="2" customFormat="1">
      <c r="A133" s="37"/>
      <c r="B133" s="38"/>
      <c r="C133" s="37"/>
      <c r="D133" s="185" t="s">
        <v>693</v>
      </c>
      <c r="E133" s="37"/>
      <c r="F133" s="226" t="s">
        <v>739</v>
      </c>
      <c r="G133" s="37"/>
      <c r="H133" s="37"/>
      <c r="I133" s="187"/>
      <c r="J133" s="37"/>
      <c r="K133" s="37"/>
      <c r="L133" s="38"/>
      <c r="M133" s="188"/>
      <c r="N133" s="189"/>
      <c r="O133" s="71"/>
      <c r="P133" s="71"/>
      <c r="Q133" s="71"/>
      <c r="R133" s="71"/>
      <c r="S133" s="71"/>
      <c r="T133" s="7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693</v>
      </c>
      <c r="AU133" s="18" t="s">
        <v>82</v>
      </c>
    </row>
    <row r="134" s="2" customFormat="1" ht="24.15" customHeight="1">
      <c r="A134" s="37"/>
      <c r="B134" s="171"/>
      <c r="C134" s="172" t="s">
        <v>227</v>
      </c>
      <c r="D134" s="172" t="s">
        <v>158</v>
      </c>
      <c r="E134" s="173" t="s">
        <v>740</v>
      </c>
      <c r="F134" s="174" t="s">
        <v>741</v>
      </c>
      <c r="G134" s="175" t="s">
        <v>443</v>
      </c>
      <c r="H134" s="176">
        <v>11</v>
      </c>
      <c r="I134" s="177"/>
      <c r="J134" s="178">
        <f>ROUND(I134*H134,2)</f>
        <v>0</v>
      </c>
      <c r="K134" s="174" t="s">
        <v>3</v>
      </c>
      <c r="L134" s="38"/>
      <c r="M134" s="179" t="s">
        <v>3</v>
      </c>
      <c r="N134" s="180" t="s">
        <v>43</v>
      </c>
      <c r="O134" s="71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3" t="s">
        <v>163</v>
      </c>
      <c r="AT134" s="183" t="s">
        <v>158</v>
      </c>
      <c r="AU134" s="183" t="s">
        <v>82</v>
      </c>
      <c r="AY134" s="18" t="s">
        <v>156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8" t="s">
        <v>80</v>
      </c>
      <c r="BK134" s="184">
        <f>ROUND(I134*H134,2)</f>
        <v>0</v>
      </c>
      <c r="BL134" s="18" t="s">
        <v>163</v>
      </c>
      <c r="BM134" s="183" t="s">
        <v>742</v>
      </c>
    </row>
    <row r="135" s="2" customFormat="1">
      <c r="A135" s="37"/>
      <c r="B135" s="38"/>
      <c r="C135" s="37"/>
      <c r="D135" s="185" t="s">
        <v>165</v>
      </c>
      <c r="E135" s="37"/>
      <c r="F135" s="186" t="s">
        <v>741</v>
      </c>
      <c r="G135" s="37"/>
      <c r="H135" s="37"/>
      <c r="I135" s="187"/>
      <c r="J135" s="37"/>
      <c r="K135" s="37"/>
      <c r="L135" s="38"/>
      <c r="M135" s="188"/>
      <c r="N135" s="189"/>
      <c r="O135" s="71"/>
      <c r="P135" s="71"/>
      <c r="Q135" s="71"/>
      <c r="R135" s="71"/>
      <c r="S135" s="71"/>
      <c r="T135" s="72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165</v>
      </c>
      <c r="AU135" s="18" t="s">
        <v>82</v>
      </c>
    </row>
    <row r="136" s="2" customFormat="1">
      <c r="A136" s="37"/>
      <c r="B136" s="38"/>
      <c r="C136" s="37"/>
      <c r="D136" s="185" t="s">
        <v>693</v>
      </c>
      <c r="E136" s="37"/>
      <c r="F136" s="226" t="s">
        <v>743</v>
      </c>
      <c r="G136" s="37"/>
      <c r="H136" s="37"/>
      <c r="I136" s="187"/>
      <c r="J136" s="37"/>
      <c r="K136" s="37"/>
      <c r="L136" s="38"/>
      <c r="M136" s="188"/>
      <c r="N136" s="189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693</v>
      </c>
      <c r="AU136" s="18" t="s">
        <v>82</v>
      </c>
    </row>
    <row r="137" s="12" customFormat="1" ht="22.8" customHeight="1">
      <c r="A137" s="12"/>
      <c r="B137" s="158"/>
      <c r="C137" s="12"/>
      <c r="D137" s="159" t="s">
        <v>71</v>
      </c>
      <c r="E137" s="169" t="s">
        <v>177</v>
      </c>
      <c r="F137" s="169" t="s">
        <v>744</v>
      </c>
      <c r="G137" s="12"/>
      <c r="H137" s="12"/>
      <c r="I137" s="161"/>
      <c r="J137" s="170">
        <f>BK137</f>
        <v>0</v>
      </c>
      <c r="K137" s="12"/>
      <c r="L137" s="158"/>
      <c r="M137" s="163"/>
      <c r="N137" s="164"/>
      <c r="O137" s="164"/>
      <c r="P137" s="165">
        <f>SUM(P138:P146)</f>
        <v>0</v>
      </c>
      <c r="Q137" s="164"/>
      <c r="R137" s="165">
        <f>SUM(R138:R146)</f>
        <v>0</v>
      </c>
      <c r="S137" s="164"/>
      <c r="T137" s="166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9" t="s">
        <v>80</v>
      </c>
      <c r="AT137" s="167" t="s">
        <v>71</v>
      </c>
      <c r="AU137" s="167" t="s">
        <v>80</v>
      </c>
      <c r="AY137" s="159" t="s">
        <v>156</v>
      </c>
      <c r="BK137" s="168">
        <f>SUM(BK138:BK146)</f>
        <v>0</v>
      </c>
    </row>
    <row r="138" s="2" customFormat="1" ht="16.5" customHeight="1">
      <c r="A138" s="37"/>
      <c r="B138" s="171"/>
      <c r="C138" s="172" t="s">
        <v>233</v>
      </c>
      <c r="D138" s="172" t="s">
        <v>158</v>
      </c>
      <c r="E138" s="173" t="s">
        <v>745</v>
      </c>
      <c r="F138" s="174" t="s">
        <v>746</v>
      </c>
      <c r="G138" s="175" t="s">
        <v>724</v>
      </c>
      <c r="H138" s="176">
        <v>54</v>
      </c>
      <c r="I138" s="177"/>
      <c r="J138" s="178">
        <f>ROUND(I138*H138,2)</f>
        <v>0</v>
      </c>
      <c r="K138" s="174" t="s">
        <v>3</v>
      </c>
      <c r="L138" s="38"/>
      <c r="M138" s="179" t="s">
        <v>3</v>
      </c>
      <c r="N138" s="180" t="s">
        <v>43</v>
      </c>
      <c r="O138" s="71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163</v>
      </c>
      <c r="AT138" s="183" t="s">
        <v>158</v>
      </c>
      <c r="AU138" s="183" t="s">
        <v>82</v>
      </c>
      <c r="AY138" s="18" t="s">
        <v>156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80</v>
      </c>
      <c r="BK138" s="184">
        <f>ROUND(I138*H138,2)</f>
        <v>0</v>
      </c>
      <c r="BL138" s="18" t="s">
        <v>163</v>
      </c>
      <c r="BM138" s="183" t="s">
        <v>747</v>
      </c>
    </row>
    <row r="139" s="2" customFormat="1">
      <c r="A139" s="37"/>
      <c r="B139" s="38"/>
      <c r="C139" s="37"/>
      <c r="D139" s="185" t="s">
        <v>165</v>
      </c>
      <c r="E139" s="37"/>
      <c r="F139" s="186" t="s">
        <v>746</v>
      </c>
      <c r="G139" s="37"/>
      <c r="H139" s="37"/>
      <c r="I139" s="187"/>
      <c r="J139" s="37"/>
      <c r="K139" s="37"/>
      <c r="L139" s="38"/>
      <c r="M139" s="188"/>
      <c r="N139" s="189"/>
      <c r="O139" s="71"/>
      <c r="P139" s="71"/>
      <c r="Q139" s="71"/>
      <c r="R139" s="71"/>
      <c r="S139" s="71"/>
      <c r="T139" s="72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165</v>
      </c>
      <c r="AU139" s="18" t="s">
        <v>82</v>
      </c>
    </row>
    <row r="140" s="2" customFormat="1">
      <c r="A140" s="37"/>
      <c r="B140" s="38"/>
      <c r="C140" s="37"/>
      <c r="D140" s="185" t="s">
        <v>693</v>
      </c>
      <c r="E140" s="37"/>
      <c r="F140" s="226" t="s">
        <v>748</v>
      </c>
      <c r="G140" s="37"/>
      <c r="H140" s="37"/>
      <c r="I140" s="187"/>
      <c r="J140" s="37"/>
      <c r="K140" s="37"/>
      <c r="L140" s="38"/>
      <c r="M140" s="188"/>
      <c r="N140" s="189"/>
      <c r="O140" s="71"/>
      <c r="P140" s="71"/>
      <c r="Q140" s="71"/>
      <c r="R140" s="71"/>
      <c r="S140" s="71"/>
      <c r="T140" s="72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693</v>
      </c>
      <c r="AU140" s="18" t="s">
        <v>82</v>
      </c>
    </row>
    <row r="141" s="2" customFormat="1" ht="24.15" customHeight="1">
      <c r="A141" s="37"/>
      <c r="B141" s="171"/>
      <c r="C141" s="172" t="s">
        <v>239</v>
      </c>
      <c r="D141" s="172" t="s">
        <v>158</v>
      </c>
      <c r="E141" s="173" t="s">
        <v>749</v>
      </c>
      <c r="F141" s="174" t="s">
        <v>750</v>
      </c>
      <c r="G141" s="175" t="s">
        <v>724</v>
      </c>
      <c r="H141" s="176">
        <v>5.5999999999999996</v>
      </c>
      <c r="I141" s="177"/>
      <c r="J141" s="178">
        <f>ROUND(I141*H141,2)</f>
        <v>0</v>
      </c>
      <c r="K141" s="174" t="s">
        <v>3</v>
      </c>
      <c r="L141" s="38"/>
      <c r="M141" s="179" t="s">
        <v>3</v>
      </c>
      <c r="N141" s="180" t="s">
        <v>43</v>
      </c>
      <c r="O141" s="71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3" t="s">
        <v>163</v>
      </c>
      <c r="AT141" s="183" t="s">
        <v>158</v>
      </c>
      <c r="AU141" s="183" t="s">
        <v>82</v>
      </c>
      <c r="AY141" s="18" t="s">
        <v>156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8" t="s">
        <v>80</v>
      </c>
      <c r="BK141" s="184">
        <f>ROUND(I141*H141,2)</f>
        <v>0</v>
      </c>
      <c r="BL141" s="18" t="s">
        <v>163</v>
      </c>
      <c r="BM141" s="183" t="s">
        <v>751</v>
      </c>
    </row>
    <row r="142" s="2" customFormat="1">
      <c r="A142" s="37"/>
      <c r="B142" s="38"/>
      <c r="C142" s="37"/>
      <c r="D142" s="185" t="s">
        <v>165</v>
      </c>
      <c r="E142" s="37"/>
      <c r="F142" s="186" t="s">
        <v>750</v>
      </c>
      <c r="G142" s="37"/>
      <c r="H142" s="37"/>
      <c r="I142" s="187"/>
      <c r="J142" s="37"/>
      <c r="K142" s="37"/>
      <c r="L142" s="38"/>
      <c r="M142" s="188"/>
      <c r="N142" s="189"/>
      <c r="O142" s="71"/>
      <c r="P142" s="71"/>
      <c r="Q142" s="71"/>
      <c r="R142" s="71"/>
      <c r="S142" s="71"/>
      <c r="T142" s="7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165</v>
      </c>
      <c r="AU142" s="18" t="s">
        <v>82</v>
      </c>
    </row>
    <row r="143" s="2" customFormat="1">
      <c r="A143" s="37"/>
      <c r="B143" s="38"/>
      <c r="C143" s="37"/>
      <c r="D143" s="185" t="s">
        <v>693</v>
      </c>
      <c r="E143" s="37"/>
      <c r="F143" s="226" t="s">
        <v>752</v>
      </c>
      <c r="G143" s="37"/>
      <c r="H143" s="37"/>
      <c r="I143" s="187"/>
      <c r="J143" s="37"/>
      <c r="K143" s="37"/>
      <c r="L143" s="38"/>
      <c r="M143" s="188"/>
      <c r="N143" s="189"/>
      <c r="O143" s="71"/>
      <c r="P143" s="71"/>
      <c r="Q143" s="71"/>
      <c r="R143" s="71"/>
      <c r="S143" s="71"/>
      <c r="T143" s="72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693</v>
      </c>
      <c r="AU143" s="18" t="s">
        <v>82</v>
      </c>
    </row>
    <row r="144" s="2" customFormat="1" ht="24.15" customHeight="1">
      <c r="A144" s="37"/>
      <c r="B144" s="171"/>
      <c r="C144" s="172" t="s">
        <v>9</v>
      </c>
      <c r="D144" s="172" t="s">
        <v>158</v>
      </c>
      <c r="E144" s="173" t="s">
        <v>753</v>
      </c>
      <c r="F144" s="174" t="s">
        <v>754</v>
      </c>
      <c r="G144" s="175" t="s">
        <v>755</v>
      </c>
      <c r="H144" s="176">
        <v>0.879</v>
      </c>
      <c r="I144" s="177"/>
      <c r="J144" s="178">
        <f>ROUND(I144*H144,2)</f>
        <v>0</v>
      </c>
      <c r="K144" s="174" t="s">
        <v>3</v>
      </c>
      <c r="L144" s="38"/>
      <c r="M144" s="179" t="s">
        <v>3</v>
      </c>
      <c r="N144" s="180" t="s">
        <v>43</v>
      </c>
      <c r="O144" s="71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3" t="s">
        <v>163</v>
      </c>
      <c r="AT144" s="183" t="s">
        <v>158</v>
      </c>
      <c r="AU144" s="183" t="s">
        <v>82</v>
      </c>
      <c r="AY144" s="18" t="s">
        <v>156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8" t="s">
        <v>80</v>
      </c>
      <c r="BK144" s="184">
        <f>ROUND(I144*H144,2)</f>
        <v>0</v>
      </c>
      <c r="BL144" s="18" t="s">
        <v>163</v>
      </c>
      <c r="BM144" s="183" t="s">
        <v>756</v>
      </c>
    </row>
    <row r="145" s="2" customFormat="1">
      <c r="A145" s="37"/>
      <c r="B145" s="38"/>
      <c r="C145" s="37"/>
      <c r="D145" s="185" t="s">
        <v>165</v>
      </c>
      <c r="E145" s="37"/>
      <c r="F145" s="186" t="s">
        <v>754</v>
      </c>
      <c r="G145" s="37"/>
      <c r="H145" s="37"/>
      <c r="I145" s="187"/>
      <c r="J145" s="37"/>
      <c r="K145" s="37"/>
      <c r="L145" s="38"/>
      <c r="M145" s="188"/>
      <c r="N145" s="189"/>
      <c r="O145" s="71"/>
      <c r="P145" s="71"/>
      <c r="Q145" s="71"/>
      <c r="R145" s="71"/>
      <c r="S145" s="71"/>
      <c r="T145" s="7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165</v>
      </c>
      <c r="AU145" s="18" t="s">
        <v>82</v>
      </c>
    </row>
    <row r="146" s="2" customFormat="1">
      <c r="A146" s="37"/>
      <c r="B146" s="38"/>
      <c r="C146" s="37"/>
      <c r="D146" s="185" t="s">
        <v>693</v>
      </c>
      <c r="E146" s="37"/>
      <c r="F146" s="226" t="s">
        <v>757</v>
      </c>
      <c r="G146" s="37"/>
      <c r="H146" s="37"/>
      <c r="I146" s="187"/>
      <c r="J146" s="37"/>
      <c r="K146" s="37"/>
      <c r="L146" s="38"/>
      <c r="M146" s="188"/>
      <c r="N146" s="189"/>
      <c r="O146" s="71"/>
      <c r="P146" s="71"/>
      <c r="Q146" s="71"/>
      <c r="R146" s="71"/>
      <c r="S146" s="71"/>
      <c r="T146" s="7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693</v>
      </c>
      <c r="AU146" s="18" t="s">
        <v>82</v>
      </c>
    </row>
    <row r="147" s="12" customFormat="1" ht="22.8" customHeight="1">
      <c r="A147" s="12"/>
      <c r="B147" s="158"/>
      <c r="C147" s="12"/>
      <c r="D147" s="159" t="s">
        <v>71</v>
      </c>
      <c r="E147" s="169" t="s">
        <v>163</v>
      </c>
      <c r="F147" s="169" t="s">
        <v>758</v>
      </c>
      <c r="G147" s="12"/>
      <c r="H147" s="12"/>
      <c r="I147" s="161"/>
      <c r="J147" s="170">
        <f>BK147</f>
        <v>0</v>
      </c>
      <c r="K147" s="12"/>
      <c r="L147" s="158"/>
      <c r="M147" s="163"/>
      <c r="N147" s="164"/>
      <c r="O147" s="164"/>
      <c r="P147" s="165">
        <f>SUM(P148:P165)</f>
        <v>0</v>
      </c>
      <c r="Q147" s="164"/>
      <c r="R147" s="165">
        <f>SUM(R148:R165)</f>
        <v>0</v>
      </c>
      <c r="S147" s="164"/>
      <c r="T147" s="166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80</v>
      </c>
      <c r="AT147" s="167" t="s">
        <v>71</v>
      </c>
      <c r="AU147" s="167" t="s">
        <v>80</v>
      </c>
      <c r="AY147" s="159" t="s">
        <v>156</v>
      </c>
      <c r="BK147" s="168">
        <f>SUM(BK148:BK165)</f>
        <v>0</v>
      </c>
    </row>
    <row r="148" s="2" customFormat="1" ht="24.15" customHeight="1">
      <c r="A148" s="37"/>
      <c r="B148" s="171"/>
      <c r="C148" s="172" t="s">
        <v>250</v>
      </c>
      <c r="D148" s="172" t="s">
        <v>158</v>
      </c>
      <c r="E148" s="173" t="s">
        <v>759</v>
      </c>
      <c r="F148" s="174" t="s">
        <v>760</v>
      </c>
      <c r="G148" s="175" t="s">
        <v>724</v>
      </c>
      <c r="H148" s="176">
        <v>17.32</v>
      </c>
      <c r="I148" s="177"/>
      <c r="J148" s="178">
        <f>ROUND(I148*H148,2)</f>
        <v>0</v>
      </c>
      <c r="K148" s="174" t="s">
        <v>3</v>
      </c>
      <c r="L148" s="38"/>
      <c r="M148" s="179" t="s">
        <v>3</v>
      </c>
      <c r="N148" s="180" t="s">
        <v>43</v>
      </c>
      <c r="O148" s="71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3" t="s">
        <v>163</v>
      </c>
      <c r="AT148" s="183" t="s">
        <v>158</v>
      </c>
      <c r="AU148" s="183" t="s">
        <v>82</v>
      </c>
      <c r="AY148" s="18" t="s">
        <v>156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8" t="s">
        <v>80</v>
      </c>
      <c r="BK148" s="184">
        <f>ROUND(I148*H148,2)</f>
        <v>0</v>
      </c>
      <c r="BL148" s="18" t="s">
        <v>163</v>
      </c>
      <c r="BM148" s="183" t="s">
        <v>761</v>
      </c>
    </row>
    <row r="149" s="2" customFormat="1">
      <c r="A149" s="37"/>
      <c r="B149" s="38"/>
      <c r="C149" s="37"/>
      <c r="D149" s="185" t="s">
        <v>165</v>
      </c>
      <c r="E149" s="37"/>
      <c r="F149" s="186" t="s">
        <v>760</v>
      </c>
      <c r="G149" s="37"/>
      <c r="H149" s="37"/>
      <c r="I149" s="187"/>
      <c r="J149" s="37"/>
      <c r="K149" s="37"/>
      <c r="L149" s="38"/>
      <c r="M149" s="188"/>
      <c r="N149" s="189"/>
      <c r="O149" s="71"/>
      <c r="P149" s="71"/>
      <c r="Q149" s="71"/>
      <c r="R149" s="71"/>
      <c r="S149" s="71"/>
      <c r="T149" s="72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165</v>
      </c>
      <c r="AU149" s="18" t="s">
        <v>82</v>
      </c>
    </row>
    <row r="150" s="2" customFormat="1">
      <c r="A150" s="37"/>
      <c r="B150" s="38"/>
      <c r="C150" s="37"/>
      <c r="D150" s="185" t="s">
        <v>693</v>
      </c>
      <c r="E150" s="37"/>
      <c r="F150" s="226" t="s">
        <v>762</v>
      </c>
      <c r="G150" s="37"/>
      <c r="H150" s="37"/>
      <c r="I150" s="187"/>
      <c r="J150" s="37"/>
      <c r="K150" s="37"/>
      <c r="L150" s="38"/>
      <c r="M150" s="188"/>
      <c r="N150" s="189"/>
      <c r="O150" s="71"/>
      <c r="P150" s="71"/>
      <c r="Q150" s="71"/>
      <c r="R150" s="71"/>
      <c r="S150" s="71"/>
      <c r="T150" s="7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693</v>
      </c>
      <c r="AU150" s="18" t="s">
        <v>82</v>
      </c>
    </row>
    <row r="151" s="2" customFormat="1" ht="24.15" customHeight="1">
      <c r="A151" s="37"/>
      <c r="B151" s="171"/>
      <c r="C151" s="172" t="s">
        <v>256</v>
      </c>
      <c r="D151" s="172" t="s">
        <v>158</v>
      </c>
      <c r="E151" s="173" t="s">
        <v>763</v>
      </c>
      <c r="F151" s="174" t="s">
        <v>764</v>
      </c>
      <c r="G151" s="175" t="s">
        <v>755</v>
      </c>
      <c r="H151" s="176">
        <v>4.0789999999999997</v>
      </c>
      <c r="I151" s="177"/>
      <c r="J151" s="178">
        <f>ROUND(I151*H151,2)</f>
        <v>0</v>
      </c>
      <c r="K151" s="174" t="s">
        <v>3</v>
      </c>
      <c r="L151" s="38"/>
      <c r="M151" s="179" t="s">
        <v>3</v>
      </c>
      <c r="N151" s="180" t="s">
        <v>43</v>
      </c>
      <c r="O151" s="7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3" t="s">
        <v>163</v>
      </c>
      <c r="AT151" s="183" t="s">
        <v>158</v>
      </c>
      <c r="AU151" s="183" t="s">
        <v>82</v>
      </c>
      <c r="AY151" s="18" t="s">
        <v>156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8" t="s">
        <v>80</v>
      </c>
      <c r="BK151" s="184">
        <f>ROUND(I151*H151,2)</f>
        <v>0</v>
      </c>
      <c r="BL151" s="18" t="s">
        <v>163</v>
      </c>
      <c r="BM151" s="183" t="s">
        <v>765</v>
      </c>
    </row>
    <row r="152" s="2" customFormat="1">
      <c r="A152" s="37"/>
      <c r="B152" s="38"/>
      <c r="C152" s="37"/>
      <c r="D152" s="185" t="s">
        <v>165</v>
      </c>
      <c r="E152" s="37"/>
      <c r="F152" s="186" t="s">
        <v>764</v>
      </c>
      <c r="G152" s="37"/>
      <c r="H152" s="37"/>
      <c r="I152" s="187"/>
      <c r="J152" s="37"/>
      <c r="K152" s="37"/>
      <c r="L152" s="38"/>
      <c r="M152" s="188"/>
      <c r="N152" s="189"/>
      <c r="O152" s="71"/>
      <c r="P152" s="71"/>
      <c r="Q152" s="71"/>
      <c r="R152" s="71"/>
      <c r="S152" s="71"/>
      <c r="T152" s="7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165</v>
      </c>
      <c r="AU152" s="18" t="s">
        <v>82</v>
      </c>
    </row>
    <row r="153" s="2" customFormat="1">
      <c r="A153" s="37"/>
      <c r="B153" s="38"/>
      <c r="C153" s="37"/>
      <c r="D153" s="185" t="s">
        <v>693</v>
      </c>
      <c r="E153" s="37"/>
      <c r="F153" s="226" t="s">
        <v>766</v>
      </c>
      <c r="G153" s="37"/>
      <c r="H153" s="37"/>
      <c r="I153" s="187"/>
      <c r="J153" s="37"/>
      <c r="K153" s="37"/>
      <c r="L153" s="38"/>
      <c r="M153" s="188"/>
      <c r="N153" s="189"/>
      <c r="O153" s="71"/>
      <c r="P153" s="71"/>
      <c r="Q153" s="71"/>
      <c r="R153" s="71"/>
      <c r="S153" s="71"/>
      <c r="T153" s="7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693</v>
      </c>
      <c r="AU153" s="18" t="s">
        <v>82</v>
      </c>
    </row>
    <row r="154" s="2" customFormat="1" ht="16.5" customHeight="1">
      <c r="A154" s="37"/>
      <c r="B154" s="171"/>
      <c r="C154" s="172" t="s">
        <v>262</v>
      </c>
      <c r="D154" s="172" t="s">
        <v>158</v>
      </c>
      <c r="E154" s="173" t="s">
        <v>767</v>
      </c>
      <c r="F154" s="174" t="s">
        <v>768</v>
      </c>
      <c r="G154" s="175" t="s">
        <v>755</v>
      </c>
      <c r="H154" s="176">
        <v>3.9529999999999998</v>
      </c>
      <c r="I154" s="177"/>
      <c r="J154" s="178">
        <f>ROUND(I154*H154,2)</f>
        <v>0</v>
      </c>
      <c r="K154" s="174" t="s">
        <v>3</v>
      </c>
      <c r="L154" s="38"/>
      <c r="M154" s="179" t="s">
        <v>3</v>
      </c>
      <c r="N154" s="180" t="s">
        <v>43</v>
      </c>
      <c r="O154" s="7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3" t="s">
        <v>163</v>
      </c>
      <c r="AT154" s="183" t="s">
        <v>158</v>
      </c>
      <c r="AU154" s="183" t="s">
        <v>82</v>
      </c>
      <c r="AY154" s="18" t="s">
        <v>156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8" t="s">
        <v>80</v>
      </c>
      <c r="BK154" s="184">
        <f>ROUND(I154*H154,2)</f>
        <v>0</v>
      </c>
      <c r="BL154" s="18" t="s">
        <v>163</v>
      </c>
      <c r="BM154" s="183" t="s">
        <v>769</v>
      </c>
    </row>
    <row r="155" s="2" customFormat="1">
      <c r="A155" s="37"/>
      <c r="B155" s="38"/>
      <c r="C155" s="37"/>
      <c r="D155" s="185" t="s">
        <v>165</v>
      </c>
      <c r="E155" s="37"/>
      <c r="F155" s="186" t="s">
        <v>768</v>
      </c>
      <c r="G155" s="37"/>
      <c r="H155" s="37"/>
      <c r="I155" s="187"/>
      <c r="J155" s="37"/>
      <c r="K155" s="37"/>
      <c r="L155" s="38"/>
      <c r="M155" s="188"/>
      <c r="N155" s="189"/>
      <c r="O155" s="71"/>
      <c r="P155" s="71"/>
      <c r="Q155" s="71"/>
      <c r="R155" s="71"/>
      <c r="S155" s="71"/>
      <c r="T155" s="72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165</v>
      </c>
      <c r="AU155" s="18" t="s">
        <v>82</v>
      </c>
    </row>
    <row r="156" s="2" customFormat="1">
      <c r="A156" s="37"/>
      <c r="B156" s="38"/>
      <c r="C156" s="37"/>
      <c r="D156" s="185" t="s">
        <v>693</v>
      </c>
      <c r="E156" s="37"/>
      <c r="F156" s="226" t="s">
        <v>770</v>
      </c>
      <c r="G156" s="37"/>
      <c r="H156" s="37"/>
      <c r="I156" s="187"/>
      <c r="J156" s="37"/>
      <c r="K156" s="37"/>
      <c r="L156" s="38"/>
      <c r="M156" s="188"/>
      <c r="N156" s="189"/>
      <c r="O156" s="71"/>
      <c r="P156" s="71"/>
      <c r="Q156" s="71"/>
      <c r="R156" s="71"/>
      <c r="S156" s="71"/>
      <c r="T156" s="7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693</v>
      </c>
      <c r="AU156" s="18" t="s">
        <v>82</v>
      </c>
    </row>
    <row r="157" s="2" customFormat="1" ht="16.5" customHeight="1">
      <c r="A157" s="37"/>
      <c r="B157" s="171"/>
      <c r="C157" s="172" t="s">
        <v>268</v>
      </c>
      <c r="D157" s="172" t="s">
        <v>158</v>
      </c>
      <c r="E157" s="173" t="s">
        <v>771</v>
      </c>
      <c r="F157" s="174" t="s">
        <v>772</v>
      </c>
      <c r="G157" s="175" t="s">
        <v>755</v>
      </c>
      <c r="H157" s="176">
        <v>0.13800000000000001</v>
      </c>
      <c r="I157" s="177"/>
      <c r="J157" s="178">
        <f>ROUND(I157*H157,2)</f>
        <v>0</v>
      </c>
      <c r="K157" s="174" t="s">
        <v>3</v>
      </c>
      <c r="L157" s="38"/>
      <c r="M157" s="179" t="s">
        <v>3</v>
      </c>
      <c r="N157" s="180" t="s">
        <v>43</v>
      </c>
      <c r="O157" s="7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163</v>
      </c>
      <c r="AT157" s="183" t="s">
        <v>158</v>
      </c>
      <c r="AU157" s="183" t="s">
        <v>82</v>
      </c>
      <c r="AY157" s="18" t="s">
        <v>156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80</v>
      </c>
      <c r="BK157" s="184">
        <f>ROUND(I157*H157,2)</f>
        <v>0</v>
      </c>
      <c r="BL157" s="18" t="s">
        <v>163</v>
      </c>
      <c r="BM157" s="183" t="s">
        <v>773</v>
      </c>
    </row>
    <row r="158" s="2" customFormat="1">
      <c r="A158" s="37"/>
      <c r="B158" s="38"/>
      <c r="C158" s="37"/>
      <c r="D158" s="185" t="s">
        <v>165</v>
      </c>
      <c r="E158" s="37"/>
      <c r="F158" s="186" t="s">
        <v>772</v>
      </c>
      <c r="G158" s="37"/>
      <c r="H158" s="37"/>
      <c r="I158" s="187"/>
      <c r="J158" s="37"/>
      <c r="K158" s="37"/>
      <c r="L158" s="38"/>
      <c r="M158" s="188"/>
      <c r="N158" s="189"/>
      <c r="O158" s="71"/>
      <c r="P158" s="71"/>
      <c r="Q158" s="71"/>
      <c r="R158" s="71"/>
      <c r="S158" s="71"/>
      <c r="T158" s="72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165</v>
      </c>
      <c r="AU158" s="18" t="s">
        <v>82</v>
      </c>
    </row>
    <row r="159" s="2" customFormat="1">
      <c r="A159" s="37"/>
      <c r="B159" s="38"/>
      <c r="C159" s="37"/>
      <c r="D159" s="185" t="s">
        <v>693</v>
      </c>
      <c r="E159" s="37"/>
      <c r="F159" s="226" t="s">
        <v>774</v>
      </c>
      <c r="G159" s="37"/>
      <c r="H159" s="37"/>
      <c r="I159" s="187"/>
      <c r="J159" s="37"/>
      <c r="K159" s="37"/>
      <c r="L159" s="38"/>
      <c r="M159" s="188"/>
      <c r="N159" s="189"/>
      <c r="O159" s="71"/>
      <c r="P159" s="71"/>
      <c r="Q159" s="71"/>
      <c r="R159" s="71"/>
      <c r="S159" s="71"/>
      <c r="T159" s="72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693</v>
      </c>
      <c r="AU159" s="18" t="s">
        <v>82</v>
      </c>
    </row>
    <row r="160" s="2" customFormat="1" ht="16.5" customHeight="1">
      <c r="A160" s="37"/>
      <c r="B160" s="171"/>
      <c r="C160" s="172" t="s">
        <v>274</v>
      </c>
      <c r="D160" s="172" t="s">
        <v>158</v>
      </c>
      <c r="E160" s="173" t="s">
        <v>775</v>
      </c>
      <c r="F160" s="174" t="s">
        <v>776</v>
      </c>
      <c r="G160" s="175" t="s">
        <v>443</v>
      </c>
      <c r="H160" s="176">
        <v>4</v>
      </c>
      <c r="I160" s="177"/>
      <c r="J160" s="178">
        <f>ROUND(I160*H160,2)</f>
        <v>0</v>
      </c>
      <c r="K160" s="174" t="s">
        <v>3</v>
      </c>
      <c r="L160" s="38"/>
      <c r="M160" s="179" t="s">
        <v>3</v>
      </c>
      <c r="N160" s="180" t="s">
        <v>43</v>
      </c>
      <c r="O160" s="7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3" t="s">
        <v>163</v>
      </c>
      <c r="AT160" s="183" t="s">
        <v>158</v>
      </c>
      <c r="AU160" s="183" t="s">
        <v>82</v>
      </c>
      <c r="AY160" s="18" t="s">
        <v>156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8" t="s">
        <v>80</v>
      </c>
      <c r="BK160" s="184">
        <f>ROUND(I160*H160,2)</f>
        <v>0</v>
      </c>
      <c r="BL160" s="18" t="s">
        <v>163</v>
      </c>
      <c r="BM160" s="183" t="s">
        <v>777</v>
      </c>
    </row>
    <row r="161" s="2" customFormat="1">
      <c r="A161" s="37"/>
      <c r="B161" s="38"/>
      <c r="C161" s="37"/>
      <c r="D161" s="185" t="s">
        <v>165</v>
      </c>
      <c r="E161" s="37"/>
      <c r="F161" s="186" t="s">
        <v>776</v>
      </c>
      <c r="G161" s="37"/>
      <c r="H161" s="37"/>
      <c r="I161" s="187"/>
      <c r="J161" s="37"/>
      <c r="K161" s="37"/>
      <c r="L161" s="38"/>
      <c r="M161" s="188"/>
      <c r="N161" s="189"/>
      <c r="O161" s="71"/>
      <c r="P161" s="71"/>
      <c r="Q161" s="71"/>
      <c r="R161" s="71"/>
      <c r="S161" s="71"/>
      <c r="T161" s="7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165</v>
      </c>
      <c r="AU161" s="18" t="s">
        <v>82</v>
      </c>
    </row>
    <row r="162" s="2" customFormat="1">
      <c r="A162" s="37"/>
      <c r="B162" s="38"/>
      <c r="C162" s="37"/>
      <c r="D162" s="185" t="s">
        <v>693</v>
      </c>
      <c r="E162" s="37"/>
      <c r="F162" s="226" t="s">
        <v>778</v>
      </c>
      <c r="G162" s="37"/>
      <c r="H162" s="37"/>
      <c r="I162" s="187"/>
      <c r="J162" s="37"/>
      <c r="K162" s="37"/>
      <c r="L162" s="38"/>
      <c r="M162" s="188"/>
      <c r="N162" s="189"/>
      <c r="O162" s="71"/>
      <c r="P162" s="71"/>
      <c r="Q162" s="71"/>
      <c r="R162" s="71"/>
      <c r="S162" s="71"/>
      <c r="T162" s="72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693</v>
      </c>
      <c r="AU162" s="18" t="s">
        <v>82</v>
      </c>
    </row>
    <row r="163" s="2" customFormat="1" ht="24.15" customHeight="1">
      <c r="A163" s="37"/>
      <c r="B163" s="171"/>
      <c r="C163" s="172" t="s">
        <v>8</v>
      </c>
      <c r="D163" s="172" t="s">
        <v>158</v>
      </c>
      <c r="E163" s="173" t="s">
        <v>779</v>
      </c>
      <c r="F163" s="174" t="s">
        <v>780</v>
      </c>
      <c r="G163" s="175" t="s">
        <v>724</v>
      </c>
      <c r="H163" s="176">
        <v>0.95999999999999996</v>
      </c>
      <c r="I163" s="177"/>
      <c r="J163" s="178">
        <f>ROUND(I163*H163,2)</f>
        <v>0</v>
      </c>
      <c r="K163" s="174" t="s">
        <v>3</v>
      </c>
      <c r="L163" s="38"/>
      <c r="M163" s="179" t="s">
        <v>3</v>
      </c>
      <c r="N163" s="180" t="s">
        <v>43</v>
      </c>
      <c r="O163" s="7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3" t="s">
        <v>163</v>
      </c>
      <c r="AT163" s="183" t="s">
        <v>158</v>
      </c>
      <c r="AU163" s="183" t="s">
        <v>82</v>
      </c>
      <c r="AY163" s="18" t="s">
        <v>156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8" t="s">
        <v>80</v>
      </c>
      <c r="BK163" s="184">
        <f>ROUND(I163*H163,2)</f>
        <v>0</v>
      </c>
      <c r="BL163" s="18" t="s">
        <v>163</v>
      </c>
      <c r="BM163" s="183" t="s">
        <v>781</v>
      </c>
    </row>
    <row r="164" s="2" customFormat="1">
      <c r="A164" s="37"/>
      <c r="B164" s="38"/>
      <c r="C164" s="37"/>
      <c r="D164" s="185" t="s">
        <v>165</v>
      </c>
      <c r="E164" s="37"/>
      <c r="F164" s="186" t="s">
        <v>780</v>
      </c>
      <c r="G164" s="37"/>
      <c r="H164" s="37"/>
      <c r="I164" s="187"/>
      <c r="J164" s="37"/>
      <c r="K164" s="37"/>
      <c r="L164" s="38"/>
      <c r="M164" s="188"/>
      <c r="N164" s="189"/>
      <c r="O164" s="71"/>
      <c r="P164" s="71"/>
      <c r="Q164" s="71"/>
      <c r="R164" s="71"/>
      <c r="S164" s="71"/>
      <c r="T164" s="7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165</v>
      </c>
      <c r="AU164" s="18" t="s">
        <v>82</v>
      </c>
    </row>
    <row r="165" s="2" customFormat="1">
      <c r="A165" s="37"/>
      <c r="B165" s="38"/>
      <c r="C165" s="37"/>
      <c r="D165" s="185" t="s">
        <v>693</v>
      </c>
      <c r="E165" s="37"/>
      <c r="F165" s="226" t="s">
        <v>762</v>
      </c>
      <c r="G165" s="37"/>
      <c r="H165" s="37"/>
      <c r="I165" s="187"/>
      <c r="J165" s="37"/>
      <c r="K165" s="37"/>
      <c r="L165" s="38"/>
      <c r="M165" s="188"/>
      <c r="N165" s="189"/>
      <c r="O165" s="71"/>
      <c r="P165" s="71"/>
      <c r="Q165" s="71"/>
      <c r="R165" s="71"/>
      <c r="S165" s="71"/>
      <c r="T165" s="72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693</v>
      </c>
      <c r="AU165" s="18" t="s">
        <v>82</v>
      </c>
    </row>
    <row r="166" s="12" customFormat="1" ht="22.8" customHeight="1">
      <c r="A166" s="12"/>
      <c r="B166" s="158"/>
      <c r="C166" s="12"/>
      <c r="D166" s="159" t="s">
        <v>71</v>
      </c>
      <c r="E166" s="169" t="s">
        <v>209</v>
      </c>
      <c r="F166" s="169" t="s">
        <v>782</v>
      </c>
      <c r="G166" s="12"/>
      <c r="H166" s="12"/>
      <c r="I166" s="161"/>
      <c r="J166" s="170">
        <f>BK166</f>
        <v>0</v>
      </c>
      <c r="K166" s="12"/>
      <c r="L166" s="158"/>
      <c r="M166" s="163"/>
      <c r="N166" s="164"/>
      <c r="O166" s="164"/>
      <c r="P166" s="165">
        <f>SUM(P167:P190)</f>
        <v>0</v>
      </c>
      <c r="Q166" s="164"/>
      <c r="R166" s="165">
        <f>SUM(R167:R190)</f>
        <v>0</v>
      </c>
      <c r="S166" s="164"/>
      <c r="T166" s="166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9" t="s">
        <v>80</v>
      </c>
      <c r="AT166" s="167" t="s">
        <v>71</v>
      </c>
      <c r="AU166" s="167" t="s">
        <v>80</v>
      </c>
      <c r="AY166" s="159" t="s">
        <v>156</v>
      </c>
      <c r="BK166" s="168">
        <f>SUM(BK167:BK190)</f>
        <v>0</v>
      </c>
    </row>
    <row r="167" s="2" customFormat="1" ht="24.15" customHeight="1">
      <c r="A167" s="37"/>
      <c r="B167" s="171"/>
      <c r="C167" s="172" t="s">
        <v>285</v>
      </c>
      <c r="D167" s="172" t="s">
        <v>158</v>
      </c>
      <c r="E167" s="173" t="s">
        <v>783</v>
      </c>
      <c r="F167" s="174" t="s">
        <v>784</v>
      </c>
      <c r="G167" s="175" t="s">
        <v>443</v>
      </c>
      <c r="H167" s="176">
        <v>28</v>
      </c>
      <c r="I167" s="177"/>
      <c r="J167" s="178">
        <f>ROUND(I167*H167,2)</f>
        <v>0</v>
      </c>
      <c r="K167" s="174" t="s">
        <v>3</v>
      </c>
      <c r="L167" s="38"/>
      <c r="M167" s="179" t="s">
        <v>3</v>
      </c>
      <c r="N167" s="180" t="s">
        <v>43</v>
      </c>
      <c r="O167" s="7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163</v>
      </c>
      <c r="AT167" s="183" t="s">
        <v>158</v>
      </c>
      <c r="AU167" s="183" t="s">
        <v>82</v>
      </c>
      <c r="AY167" s="18" t="s">
        <v>156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80</v>
      </c>
      <c r="BK167" s="184">
        <f>ROUND(I167*H167,2)</f>
        <v>0</v>
      </c>
      <c r="BL167" s="18" t="s">
        <v>163</v>
      </c>
      <c r="BM167" s="183" t="s">
        <v>785</v>
      </c>
    </row>
    <row r="168" s="2" customFormat="1">
      <c r="A168" s="37"/>
      <c r="B168" s="38"/>
      <c r="C168" s="37"/>
      <c r="D168" s="185" t="s">
        <v>165</v>
      </c>
      <c r="E168" s="37"/>
      <c r="F168" s="186" t="s">
        <v>784</v>
      </c>
      <c r="G168" s="37"/>
      <c r="H168" s="37"/>
      <c r="I168" s="187"/>
      <c r="J168" s="37"/>
      <c r="K168" s="37"/>
      <c r="L168" s="38"/>
      <c r="M168" s="188"/>
      <c r="N168" s="189"/>
      <c r="O168" s="71"/>
      <c r="P168" s="71"/>
      <c r="Q168" s="71"/>
      <c r="R168" s="71"/>
      <c r="S168" s="71"/>
      <c r="T168" s="72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165</v>
      </c>
      <c r="AU168" s="18" t="s">
        <v>82</v>
      </c>
    </row>
    <row r="169" s="2" customFormat="1">
      <c r="A169" s="37"/>
      <c r="B169" s="38"/>
      <c r="C169" s="37"/>
      <c r="D169" s="185" t="s">
        <v>693</v>
      </c>
      <c r="E169" s="37"/>
      <c r="F169" s="226" t="s">
        <v>786</v>
      </c>
      <c r="G169" s="37"/>
      <c r="H169" s="37"/>
      <c r="I169" s="187"/>
      <c r="J169" s="37"/>
      <c r="K169" s="37"/>
      <c r="L169" s="38"/>
      <c r="M169" s="188"/>
      <c r="N169" s="189"/>
      <c r="O169" s="71"/>
      <c r="P169" s="71"/>
      <c r="Q169" s="71"/>
      <c r="R169" s="71"/>
      <c r="S169" s="71"/>
      <c r="T169" s="7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693</v>
      </c>
      <c r="AU169" s="18" t="s">
        <v>82</v>
      </c>
    </row>
    <row r="170" s="2" customFormat="1" ht="37.8" customHeight="1">
      <c r="A170" s="37"/>
      <c r="B170" s="171"/>
      <c r="C170" s="172" t="s">
        <v>291</v>
      </c>
      <c r="D170" s="172" t="s">
        <v>158</v>
      </c>
      <c r="E170" s="173" t="s">
        <v>787</v>
      </c>
      <c r="F170" s="174" t="s">
        <v>788</v>
      </c>
      <c r="G170" s="175" t="s">
        <v>789</v>
      </c>
      <c r="H170" s="176">
        <v>2</v>
      </c>
      <c r="I170" s="177"/>
      <c r="J170" s="178">
        <f>ROUND(I170*H170,2)</f>
        <v>0</v>
      </c>
      <c r="K170" s="174" t="s">
        <v>3</v>
      </c>
      <c r="L170" s="38"/>
      <c r="M170" s="179" t="s">
        <v>3</v>
      </c>
      <c r="N170" s="180" t="s">
        <v>43</v>
      </c>
      <c r="O170" s="71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3" t="s">
        <v>163</v>
      </c>
      <c r="AT170" s="183" t="s">
        <v>158</v>
      </c>
      <c r="AU170" s="183" t="s">
        <v>82</v>
      </c>
      <c r="AY170" s="18" t="s">
        <v>156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8" t="s">
        <v>80</v>
      </c>
      <c r="BK170" s="184">
        <f>ROUND(I170*H170,2)</f>
        <v>0</v>
      </c>
      <c r="BL170" s="18" t="s">
        <v>163</v>
      </c>
      <c r="BM170" s="183" t="s">
        <v>790</v>
      </c>
    </row>
    <row r="171" s="2" customFormat="1">
      <c r="A171" s="37"/>
      <c r="B171" s="38"/>
      <c r="C171" s="37"/>
      <c r="D171" s="185" t="s">
        <v>165</v>
      </c>
      <c r="E171" s="37"/>
      <c r="F171" s="186" t="s">
        <v>788</v>
      </c>
      <c r="G171" s="37"/>
      <c r="H171" s="37"/>
      <c r="I171" s="187"/>
      <c r="J171" s="37"/>
      <c r="K171" s="37"/>
      <c r="L171" s="38"/>
      <c r="M171" s="188"/>
      <c r="N171" s="189"/>
      <c r="O171" s="71"/>
      <c r="P171" s="71"/>
      <c r="Q171" s="71"/>
      <c r="R171" s="71"/>
      <c r="S171" s="71"/>
      <c r="T171" s="72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165</v>
      </c>
      <c r="AU171" s="18" t="s">
        <v>82</v>
      </c>
    </row>
    <row r="172" s="2" customFormat="1">
      <c r="A172" s="37"/>
      <c r="B172" s="38"/>
      <c r="C172" s="37"/>
      <c r="D172" s="185" t="s">
        <v>693</v>
      </c>
      <c r="E172" s="37"/>
      <c r="F172" s="226" t="s">
        <v>791</v>
      </c>
      <c r="G172" s="37"/>
      <c r="H172" s="37"/>
      <c r="I172" s="187"/>
      <c r="J172" s="37"/>
      <c r="K172" s="37"/>
      <c r="L172" s="38"/>
      <c r="M172" s="188"/>
      <c r="N172" s="189"/>
      <c r="O172" s="71"/>
      <c r="P172" s="71"/>
      <c r="Q172" s="71"/>
      <c r="R172" s="71"/>
      <c r="S172" s="71"/>
      <c r="T172" s="72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693</v>
      </c>
      <c r="AU172" s="18" t="s">
        <v>82</v>
      </c>
    </row>
    <row r="173" s="2" customFormat="1" ht="24.15" customHeight="1">
      <c r="A173" s="37"/>
      <c r="B173" s="171"/>
      <c r="C173" s="172" t="s">
        <v>297</v>
      </c>
      <c r="D173" s="172" t="s">
        <v>158</v>
      </c>
      <c r="E173" s="173" t="s">
        <v>792</v>
      </c>
      <c r="F173" s="174" t="s">
        <v>793</v>
      </c>
      <c r="G173" s="175" t="s">
        <v>789</v>
      </c>
      <c r="H173" s="176">
        <v>2</v>
      </c>
      <c r="I173" s="177"/>
      <c r="J173" s="178">
        <f>ROUND(I173*H173,2)</f>
        <v>0</v>
      </c>
      <c r="K173" s="174" t="s">
        <v>3</v>
      </c>
      <c r="L173" s="38"/>
      <c r="M173" s="179" t="s">
        <v>3</v>
      </c>
      <c r="N173" s="180" t="s">
        <v>43</v>
      </c>
      <c r="O173" s="71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3" t="s">
        <v>163</v>
      </c>
      <c r="AT173" s="183" t="s">
        <v>158</v>
      </c>
      <c r="AU173" s="183" t="s">
        <v>82</v>
      </c>
      <c r="AY173" s="18" t="s">
        <v>156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8" t="s">
        <v>80</v>
      </c>
      <c r="BK173" s="184">
        <f>ROUND(I173*H173,2)</f>
        <v>0</v>
      </c>
      <c r="BL173" s="18" t="s">
        <v>163</v>
      </c>
      <c r="BM173" s="183" t="s">
        <v>794</v>
      </c>
    </row>
    <row r="174" s="2" customFormat="1">
      <c r="A174" s="37"/>
      <c r="B174" s="38"/>
      <c r="C174" s="37"/>
      <c r="D174" s="185" t="s">
        <v>165</v>
      </c>
      <c r="E174" s="37"/>
      <c r="F174" s="186" t="s">
        <v>793</v>
      </c>
      <c r="G174" s="37"/>
      <c r="H174" s="37"/>
      <c r="I174" s="187"/>
      <c r="J174" s="37"/>
      <c r="K174" s="37"/>
      <c r="L174" s="38"/>
      <c r="M174" s="188"/>
      <c r="N174" s="189"/>
      <c r="O174" s="71"/>
      <c r="P174" s="71"/>
      <c r="Q174" s="71"/>
      <c r="R174" s="71"/>
      <c r="S174" s="71"/>
      <c r="T174" s="72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165</v>
      </c>
      <c r="AU174" s="18" t="s">
        <v>82</v>
      </c>
    </row>
    <row r="175" s="2" customFormat="1">
      <c r="A175" s="37"/>
      <c r="B175" s="38"/>
      <c r="C175" s="37"/>
      <c r="D175" s="185" t="s">
        <v>693</v>
      </c>
      <c r="E175" s="37"/>
      <c r="F175" s="226" t="s">
        <v>795</v>
      </c>
      <c r="G175" s="37"/>
      <c r="H175" s="37"/>
      <c r="I175" s="187"/>
      <c r="J175" s="37"/>
      <c r="K175" s="37"/>
      <c r="L175" s="38"/>
      <c r="M175" s="188"/>
      <c r="N175" s="189"/>
      <c r="O175" s="71"/>
      <c r="P175" s="71"/>
      <c r="Q175" s="71"/>
      <c r="R175" s="71"/>
      <c r="S175" s="71"/>
      <c r="T175" s="72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693</v>
      </c>
      <c r="AU175" s="18" t="s">
        <v>82</v>
      </c>
    </row>
    <row r="176" s="2" customFormat="1" ht="24.15" customHeight="1">
      <c r="A176" s="37"/>
      <c r="B176" s="171"/>
      <c r="C176" s="172" t="s">
        <v>304</v>
      </c>
      <c r="D176" s="172" t="s">
        <v>158</v>
      </c>
      <c r="E176" s="173" t="s">
        <v>796</v>
      </c>
      <c r="F176" s="174" t="s">
        <v>797</v>
      </c>
      <c r="G176" s="175" t="s">
        <v>702</v>
      </c>
      <c r="H176" s="176">
        <v>54</v>
      </c>
      <c r="I176" s="177"/>
      <c r="J176" s="178">
        <f>ROUND(I176*H176,2)</f>
        <v>0</v>
      </c>
      <c r="K176" s="174" t="s">
        <v>3</v>
      </c>
      <c r="L176" s="38"/>
      <c r="M176" s="179" t="s">
        <v>3</v>
      </c>
      <c r="N176" s="180" t="s">
        <v>43</v>
      </c>
      <c r="O176" s="71"/>
      <c r="P176" s="181">
        <f>O176*H176</f>
        <v>0</v>
      </c>
      <c r="Q176" s="181">
        <v>0</v>
      </c>
      <c r="R176" s="181">
        <f>Q176*H176</f>
        <v>0</v>
      </c>
      <c r="S176" s="181">
        <v>0</v>
      </c>
      <c r="T176" s="18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3" t="s">
        <v>163</v>
      </c>
      <c r="AT176" s="183" t="s">
        <v>158</v>
      </c>
      <c r="AU176" s="183" t="s">
        <v>82</v>
      </c>
      <c r="AY176" s="18" t="s">
        <v>156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18" t="s">
        <v>80</v>
      </c>
      <c r="BK176" s="184">
        <f>ROUND(I176*H176,2)</f>
        <v>0</v>
      </c>
      <c r="BL176" s="18" t="s">
        <v>163</v>
      </c>
      <c r="BM176" s="183" t="s">
        <v>798</v>
      </c>
    </row>
    <row r="177" s="2" customFormat="1">
      <c r="A177" s="37"/>
      <c r="B177" s="38"/>
      <c r="C177" s="37"/>
      <c r="D177" s="185" t="s">
        <v>165</v>
      </c>
      <c r="E177" s="37"/>
      <c r="F177" s="186" t="s">
        <v>797</v>
      </c>
      <c r="G177" s="37"/>
      <c r="H177" s="37"/>
      <c r="I177" s="187"/>
      <c r="J177" s="37"/>
      <c r="K177" s="37"/>
      <c r="L177" s="38"/>
      <c r="M177" s="188"/>
      <c r="N177" s="189"/>
      <c r="O177" s="71"/>
      <c r="P177" s="71"/>
      <c r="Q177" s="71"/>
      <c r="R177" s="71"/>
      <c r="S177" s="71"/>
      <c r="T177" s="72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165</v>
      </c>
      <c r="AU177" s="18" t="s">
        <v>82</v>
      </c>
    </row>
    <row r="178" s="2" customFormat="1">
      <c r="A178" s="37"/>
      <c r="B178" s="38"/>
      <c r="C178" s="37"/>
      <c r="D178" s="185" t="s">
        <v>693</v>
      </c>
      <c r="E178" s="37"/>
      <c r="F178" s="226" t="s">
        <v>799</v>
      </c>
      <c r="G178" s="37"/>
      <c r="H178" s="37"/>
      <c r="I178" s="187"/>
      <c r="J178" s="37"/>
      <c r="K178" s="37"/>
      <c r="L178" s="38"/>
      <c r="M178" s="188"/>
      <c r="N178" s="189"/>
      <c r="O178" s="71"/>
      <c r="P178" s="71"/>
      <c r="Q178" s="71"/>
      <c r="R178" s="71"/>
      <c r="S178" s="71"/>
      <c r="T178" s="72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693</v>
      </c>
      <c r="AU178" s="18" t="s">
        <v>82</v>
      </c>
    </row>
    <row r="179" s="2" customFormat="1" ht="16.5" customHeight="1">
      <c r="A179" s="37"/>
      <c r="B179" s="171"/>
      <c r="C179" s="172" t="s">
        <v>311</v>
      </c>
      <c r="D179" s="172" t="s">
        <v>158</v>
      </c>
      <c r="E179" s="173" t="s">
        <v>800</v>
      </c>
      <c r="F179" s="174" t="s">
        <v>801</v>
      </c>
      <c r="G179" s="175" t="s">
        <v>802</v>
      </c>
      <c r="H179" s="176">
        <v>118.8</v>
      </c>
      <c r="I179" s="177"/>
      <c r="J179" s="178">
        <f>ROUND(I179*H179,2)</f>
        <v>0</v>
      </c>
      <c r="K179" s="174" t="s">
        <v>3</v>
      </c>
      <c r="L179" s="38"/>
      <c r="M179" s="179" t="s">
        <v>3</v>
      </c>
      <c r="N179" s="180" t="s">
        <v>43</v>
      </c>
      <c r="O179" s="71"/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3" t="s">
        <v>163</v>
      </c>
      <c r="AT179" s="183" t="s">
        <v>158</v>
      </c>
      <c r="AU179" s="183" t="s">
        <v>82</v>
      </c>
      <c r="AY179" s="18" t="s">
        <v>156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8" t="s">
        <v>80</v>
      </c>
      <c r="BK179" s="184">
        <f>ROUND(I179*H179,2)</f>
        <v>0</v>
      </c>
      <c r="BL179" s="18" t="s">
        <v>163</v>
      </c>
      <c r="BM179" s="183" t="s">
        <v>803</v>
      </c>
    </row>
    <row r="180" s="2" customFormat="1">
      <c r="A180" s="37"/>
      <c r="B180" s="38"/>
      <c r="C180" s="37"/>
      <c r="D180" s="185" t="s">
        <v>165</v>
      </c>
      <c r="E180" s="37"/>
      <c r="F180" s="186" t="s">
        <v>801</v>
      </c>
      <c r="G180" s="37"/>
      <c r="H180" s="37"/>
      <c r="I180" s="187"/>
      <c r="J180" s="37"/>
      <c r="K180" s="37"/>
      <c r="L180" s="38"/>
      <c r="M180" s="188"/>
      <c r="N180" s="189"/>
      <c r="O180" s="71"/>
      <c r="P180" s="71"/>
      <c r="Q180" s="71"/>
      <c r="R180" s="71"/>
      <c r="S180" s="71"/>
      <c r="T180" s="72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165</v>
      </c>
      <c r="AU180" s="18" t="s">
        <v>82</v>
      </c>
    </row>
    <row r="181" s="2" customFormat="1">
      <c r="A181" s="37"/>
      <c r="B181" s="38"/>
      <c r="C181" s="37"/>
      <c r="D181" s="185" t="s">
        <v>693</v>
      </c>
      <c r="E181" s="37"/>
      <c r="F181" s="226" t="s">
        <v>804</v>
      </c>
      <c r="G181" s="37"/>
      <c r="H181" s="37"/>
      <c r="I181" s="187"/>
      <c r="J181" s="37"/>
      <c r="K181" s="37"/>
      <c r="L181" s="38"/>
      <c r="M181" s="188"/>
      <c r="N181" s="189"/>
      <c r="O181" s="71"/>
      <c r="P181" s="71"/>
      <c r="Q181" s="71"/>
      <c r="R181" s="71"/>
      <c r="S181" s="71"/>
      <c r="T181" s="72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693</v>
      </c>
      <c r="AU181" s="18" t="s">
        <v>82</v>
      </c>
    </row>
    <row r="182" s="2" customFormat="1" ht="24.15" customHeight="1">
      <c r="A182" s="37"/>
      <c r="B182" s="171"/>
      <c r="C182" s="172" t="s">
        <v>318</v>
      </c>
      <c r="D182" s="172" t="s">
        <v>158</v>
      </c>
      <c r="E182" s="173" t="s">
        <v>805</v>
      </c>
      <c r="F182" s="174" t="s">
        <v>806</v>
      </c>
      <c r="G182" s="175" t="s">
        <v>724</v>
      </c>
      <c r="H182" s="176">
        <v>12</v>
      </c>
      <c r="I182" s="177"/>
      <c r="J182" s="178">
        <f>ROUND(I182*H182,2)</f>
        <v>0</v>
      </c>
      <c r="K182" s="174" t="s">
        <v>3</v>
      </c>
      <c r="L182" s="38"/>
      <c r="M182" s="179" t="s">
        <v>3</v>
      </c>
      <c r="N182" s="180" t="s">
        <v>43</v>
      </c>
      <c r="O182" s="71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163</v>
      </c>
      <c r="AT182" s="183" t="s">
        <v>158</v>
      </c>
      <c r="AU182" s="183" t="s">
        <v>82</v>
      </c>
      <c r="AY182" s="18" t="s">
        <v>156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80</v>
      </c>
      <c r="BK182" s="184">
        <f>ROUND(I182*H182,2)</f>
        <v>0</v>
      </c>
      <c r="BL182" s="18" t="s">
        <v>163</v>
      </c>
      <c r="BM182" s="183" t="s">
        <v>807</v>
      </c>
    </row>
    <row r="183" s="2" customFormat="1">
      <c r="A183" s="37"/>
      <c r="B183" s="38"/>
      <c r="C183" s="37"/>
      <c r="D183" s="185" t="s">
        <v>165</v>
      </c>
      <c r="E183" s="37"/>
      <c r="F183" s="186" t="s">
        <v>806</v>
      </c>
      <c r="G183" s="37"/>
      <c r="H183" s="37"/>
      <c r="I183" s="187"/>
      <c r="J183" s="37"/>
      <c r="K183" s="37"/>
      <c r="L183" s="38"/>
      <c r="M183" s="188"/>
      <c r="N183" s="189"/>
      <c r="O183" s="71"/>
      <c r="P183" s="71"/>
      <c r="Q183" s="71"/>
      <c r="R183" s="71"/>
      <c r="S183" s="71"/>
      <c r="T183" s="72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165</v>
      </c>
      <c r="AU183" s="18" t="s">
        <v>82</v>
      </c>
    </row>
    <row r="184" s="2" customFormat="1">
      <c r="A184" s="37"/>
      <c r="B184" s="38"/>
      <c r="C184" s="37"/>
      <c r="D184" s="185" t="s">
        <v>693</v>
      </c>
      <c r="E184" s="37"/>
      <c r="F184" s="226" t="s">
        <v>808</v>
      </c>
      <c r="G184" s="37"/>
      <c r="H184" s="37"/>
      <c r="I184" s="187"/>
      <c r="J184" s="37"/>
      <c r="K184" s="37"/>
      <c r="L184" s="38"/>
      <c r="M184" s="188"/>
      <c r="N184" s="189"/>
      <c r="O184" s="71"/>
      <c r="P184" s="71"/>
      <c r="Q184" s="71"/>
      <c r="R184" s="71"/>
      <c r="S184" s="71"/>
      <c r="T184" s="72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693</v>
      </c>
      <c r="AU184" s="18" t="s">
        <v>82</v>
      </c>
    </row>
    <row r="185" s="2" customFormat="1" ht="24.15" customHeight="1">
      <c r="A185" s="37"/>
      <c r="B185" s="171"/>
      <c r="C185" s="172" t="s">
        <v>325</v>
      </c>
      <c r="D185" s="172" t="s">
        <v>158</v>
      </c>
      <c r="E185" s="173" t="s">
        <v>809</v>
      </c>
      <c r="F185" s="174" t="s">
        <v>810</v>
      </c>
      <c r="G185" s="175" t="s">
        <v>724</v>
      </c>
      <c r="H185" s="176">
        <v>21</v>
      </c>
      <c r="I185" s="177"/>
      <c r="J185" s="178">
        <f>ROUND(I185*H185,2)</f>
        <v>0</v>
      </c>
      <c r="K185" s="174" t="s">
        <v>3</v>
      </c>
      <c r="L185" s="38"/>
      <c r="M185" s="179" t="s">
        <v>3</v>
      </c>
      <c r="N185" s="180" t="s">
        <v>43</v>
      </c>
      <c r="O185" s="71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3" t="s">
        <v>163</v>
      </c>
      <c r="AT185" s="183" t="s">
        <v>158</v>
      </c>
      <c r="AU185" s="183" t="s">
        <v>82</v>
      </c>
      <c r="AY185" s="18" t="s">
        <v>156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8" t="s">
        <v>80</v>
      </c>
      <c r="BK185" s="184">
        <f>ROUND(I185*H185,2)</f>
        <v>0</v>
      </c>
      <c r="BL185" s="18" t="s">
        <v>163</v>
      </c>
      <c r="BM185" s="183" t="s">
        <v>811</v>
      </c>
    </row>
    <row r="186" s="2" customFormat="1">
      <c r="A186" s="37"/>
      <c r="B186" s="38"/>
      <c r="C186" s="37"/>
      <c r="D186" s="185" t="s">
        <v>165</v>
      </c>
      <c r="E186" s="37"/>
      <c r="F186" s="186" t="s">
        <v>810</v>
      </c>
      <c r="G186" s="37"/>
      <c r="H186" s="37"/>
      <c r="I186" s="187"/>
      <c r="J186" s="37"/>
      <c r="K186" s="37"/>
      <c r="L186" s="38"/>
      <c r="M186" s="188"/>
      <c r="N186" s="189"/>
      <c r="O186" s="71"/>
      <c r="P186" s="71"/>
      <c r="Q186" s="71"/>
      <c r="R186" s="71"/>
      <c r="S186" s="71"/>
      <c r="T186" s="72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165</v>
      </c>
      <c r="AU186" s="18" t="s">
        <v>82</v>
      </c>
    </row>
    <row r="187" s="2" customFormat="1">
      <c r="A187" s="37"/>
      <c r="B187" s="38"/>
      <c r="C187" s="37"/>
      <c r="D187" s="185" t="s">
        <v>693</v>
      </c>
      <c r="E187" s="37"/>
      <c r="F187" s="226" t="s">
        <v>812</v>
      </c>
      <c r="G187" s="37"/>
      <c r="H187" s="37"/>
      <c r="I187" s="187"/>
      <c r="J187" s="37"/>
      <c r="K187" s="37"/>
      <c r="L187" s="38"/>
      <c r="M187" s="188"/>
      <c r="N187" s="189"/>
      <c r="O187" s="71"/>
      <c r="P187" s="71"/>
      <c r="Q187" s="71"/>
      <c r="R187" s="71"/>
      <c r="S187" s="71"/>
      <c r="T187" s="72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693</v>
      </c>
      <c r="AU187" s="18" t="s">
        <v>82</v>
      </c>
    </row>
    <row r="188" s="2" customFormat="1" ht="24.15" customHeight="1">
      <c r="A188" s="37"/>
      <c r="B188" s="171"/>
      <c r="C188" s="172" t="s">
        <v>331</v>
      </c>
      <c r="D188" s="172" t="s">
        <v>158</v>
      </c>
      <c r="E188" s="173" t="s">
        <v>813</v>
      </c>
      <c r="F188" s="174" t="s">
        <v>814</v>
      </c>
      <c r="G188" s="175" t="s">
        <v>755</v>
      </c>
      <c r="H188" s="176">
        <v>7.4119999999999999</v>
      </c>
      <c r="I188" s="177"/>
      <c r="J188" s="178">
        <f>ROUND(I188*H188,2)</f>
        <v>0</v>
      </c>
      <c r="K188" s="174" t="s">
        <v>3</v>
      </c>
      <c r="L188" s="38"/>
      <c r="M188" s="179" t="s">
        <v>3</v>
      </c>
      <c r="N188" s="180" t="s">
        <v>43</v>
      </c>
      <c r="O188" s="71"/>
      <c r="P188" s="181">
        <f>O188*H188</f>
        <v>0</v>
      </c>
      <c r="Q188" s="181">
        <v>0</v>
      </c>
      <c r="R188" s="181">
        <f>Q188*H188</f>
        <v>0</v>
      </c>
      <c r="S188" s="181">
        <v>0</v>
      </c>
      <c r="T188" s="182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3" t="s">
        <v>163</v>
      </c>
      <c r="AT188" s="183" t="s">
        <v>158</v>
      </c>
      <c r="AU188" s="183" t="s">
        <v>82</v>
      </c>
      <c r="AY188" s="18" t="s">
        <v>156</v>
      </c>
      <c r="BE188" s="184">
        <f>IF(N188="základní",J188,0)</f>
        <v>0</v>
      </c>
      <c r="BF188" s="184">
        <f>IF(N188="snížená",J188,0)</f>
        <v>0</v>
      </c>
      <c r="BG188" s="184">
        <f>IF(N188="zákl. přenesená",J188,0)</f>
        <v>0</v>
      </c>
      <c r="BH188" s="184">
        <f>IF(N188="sníž. přenesená",J188,0)</f>
        <v>0</v>
      </c>
      <c r="BI188" s="184">
        <f>IF(N188="nulová",J188,0)</f>
        <v>0</v>
      </c>
      <c r="BJ188" s="18" t="s">
        <v>80</v>
      </c>
      <c r="BK188" s="184">
        <f>ROUND(I188*H188,2)</f>
        <v>0</v>
      </c>
      <c r="BL188" s="18" t="s">
        <v>163</v>
      </c>
      <c r="BM188" s="183" t="s">
        <v>815</v>
      </c>
    </row>
    <row r="189" s="2" customFormat="1">
      <c r="A189" s="37"/>
      <c r="B189" s="38"/>
      <c r="C189" s="37"/>
      <c r="D189" s="185" t="s">
        <v>165</v>
      </c>
      <c r="E189" s="37"/>
      <c r="F189" s="186" t="s">
        <v>814</v>
      </c>
      <c r="G189" s="37"/>
      <c r="H189" s="37"/>
      <c r="I189" s="187"/>
      <c r="J189" s="37"/>
      <c r="K189" s="37"/>
      <c r="L189" s="38"/>
      <c r="M189" s="188"/>
      <c r="N189" s="189"/>
      <c r="O189" s="71"/>
      <c r="P189" s="71"/>
      <c r="Q189" s="71"/>
      <c r="R189" s="71"/>
      <c r="S189" s="71"/>
      <c r="T189" s="7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165</v>
      </c>
      <c r="AU189" s="18" t="s">
        <v>82</v>
      </c>
    </row>
    <row r="190" s="2" customFormat="1">
      <c r="A190" s="37"/>
      <c r="B190" s="38"/>
      <c r="C190" s="37"/>
      <c r="D190" s="185" t="s">
        <v>693</v>
      </c>
      <c r="E190" s="37"/>
      <c r="F190" s="226" t="s">
        <v>816</v>
      </c>
      <c r="G190" s="37"/>
      <c r="H190" s="37"/>
      <c r="I190" s="187"/>
      <c r="J190" s="37"/>
      <c r="K190" s="37"/>
      <c r="L190" s="38"/>
      <c r="M190" s="222"/>
      <c r="N190" s="223"/>
      <c r="O190" s="224"/>
      <c r="P190" s="224"/>
      <c r="Q190" s="224"/>
      <c r="R190" s="224"/>
      <c r="S190" s="224"/>
      <c r="T190" s="225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693</v>
      </c>
      <c r="AU190" s="18" t="s">
        <v>82</v>
      </c>
    </row>
    <row r="191" s="2" customFormat="1" ht="6.96" customHeight="1">
      <c r="A191" s="37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38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autoFilter ref="C93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679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817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ROUND(J86,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ROUND((SUM(BE86:BE90)),  2)</f>
        <v>0</v>
      </c>
      <c r="G35" s="37"/>
      <c r="H35" s="37"/>
      <c r="I35" s="130">
        <v>0.20999999999999999</v>
      </c>
      <c r="J35" s="129">
        <f>ROUND(((SUM(BE86:BE90))*I35),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ROUND((SUM(BF86:BF90)),  2)</f>
        <v>0</v>
      </c>
      <c r="G36" s="37"/>
      <c r="H36" s="37"/>
      <c r="I36" s="130">
        <v>0.14999999999999999</v>
      </c>
      <c r="J36" s="129">
        <f>ROUND(((SUM(BF86:BF90))*I36),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ROUND((SUM(BG86:BG90)),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ROUND((SUM(BH86:BH90)),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ROUND((SUM(BI86:BI90)),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679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201b - nepřímé náklady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J86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681</v>
      </c>
      <c r="E64" s="142"/>
      <c r="F64" s="142"/>
      <c r="G64" s="142"/>
      <c r="H64" s="142"/>
      <c r="I64" s="142"/>
      <c r="J64" s="143">
        <f>J87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7"/>
      <c r="B65" s="38"/>
      <c r="C65" s="37"/>
      <c r="D65" s="37"/>
      <c r="E65" s="37"/>
      <c r="F65" s="37"/>
      <c r="G65" s="37"/>
      <c r="H65" s="37"/>
      <c r="I65" s="37"/>
      <c r="J65" s="37"/>
      <c r="K65" s="37"/>
      <c r="L65" s="12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2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56"/>
      <c r="C70" s="57"/>
      <c r="D70" s="57"/>
      <c r="E70" s="57"/>
      <c r="F70" s="57"/>
      <c r="G70" s="57"/>
      <c r="H70" s="57"/>
      <c r="I70" s="57"/>
      <c r="J70" s="57"/>
      <c r="K70" s="57"/>
      <c r="L70" s="12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141</v>
      </c>
      <c r="D71" s="37"/>
      <c r="E71" s="37"/>
      <c r="F71" s="37"/>
      <c r="G71" s="37"/>
      <c r="H71" s="37"/>
      <c r="I71" s="37"/>
      <c r="J71" s="37"/>
      <c r="K71" s="3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7"/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17</v>
      </c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7"/>
      <c r="D74" s="37"/>
      <c r="E74" s="122" t="str">
        <f>E7</f>
        <v>Cyklostezka Šluknov - Fukov I. etapa (2022)</v>
      </c>
      <c r="F74" s="31"/>
      <c r="G74" s="31"/>
      <c r="H74" s="31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1" customFormat="1" ht="12" customHeight="1">
      <c r="B75" s="21"/>
      <c r="C75" s="31" t="s">
        <v>130</v>
      </c>
      <c r="L75" s="21"/>
    </row>
    <row r="76" s="2" customFormat="1" ht="16.5" customHeight="1">
      <c r="A76" s="37"/>
      <c r="B76" s="38"/>
      <c r="C76" s="37"/>
      <c r="D76" s="37"/>
      <c r="E76" s="122" t="s">
        <v>679</v>
      </c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428</v>
      </c>
      <c r="D77" s="37"/>
      <c r="E77" s="37"/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7"/>
      <c r="D78" s="37"/>
      <c r="E78" s="61" t="str">
        <f>E11</f>
        <v>201b - nepřímé náklady</v>
      </c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7"/>
      <c r="E80" s="37"/>
      <c r="F80" s="26" t="str">
        <f>F14</f>
        <v>Šluknov</v>
      </c>
      <c r="G80" s="37"/>
      <c r="H80" s="37"/>
      <c r="I80" s="31" t="s">
        <v>23</v>
      </c>
      <c r="J80" s="63" t="str">
        <f>IF(J14="","",J14)</f>
        <v>16. 11. 2022</v>
      </c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7"/>
      <c r="E82" s="37"/>
      <c r="F82" s="26" t="str">
        <f>E17</f>
        <v>Město Šluknov</v>
      </c>
      <c r="G82" s="37"/>
      <c r="H82" s="37"/>
      <c r="I82" s="31" t="s">
        <v>31</v>
      </c>
      <c r="J82" s="35" t="str">
        <f>E23</f>
        <v>Ing. Kňákal</v>
      </c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7"/>
      <c r="E83" s="37"/>
      <c r="F83" s="26" t="str">
        <f>IF(E20="","",E20)</f>
        <v>Vyplň údaj</v>
      </c>
      <c r="G83" s="37"/>
      <c r="H83" s="37"/>
      <c r="I83" s="31" t="s">
        <v>34</v>
      </c>
      <c r="J83" s="35" t="str">
        <f>E26</f>
        <v>J. Nešněra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48"/>
      <c r="B85" s="149"/>
      <c r="C85" s="150" t="s">
        <v>142</v>
      </c>
      <c r="D85" s="151" t="s">
        <v>57</v>
      </c>
      <c r="E85" s="151" t="s">
        <v>53</v>
      </c>
      <c r="F85" s="151" t="s">
        <v>54</v>
      </c>
      <c r="G85" s="151" t="s">
        <v>143</v>
      </c>
      <c r="H85" s="151" t="s">
        <v>144</v>
      </c>
      <c r="I85" s="151" t="s">
        <v>145</v>
      </c>
      <c r="J85" s="151" t="s">
        <v>135</v>
      </c>
      <c r="K85" s="152" t="s">
        <v>146</v>
      </c>
      <c r="L85" s="153"/>
      <c r="M85" s="79" t="s">
        <v>3</v>
      </c>
      <c r="N85" s="80" t="s">
        <v>42</v>
      </c>
      <c r="O85" s="80" t="s">
        <v>147</v>
      </c>
      <c r="P85" s="80" t="s">
        <v>148</v>
      </c>
      <c r="Q85" s="80" t="s">
        <v>149</v>
      </c>
      <c r="R85" s="80" t="s">
        <v>150</v>
      </c>
      <c r="S85" s="80" t="s">
        <v>151</v>
      </c>
      <c r="T85" s="81" t="s">
        <v>152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="2" customFormat="1" ht="22.8" customHeight="1">
      <c r="A86" s="37"/>
      <c r="B86" s="38"/>
      <c r="C86" s="86" t="s">
        <v>153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38"/>
      <c r="M86" s="82"/>
      <c r="N86" s="67"/>
      <c r="O86" s="83"/>
      <c r="P86" s="155">
        <f>P87</f>
        <v>0</v>
      </c>
      <c r="Q86" s="83"/>
      <c r="R86" s="155">
        <f>R87</f>
        <v>0</v>
      </c>
      <c r="S86" s="83"/>
      <c r="T86" s="156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8" t="s">
        <v>71</v>
      </c>
      <c r="AU86" s="18" t="s">
        <v>136</v>
      </c>
      <c r="BK86" s="157">
        <f>BK87</f>
        <v>0</v>
      </c>
    </row>
    <row r="87" s="12" customFormat="1" ht="25.92" customHeight="1">
      <c r="A87" s="12"/>
      <c r="B87" s="158"/>
      <c r="C87" s="12"/>
      <c r="D87" s="159" t="s">
        <v>71</v>
      </c>
      <c r="E87" s="160" t="s">
        <v>72</v>
      </c>
      <c r="F87" s="160" t="s">
        <v>688</v>
      </c>
      <c r="G87" s="12"/>
      <c r="H87" s="12"/>
      <c r="I87" s="161"/>
      <c r="J87" s="162">
        <f>BK87</f>
        <v>0</v>
      </c>
      <c r="K87" s="12"/>
      <c r="L87" s="158"/>
      <c r="M87" s="163"/>
      <c r="N87" s="164"/>
      <c r="O87" s="164"/>
      <c r="P87" s="165">
        <f>SUM(P88:P90)</f>
        <v>0</v>
      </c>
      <c r="Q87" s="164"/>
      <c r="R87" s="165">
        <f>SUM(R88:R90)</f>
        <v>0</v>
      </c>
      <c r="S87" s="164"/>
      <c r="T87" s="166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9" t="s">
        <v>80</v>
      </c>
      <c r="AT87" s="167" t="s">
        <v>71</v>
      </c>
      <c r="AU87" s="167" t="s">
        <v>72</v>
      </c>
      <c r="AY87" s="159" t="s">
        <v>156</v>
      </c>
      <c r="BK87" s="168">
        <f>SUM(BK88:BK90)</f>
        <v>0</v>
      </c>
    </row>
    <row r="88" s="2" customFormat="1" ht="16.5" customHeight="1">
      <c r="A88" s="37"/>
      <c r="B88" s="171"/>
      <c r="C88" s="172" t="s">
        <v>80</v>
      </c>
      <c r="D88" s="172" t="s">
        <v>158</v>
      </c>
      <c r="E88" s="173" t="s">
        <v>818</v>
      </c>
      <c r="F88" s="174" t="s">
        <v>819</v>
      </c>
      <c r="G88" s="175" t="s">
        <v>724</v>
      </c>
      <c r="H88" s="176">
        <v>51.375</v>
      </c>
      <c r="I88" s="177"/>
      <c r="J88" s="178">
        <f>ROUND(I88*H88,2)</f>
        <v>0</v>
      </c>
      <c r="K88" s="174" t="s">
        <v>3</v>
      </c>
      <c r="L88" s="38"/>
      <c r="M88" s="179" t="s">
        <v>3</v>
      </c>
      <c r="N88" s="180" t="s">
        <v>43</v>
      </c>
      <c r="O88" s="71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3" t="s">
        <v>163</v>
      </c>
      <c r="AT88" s="183" t="s">
        <v>158</v>
      </c>
      <c r="AU88" s="183" t="s">
        <v>80</v>
      </c>
      <c r="AY88" s="18" t="s">
        <v>156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8" t="s">
        <v>80</v>
      </c>
      <c r="BK88" s="184">
        <f>ROUND(I88*H88,2)</f>
        <v>0</v>
      </c>
      <c r="BL88" s="18" t="s">
        <v>163</v>
      </c>
      <c r="BM88" s="183" t="s">
        <v>820</v>
      </c>
    </row>
    <row r="89" s="2" customFormat="1">
      <c r="A89" s="37"/>
      <c r="B89" s="38"/>
      <c r="C89" s="37"/>
      <c r="D89" s="185" t="s">
        <v>165</v>
      </c>
      <c r="E89" s="37"/>
      <c r="F89" s="186" t="s">
        <v>819</v>
      </c>
      <c r="G89" s="37"/>
      <c r="H89" s="37"/>
      <c r="I89" s="187"/>
      <c r="J89" s="37"/>
      <c r="K89" s="37"/>
      <c r="L89" s="38"/>
      <c r="M89" s="188"/>
      <c r="N89" s="189"/>
      <c r="O89" s="71"/>
      <c r="P89" s="71"/>
      <c r="Q89" s="71"/>
      <c r="R89" s="71"/>
      <c r="S89" s="71"/>
      <c r="T89" s="72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8" t="s">
        <v>165</v>
      </c>
      <c r="AU89" s="18" t="s">
        <v>80</v>
      </c>
    </row>
    <row r="90" s="2" customFormat="1">
      <c r="A90" s="37"/>
      <c r="B90" s="38"/>
      <c r="C90" s="37"/>
      <c r="D90" s="185" t="s">
        <v>693</v>
      </c>
      <c r="E90" s="37"/>
      <c r="F90" s="226" t="s">
        <v>821</v>
      </c>
      <c r="G90" s="37"/>
      <c r="H90" s="37"/>
      <c r="I90" s="187"/>
      <c r="J90" s="37"/>
      <c r="K90" s="37"/>
      <c r="L90" s="38"/>
      <c r="M90" s="222"/>
      <c r="N90" s="223"/>
      <c r="O90" s="224"/>
      <c r="P90" s="224"/>
      <c r="Q90" s="224"/>
      <c r="R90" s="224"/>
      <c r="S90" s="224"/>
      <c r="T90" s="22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8" t="s">
        <v>693</v>
      </c>
      <c r="AU90" s="18" t="s">
        <v>80</v>
      </c>
    </row>
    <row r="91" s="2" customFormat="1" ht="6.96" customHeight="1">
      <c r="A91" s="37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38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822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823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ROUND(J95,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ROUND((SUM(BE95:BE294)),  2)</f>
        <v>0</v>
      </c>
      <c r="G35" s="37"/>
      <c r="H35" s="37"/>
      <c r="I35" s="130">
        <v>0.20999999999999999</v>
      </c>
      <c r="J35" s="129">
        <f>ROUND(((SUM(BE95:BE294))*I35),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ROUND((SUM(BF95:BF294)),  2)</f>
        <v>0</v>
      </c>
      <c r="G36" s="37"/>
      <c r="H36" s="37"/>
      <c r="I36" s="130">
        <v>0.14999999999999999</v>
      </c>
      <c r="J36" s="129">
        <f>ROUND(((SUM(BF95:BF294))*I36),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ROUND((SUM(BG95:BG294)),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ROUND((SUM(BH95:BH294)),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ROUND((SUM(BI95:BI294)),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822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202a - přímé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J95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J96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138</v>
      </c>
      <c r="E65" s="146"/>
      <c r="F65" s="146"/>
      <c r="G65" s="146"/>
      <c r="H65" s="146"/>
      <c r="I65" s="146"/>
      <c r="J65" s="147">
        <f>J97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824</v>
      </c>
      <c r="E66" s="146"/>
      <c r="F66" s="146"/>
      <c r="G66" s="146"/>
      <c r="H66" s="146"/>
      <c r="I66" s="146"/>
      <c r="J66" s="147">
        <f>J123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4"/>
      <c r="C67" s="10"/>
      <c r="D67" s="145" t="s">
        <v>686</v>
      </c>
      <c r="E67" s="146"/>
      <c r="F67" s="146"/>
      <c r="G67" s="146"/>
      <c r="H67" s="146"/>
      <c r="I67" s="146"/>
      <c r="J67" s="147">
        <f>J126</f>
        <v>0</v>
      </c>
      <c r="K67" s="10"/>
      <c r="L67" s="14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4"/>
      <c r="C68" s="10"/>
      <c r="D68" s="145" t="s">
        <v>432</v>
      </c>
      <c r="E68" s="146"/>
      <c r="F68" s="146"/>
      <c r="G68" s="146"/>
      <c r="H68" s="146"/>
      <c r="I68" s="146"/>
      <c r="J68" s="147">
        <f>J139</f>
        <v>0</v>
      </c>
      <c r="K68" s="10"/>
      <c r="L68" s="1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4"/>
      <c r="C69" s="10"/>
      <c r="D69" s="145" t="s">
        <v>139</v>
      </c>
      <c r="E69" s="146"/>
      <c r="F69" s="146"/>
      <c r="G69" s="146"/>
      <c r="H69" s="146"/>
      <c r="I69" s="146"/>
      <c r="J69" s="147">
        <f>J149</f>
        <v>0</v>
      </c>
      <c r="K69" s="10"/>
      <c r="L69" s="14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4"/>
      <c r="C70" s="10"/>
      <c r="D70" s="145" t="s">
        <v>140</v>
      </c>
      <c r="E70" s="146"/>
      <c r="F70" s="146"/>
      <c r="G70" s="146"/>
      <c r="H70" s="146"/>
      <c r="I70" s="146"/>
      <c r="J70" s="147">
        <f>J260</f>
        <v>0</v>
      </c>
      <c r="K70" s="10"/>
      <c r="L70" s="14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4"/>
      <c r="C71" s="10"/>
      <c r="D71" s="145" t="s">
        <v>433</v>
      </c>
      <c r="E71" s="146"/>
      <c r="F71" s="146"/>
      <c r="G71" s="146"/>
      <c r="H71" s="146"/>
      <c r="I71" s="146"/>
      <c r="J71" s="147">
        <f>J277</f>
        <v>0</v>
      </c>
      <c r="K71" s="10"/>
      <c r="L71" s="14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40"/>
      <c r="C72" s="9"/>
      <c r="D72" s="141" t="s">
        <v>434</v>
      </c>
      <c r="E72" s="142"/>
      <c r="F72" s="142"/>
      <c r="G72" s="142"/>
      <c r="H72" s="142"/>
      <c r="I72" s="142"/>
      <c r="J72" s="143">
        <f>J281</f>
        <v>0</v>
      </c>
      <c r="K72" s="9"/>
      <c r="L72" s="14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44"/>
      <c r="C73" s="10"/>
      <c r="D73" s="145" t="s">
        <v>825</v>
      </c>
      <c r="E73" s="146"/>
      <c r="F73" s="146"/>
      <c r="G73" s="146"/>
      <c r="H73" s="146"/>
      <c r="I73" s="146"/>
      <c r="J73" s="147">
        <f>J282</f>
        <v>0</v>
      </c>
      <c r="K73" s="10"/>
      <c r="L73" s="14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7"/>
      <c r="B74" s="38"/>
      <c r="C74" s="37"/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="2" customFormat="1" ht="6.96" customHeight="1">
      <c r="A79" s="37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4.96" customHeight="1">
      <c r="A80" s="37"/>
      <c r="B80" s="38"/>
      <c r="C80" s="22" t="s">
        <v>141</v>
      </c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17</v>
      </c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7"/>
      <c r="D83" s="37"/>
      <c r="E83" s="122" t="str">
        <f>E7</f>
        <v>Cyklostezka Šluknov - Fukov I. etapa (2022)</v>
      </c>
      <c r="F83" s="31"/>
      <c r="G83" s="31"/>
      <c r="H83" s="31"/>
      <c r="I83" s="37"/>
      <c r="J83" s="37"/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" customFormat="1" ht="12" customHeight="1">
      <c r="B84" s="21"/>
      <c r="C84" s="31" t="s">
        <v>130</v>
      </c>
      <c r="L84" s="21"/>
    </row>
    <row r="85" s="2" customFormat="1" ht="16.5" customHeight="1">
      <c r="A85" s="37"/>
      <c r="B85" s="38"/>
      <c r="C85" s="37"/>
      <c r="D85" s="37"/>
      <c r="E85" s="122" t="s">
        <v>822</v>
      </c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428</v>
      </c>
      <c r="D86" s="37"/>
      <c r="E86" s="37"/>
      <c r="F86" s="37"/>
      <c r="G86" s="37"/>
      <c r="H86" s="37"/>
      <c r="I86" s="37"/>
      <c r="J86" s="37"/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1" t="str">
        <f>E11</f>
        <v>202a - přímé výdaje</v>
      </c>
      <c r="F87" s="37"/>
      <c r="G87" s="37"/>
      <c r="H87" s="37"/>
      <c r="I87" s="37"/>
      <c r="J87" s="37"/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12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F14</f>
        <v>Šluknov</v>
      </c>
      <c r="G89" s="37"/>
      <c r="H89" s="37"/>
      <c r="I89" s="31" t="s">
        <v>23</v>
      </c>
      <c r="J89" s="63" t="str">
        <f>IF(J14="","",J14)</f>
        <v>16. 11. 2022</v>
      </c>
      <c r="K89" s="37"/>
      <c r="L89" s="12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12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7"/>
      <c r="E91" s="37"/>
      <c r="F91" s="26" t="str">
        <f>E17</f>
        <v>Město Šluknov</v>
      </c>
      <c r="G91" s="37"/>
      <c r="H91" s="37"/>
      <c r="I91" s="31" t="s">
        <v>31</v>
      </c>
      <c r="J91" s="35" t="str">
        <f>E23</f>
        <v>Ing. Kňákal</v>
      </c>
      <c r="K91" s="37"/>
      <c r="L91" s="12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IF(E20="","",E20)</f>
        <v>Vyplň údaj</v>
      </c>
      <c r="G92" s="37"/>
      <c r="H92" s="37"/>
      <c r="I92" s="31" t="s">
        <v>34</v>
      </c>
      <c r="J92" s="35" t="str">
        <f>E26</f>
        <v>J. Nešněra</v>
      </c>
      <c r="K92" s="37"/>
      <c r="L92" s="12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12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11" customFormat="1" ht="29.28" customHeight="1">
      <c r="A94" s="148"/>
      <c r="B94" s="149"/>
      <c r="C94" s="150" t="s">
        <v>142</v>
      </c>
      <c r="D94" s="151" t="s">
        <v>57</v>
      </c>
      <c r="E94" s="151" t="s">
        <v>53</v>
      </c>
      <c r="F94" s="151" t="s">
        <v>54</v>
      </c>
      <c r="G94" s="151" t="s">
        <v>143</v>
      </c>
      <c r="H94" s="151" t="s">
        <v>144</v>
      </c>
      <c r="I94" s="151" t="s">
        <v>145</v>
      </c>
      <c r="J94" s="151" t="s">
        <v>135</v>
      </c>
      <c r="K94" s="152" t="s">
        <v>146</v>
      </c>
      <c r="L94" s="153"/>
      <c r="M94" s="79" t="s">
        <v>3</v>
      </c>
      <c r="N94" s="80" t="s">
        <v>42</v>
      </c>
      <c r="O94" s="80" t="s">
        <v>147</v>
      </c>
      <c r="P94" s="80" t="s">
        <v>148</v>
      </c>
      <c r="Q94" s="80" t="s">
        <v>149</v>
      </c>
      <c r="R94" s="80" t="s">
        <v>150</v>
      </c>
      <c r="S94" s="80" t="s">
        <v>151</v>
      </c>
      <c r="T94" s="81" t="s">
        <v>152</v>
      </c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</row>
    <row r="95" s="2" customFormat="1" ht="22.8" customHeight="1">
      <c r="A95" s="37"/>
      <c r="B95" s="38"/>
      <c r="C95" s="86" t="s">
        <v>153</v>
      </c>
      <c r="D95" s="37"/>
      <c r="E95" s="37"/>
      <c r="F95" s="37"/>
      <c r="G95" s="37"/>
      <c r="H95" s="37"/>
      <c r="I95" s="37"/>
      <c r="J95" s="154">
        <f>BK95</f>
        <v>0</v>
      </c>
      <c r="K95" s="37"/>
      <c r="L95" s="38"/>
      <c r="M95" s="82"/>
      <c r="N95" s="67"/>
      <c r="O95" s="83"/>
      <c r="P95" s="155">
        <f>P96+P281</f>
        <v>0</v>
      </c>
      <c r="Q95" s="83"/>
      <c r="R95" s="155">
        <f>R96+R281</f>
        <v>229.27092743999998</v>
      </c>
      <c r="S95" s="83"/>
      <c r="T95" s="156">
        <f>T96+T281</f>
        <v>145.26394500000001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71</v>
      </c>
      <c r="AU95" s="18" t="s">
        <v>136</v>
      </c>
      <c r="BK95" s="157">
        <f>BK96+BK281</f>
        <v>0</v>
      </c>
    </row>
    <row r="96" s="12" customFormat="1" ht="25.92" customHeight="1">
      <c r="A96" s="12"/>
      <c r="B96" s="158"/>
      <c r="C96" s="12"/>
      <c r="D96" s="159" t="s">
        <v>71</v>
      </c>
      <c r="E96" s="160" t="s">
        <v>154</v>
      </c>
      <c r="F96" s="160" t="s">
        <v>155</v>
      </c>
      <c r="G96" s="12"/>
      <c r="H96" s="12"/>
      <c r="I96" s="161"/>
      <c r="J96" s="162">
        <f>BK96</f>
        <v>0</v>
      </c>
      <c r="K96" s="12"/>
      <c r="L96" s="158"/>
      <c r="M96" s="163"/>
      <c r="N96" s="164"/>
      <c r="O96" s="164"/>
      <c r="P96" s="165">
        <f>P97+P123+P126+P139+P149+P260+P277</f>
        <v>0</v>
      </c>
      <c r="Q96" s="164"/>
      <c r="R96" s="165">
        <f>R97+R123+R126+R139+R149+R260+R277</f>
        <v>226.14929243999998</v>
      </c>
      <c r="S96" s="164"/>
      <c r="T96" s="166">
        <f>T97+T123+T126+T139+T149+T260+T277</f>
        <v>145.26394500000001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9" t="s">
        <v>80</v>
      </c>
      <c r="AT96" s="167" t="s">
        <v>71</v>
      </c>
      <c r="AU96" s="167" t="s">
        <v>72</v>
      </c>
      <c r="AY96" s="159" t="s">
        <v>156</v>
      </c>
      <c r="BK96" s="168">
        <f>BK97+BK123+BK126+BK139+BK149+BK260+BK277</f>
        <v>0</v>
      </c>
    </row>
    <row r="97" s="12" customFormat="1" ht="22.8" customHeight="1">
      <c r="A97" s="12"/>
      <c r="B97" s="158"/>
      <c r="C97" s="12"/>
      <c r="D97" s="159" t="s">
        <v>71</v>
      </c>
      <c r="E97" s="169" t="s">
        <v>80</v>
      </c>
      <c r="F97" s="169" t="s">
        <v>157</v>
      </c>
      <c r="G97" s="12"/>
      <c r="H97" s="12"/>
      <c r="I97" s="161"/>
      <c r="J97" s="170">
        <f>BK97</f>
        <v>0</v>
      </c>
      <c r="K97" s="12"/>
      <c r="L97" s="158"/>
      <c r="M97" s="163"/>
      <c r="N97" s="164"/>
      <c r="O97" s="164"/>
      <c r="P97" s="165">
        <f>SUM(P98:P122)</f>
        <v>0</v>
      </c>
      <c r="Q97" s="164"/>
      <c r="R97" s="165">
        <f>SUM(R98:R122)</f>
        <v>11.014400000000002</v>
      </c>
      <c r="S97" s="164"/>
      <c r="T97" s="166">
        <f>SUM(T98:T122)</f>
        <v>104.76480000000001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9" t="s">
        <v>80</v>
      </c>
      <c r="AT97" s="167" t="s">
        <v>71</v>
      </c>
      <c r="AU97" s="167" t="s">
        <v>80</v>
      </c>
      <c r="AY97" s="159" t="s">
        <v>156</v>
      </c>
      <c r="BK97" s="168">
        <f>SUM(BK98:BK122)</f>
        <v>0</v>
      </c>
    </row>
    <row r="98" s="2" customFormat="1" ht="33" customHeight="1">
      <c r="A98" s="37"/>
      <c r="B98" s="171"/>
      <c r="C98" s="172" t="s">
        <v>80</v>
      </c>
      <c r="D98" s="172" t="s">
        <v>158</v>
      </c>
      <c r="E98" s="173" t="s">
        <v>826</v>
      </c>
      <c r="F98" s="174" t="s">
        <v>827</v>
      </c>
      <c r="G98" s="175" t="s">
        <v>161</v>
      </c>
      <c r="H98" s="176">
        <v>137.68199999999999</v>
      </c>
      <c r="I98" s="177"/>
      <c r="J98" s="178">
        <f>ROUND(I98*H98,2)</f>
        <v>0</v>
      </c>
      <c r="K98" s="174" t="s">
        <v>162</v>
      </c>
      <c r="L98" s="38"/>
      <c r="M98" s="179" t="s">
        <v>3</v>
      </c>
      <c r="N98" s="180" t="s">
        <v>43</v>
      </c>
      <c r="O98" s="71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3" t="s">
        <v>163</v>
      </c>
      <c r="AT98" s="183" t="s">
        <v>158</v>
      </c>
      <c r="AU98" s="183" t="s">
        <v>82</v>
      </c>
      <c r="AY98" s="18" t="s">
        <v>156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8" t="s">
        <v>80</v>
      </c>
      <c r="BK98" s="184">
        <f>ROUND(I98*H98,2)</f>
        <v>0</v>
      </c>
      <c r="BL98" s="18" t="s">
        <v>163</v>
      </c>
      <c r="BM98" s="183" t="s">
        <v>828</v>
      </c>
    </row>
    <row r="99" s="2" customFormat="1">
      <c r="A99" s="37"/>
      <c r="B99" s="38"/>
      <c r="C99" s="37"/>
      <c r="D99" s="185" t="s">
        <v>165</v>
      </c>
      <c r="E99" s="37"/>
      <c r="F99" s="186" t="s">
        <v>829</v>
      </c>
      <c r="G99" s="37"/>
      <c r="H99" s="37"/>
      <c r="I99" s="187"/>
      <c r="J99" s="37"/>
      <c r="K99" s="37"/>
      <c r="L99" s="38"/>
      <c r="M99" s="188"/>
      <c r="N99" s="189"/>
      <c r="O99" s="71"/>
      <c r="P99" s="71"/>
      <c r="Q99" s="71"/>
      <c r="R99" s="71"/>
      <c r="S99" s="71"/>
      <c r="T99" s="7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165</v>
      </c>
      <c r="AU99" s="18" t="s">
        <v>82</v>
      </c>
    </row>
    <row r="100" s="2" customFormat="1">
      <c r="A100" s="37"/>
      <c r="B100" s="38"/>
      <c r="C100" s="37"/>
      <c r="D100" s="190" t="s">
        <v>167</v>
      </c>
      <c r="E100" s="37"/>
      <c r="F100" s="191" t="s">
        <v>830</v>
      </c>
      <c r="G100" s="37"/>
      <c r="H100" s="37"/>
      <c r="I100" s="187"/>
      <c r="J100" s="37"/>
      <c r="K100" s="37"/>
      <c r="L100" s="38"/>
      <c r="M100" s="188"/>
      <c r="N100" s="189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167</v>
      </c>
      <c r="AU100" s="18" t="s">
        <v>82</v>
      </c>
    </row>
    <row r="101" s="13" customFormat="1">
      <c r="A101" s="13"/>
      <c r="B101" s="192"/>
      <c r="C101" s="13"/>
      <c r="D101" s="185" t="s">
        <v>169</v>
      </c>
      <c r="E101" s="193" t="s">
        <v>3</v>
      </c>
      <c r="F101" s="194" t="s">
        <v>831</v>
      </c>
      <c r="G101" s="13"/>
      <c r="H101" s="195">
        <v>137.68199999999999</v>
      </c>
      <c r="I101" s="196"/>
      <c r="J101" s="13"/>
      <c r="K101" s="13"/>
      <c r="L101" s="192"/>
      <c r="M101" s="197"/>
      <c r="N101" s="198"/>
      <c r="O101" s="198"/>
      <c r="P101" s="198"/>
      <c r="Q101" s="198"/>
      <c r="R101" s="198"/>
      <c r="S101" s="198"/>
      <c r="T101" s="19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3" t="s">
        <v>169</v>
      </c>
      <c r="AU101" s="193" t="s">
        <v>82</v>
      </c>
      <c r="AV101" s="13" t="s">
        <v>82</v>
      </c>
      <c r="AW101" s="13" t="s">
        <v>33</v>
      </c>
      <c r="AX101" s="13" t="s">
        <v>80</v>
      </c>
      <c r="AY101" s="193" t="s">
        <v>156</v>
      </c>
    </row>
    <row r="102" s="2" customFormat="1" ht="24.15" customHeight="1">
      <c r="A102" s="37"/>
      <c r="B102" s="171"/>
      <c r="C102" s="172" t="s">
        <v>82</v>
      </c>
      <c r="D102" s="172" t="s">
        <v>158</v>
      </c>
      <c r="E102" s="173" t="s">
        <v>832</v>
      </c>
      <c r="F102" s="174" t="s">
        <v>833</v>
      </c>
      <c r="G102" s="175" t="s">
        <v>161</v>
      </c>
      <c r="H102" s="176">
        <v>115</v>
      </c>
      <c r="I102" s="177"/>
      <c r="J102" s="178">
        <f>ROUND(I102*H102,2)</f>
        <v>0</v>
      </c>
      <c r="K102" s="174" t="s">
        <v>162</v>
      </c>
      <c r="L102" s="38"/>
      <c r="M102" s="179" t="s">
        <v>3</v>
      </c>
      <c r="N102" s="180" t="s">
        <v>43</v>
      </c>
      <c r="O102" s="71"/>
      <c r="P102" s="181">
        <f>O102*H102</f>
        <v>0</v>
      </c>
      <c r="Q102" s="181">
        <v>0</v>
      </c>
      <c r="R102" s="181">
        <f>Q102*H102</f>
        <v>0</v>
      </c>
      <c r="S102" s="181">
        <v>0.17999999999999999</v>
      </c>
      <c r="T102" s="182">
        <f>S102*H102</f>
        <v>20.699999999999999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3" t="s">
        <v>163</v>
      </c>
      <c r="AT102" s="183" t="s">
        <v>158</v>
      </c>
      <c r="AU102" s="183" t="s">
        <v>82</v>
      </c>
      <c r="AY102" s="18" t="s">
        <v>156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8" t="s">
        <v>80</v>
      </c>
      <c r="BK102" s="184">
        <f>ROUND(I102*H102,2)</f>
        <v>0</v>
      </c>
      <c r="BL102" s="18" t="s">
        <v>163</v>
      </c>
      <c r="BM102" s="183" t="s">
        <v>834</v>
      </c>
    </row>
    <row r="103" s="2" customFormat="1">
      <c r="A103" s="37"/>
      <c r="B103" s="38"/>
      <c r="C103" s="37"/>
      <c r="D103" s="185" t="s">
        <v>165</v>
      </c>
      <c r="E103" s="37"/>
      <c r="F103" s="186" t="s">
        <v>835</v>
      </c>
      <c r="G103" s="37"/>
      <c r="H103" s="37"/>
      <c r="I103" s="187"/>
      <c r="J103" s="37"/>
      <c r="K103" s="37"/>
      <c r="L103" s="38"/>
      <c r="M103" s="188"/>
      <c r="N103" s="189"/>
      <c r="O103" s="71"/>
      <c r="P103" s="71"/>
      <c r="Q103" s="71"/>
      <c r="R103" s="71"/>
      <c r="S103" s="71"/>
      <c r="T103" s="7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165</v>
      </c>
      <c r="AU103" s="18" t="s">
        <v>82</v>
      </c>
    </row>
    <row r="104" s="2" customFormat="1">
      <c r="A104" s="37"/>
      <c r="B104" s="38"/>
      <c r="C104" s="37"/>
      <c r="D104" s="190" t="s">
        <v>167</v>
      </c>
      <c r="E104" s="37"/>
      <c r="F104" s="191" t="s">
        <v>836</v>
      </c>
      <c r="G104" s="37"/>
      <c r="H104" s="37"/>
      <c r="I104" s="187"/>
      <c r="J104" s="37"/>
      <c r="K104" s="37"/>
      <c r="L104" s="38"/>
      <c r="M104" s="188"/>
      <c r="N104" s="189"/>
      <c r="O104" s="71"/>
      <c r="P104" s="71"/>
      <c r="Q104" s="71"/>
      <c r="R104" s="71"/>
      <c r="S104" s="71"/>
      <c r="T104" s="7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167</v>
      </c>
      <c r="AU104" s="18" t="s">
        <v>82</v>
      </c>
    </row>
    <row r="105" s="2" customFormat="1" ht="33" customHeight="1">
      <c r="A105" s="37"/>
      <c r="B105" s="171"/>
      <c r="C105" s="172" t="s">
        <v>177</v>
      </c>
      <c r="D105" s="172" t="s">
        <v>158</v>
      </c>
      <c r="E105" s="173" t="s">
        <v>837</v>
      </c>
      <c r="F105" s="174" t="s">
        <v>838</v>
      </c>
      <c r="G105" s="175" t="s">
        <v>161</v>
      </c>
      <c r="H105" s="176">
        <v>115</v>
      </c>
      <c r="I105" s="177"/>
      <c r="J105" s="178">
        <f>ROUND(I105*H105,2)</f>
        <v>0</v>
      </c>
      <c r="K105" s="174" t="s">
        <v>162</v>
      </c>
      <c r="L105" s="38"/>
      <c r="M105" s="179" t="s">
        <v>3</v>
      </c>
      <c r="N105" s="180" t="s">
        <v>43</v>
      </c>
      <c r="O105" s="71"/>
      <c r="P105" s="181">
        <f>O105*H105</f>
        <v>0</v>
      </c>
      <c r="Q105" s="181">
        <v>0</v>
      </c>
      <c r="R105" s="181">
        <f>Q105*H105</f>
        <v>0</v>
      </c>
      <c r="S105" s="181">
        <v>0.29999999999999999</v>
      </c>
      <c r="T105" s="182">
        <f>S105*H105</f>
        <v>34.5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3" t="s">
        <v>163</v>
      </c>
      <c r="AT105" s="183" t="s">
        <v>158</v>
      </c>
      <c r="AU105" s="183" t="s">
        <v>82</v>
      </c>
      <c r="AY105" s="18" t="s">
        <v>156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8" t="s">
        <v>80</v>
      </c>
      <c r="BK105" s="184">
        <f>ROUND(I105*H105,2)</f>
        <v>0</v>
      </c>
      <c r="BL105" s="18" t="s">
        <v>163</v>
      </c>
      <c r="BM105" s="183" t="s">
        <v>839</v>
      </c>
    </row>
    <row r="106" s="2" customFormat="1">
      <c r="A106" s="37"/>
      <c r="B106" s="38"/>
      <c r="C106" s="37"/>
      <c r="D106" s="185" t="s">
        <v>165</v>
      </c>
      <c r="E106" s="37"/>
      <c r="F106" s="186" t="s">
        <v>840</v>
      </c>
      <c r="G106" s="37"/>
      <c r="H106" s="37"/>
      <c r="I106" s="187"/>
      <c r="J106" s="37"/>
      <c r="K106" s="37"/>
      <c r="L106" s="38"/>
      <c r="M106" s="188"/>
      <c r="N106" s="189"/>
      <c r="O106" s="71"/>
      <c r="P106" s="71"/>
      <c r="Q106" s="71"/>
      <c r="R106" s="71"/>
      <c r="S106" s="71"/>
      <c r="T106" s="7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165</v>
      </c>
      <c r="AU106" s="18" t="s">
        <v>82</v>
      </c>
    </row>
    <row r="107" s="2" customFormat="1">
      <c r="A107" s="37"/>
      <c r="B107" s="38"/>
      <c r="C107" s="37"/>
      <c r="D107" s="190" t="s">
        <v>167</v>
      </c>
      <c r="E107" s="37"/>
      <c r="F107" s="191" t="s">
        <v>841</v>
      </c>
      <c r="G107" s="37"/>
      <c r="H107" s="37"/>
      <c r="I107" s="187"/>
      <c r="J107" s="37"/>
      <c r="K107" s="37"/>
      <c r="L107" s="38"/>
      <c r="M107" s="188"/>
      <c r="N107" s="189"/>
      <c r="O107" s="71"/>
      <c r="P107" s="71"/>
      <c r="Q107" s="71"/>
      <c r="R107" s="71"/>
      <c r="S107" s="71"/>
      <c r="T107" s="7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167</v>
      </c>
      <c r="AU107" s="18" t="s">
        <v>82</v>
      </c>
    </row>
    <row r="108" s="13" customFormat="1">
      <c r="A108" s="13"/>
      <c r="B108" s="192"/>
      <c r="C108" s="13"/>
      <c r="D108" s="185" t="s">
        <v>169</v>
      </c>
      <c r="E108" s="193" t="s">
        <v>3</v>
      </c>
      <c r="F108" s="194" t="s">
        <v>842</v>
      </c>
      <c r="G108" s="13"/>
      <c r="H108" s="195">
        <v>115</v>
      </c>
      <c r="I108" s="196"/>
      <c r="J108" s="13"/>
      <c r="K108" s="13"/>
      <c r="L108" s="192"/>
      <c r="M108" s="197"/>
      <c r="N108" s="198"/>
      <c r="O108" s="198"/>
      <c r="P108" s="198"/>
      <c r="Q108" s="198"/>
      <c r="R108" s="198"/>
      <c r="S108" s="198"/>
      <c r="T108" s="19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93" t="s">
        <v>169</v>
      </c>
      <c r="AU108" s="193" t="s">
        <v>82</v>
      </c>
      <c r="AV108" s="13" t="s">
        <v>82</v>
      </c>
      <c r="AW108" s="13" t="s">
        <v>33</v>
      </c>
      <c r="AX108" s="13" t="s">
        <v>80</v>
      </c>
      <c r="AY108" s="193" t="s">
        <v>156</v>
      </c>
    </row>
    <row r="109" s="2" customFormat="1" ht="24.15" customHeight="1">
      <c r="A109" s="37"/>
      <c r="B109" s="171"/>
      <c r="C109" s="172" t="s">
        <v>163</v>
      </c>
      <c r="D109" s="172" t="s">
        <v>158</v>
      </c>
      <c r="E109" s="173" t="s">
        <v>843</v>
      </c>
      <c r="F109" s="174" t="s">
        <v>844</v>
      </c>
      <c r="G109" s="175" t="s">
        <v>383</v>
      </c>
      <c r="H109" s="176">
        <v>27.536000000000001</v>
      </c>
      <c r="I109" s="177"/>
      <c r="J109" s="178">
        <f>ROUND(I109*H109,2)</f>
        <v>0</v>
      </c>
      <c r="K109" s="174" t="s">
        <v>162</v>
      </c>
      <c r="L109" s="38"/>
      <c r="M109" s="179" t="s">
        <v>3</v>
      </c>
      <c r="N109" s="180" t="s">
        <v>43</v>
      </c>
      <c r="O109" s="71"/>
      <c r="P109" s="181">
        <f>O109*H109</f>
        <v>0</v>
      </c>
      <c r="Q109" s="181">
        <v>0</v>
      </c>
      <c r="R109" s="181">
        <f>Q109*H109</f>
        <v>0</v>
      </c>
      <c r="S109" s="181">
        <v>1.8</v>
      </c>
      <c r="T109" s="182">
        <f>S109*H109</f>
        <v>49.564800000000005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3" t="s">
        <v>163</v>
      </c>
      <c r="AT109" s="183" t="s">
        <v>158</v>
      </c>
      <c r="AU109" s="183" t="s">
        <v>82</v>
      </c>
      <c r="AY109" s="18" t="s">
        <v>156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8" t="s">
        <v>80</v>
      </c>
      <c r="BK109" s="184">
        <f>ROUND(I109*H109,2)</f>
        <v>0</v>
      </c>
      <c r="BL109" s="18" t="s">
        <v>163</v>
      </c>
      <c r="BM109" s="183" t="s">
        <v>845</v>
      </c>
    </row>
    <row r="110" s="2" customFormat="1">
      <c r="A110" s="37"/>
      <c r="B110" s="38"/>
      <c r="C110" s="37"/>
      <c r="D110" s="185" t="s">
        <v>165</v>
      </c>
      <c r="E110" s="37"/>
      <c r="F110" s="186" t="s">
        <v>846</v>
      </c>
      <c r="G110" s="37"/>
      <c r="H110" s="37"/>
      <c r="I110" s="187"/>
      <c r="J110" s="37"/>
      <c r="K110" s="37"/>
      <c r="L110" s="38"/>
      <c r="M110" s="188"/>
      <c r="N110" s="189"/>
      <c r="O110" s="71"/>
      <c r="P110" s="71"/>
      <c r="Q110" s="71"/>
      <c r="R110" s="71"/>
      <c r="S110" s="71"/>
      <c r="T110" s="72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8" t="s">
        <v>165</v>
      </c>
      <c r="AU110" s="18" t="s">
        <v>82</v>
      </c>
    </row>
    <row r="111" s="2" customFormat="1">
      <c r="A111" s="37"/>
      <c r="B111" s="38"/>
      <c r="C111" s="37"/>
      <c r="D111" s="190" t="s">
        <v>167</v>
      </c>
      <c r="E111" s="37"/>
      <c r="F111" s="191" t="s">
        <v>847</v>
      </c>
      <c r="G111" s="37"/>
      <c r="H111" s="37"/>
      <c r="I111" s="187"/>
      <c r="J111" s="37"/>
      <c r="K111" s="37"/>
      <c r="L111" s="38"/>
      <c r="M111" s="188"/>
      <c r="N111" s="189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167</v>
      </c>
      <c r="AU111" s="18" t="s">
        <v>82</v>
      </c>
    </row>
    <row r="112" s="13" customFormat="1">
      <c r="A112" s="13"/>
      <c r="B112" s="192"/>
      <c r="C112" s="13"/>
      <c r="D112" s="185" t="s">
        <v>169</v>
      </c>
      <c r="E112" s="193" t="s">
        <v>3</v>
      </c>
      <c r="F112" s="194" t="s">
        <v>848</v>
      </c>
      <c r="G112" s="13"/>
      <c r="H112" s="195">
        <v>27.536000000000001</v>
      </c>
      <c r="I112" s="196"/>
      <c r="J112" s="13"/>
      <c r="K112" s="13"/>
      <c r="L112" s="192"/>
      <c r="M112" s="197"/>
      <c r="N112" s="198"/>
      <c r="O112" s="198"/>
      <c r="P112" s="198"/>
      <c r="Q112" s="198"/>
      <c r="R112" s="198"/>
      <c r="S112" s="198"/>
      <c r="T112" s="19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93" t="s">
        <v>169</v>
      </c>
      <c r="AU112" s="193" t="s">
        <v>82</v>
      </c>
      <c r="AV112" s="13" t="s">
        <v>82</v>
      </c>
      <c r="AW112" s="13" t="s">
        <v>33</v>
      </c>
      <c r="AX112" s="13" t="s">
        <v>80</v>
      </c>
      <c r="AY112" s="193" t="s">
        <v>156</v>
      </c>
    </row>
    <row r="113" s="2" customFormat="1" ht="24.15" customHeight="1">
      <c r="A113" s="37"/>
      <c r="B113" s="171"/>
      <c r="C113" s="172" t="s">
        <v>184</v>
      </c>
      <c r="D113" s="172" t="s">
        <v>158</v>
      </c>
      <c r="E113" s="173" t="s">
        <v>849</v>
      </c>
      <c r="F113" s="174" t="s">
        <v>850</v>
      </c>
      <c r="G113" s="175" t="s">
        <v>383</v>
      </c>
      <c r="H113" s="176">
        <v>27.536000000000001</v>
      </c>
      <c r="I113" s="177"/>
      <c r="J113" s="178">
        <f>ROUND(I113*H113,2)</f>
        <v>0</v>
      </c>
      <c r="K113" s="174" t="s">
        <v>162</v>
      </c>
      <c r="L113" s="38"/>
      <c r="M113" s="179" t="s">
        <v>3</v>
      </c>
      <c r="N113" s="180" t="s">
        <v>43</v>
      </c>
      <c r="O113" s="71"/>
      <c r="P113" s="181">
        <f>O113*H113</f>
        <v>0</v>
      </c>
      <c r="Q113" s="181">
        <v>0.40000000000000002</v>
      </c>
      <c r="R113" s="181">
        <f>Q113*H113</f>
        <v>11.014400000000002</v>
      </c>
      <c r="S113" s="181">
        <v>0</v>
      </c>
      <c r="T113" s="182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3" t="s">
        <v>163</v>
      </c>
      <c r="AT113" s="183" t="s">
        <v>158</v>
      </c>
      <c r="AU113" s="183" t="s">
        <v>82</v>
      </c>
      <c r="AY113" s="18" t="s">
        <v>156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8" t="s">
        <v>80</v>
      </c>
      <c r="BK113" s="184">
        <f>ROUND(I113*H113,2)</f>
        <v>0</v>
      </c>
      <c r="BL113" s="18" t="s">
        <v>163</v>
      </c>
      <c r="BM113" s="183" t="s">
        <v>851</v>
      </c>
    </row>
    <row r="114" s="2" customFormat="1">
      <c r="A114" s="37"/>
      <c r="B114" s="38"/>
      <c r="C114" s="37"/>
      <c r="D114" s="185" t="s">
        <v>165</v>
      </c>
      <c r="E114" s="37"/>
      <c r="F114" s="186" t="s">
        <v>852</v>
      </c>
      <c r="G114" s="37"/>
      <c r="H114" s="37"/>
      <c r="I114" s="187"/>
      <c r="J114" s="37"/>
      <c r="K114" s="37"/>
      <c r="L114" s="38"/>
      <c r="M114" s="188"/>
      <c r="N114" s="189"/>
      <c r="O114" s="71"/>
      <c r="P114" s="71"/>
      <c r="Q114" s="71"/>
      <c r="R114" s="71"/>
      <c r="S114" s="71"/>
      <c r="T114" s="72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165</v>
      </c>
      <c r="AU114" s="18" t="s">
        <v>82</v>
      </c>
    </row>
    <row r="115" s="2" customFormat="1">
      <c r="A115" s="37"/>
      <c r="B115" s="38"/>
      <c r="C115" s="37"/>
      <c r="D115" s="190" t="s">
        <v>167</v>
      </c>
      <c r="E115" s="37"/>
      <c r="F115" s="191" t="s">
        <v>853</v>
      </c>
      <c r="G115" s="37"/>
      <c r="H115" s="37"/>
      <c r="I115" s="187"/>
      <c r="J115" s="37"/>
      <c r="K115" s="37"/>
      <c r="L115" s="38"/>
      <c r="M115" s="188"/>
      <c r="N115" s="189"/>
      <c r="O115" s="71"/>
      <c r="P115" s="71"/>
      <c r="Q115" s="71"/>
      <c r="R115" s="71"/>
      <c r="S115" s="71"/>
      <c r="T115" s="7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167</v>
      </c>
      <c r="AU115" s="18" t="s">
        <v>82</v>
      </c>
    </row>
    <row r="116" s="2" customFormat="1" ht="24.15" customHeight="1">
      <c r="A116" s="37"/>
      <c r="B116" s="171"/>
      <c r="C116" s="172" t="s">
        <v>190</v>
      </c>
      <c r="D116" s="172" t="s">
        <v>158</v>
      </c>
      <c r="E116" s="173" t="s">
        <v>854</v>
      </c>
      <c r="F116" s="174" t="s">
        <v>855</v>
      </c>
      <c r="G116" s="175" t="s">
        <v>383</v>
      </c>
      <c r="H116" s="176">
        <v>27.536000000000001</v>
      </c>
      <c r="I116" s="177"/>
      <c r="J116" s="178">
        <f>ROUND(I116*H116,2)</f>
        <v>0</v>
      </c>
      <c r="K116" s="174" t="s">
        <v>162</v>
      </c>
      <c r="L116" s="38"/>
      <c r="M116" s="179" t="s">
        <v>3</v>
      </c>
      <c r="N116" s="180" t="s">
        <v>43</v>
      </c>
      <c r="O116" s="71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3" t="s">
        <v>163</v>
      </c>
      <c r="AT116" s="183" t="s">
        <v>158</v>
      </c>
      <c r="AU116" s="183" t="s">
        <v>82</v>
      </c>
      <c r="AY116" s="18" t="s">
        <v>156</v>
      </c>
      <c r="BE116" s="184">
        <f>IF(N116="základní",J116,0)</f>
        <v>0</v>
      </c>
      <c r="BF116" s="184">
        <f>IF(N116="snížená",J116,0)</f>
        <v>0</v>
      </c>
      <c r="BG116" s="184">
        <f>IF(N116="zákl. přenesená",J116,0)</f>
        <v>0</v>
      </c>
      <c r="BH116" s="184">
        <f>IF(N116="sníž. přenesená",J116,0)</f>
        <v>0</v>
      </c>
      <c r="BI116" s="184">
        <f>IF(N116="nulová",J116,0)</f>
        <v>0</v>
      </c>
      <c r="BJ116" s="18" t="s">
        <v>80</v>
      </c>
      <c r="BK116" s="184">
        <f>ROUND(I116*H116,2)</f>
        <v>0</v>
      </c>
      <c r="BL116" s="18" t="s">
        <v>163</v>
      </c>
      <c r="BM116" s="183" t="s">
        <v>856</v>
      </c>
    </row>
    <row r="117" s="2" customFormat="1">
      <c r="A117" s="37"/>
      <c r="B117" s="38"/>
      <c r="C117" s="37"/>
      <c r="D117" s="185" t="s">
        <v>165</v>
      </c>
      <c r="E117" s="37"/>
      <c r="F117" s="186" t="s">
        <v>857</v>
      </c>
      <c r="G117" s="37"/>
      <c r="H117" s="37"/>
      <c r="I117" s="187"/>
      <c r="J117" s="37"/>
      <c r="K117" s="37"/>
      <c r="L117" s="38"/>
      <c r="M117" s="188"/>
      <c r="N117" s="189"/>
      <c r="O117" s="71"/>
      <c r="P117" s="71"/>
      <c r="Q117" s="71"/>
      <c r="R117" s="71"/>
      <c r="S117" s="71"/>
      <c r="T117" s="7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165</v>
      </c>
      <c r="AU117" s="18" t="s">
        <v>82</v>
      </c>
    </row>
    <row r="118" s="2" customFormat="1">
      <c r="A118" s="37"/>
      <c r="B118" s="38"/>
      <c r="C118" s="37"/>
      <c r="D118" s="190" t="s">
        <v>167</v>
      </c>
      <c r="E118" s="37"/>
      <c r="F118" s="191" t="s">
        <v>858</v>
      </c>
      <c r="G118" s="37"/>
      <c r="H118" s="37"/>
      <c r="I118" s="187"/>
      <c r="J118" s="37"/>
      <c r="K118" s="37"/>
      <c r="L118" s="38"/>
      <c r="M118" s="188"/>
      <c r="N118" s="189"/>
      <c r="O118" s="71"/>
      <c r="P118" s="71"/>
      <c r="Q118" s="71"/>
      <c r="R118" s="71"/>
      <c r="S118" s="71"/>
      <c r="T118" s="72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167</v>
      </c>
      <c r="AU118" s="18" t="s">
        <v>82</v>
      </c>
    </row>
    <row r="119" s="2" customFormat="1" ht="24.15" customHeight="1">
      <c r="A119" s="37"/>
      <c r="B119" s="171"/>
      <c r="C119" s="172" t="s">
        <v>196</v>
      </c>
      <c r="D119" s="172" t="s">
        <v>158</v>
      </c>
      <c r="E119" s="173" t="s">
        <v>292</v>
      </c>
      <c r="F119" s="174" t="s">
        <v>293</v>
      </c>
      <c r="G119" s="175" t="s">
        <v>161</v>
      </c>
      <c r="H119" s="176">
        <v>137.68199999999999</v>
      </c>
      <c r="I119" s="177"/>
      <c r="J119" s="178">
        <f>ROUND(I119*H119,2)</f>
        <v>0</v>
      </c>
      <c r="K119" s="174" t="s">
        <v>162</v>
      </c>
      <c r="L119" s="38"/>
      <c r="M119" s="179" t="s">
        <v>3</v>
      </c>
      <c r="N119" s="180" t="s">
        <v>43</v>
      </c>
      <c r="O119" s="71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3" t="s">
        <v>163</v>
      </c>
      <c r="AT119" s="183" t="s">
        <v>158</v>
      </c>
      <c r="AU119" s="183" t="s">
        <v>82</v>
      </c>
      <c r="AY119" s="18" t="s">
        <v>156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18" t="s">
        <v>80</v>
      </c>
      <c r="BK119" s="184">
        <f>ROUND(I119*H119,2)</f>
        <v>0</v>
      </c>
      <c r="BL119" s="18" t="s">
        <v>163</v>
      </c>
      <c r="BM119" s="183" t="s">
        <v>859</v>
      </c>
    </row>
    <row r="120" s="2" customFormat="1">
      <c r="A120" s="37"/>
      <c r="B120" s="38"/>
      <c r="C120" s="37"/>
      <c r="D120" s="185" t="s">
        <v>165</v>
      </c>
      <c r="E120" s="37"/>
      <c r="F120" s="186" t="s">
        <v>295</v>
      </c>
      <c r="G120" s="37"/>
      <c r="H120" s="37"/>
      <c r="I120" s="187"/>
      <c r="J120" s="37"/>
      <c r="K120" s="37"/>
      <c r="L120" s="38"/>
      <c r="M120" s="188"/>
      <c r="N120" s="189"/>
      <c r="O120" s="71"/>
      <c r="P120" s="71"/>
      <c r="Q120" s="71"/>
      <c r="R120" s="71"/>
      <c r="S120" s="71"/>
      <c r="T120" s="72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165</v>
      </c>
      <c r="AU120" s="18" t="s">
        <v>82</v>
      </c>
    </row>
    <row r="121" s="2" customFormat="1">
      <c r="A121" s="37"/>
      <c r="B121" s="38"/>
      <c r="C121" s="37"/>
      <c r="D121" s="190" t="s">
        <v>167</v>
      </c>
      <c r="E121" s="37"/>
      <c r="F121" s="191" t="s">
        <v>296</v>
      </c>
      <c r="G121" s="37"/>
      <c r="H121" s="37"/>
      <c r="I121" s="187"/>
      <c r="J121" s="37"/>
      <c r="K121" s="37"/>
      <c r="L121" s="38"/>
      <c r="M121" s="188"/>
      <c r="N121" s="189"/>
      <c r="O121" s="71"/>
      <c r="P121" s="71"/>
      <c r="Q121" s="71"/>
      <c r="R121" s="71"/>
      <c r="S121" s="71"/>
      <c r="T121" s="7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167</v>
      </c>
      <c r="AU121" s="18" t="s">
        <v>82</v>
      </c>
    </row>
    <row r="122" s="13" customFormat="1">
      <c r="A122" s="13"/>
      <c r="B122" s="192"/>
      <c r="C122" s="13"/>
      <c r="D122" s="185" t="s">
        <v>169</v>
      </c>
      <c r="E122" s="193" t="s">
        <v>3</v>
      </c>
      <c r="F122" s="194" t="s">
        <v>860</v>
      </c>
      <c r="G122" s="13"/>
      <c r="H122" s="195">
        <v>137.68199999999999</v>
      </c>
      <c r="I122" s="196"/>
      <c r="J122" s="13"/>
      <c r="K122" s="13"/>
      <c r="L122" s="192"/>
      <c r="M122" s="197"/>
      <c r="N122" s="198"/>
      <c r="O122" s="198"/>
      <c r="P122" s="198"/>
      <c r="Q122" s="198"/>
      <c r="R122" s="198"/>
      <c r="S122" s="198"/>
      <c r="T122" s="19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93" t="s">
        <v>169</v>
      </c>
      <c r="AU122" s="193" t="s">
        <v>82</v>
      </c>
      <c r="AV122" s="13" t="s">
        <v>82</v>
      </c>
      <c r="AW122" s="13" t="s">
        <v>33</v>
      </c>
      <c r="AX122" s="13" t="s">
        <v>80</v>
      </c>
      <c r="AY122" s="193" t="s">
        <v>156</v>
      </c>
    </row>
    <row r="123" s="12" customFormat="1" ht="22.8" customHeight="1">
      <c r="A123" s="12"/>
      <c r="B123" s="158"/>
      <c r="C123" s="12"/>
      <c r="D123" s="159" t="s">
        <v>71</v>
      </c>
      <c r="E123" s="169" t="s">
        <v>177</v>
      </c>
      <c r="F123" s="169" t="s">
        <v>861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SUM(P124:P125)</f>
        <v>0</v>
      </c>
      <c r="Q123" s="164"/>
      <c r="R123" s="165">
        <f>SUM(R124:R125)</f>
        <v>0</v>
      </c>
      <c r="S123" s="164"/>
      <c r="T123" s="16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80</v>
      </c>
      <c r="AT123" s="167" t="s">
        <v>71</v>
      </c>
      <c r="AU123" s="167" t="s">
        <v>80</v>
      </c>
      <c r="AY123" s="159" t="s">
        <v>156</v>
      </c>
      <c r="BK123" s="168">
        <f>SUM(BK124:BK125)</f>
        <v>0</v>
      </c>
    </row>
    <row r="124" s="2" customFormat="1" ht="16.5" customHeight="1">
      <c r="A124" s="37"/>
      <c r="B124" s="171"/>
      <c r="C124" s="172" t="s">
        <v>203</v>
      </c>
      <c r="D124" s="172" t="s">
        <v>158</v>
      </c>
      <c r="E124" s="173" t="s">
        <v>862</v>
      </c>
      <c r="F124" s="174" t="s">
        <v>863</v>
      </c>
      <c r="G124" s="175" t="s">
        <v>864</v>
      </c>
      <c r="H124" s="176">
        <v>1</v>
      </c>
      <c r="I124" s="177"/>
      <c r="J124" s="178">
        <f>ROUND(I124*H124,2)</f>
        <v>0</v>
      </c>
      <c r="K124" s="174" t="s">
        <v>3</v>
      </c>
      <c r="L124" s="38"/>
      <c r="M124" s="179" t="s">
        <v>3</v>
      </c>
      <c r="N124" s="180" t="s">
        <v>43</v>
      </c>
      <c r="O124" s="71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163</v>
      </c>
      <c r="AT124" s="183" t="s">
        <v>158</v>
      </c>
      <c r="AU124" s="183" t="s">
        <v>82</v>
      </c>
      <c r="AY124" s="18" t="s">
        <v>156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8" t="s">
        <v>80</v>
      </c>
      <c r="BK124" s="184">
        <f>ROUND(I124*H124,2)</f>
        <v>0</v>
      </c>
      <c r="BL124" s="18" t="s">
        <v>163</v>
      </c>
      <c r="BM124" s="183" t="s">
        <v>865</v>
      </c>
    </row>
    <row r="125" s="2" customFormat="1">
      <c r="A125" s="37"/>
      <c r="B125" s="38"/>
      <c r="C125" s="37"/>
      <c r="D125" s="185" t="s">
        <v>165</v>
      </c>
      <c r="E125" s="37"/>
      <c r="F125" s="186" t="s">
        <v>863</v>
      </c>
      <c r="G125" s="37"/>
      <c r="H125" s="37"/>
      <c r="I125" s="187"/>
      <c r="J125" s="37"/>
      <c r="K125" s="37"/>
      <c r="L125" s="38"/>
      <c r="M125" s="188"/>
      <c r="N125" s="189"/>
      <c r="O125" s="71"/>
      <c r="P125" s="71"/>
      <c r="Q125" s="71"/>
      <c r="R125" s="71"/>
      <c r="S125" s="71"/>
      <c r="T125" s="72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165</v>
      </c>
      <c r="AU125" s="18" t="s">
        <v>82</v>
      </c>
    </row>
    <row r="126" s="12" customFormat="1" ht="22.8" customHeight="1">
      <c r="A126" s="12"/>
      <c r="B126" s="158"/>
      <c r="C126" s="12"/>
      <c r="D126" s="159" t="s">
        <v>71</v>
      </c>
      <c r="E126" s="169" t="s">
        <v>163</v>
      </c>
      <c r="F126" s="169" t="s">
        <v>758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SUM(P127:P138)</f>
        <v>0</v>
      </c>
      <c r="Q126" s="164"/>
      <c r="R126" s="165">
        <f>SUM(R127:R138)</f>
        <v>160.41334269999999</v>
      </c>
      <c r="S126" s="164"/>
      <c r="T126" s="166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80</v>
      </c>
      <c r="AT126" s="167" t="s">
        <v>71</v>
      </c>
      <c r="AU126" s="167" t="s">
        <v>80</v>
      </c>
      <c r="AY126" s="159" t="s">
        <v>156</v>
      </c>
      <c r="BK126" s="168">
        <f>SUM(BK127:BK138)</f>
        <v>0</v>
      </c>
    </row>
    <row r="127" s="2" customFormat="1" ht="24.15" customHeight="1">
      <c r="A127" s="37"/>
      <c r="B127" s="171"/>
      <c r="C127" s="172" t="s">
        <v>209</v>
      </c>
      <c r="D127" s="172" t="s">
        <v>158</v>
      </c>
      <c r="E127" s="173" t="s">
        <v>866</v>
      </c>
      <c r="F127" s="174" t="s">
        <v>867</v>
      </c>
      <c r="G127" s="175" t="s">
        <v>383</v>
      </c>
      <c r="H127" s="176">
        <v>13.785</v>
      </c>
      <c r="I127" s="177"/>
      <c r="J127" s="178">
        <f>ROUND(I127*H127,2)</f>
        <v>0</v>
      </c>
      <c r="K127" s="174" t="s">
        <v>162</v>
      </c>
      <c r="L127" s="38"/>
      <c r="M127" s="179" t="s">
        <v>3</v>
      </c>
      <c r="N127" s="180" t="s">
        <v>43</v>
      </c>
      <c r="O127" s="71"/>
      <c r="P127" s="181">
        <f>O127*H127</f>
        <v>0</v>
      </c>
      <c r="Q127" s="181">
        <v>2.5027599999999999</v>
      </c>
      <c r="R127" s="181">
        <f>Q127*H127</f>
        <v>34.5005466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163</v>
      </c>
      <c r="AT127" s="183" t="s">
        <v>158</v>
      </c>
      <c r="AU127" s="183" t="s">
        <v>82</v>
      </c>
      <c r="AY127" s="18" t="s">
        <v>156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80</v>
      </c>
      <c r="BK127" s="184">
        <f>ROUND(I127*H127,2)</f>
        <v>0</v>
      </c>
      <c r="BL127" s="18" t="s">
        <v>163</v>
      </c>
      <c r="BM127" s="183" t="s">
        <v>868</v>
      </c>
    </row>
    <row r="128" s="2" customFormat="1">
      <c r="A128" s="37"/>
      <c r="B128" s="38"/>
      <c r="C128" s="37"/>
      <c r="D128" s="185" t="s">
        <v>165</v>
      </c>
      <c r="E128" s="37"/>
      <c r="F128" s="186" t="s">
        <v>869</v>
      </c>
      <c r="G128" s="37"/>
      <c r="H128" s="37"/>
      <c r="I128" s="187"/>
      <c r="J128" s="37"/>
      <c r="K128" s="37"/>
      <c r="L128" s="38"/>
      <c r="M128" s="188"/>
      <c r="N128" s="189"/>
      <c r="O128" s="71"/>
      <c r="P128" s="71"/>
      <c r="Q128" s="71"/>
      <c r="R128" s="71"/>
      <c r="S128" s="71"/>
      <c r="T128" s="7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165</v>
      </c>
      <c r="AU128" s="18" t="s">
        <v>82</v>
      </c>
    </row>
    <row r="129" s="2" customFormat="1">
      <c r="A129" s="37"/>
      <c r="B129" s="38"/>
      <c r="C129" s="37"/>
      <c r="D129" s="190" t="s">
        <v>167</v>
      </c>
      <c r="E129" s="37"/>
      <c r="F129" s="191" t="s">
        <v>870</v>
      </c>
      <c r="G129" s="37"/>
      <c r="H129" s="37"/>
      <c r="I129" s="187"/>
      <c r="J129" s="37"/>
      <c r="K129" s="37"/>
      <c r="L129" s="38"/>
      <c r="M129" s="188"/>
      <c r="N129" s="189"/>
      <c r="O129" s="71"/>
      <c r="P129" s="71"/>
      <c r="Q129" s="71"/>
      <c r="R129" s="71"/>
      <c r="S129" s="71"/>
      <c r="T129" s="72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167</v>
      </c>
      <c r="AU129" s="18" t="s">
        <v>82</v>
      </c>
    </row>
    <row r="130" s="13" customFormat="1">
      <c r="A130" s="13"/>
      <c r="B130" s="192"/>
      <c r="C130" s="13"/>
      <c r="D130" s="185" t="s">
        <v>169</v>
      </c>
      <c r="E130" s="193" t="s">
        <v>3</v>
      </c>
      <c r="F130" s="194" t="s">
        <v>871</v>
      </c>
      <c r="G130" s="13"/>
      <c r="H130" s="195">
        <v>13.785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3" t="s">
        <v>169</v>
      </c>
      <c r="AU130" s="193" t="s">
        <v>82</v>
      </c>
      <c r="AV130" s="13" t="s">
        <v>82</v>
      </c>
      <c r="AW130" s="13" t="s">
        <v>33</v>
      </c>
      <c r="AX130" s="13" t="s">
        <v>80</v>
      </c>
      <c r="AY130" s="193" t="s">
        <v>156</v>
      </c>
    </row>
    <row r="131" s="2" customFormat="1" ht="21.75" customHeight="1">
      <c r="A131" s="37"/>
      <c r="B131" s="171"/>
      <c r="C131" s="172" t="s">
        <v>215</v>
      </c>
      <c r="D131" s="172" t="s">
        <v>158</v>
      </c>
      <c r="E131" s="173" t="s">
        <v>872</v>
      </c>
      <c r="F131" s="174" t="s">
        <v>873</v>
      </c>
      <c r="G131" s="175" t="s">
        <v>400</v>
      </c>
      <c r="H131" s="176">
        <v>1.6539999999999999</v>
      </c>
      <c r="I131" s="177"/>
      <c r="J131" s="178">
        <f>ROUND(I131*H131,2)</f>
        <v>0</v>
      </c>
      <c r="K131" s="174" t="s">
        <v>162</v>
      </c>
      <c r="L131" s="38"/>
      <c r="M131" s="179" t="s">
        <v>3</v>
      </c>
      <c r="N131" s="180" t="s">
        <v>43</v>
      </c>
      <c r="O131" s="71"/>
      <c r="P131" s="181">
        <f>O131*H131</f>
        <v>0</v>
      </c>
      <c r="Q131" s="181">
        <v>1.05958</v>
      </c>
      <c r="R131" s="181">
        <f>Q131*H131</f>
        <v>1.7525453199999999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163</v>
      </c>
      <c r="AT131" s="183" t="s">
        <v>158</v>
      </c>
      <c r="AU131" s="183" t="s">
        <v>82</v>
      </c>
      <c r="AY131" s="18" t="s">
        <v>156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80</v>
      </c>
      <c r="BK131" s="184">
        <f>ROUND(I131*H131,2)</f>
        <v>0</v>
      </c>
      <c r="BL131" s="18" t="s">
        <v>163</v>
      </c>
      <c r="BM131" s="183" t="s">
        <v>874</v>
      </c>
    </row>
    <row r="132" s="2" customFormat="1">
      <c r="A132" s="37"/>
      <c r="B132" s="38"/>
      <c r="C132" s="37"/>
      <c r="D132" s="185" t="s">
        <v>165</v>
      </c>
      <c r="E132" s="37"/>
      <c r="F132" s="186" t="s">
        <v>875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165</v>
      </c>
      <c r="AU132" s="18" t="s">
        <v>82</v>
      </c>
    </row>
    <row r="133" s="2" customFormat="1">
      <c r="A133" s="37"/>
      <c r="B133" s="38"/>
      <c r="C133" s="37"/>
      <c r="D133" s="190" t="s">
        <v>167</v>
      </c>
      <c r="E133" s="37"/>
      <c r="F133" s="191" t="s">
        <v>876</v>
      </c>
      <c r="G133" s="37"/>
      <c r="H133" s="37"/>
      <c r="I133" s="187"/>
      <c r="J133" s="37"/>
      <c r="K133" s="37"/>
      <c r="L133" s="38"/>
      <c r="M133" s="188"/>
      <c r="N133" s="189"/>
      <c r="O133" s="71"/>
      <c r="P133" s="71"/>
      <c r="Q133" s="71"/>
      <c r="R133" s="71"/>
      <c r="S133" s="71"/>
      <c r="T133" s="7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167</v>
      </c>
      <c r="AU133" s="18" t="s">
        <v>82</v>
      </c>
    </row>
    <row r="134" s="13" customFormat="1">
      <c r="A134" s="13"/>
      <c r="B134" s="192"/>
      <c r="C134" s="13"/>
      <c r="D134" s="185" t="s">
        <v>169</v>
      </c>
      <c r="E134" s="193" t="s">
        <v>3</v>
      </c>
      <c r="F134" s="194" t="s">
        <v>877</v>
      </c>
      <c r="G134" s="13"/>
      <c r="H134" s="195">
        <v>1.6539999999999999</v>
      </c>
      <c r="I134" s="196"/>
      <c r="J134" s="13"/>
      <c r="K134" s="13"/>
      <c r="L134" s="192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169</v>
      </c>
      <c r="AU134" s="193" t="s">
        <v>82</v>
      </c>
      <c r="AV134" s="13" t="s">
        <v>82</v>
      </c>
      <c r="AW134" s="13" t="s">
        <v>33</v>
      </c>
      <c r="AX134" s="13" t="s">
        <v>80</v>
      </c>
      <c r="AY134" s="193" t="s">
        <v>156</v>
      </c>
    </row>
    <row r="135" s="2" customFormat="1" ht="24.15" customHeight="1">
      <c r="A135" s="37"/>
      <c r="B135" s="171"/>
      <c r="C135" s="172" t="s">
        <v>221</v>
      </c>
      <c r="D135" s="172" t="s">
        <v>158</v>
      </c>
      <c r="E135" s="173" t="s">
        <v>878</v>
      </c>
      <c r="F135" s="174" t="s">
        <v>879</v>
      </c>
      <c r="G135" s="175" t="s">
        <v>161</v>
      </c>
      <c r="H135" s="176">
        <v>137.68199999999999</v>
      </c>
      <c r="I135" s="177"/>
      <c r="J135" s="178">
        <f>ROUND(I135*H135,2)</f>
        <v>0</v>
      </c>
      <c r="K135" s="174" t="s">
        <v>162</v>
      </c>
      <c r="L135" s="38"/>
      <c r="M135" s="179" t="s">
        <v>3</v>
      </c>
      <c r="N135" s="180" t="s">
        <v>43</v>
      </c>
      <c r="O135" s="71"/>
      <c r="P135" s="181">
        <f>O135*H135</f>
        <v>0</v>
      </c>
      <c r="Q135" s="181">
        <v>0.90178999999999998</v>
      </c>
      <c r="R135" s="181">
        <f>Q135*H135</f>
        <v>124.16025077999998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163</v>
      </c>
      <c r="AT135" s="183" t="s">
        <v>158</v>
      </c>
      <c r="AU135" s="183" t="s">
        <v>82</v>
      </c>
      <c r="AY135" s="18" t="s">
        <v>156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80</v>
      </c>
      <c r="BK135" s="184">
        <f>ROUND(I135*H135,2)</f>
        <v>0</v>
      </c>
      <c r="BL135" s="18" t="s">
        <v>163</v>
      </c>
      <c r="BM135" s="183" t="s">
        <v>880</v>
      </c>
    </row>
    <row r="136" s="2" customFormat="1">
      <c r="A136" s="37"/>
      <c r="B136" s="38"/>
      <c r="C136" s="37"/>
      <c r="D136" s="185" t="s">
        <v>165</v>
      </c>
      <c r="E136" s="37"/>
      <c r="F136" s="186" t="s">
        <v>881</v>
      </c>
      <c r="G136" s="37"/>
      <c r="H136" s="37"/>
      <c r="I136" s="187"/>
      <c r="J136" s="37"/>
      <c r="K136" s="37"/>
      <c r="L136" s="38"/>
      <c r="M136" s="188"/>
      <c r="N136" s="189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165</v>
      </c>
      <c r="AU136" s="18" t="s">
        <v>82</v>
      </c>
    </row>
    <row r="137" s="2" customFormat="1">
      <c r="A137" s="37"/>
      <c r="B137" s="38"/>
      <c r="C137" s="37"/>
      <c r="D137" s="190" t="s">
        <v>167</v>
      </c>
      <c r="E137" s="37"/>
      <c r="F137" s="191" t="s">
        <v>882</v>
      </c>
      <c r="G137" s="37"/>
      <c r="H137" s="37"/>
      <c r="I137" s="187"/>
      <c r="J137" s="37"/>
      <c r="K137" s="37"/>
      <c r="L137" s="38"/>
      <c r="M137" s="188"/>
      <c r="N137" s="189"/>
      <c r="O137" s="71"/>
      <c r="P137" s="71"/>
      <c r="Q137" s="71"/>
      <c r="R137" s="71"/>
      <c r="S137" s="71"/>
      <c r="T137" s="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167</v>
      </c>
      <c r="AU137" s="18" t="s">
        <v>82</v>
      </c>
    </row>
    <row r="138" s="13" customFormat="1">
      <c r="A138" s="13"/>
      <c r="B138" s="192"/>
      <c r="C138" s="13"/>
      <c r="D138" s="185" t="s">
        <v>169</v>
      </c>
      <c r="E138" s="193" t="s">
        <v>3</v>
      </c>
      <c r="F138" s="194" t="s">
        <v>831</v>
      </c>
      <c r="G138" s="13"/>
      <c r="H138" s="195">
        <v>137.68199999999999</v>
      </c>
      <c r="I138" s="196"/>
      <c r="J138" s="13"/>
      <c r="K138" s="13"/>
      <c r="L138" s="192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3" t="s">
        <v>169</v>
      </c>
      <c r="AU138" s="193" t="s">
        <v>82</v>
      </c>
      <c r="AV138" s="13" t="s">
        <v>82</v>
      </c>
      <c r="AW138" s="13" t="s">
        <v>33</v>
      </c>
      <c r="AX138" s="13" t="s">
        <v>80</v>
      </c>
      <c r="AY138" s="193" t="s">
        <v>156</v>
      </c>
    </row>
    <row r="139" s="12" customFormat="1" ht="22.8" customHeight="1">
      <c r="A139" s="12"/>
      <c r="B139" s="158"/>
      <c r="C139" s="12"/>
      <c r="D139" s="159" t="s">
        <v>71</v>
      </c>
      <c r="E139" s="169" t="s">
        <v>184</v>
      </c>
      <c r="F139" s="169" t="s">
        <v>525</v>
      </c>
      <c r="G139" s="12"/>
      <c r="H139" s="12"/>
      <c r="I139" s="161"/>
      <c r="J139" s="170">
        <f>BK139</f>
        <v>0</v>
      </c>
      <c r="K139" s="12"/>
      <c r="L139" s="158"/>
      <c r="M139" s="163"/>
      <c r="N139" s="164"/>
      <c r="O139" s="164"/>
      <c r="P139" s="165">
        <f>SUM(P140:P148)</f>
        <v>0</v>
      </c>
      <c r="Q139" s="164"/>
      <c r="R139" s="165">
        <f>SUM(R140:R148)</f>
        <v>27.130800000000001</v>
      </c>
      <c r="S139" s="164"/>
      <c r="T139" s="166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80</v>
      </c>
      <c r="AT139" s="167" t="s">
        <v>71</v>
      </c>
      <c r="AU139" s="167" t="s">
        <v>80</v>
      </c>
      <c r="AY139" s="159" t="s">
        <v>156</v>
      </c>
      <c r="BK139" s="168">
        <f>SUM(BK140:BK148)</f>
        <v>0</v>
      </c>
    </row>
    <row r="140" s="2" customFormat="1" ht="33" customHeight="1">
      <c r="A140" s="37"/>
      <c r="B140" s="171"/>
      <c r="C140" s="172" t="s">
        <v>227</v>
      </c>
      <c r="D140" s="172" t="s">
        <v>158</v>
      </c>
      <c r="E140" s="173" t="s">
        <v>883</v>
      </c>
      <c r="F140" s="174" t="s">
        <v>884</v>
      </c>
      <c r="G140" s="175" t="s">
        <v>161</v>
      </c>
      <c r="H140" s="176">
        <v>115</v>
      </c>
      <c r="I140" s="177"/>
      <c r="J140" s="178">
        <f>ROUND(I140*H140,2)</f>
        <v>0</v>
      </c>
      <c r="K140" s="174" t="s">
        <v>162</v>
      </c>
      <c r="L140" s="38"/>
      <c r="M140" s="179" t="s">
        <v>3</v>
      </c>
      <c r="N140" s="180" t="s">
        <v>43</v>
      </c>
      <c r="O140" s="71"/>
      <c r="P140" s="181">
        <f>O140*H140</f>
        <v>0</v>
      </c>
      <c r="Q140" s="181">
        <v>0.13188</v>
      </c>
      <c r="R140" s="181">
        <f>Q140*H140</f>
        <v>15.1662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163</v>
      </c>
      <c r="AT140" s="183" t="s">
        <v>158</v>
      </c>
      <c r="AU140" s="183" t="s">
        <v>82</v>
      </c>
      <c r="AY140" s="18" t="s">
        <v>156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80</v>
      </c>
      <c r="BK140" s="184">
        <f>ROUND(I140*H140,2)</f>
        <v>0</v>
      </c>
      <c r="BL140" s="18" t="s">
        <v>163</v>
      </c>
      <c r="BM140" s="183" t="s">
        <v>885</v>
      </c>
    </row>
    <row r="141" s="2" customFormat="1">
      <c r="A141" s="37"/>
      <c r="B141" s="38"/>
      <c r="C141" s="37"/>
      <c r="D141" s="185" t="s">
        <v>165</v>
      </c>
      <c r="E141" s="37"/>
      <c r="F141" s="186" t="s">
        <v>886</v>
      </c>
      <c r="G141" s="37"/>
      <c r="H141" s="37"/>
      <c r="I141" s="187"/>
      <c r="J141" s="37"/>
      <c r="K141" s="37"/>
      <c r="L141" s="38"/>
      <c r="M141" s="188"/>
      <c r="N141" s="189"/>
      <c r="O141" s="71"/>
      <c r="P141" s="71"/>
      <c r="Q141" s="71"/>
      <c r="R141" s="71"/>
      <c r="S141" s="71"/>
      <c r="T141" s="72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165</v>
      </c>
      <c r="AU141" s="18" t="s">
        <v>82</v>
      </c>
    </row>
    <row r="142" s="2" customFormat="1">
      <c r="A142" s="37"/>
      <c r="B142" s="38"/>
      <c r="C142" s="37"/>
      <c r="D142" s="190" t="s">
        <v>167</v>
      </c>
      <c r="E142" s="37"/>
      <c r="F142" s="191" t="s">
        <v>887</v>
      </c>
      <c r="G142" s="37"/>
      <c r="H142" s="37"/>
      <c r="I142" s="187"/>
      <c r="J142" s="37"/>
      <c r="K142" s="37"/>
      <c r="L142" s="38"/>
      <c r="M142" s="188"/>
      <c r="N142" s="189"/>
      <c r="O142" s="71"/>
      <c r="P142" s="71"/>
      <c r="Q142" s="71"/>
      <c r="R142" s="71"/>
      <c r="S142" s="71"/>
      <c r="T142" s="7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167</v>
      </c>
      <c r="AU142" s="18" t="s">
        <v>82</v>
      </c>
    </row>
    <row r="143" s="2" customFormat="1" ht="21.75" customHeight="1">
      <c r="A143" s="37"/>
      <c r="B143" s="171"/>
      <c r="C143" s="172" t="s">
        <v>233</v>
      </c>
      <c r="D143" s="172" t="s">
        <v>158</v>
      </c>
      <c r="E143" s="173" t="s">
        <v>888</v>
      </c>
      <c r="F143" s="174" t="s">
        <v>889</v>
      </c>
      <c r="G143" s="175" t="s">
        <v>161</v>
      </c>
      <c r="H143" s="176">
        <v>115</v>
      </c>
      <c r="I143" s="177"/>
      <c r="J143" s="178">
        <f>ROUND(I143*H143,2)</f>
        <v>0</v>
      </c>
      <c r="K143" s="174" t="s">
        <v>162</v>
      </c>
      <c r="L143" s="38"/>
      <c r="M143" s="179" t="s">
        <v>3</v>
      </c>
      <c r="N143" s="180" t="s">
        <v>43</v>
      </c>
      <c r="O143" s="71"/>
      <c r="P143" s="181">
        <f>O143*H143</f>
        <v>0</v>
      </c>
      <c r="Q143" s="181">
        <v>0.00031</v>
      </c>
      <c r="R143" s="181">
        <f>Q143*H143</f>
        <v>0.035650000000000001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163</v>
      </c>
      <c r="AT143" s="183" t="s">
        <v>158</v>
      </c>
      <c r="AU143" s="183" t="s">
        <v>82</v>
      </c>
      <c r="AY143" s="18" t="s">
        <v>156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80</v>
      </c>
      <c r="BK143" s="184">
        <f>ROUND(I143*H143,2)</f>
        <v>0</v>
      </c>
      <c r="BL143" s="18" t="s">
        <v>163</v>
      </c>
      <c r="BM143" s="183" t="s">
        <v>890</v>
      </c>
    </row>
    <row r="144" s="2" customFormat="1">
      <c r="A144" s="37"/>
      <c r="B144" s="38"/>
      <c r="C144" s="37"/>
      <c r="D144" s="185" t="s">
        <v>165</v>
      </c>
      <c r="E144" s="37"/>
      <c r="F144" s="186" t="s">
        <v>891</v>
      </c>
      <c r="G144" s="37"/>
      <c r="H144" s="37"/>
      <c r="I144" s="187"/>
      <c r="J144" s="37"/>
      <c r="K144" s="37"/>
      <c r="L144" s="38"/>
      <c r="M144" s="188"/>
      <c r="N144" s="189"/>
      <c r="O144" s="71"/>
      <c r="P144" s="71"/>
      <c r="Q144" s="71"/>
      <c r="R144" s="71"/>
      <c r="S144" s="71"/>
      <c r="T144" s="7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165</v>
      </c>
      <c r="AU144" s="18" t="s">
        <v>82</v>
      </c>
    </row>
    <row r="145" s="2" customFormat="1">
      <c r="A145" s="37"/>
      <c r="B145" s="38"/>
      <c r="C145" s="37"/>
      <c r="D145" s="190" t="s">
        <v>167</v>
      </c>
      <c r="E145" s="37"/>
      <c r="F145" s="191" t="s">
        <v>892</v>
      </c>
      <c r="G145" s="37"/>
      <c r="H145" s="37"/>
      <c r="I145" s="187"/>
      <c r="J145" s="37"/>
      <c r="K145" s="37"/>
      <c r="L145" s="38"/>
      <c r="M145" s="188"/>
      <c r="N145" s="189"/>
      <c r="O145" s="71"/>
      <c r="P145" s="71"/>
      <c r="Q145" s="71"/>
      <c r="R145" s="71"/>
      <c r="S145" s="71"/>
      <c r="T145" s="7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167</v>
      </c>
      <c r="AU145" s="18" t="s">
        <v>82</v>
      </c>
    </row>
    <row r="146" s="2" customFormat="1" ht="33" customHeight="1">
      <c r="A146" s="37"/>
      <c r="B146" s="171"/>
      <c r="C146" s="172" t="s">
        <v>239</v>
      </c>
      <c r="D146" s="172" t="s">
        <v>158</v>
      </c>
      <c r="E146" s="173" t="s">
        <v>893</v>
      </c>
      <c r="F146" s="174" t="s">
        <v>894</v>
      </c>
      <c r="G146" s="175" t="s">
        <v>161</v>
      </c>
      <c r="H146" s="176">
        <v>115</v>
      </c>
      <c r="I146" s="177"/>
      <c r="J146" s="178">
        <f>ROUND(I146*H146,2)</f>
        <v>0</v>
      </c>
      <c r="K146" s="174" t="s">
        <v>162</v>
      </c>
      <c r="L146" s="38"/>
      <c r="M146" s="179" t="s">
        <v>3</v>
      </c>
      <c r="N146" s="180" t="s">
        <v>43</v>
      </c>
      <c r="O146" s="71"/>
      <c r="P146" s="181">
        <f>O146*H146</f>
        <v>0</v>
      </c>
      <c r="Q146" s="181">
        <v>0.10373</v>
      </c>
      <c r="R146" s="181">
        <f>Q146*H146</f>
        <v>11.92895</v>
      </c>
      <c r="S146" s="181">
        <v>0</v>
      </c>
      <c r="T146" s="18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3" t="s">
        <v>163</v>
      </c>
      <c r="AT146" s="183" t="s">
        <v>158</v>
      </c>
      <c r="AU146" s="183" t="s">
        <v>82</v>
      </c>
      <c r="AY146" s="18" t="s">
        <v>156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8" t="s">
        <v>80</v>
      </c>
      <c r="BK146" s="184">
        <f>ROUND(I146*H146,2)</f>
        <v>0</v>
      </c>
      <c r="BL146" s="18" t="s">
        <v>163</v>
      </c>
      <c r="BM146" s="183" t="s">
        <v>895</v>
      </c>
    </row>
    <row r="147" s="2" customFormat="1">
      <c r="A147" s="37"/>
      <c r="B147" s="38"/>
      <c r="C147" s="37"/>
      <c r="D147" s="185" t="s">
        <v>165</v>
      </c>
      <c r="E147" s="37"/>
      <c r="F147" s="186" t="s">
        <v>896</v>
      </c>
      <c r="G147" s="37"/>
      <c r="H147" s="37"/>
      <c r="I147" s="187"/>
      <c r="J147" s="37"/>
      <c r="K147" s="37"/>
      <c r="L147" s="38"/>
      <c r="M147" s="188"/>
      <c r="N147" s="189"/>
      <c r="O147" s="71"/>
      <c r="P147" s="71"/>
      <c r="Q147" s="71"/>
      <c r="R147" s="71"/>
      <c r="S147" s="71"/>
      <c r="T147" s="7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165</v>
      </c>
      <c r="AU147" s="18" t="s">
        <v>82</v>
      </c>
    </row>
    <row r="148" s="2" customFormat="1">
      <c r="A148" s="37"/>
      <c r="B148" s="38"/>
      <c r="C148" s="37"/>
      <c r="D148" s="190" t="s">
        <v>167</v>
      </c>
      <c r="E148" s="37"/>
      <c r="F148" s="191" t="s">
        <v>897</v>
      </c>
      <c r="G148" s="37"/>
      <c r="H148" s="37"/>
      <c r="I148" s="187"/>
      <c r="J148" s="37"/>
      <c r="K148" s="37"/>
      <c r="L148" s="38"/>
      <c r="M148" s="188"/>
      <c r="N148" s="189"/>
      <c r="O148" s="71"/>
      <c r="P148" s="71"/>
      <c r="Q148" s="71"/>
      <c r="R148" s="71"/>
      <c r="S148" s="71"/>
      <c r="T148" s="72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167</v>
      </c>
      <c r="AU148" s="18" t="s">
        <v>82</v>
      </c>
    </row>
    <row r="149" s="12" customFormat="1" ht="22.8" customHeight="1">
      <c r="A149" s="12"/>
      <c r="B149" s="158"/>
      <c r="C149" s="12"/>
      <c r="D149" s="159" t="s">
        <v>71</v>
      </c>
      <c r="E149" s="169" t="s">
        <v>209</v>
      </c>
      <c r="F149" s="169" t="s">
        <v>379</v>
      </c>
      <c r="G149" s="12"/>
      <c r="H149" s="12"/>
      <c r="I149" s="161"/>
      <c r="J149" s="170">
        <f>BK149</f>
        <v>0</v>
      </c>
      <c r="K149" s="12"/>
      <c r="L149" s="158"/>
      <c r="M149" s="163"/>
      <c r="N149" s="164"/>
      <c r="O149" s="164"/>
      <c r="P149" s="165">
        <f>SUM(P150:P259)</f>
        <v>0</v>
      </c>
      <c r="Q149" s="164"/>
      <c r="R149" s="165">
        <f>SUM(R150:R259)</f>
        <v>27.590749740000003</v>
      </c>
      <c r="S149" s="164"/>
      <c r="T149" s="166">
        <f>SUM(T150:T259)</f>
        <v>40.499144999999999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80</v>
      </c>
      <c r="AT149" s="167" t="s">
        <v>71</v>
      </c>
      <c r="AU149" s="167" t="s">
        <v>80</v>
      </c>
      <c r="AY149" s="159" t="s">
        <v>156</v>
      </c>
      <c r="BK149" s="168">
        <f>SUM(BK150:BK259)</f>
        <v>0</v>
      </c>
    </row>
    <row r="150" s="2" customFormat="1" ht="33" customHeight="1">
      <c r="A150" s="37"/>
      <c r="B150" s="171"/>
      <c r="C150" s="172" t="s">
        <v>9</v>
      </c>
      <c r="D150" s="172" t="s">
        <v>158</v>
      </c>
      <c r="E150" s="173" t="s">
        <v>898</v>
      </c>
      <c r="F150" s="174" t="s">
        <v>899</v>
      </c>
      <c r="G150" s="175" t="s">
        <v>161</v>
      </c>
      <c r="H150" s="176">
        <v>90</v>
      </c>
      <c r="I150" s="177"/>
      <c r="J150" s="178">
        <f>ROUND(I150*H150,2)</f>
        <v>0</v>
      </c>
      <c r="K150" s="174" t="s">
        <v>162</v>
      </c>
      <c r="L150" s="38"/>
      <c r="M150" s="179" t="s">
        <v>3</v>
      </c>
      <c r="N150" s="180" t="s">
        <v>43</v>
      </c>
      <c r="O150" s="71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3" t="s">
        <v>163</v>
      </c>
      <c r="AT150" s="183" t="s">
        <v>158</v>
      </c>
      <c r="AU150" s="183" t="s">
        <v>82</v>
      </c>
      <c r="AY150" s="18" t="s">
        <v>156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8" t="s">
        <v>80</v>
      </c>
      <c r="BK150" s="184">
        <f>ROUND(I150*H150,2)</f>
        <v>0</v>
      </c>
      <c r="BL150" s="18" t="s">
        <v>163</v>
      </c>
      <c r="BM150" s="183" t="s">
        <v>900</v>
      </c>
    </row>
    <row r="151" s="2" customFormat="1">
      <c r="A151" s="37"/>
      <c r="B151" s="38"/>
      <c r="C151" s="37"/>
      <c r="D151" s="185" t="s">
        <v>165</v>
      </c>
      <c r="E151" s="37"/>
      <c r="F151" s="186" t="s">
        <v>901</v>
      </c>
      <c r="G151" s="37"/>
      <c r="H151" s="37"/>
      <c r="I151" s="187"/>
      <c r="J151" s="37"/>
      <c r="K151" s="37"/>
      <c r="L151" s="38"/>
      <c r="M151" s="188"/>
      <c r="N151" s="189"/>
      <c r="O151" s="71"/>
      <c r="P151" s="71"/>
      <c r="Q151" s="71"/>
      <c r="R151" s="71"/>
      <c r="S151" s="71"/>
      <c r="T151" s="7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165</v>
      </c>
      <c r="AU151" s="18" t="s">
        <v>82</v>
      </c>
    </row>
    <row r="152" s="2" customFormat="1">
      <c r="A152" s="37"/>
      <c r="B152" s="38"/>
      <c r="C152" s="37"/>
      <c r="D152" s="190" t="s">
        <v>167</v>
      </c>
      <c r="E152" s="37"/>
      <c r="F152" s="191" t="s">
        <v>902</v>
      </c>
      <c r="G152" s="37"/>
      <c r="H152" s="37"/>
      <c r="I152" s="187"/>
      <c r="J152" s="37"/>
      <c r="K152" s="37"/>
      <c r="L152" s="38"/>
      <c r="M152" s="188"/>
      <c r="N152" s="189"/>
      <c r="O152" s="71"/>
      <c r="P152" s="71"/>
      <c r="Q152" s="71"/>
      <c r="R152" s="71"/>
      <c r="S152" s="71"/>
      <c r="T152" s="72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167</v>
      </c>
      <c r="AU152" s="18" t="s">
        <v>82</v>
      </c>
    </row>
    <row r="153" s="13" customFormat="1">
      <c r="A153" s="13"/>
      <c r="B153" s="192"/>
      <c r="C153" s="13"/>
      <c r="D153" s="185" t="s">
        <v>169</v>
      </c>
      <c r="E153" s="193" t="s">
        <v>3</v>
      </c>
      <c r="F153" s="194" t="s">
        <v>903</v>
      </c>
      <c r="G153" s="13"/>
      <c r="H153" s="195">
        <v>40</v>
      </c>
      <c r="I153" s="196"/>
      <c r="J153" s="13"/>
      <c r="K153" s="13"/>
      <c r="L153" s="192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169</v>
      </c>
      <c r="AU153" s="193" t="s">
        <v>82</v>
      </c>
      <c r="AV153" s="13" t="s">
        <v>82</v>
      </c>
      <c r="AW153" s="13" t="s">
        <v>33</v>
      </c>
      <c r="AX153" s="13" t="s">
        <v>72</v>
      </c>
      <c r="AY153" s="193" t="s">
        <v>156</v>
      </c>
    </row>
    <row r="154" s="13" customFormat="1">
      <c r="A154" s="13"/>
      <c r="B154" s="192"/>
      <c r="C154" s="13"/>
      <c r="D154" s="185" t="s">
        <v>169</v>
      </c>
      <c r="E154" s="193" t="s">
        <v>3</v>
      </c>
      <c r="F154" s="194" t="s">
        <v>904</v>
      </c>
      <c r="G154" s="13"/>
      <c r="H154" s="195">
        <v>50</v>
      </c>
      <c r="I154" s="196"/>
      <c r="J154" s="13"/>
      <c r="K154" s="13"/>
      <c r="L154" s="192"/>
      <c r="M154" s="197"/>
      <c r="N154" s="198"/>
      <c r="O154" s="198"/>
      <c r="P154" s="198"/>
      <c r="Q154" s="198"/>
      <c r="R154" s="198"/>
      <c r="S154" s="198"/>
      <c r="T154" s="19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3" t="s">
        <v>169</v>
      </c>
      <c r="AU154" s="193" t="s">
        <v>82</v>
      </c>
      <c r="AV154" s="13" t="s">
        <v>82</v>
      </c>
      <c r="AW154" s="13" t="s">
        <v>33</v>
      </c>
      <c r="AX154" s="13" t="s">
        <v>72</v>
      </c>
      <c r="AY154" s="193" t="s">
        <v>156</v>
      </c>
    </row>
    <row r="155" s="14" customFormat="1">
      <c r="A155" s="14"/>
      <c r="B155" s="204"/>
      <c r="C155" s="14"/>
      <c r="D155" s="185" t="s">
        <v>169</v>
      </c>
      <c r="E155" s="205" t="s">
        <v>3</v>
      </c>
      <c r="F155" s="206" t="s">
        <v>442</v>
      </c>
      <c r="G155" s="14"/>
      <c r="H155" s="207">
        <v>90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169</v>
      </c>
      <c r="AU155" s="205" t="s">
        <v>82</v>
      </c>
      <c r="AV155" s="14" t="s">
        <v>163</v>
      </c>
      <c r="AW155" s="14" t="s">
        <v>33</v>
      </c>
      <c r="AX155" s="14" t="s">
        <v>80</v>
      </c>
      <c r="AY155" s="205" t="s">
        <v>156</v>
      </c>
    </row>
    <row r="156" s="2" customFormat="1" ht="33" customHeight="1">
      <c r="A156" s="37"/>
      <c r="B156" s="171"/>
      <c r="C156" s="172" t="s">
        <v>250</v>
      </c>
      <c r="D156" s="172" t="s">
        <v>158</v>
      </c>
      <c r="E156" s="173" t="s">
        <v>905</v>
      </c>
      <c r="F156" s="174" t="s">
        <v>906</v>
      </c>
      <c r="G156" s="175" t="s">
        <v>161</v>
      </c>
      <c r="H156" s="176">
        <v>3600</v>
      </c>
      <c r="I156" s="177"/>
      <c r="J156" s="178">
        <f>ROUND(I156*H156,2)</f>
        <v>0</v>
      </c>
      <c r="K156" s="174" t="s">
        <v>162</v>
      </c>
      <c r="L156" s="38"/>
      <c r="M156" s="179" t="s">
        <v>3</v>
      </c>
      <c r="N156" s="180" t="s">
        <v>43</v>
      </c>
      <c r="O156" s="71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3" t="s">
        <v>163</v>
      </c>
      <c r="AT156" s="183" t="s">
        <v>158</v>
      </c>
      <c r="AU156" s="183" t="s">
        <v>82</v>
      </c>
      <c r="AY156" s="18" t="s">
        <v>156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8" t="s">
        <v>80</v>
      </c>
      <c r="BK156" s="184">
        <f>ROUND(I156*H156,2)</f>
        <v>0</v>
      </c>
      <c r="BL156" s="18" t="s">
        <v>163</v>
      </c>
      <c r="BM156" s="183" t="s">
        <v>907</v>
      </c>
    </row>
    <row r="157" s="2" customFormat="1">
      <c r="A157" s="37"/>
      <c r="B157" s="38"/>
      <c r="C157" s="37"/>
      <c r="D157" s="185" t="s">
        <v>165</v>
      </c>
      <c r="E157" s="37"/>
      <c r="F157" s="186" t="s">
        <v>908</v>
      </c>
      <c r="G157" s="37"/>
      <c r="H157" s="37"/>
      <c r="I157" s="187"/>
      <c r="J157" s="37"/>
      <c r="K157" s="37"/>
      <c r="L157" s="38"/>
      <c r="M157" s="188"/>
      <c r="N157" s="189"/>
      <c r="O157" s="71"/>
      <c r="P157" s="71"/>
      <c r="Q157" s="71"/>
      <c r="R157" s="71"/>
      <c r="S157" s="71"/>
      <c r="T157" s="72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165</v>
      </c>
      <c r="AU157" s="18" t="s">
        <v>82</v>
      </c>
    </row>
    <row r="158" s="2" customFormat="1">
      <c r="A158" s="37"/>
      <c r="B158" s="38"/>
      <c r="C158" s="37"/>
      <c r="D158" s="190" t="s">
        <v>167</v>
      </c>
      <c r="E158" s="37"/>
      <c r="F158" s="191" t="s">
        <v>909</v>
      </c>
      <c r="G158" s="37"/>
      <c r="H158" s="37"/>
      <c r="I158" s="187"/>
      <c r="J158" s="37"/>
      <c r="K158" s="37"/>
      <c r="L158" s="38"/>
      <c r="M158" s="188"/>
      <c r="N158" s="189"/>
      <c r="O158" s="71"/>
      <c r="P158" s="71"/>
      <c r="Q158" s="71"/>
      <c r="R158" s="71"/>
      <c r="S158" s="71"/>
      <c r="T158" s="72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167</v>
      </c>
      <c r="AU158" s="18" t="s">
        <v>82</v>
      </c>
    </row>
    <row r="159" s="13" customFormat="1">
      <c r="A159" s="13"/>
      <c r="B159" s="192"/>
      <c r="C159" s="13"/>
      <c r="D159" s="185" t="s">
        <v>169</v>
      </c>
      <c r="E159" s="193" t="s">
        <v>3</v>
      </c>
      <c r="F159" s="194" t="s">
        <v>910</v>
      </c>
      <c r="G159" s="13"/>
      <c r="H159" s="195">
        <v>3600</v>
      </c>
      <c r="I159" s="196"/>
      <c r="J159" s="13"/>
      <c r="K159" s="13"/>
      <c r="L159" s="192"/>
      <c r="M159" s="197"/>
      <c r="N159" s="198"/>
      <c r="O159" s="198"/>
      <c r="P159" s="198"/>
      <c r="Q159" s="198"/>
      <c r="R159" s="198"/>
      <c r="S159" s="198"/>
      <c r="T159" s="19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169</v>
      </c>
      <c r="AU159" s="193" t="s">
        <v>82</v>
      </c>
      <c r="AV159" s="13" t="s">
        <v>82</v>
      </c>
      <c r="AW159" s="13" t="s">
        <v>33</v>
      </c>
      <c r="AX159" s="13" t="s">
        <v>80</v>
      </c>
      <c r="AY159" s="193" t="s">
        <v>156</v>
      </c>
    </row>
    <row r="160" s="2" customFormat="1" ht="33" customHeight="1">
      <c r="A160" s="37"/>
      <c r="B160" s="171"/>
      <c r="C160" s="172" t="s">
        <v>256</v>
      </c>
      <c r="D160" s="172" t="s">
        <v>158</v>
      </c>
      <c r="E160" s="173" t="s">
        <v>911</v>
      </c>
      <c r="F160" s="174" t="s">
        <v>912</v>
      </c>
      <c r="G160" s="175" t="s">
        <v>161</v>
      </c>
      <c r="H160" s="176">
        <v>90</v>
      </c>
      <c r="I160" s="177"/>
      <c r="J160" s="178">
        <f>ROUND(I160*H160,2)</f>
        <v>0</v>
      </c>
      <c r="K160" s="174" t="s">
        <v>162</v>
      </c>
      <c r="L160" s="38"/>
      <c r="M160" s="179" t="s">
        <v>3</v>
      </c>
      <c r="N160" s="180" t="s">
        <v>43</v>
      </c>
      <c r="O160" s="71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3" t="s">
        <v>163</v>
      </c>
      <c r="AT160" s="183" t="s">
        <v>158</v>
      </c>
      <c r="AU160" s="183" t="s">
        <v>82</v>
      </c>
      <c r="AY160" s="18" t="s">
        <v>156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8" t="s">
        <v>80</v>
      </c>
      <c r="BK160" s="184">
        <f>ROUND(I160*H160,2)</f>
        <v>0</v>
      </c>
      <c r="BL160" s="18" t="s">
        <v>163</v>
      </c>
      <c r="BM160" s="183" t="s">
        <v>913</v>
      </c>
    </row>
    <row r="161" s="2" customFormat="1">
      <c r="A161" s="37"/>
      <c r="B161" s="38"/>
      <c r="C161" s="37"/>
      <c r="D161" s="185" t="s">
        <v>165</v>
      </c>
      <c r="E161" s="37"/>
      <c r="F161" s="186" t="s">
        <v>914</v>
      </c>
      <c r="G161" s="37"/>
      <c r="H161" s="37"/>
      <c r="I161" s="187"/>
      <c r="J161" s="37"/>
      <c r="K161" s="37"/>
      <c r="L161" s="38"/>
      <c r="M161" s="188"/>
      <c r="N161" s="189"/>
      <c r="O161" s="71"/>
      <c r="P161" s="71"/>
      <c r="Q161" s="71"/>
      <c r="R161" s="71"/>
      <c r="S161" s="71"/>
      <c r="T161" s="7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165</v>
      </c>
      <c r="AU161" s="18" t="s">
        <v>82</v>
      </c>
    </row>
    <row r="162" s="2" customFormat="1">
      <c r="A162" s="37"/>
      <c r="B162" s="38"/>
      <c r="C162" s="37"/>
      <c r="D162" s="190" t="s">
        <v>167</v>
      </c>
      <c r="E162" s="37"/>
      <c r="F162" s="191" t="s">
        <v>915</v>
      </c>
      <c r="G162" s="37"/>
      <c r="H162" s="37"/>
      <c r="I162" s="187"/>
      <c r="J162" s="37"/>
      <c r="K162" s="37"/>
      <c r="L162" s="38"/>
      <c r="M162" s="188"/>
      <c r="N162" s="189"/>
      <c r="O162" s="71"/>
      <c r="P162" s="71"/>
      <c r="Q162" s="71"/>
      <c r="R162" s="71"/>
      <c r="S162" s="71"/>
      <c r="T162" s="72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167</v>
      </c>
      <c r="AU162" s="18" t="s">
        <v>82</v>
      </c>
    </row>
    <row r="163" s="13" customFormat="1">
      <c r="A163" s="13"/>
      <c r="B163" s="192"/>
      <c r="C163" s="13"/>
      <c r="D163" s="185" t="s">
        <v>169</v>
      </c>
      <c r="E163" s="193" t="s">
        <v>3</v>
      </c>
      <c r="F163" s="194" t="s">
        <v>916</v>
      </c>
      <c r="G163" s="13"/>
      <c r="H163" s="195">
        <v>90</v>
      </c>
      <c r="I163" s="196"/>
      <c r="J163" s="13"/>
      <c r="K163" s="13"/>
      <c r="L163" s="192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3" t="s">
        <v>169</v>
      </c>
      <c r="AU163" s="193" t="s">
        <v>82</v>
      </c>
      <c r="AV163" s="13" t="s">
        <v>82</v>
      </c>
      <c r="AW163" s="13" t="s">
        <v>33</v>
      </c>
      <c r="AX163" s="13" t="s">
        <v>80</v>
      </c>
      <c r="AY163" s="193" t="s">
        <v>156</v>
      </c>
    </row>
    <row r="164" s="2" customFormat="1" ht="33" customHeight="1">
      <c r="A164" s="37"/>
      <c r="B164" s="171"/>
      <c r="C164" s="172" t="s">
        <v>262</v>
      </c>
      <c r="D164" s="172" t="s">
        <v>158</v>
      </c>
      <c r="E164" s="173" t="s">
        <v>917</v>
      </c>
      <c r="F164" s="174" t="s">
        <v>918</v>
      </c>
      <c r="G164" s="175" t="s">
        <v>173</v>
      </c>
      <c r="H164" s="176">
        <v>1</v>
      </c>
      <c r="I164" s="177"/>
      <c r="J164" s="178">
        <f>ROUND(I164*H164,2)</f>
        <v>0</v>
      </c>
      <c r="K164" s="174" t="s">
        <v>162</v>
      </c>
      <c r="L164" s="38"/>
      <c r="M164" s="179" t="s">
        <v>3</v>
      </c>
      <c r="N164" s="180" t="s">
        <v>43</v>
      </c>
      <c r="O164" s="71"/>
      <c r="P164" s="181">
        <f>O164*H164</f>
        <v>0</v>
      </c>
      <c r="Q164" s="181">
        <v>0</v>
      </c>
      <c r="R164" s="181">
        <f>Q164*H164</f>
        <v>0</v>
      </c>
      <c r="S164" s="181">
        <v>0</v>
      </c>
      <c r="T164" s="182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3" t="s">
        <v>163</v>
      </c>
      <c r="AT164" s="183" t="s">
        <v>158</v>
      </c>
      <c r="AU164" s="183" t="s">
        <v>82</v>
      </c>
      <c r="AY164" s="18" t="s">
        <v>156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8" t="s">
        <v>80</v>
      </c>
      <c r="BK164" s="184">
        <f>ROUND(I164*H164,2)</f>
        <v>0</v>
      </c>
      <c r="BL164" s="18" t="s">
        <v>163</v>
      </c>
      <c r="BM164" s="183" t="s">
        <v>919</v>
      </c>
    </row>
    <row r="165" s="2" customFormat="1">
      <c r="A165" s="37"/>
      <c r="B165" s="38"/>
      <c r="C165" s="37"/>
      <c r="D165" s="185" t="s">
        <v>165</v>
      </c>
      <c r="E165" s="37"/>
      <c r="F165" s="186" t="s">
        <v>920</v>
      </c>
      <c r="G165" s="37"/>
      <c r="H165" s="37"/>
      <c r="I165" s="187"/>
      <c r="J165" s="37"/>
      <c r="K165" s="37"/>
      <c r="L165" s="38"/>
      <c r="M165" s="188"/>
      <c r="N165" s="189"/>
      <c r="O165" s="71"/>
      <c r="P165" s="71"/>
      <c r="Q165" s="71"/>
      <c r="R165" s="71"/>
      <c r="S165" s="71"/>
      <c r="T165" s="72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165</v>
      </c>
      <c r="AU165" s="18" t="s">
        <v>82</v>
      </c>
    </row>
    <row r="166" s="2" customFormat="1">
      <c r="A166" s="37"/>
      <c r="B166" s="38"/>
      <c r="C166" s="37"/>
      <c r="D166" s="190" t="s">
        <v>167</v>
      </c>
      <c r="E166" s="37"/>
      <c r="F166" s="191" t="s">
        <v>921</v>
      </c>
      <c r="G166" s="37"/>
      <c r="H166" s="37"/>
      <c r="I166" s="187"/>
      <c r="J166" s="37"/>
      <c r="K166" s="37"/>
      <c r="L166" s="38"/>
      <c r="M166" s="188"/>
      <c r="N166" s="189"/>
      <c r="O166" s="71"/>
      <c r="P166" s="71"/>
      <c r="Q166" s="71"/>
      <c r="R166" s="71"/>
      <c r="S166" s="71"/>
      <c r="T166" s="72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167</v>
      </c>
      <c r="AU166" s="18" t="s">
        <v>82</v>
      </c>
    </row>
    <row r="167" s="2" customFormat="1" ht="33" customHeight="1">
      <c r="A167" s="37"/>
      <c r="B167" s="171"/>
      <c r="C167" s="172" t="s">
        <v>268</v>
      </c>
      <c r="D167" s="172" t="s">
        <v>158</v>
      </c>
      <c r="E167" s="173" t="s">
        <v>922</v>
      </c>
      <c r="F167" s="174" t="s">
        <v>923</v>
      </c>
      <c r="G167" s="175" t="s">
        <v>173</v>
      </c>
      <c r="H167" s="176">
        <v>20</v>
      </c>
      <c r="I167" s="177"/>
      <c r="J167" s="178">
        <f>ROUND(I167*H167,2)</f>
        <v>0</v>
      </c>
      <c r="K167" s="174" t="s">
        <v>162</v>
      </c>
      <c r="L167" s="38"/>
      <c r="M167" s="179" t="s">
        <v>3</v>
      </c>
      <c r="N167" s="180" t="s">
        <v>43</v>
      </c>
      <c r="O167" s="7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3" t="s">
        <v>163</v>
      </c>
      <c r="AT167" s="183" t="s">
        <v>158</v>
      </c>
      <c r="AU167" s="183" t="s">
        <v>82</v>
      </c>
      <c r="AY167" s="18" t="s">
        <v>156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8" t="s">
        <v>80</v>
      </c>
      <c r="BK167" s="184">
        <f>ROUND(I167*H167,2)</f>
        <v>0</v>
      </c>
      <c r="BL167" s="18" t="s">
        <v>163</v>
      </c>
      <c r="BM167" s="183" t="s">
        <v>924</v>
      </c>
    </row>
    <row r="168" s="2" customFormat="1">
      <c r="A168" s="37"/>
      <c r="B168" s="38"/>
      <c r="C168" s="37"/>
      <c r="D168" s="185" t="s">
        <v>165</v>
      </c>
      <c r="E168" s="37"/>
      <c r="F168" s="186" t="s">
        <v>925</v>
      </c>
      <c r="G168" s="37"/>
      <c r="H168" s="37"/>
      <c r="I168" s="187"/>
      <c r="J168" s="37"/>
      <c r="K168" s="37"/>
      <c r="L168" s="38"/>
      <c r="M168" s="188"/>
      <c r="N168" s="189"/>
      <c r="O168" s="71"/>
      <c r="P168" s="71"/>
      <c r="Q168" s="71"/>
      <c r="R168" s="71"/>
      <c r="S168" s="71"/>
      <c r="T168" s="72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165</v>
      </c>
      <c r="AU168" s="18" t="s">
        <v>82</v>
      </c>
    </row>
    <row r="169" s="2" customFormat="1">
      <c r="A169" s="37"/>
      <c r="B169" s="38"/>
      <c r="C169" s="37"/>
      <c r="D169" s="190" t="s">
        <v>167</v>
      </c>
      <c r="E169" s="37"/>
      <c r="F169" s="191" t="s">
        <v>926</v>
      </c>
      <c r="G169" s="37"/>
      <c r="H169" s="37"/>
      <c r="I169" s="187"/>
      <c r="J169" s="37"/>
      <c r="K169" s="37"/>
      <c r="L169" s="38"/>
      <c r="M169" s="188"/>
      <c r="N169" s="189"/>
      <c r="O169" s="71"/>
      <c r="P169" s="71"/>
      <c r="Q169" s="71"/>
      <c r="R169" s="71"/>
      <c r="S169" s="71"/>
      <c r="T169" s="7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167</v>
      </c>
      <c r="AU169" s="18" t="s">
        <v>82</v>
      </c>
    </row>
    <row r="170" s="13" customFormat="1">
      <c r="A170" s="13"/>
      <c r="B170" s="192"/>
      <c r="C170" s="13"/>
      <c r="D170" s="185" t="s">
        <v>169</v>
      </c>
      <c r="E170" s="193" t="s">
        <v>3</v>
      </c>
      <c r="F170" s="194" t="s">
        <v>927</v>
      </c>
      <c r="G170" s="13"/>
      <c r="H170" s="195">
        <v>20</v>
      </c>
      <c r="I170" s="196"/>
      <c r="J170" s="13"/>
      <c r="K170" s="13"/>
      <c r="L170" s="192"/>
      <c r="M170" s="197"/>
      <c r="N170" s="198"/>
      <c r="O170" s="198"/>
      <c r="P170" s="198"/>
      <c r="Q170" s="198"/>
      <c r="R170" s="198"/>
      <c r="S170" s="198"/>
      <c r="T170" s="19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169</v>
      </c>
      <c r="AU170" s="193" t="s">
        <v>82</v>
      </c>
      <c r="AV170" s="13" t="s">
        <v>82</v>
      </c>
      <c r="AW170" s="13" t="s">
        <v>33</v>
      </c>
      <c r="AX170" s="13" t="s">
        <v>80</v>
      </c>
      <c r="AY170" s="193" t="s">
        <v>156</v>
      </c>
    </row>
    <row r="171" s="2" customFormat="1" ht="24.15" customHeight="1">
      <c r="A171" s="37"/>
      <c r="B171" s="171"/>
      <c r="C171" s="172" t="s">
        <v>274</v>
      </c>
      <c r="D171" s="172" t="s">
        <v>158</v>
      </c>
      <c r="E171" s="173" t="s">
        <v>928</v>
      </c>
      <c r="F171" s="174" t="s">
        <v>929</v>
      </c>
      <c r="G171" s="175" t="s">
        <v>161</v>
      </c>
      <c r="H171" s="176">
        <v>16</v>
      </c>
      <c r="I171" s="177"/>
      <c r="J171" s="178">
        <f>ROUND(I171*H171,2)</f>
        <v>0</v>
      </c>
      <c r="K171" s="174" t="s">
        <v>162</v>
      </c>
      <c r="L171" s="38"/>
      <c r="M171" s="179" t="s">
        <v>3</v>
      </c>
      <c r="N171" s="180" t="s">
        <v>43</v>
      </c>
      <c r="O171" s="7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3" t="s">
        <v>163</v>
      </c>
      <c r="AT171" s="183" t="s">
        <v>158</v>
      </c>
      <c r="AU171" s="183" t="s">
        <v>82</v>
      </c>
      <c r="AY171" s="18" t="s">
        <v>156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8" t="s">
        <v>80</v>
      </c>
      <c r="BK171" s="184">
        <f>ROUND(I171*H171,2)</f>
        <v>0</v>
      </c>
      <c r="BL171" s="18" t="s">
        <v>163</v>
      </c>
      <c r="BM171" s="183" t="s">
        <v>930</v>
      </c>
    </row>
    <row r="172" s="2" customFormat="1">
      <c r="A172" s="37"/>
      <c r="B172" s="38"/>
      <c r="C172" s="37"/>
      <c r="D172" s="185" t="s">
        <v>165</v>
      </c>
      <c r="E172" s="37"/>
      <c r="F172" s="186" t="s">
        <v>931</v>
      </c>
      <c r="G172" s="37"/>
      <c r="H172" s="37"/>
      <c r="I172" s="187"/>
      <c r="J172" s="37"/>
      <c r="K172" s="37"/>
      <c r="L172" s="38"/>
      <c r="M172" s="188"/>
      <c r="N172" s="189"/>
      <c r="O172" s="71"/>
      <c r="P172" s="71"/>
      <c r="Q172" s="71"/>
      <c r="R172" s="71"/>
      <c r="S172" s="71"/>
      <c r="T172" s="72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165</v>
      </c>
      <c r="AU172" s="18" t="s">
        <v>82</v>
      </c>
    </row>
    <row r="173" s="2" customFormat="1">
      <c r="A173" s="37"/>
      <c r="B173" s="38"/>
      <c r="C173" s="37"/>
      <c r="D173" s="190" t="s">
        <v>167</v>
      </c>
      <c r="E173" s="37"/>
      <c r="F173" s="191" t="s">
        <v>932</v>
      </c>
      <c r="G173" s="37"/>
      <c r="H173" s="37"/>
      <c r="I173" s="187"/>
      <c r="J173" s="37"/>
      <c r="K173" s="37"/>
      <c r="L173" s="38"/>
      <c r="M173" s="188"/>
      <c r="N173" s="189"/>
      <c r="O173" s="71"/>
      <c r="P173" s="71"/>
      <c r="Q173" s="71"/>
      <c r="R173" s="71"/>
      <c r="S173" s="71"/>
      <c r="T173" s="72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167</v>
      </c>
      <c r="AU173" s="18" t="s">
        <v>82</v>
      </c>
    </row>
    <row r="174" s="2" customFormat="1" ht="33" customHeight="1">
      <c r="A174" s="37"/>
      <c r="B174" s="171"/>
      <c r="C174" s="172" t="s">
        <v>8</v>
      </c>
      <c r="D174" s="172" t="s">
        <v>158</v>
      </c>
      <c r="E174" s="173" t="s">
        <v>933</v>
      </c>
      <c r="F174" s="174" t="s">
        <v>934</v>
      </c>
      <c r="G174" s="175" t="s">
        <v>161</v>
      </c>
      <c r="H174" s="176">
        <v>320</v>
      </c>
      <c r="I174" s="177"/>
      <c r="J174" s="178">
        <f>ROUND(I174*H174,2)</f>
        <v>0</v>
      </c>
      <c r="K174" s="174" t="s">
        <v>162</v>
      </c>
      <c r="L174" s="38"/>
      <c r="M174" s="179" t="s">
        <v>3</v>
      </c>
      <c r="N174" s="180" t="s">
        <v>43</v>
      </c>
      <c r="O174" s="7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3" t="s">
        <v>163</v>
      </c>
      <c r="AT174" s="183" t="s">
        <v>158</v>
      </c>
      <c r="AU174" s="183" t="s">
        <v>82</v>
      </c>
      <c r="AY174" s="18" t="s">
        <v>156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8" t="s">
        <v>80</v>
      </c>
      <c r="BK174" s="184">
        <f>ROUND(I174*H174,2)</f>
        <v>0</v>
      </c>
      <c r="BL174" s="18" t="s">
        <v>163</v>
      </c>
      <c r="BM174" s="183" t="s">
        <v>935</v>
      </c>
    </row>
    <row r="175" s="2" customFormat="1">
      <c r="A175" s="37"/>
      <c r="B175" s="38"/>
      <c r="C175" s="37"/>
      <c r="D175" s="185" t="s">
        <v>165</v>
      </c>
      <c r="E175" s="37"/>
      <c r="F175" s="186" t="s">
        <v>936</v>
      </c>
      <c r="G175" s="37"/>
      <c r="H175" s="37"/>
      <c r="I175" s="187"/>
      <c r="J175" s="37"/>
      <c r="K175" s="37"/>
      <c r="L175" s="38"/>
      <c r="M175" s="188"/>
      <c r="N175" s="189"/>
      <c r="O175" s="71"/>
      <c r="P175" s="71"/>
      <c r="Q175" s="71"/>
      <c r="R175" s="71"/>
      <c r="S175" s="71"/>
      <c r="T175" s="72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165</v>
      </c>
      <c r="AU175" s="18" t="s">
        <v>82</v>
      </c>
    </row>
    <row r="176" s="2" customFormat="1">
      <c r="A176" s="37"/>
      <c r="B176" s="38"/>
      <c r="C176" s="37"/>
      <c r="D176" s="190" t="s">
        <v>167</v>
      </c>
      <c r="E176" s="37"/>
      <c r="F176" s="191" t="s">
        <v>937</v>
      </c>
      <c r="G176" s="37"/>
      <c r="H176" s="37"/>
      <c r="I176" s="187"/>
      <c r="J176" s="37"/>
      <c r="K176" s="37"/>
      <c r="L176" s="38"/>
      <c r="M176" s="188"/>
      <c r="N176" s="189"/>
      <c r="O176" s="71"/>
      <c r="P176" s="71"/>
      <c r="Q176" s="71"/>
      <c r="R176" s="71"/>
      <c r="S176" s="71"/>
      <c r="T176" s="72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167</v>
      </c>
      <c r="AU176" s="18" t="s">
        <v>82</v>
      </c>
    </row>
    <row r="177" s="13" customFormat="1">
      <c r="A177" s="13"/>
      <c r="B177" s="192"/>
      <c r="C177" s="13"/>
      <c r="D177" s="185" t="s">
        <v>169</v>
      </c>
      <c r="E177" s="193" t="s">
        <v>3</v>
      </c>
      <c r="F177" s="194" t="s">
        <v>938</v>
      </c>
      <c r="G177" s="13"/>
      <c r="H177" s="195">
        <v>320</v>
      </c>
      <c r="I177" s="196"/>
      <c r="J177" s="13"/>
      <c r="K177" s="13"/>
      <c r="L177" s="192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169</v>
      </c>
      <c r="AU177" s="193" t="s">
        <v>82</v>
      </c>
      <c r="AV177" s="13" t="s">
        <v>82</v>
      </c>
      <c r="AW177" s="13" t="s">
        <v>33</v>
      </c>
      <c r="AX177" s="13" t="s">
        <v>80</v>
      </c>
      <c r="AY177" s="193" t="s">
        <v>156</v>
      </c>
    </row>
    <row r="178" s="2" customFormat="1" ht="33" customHeight="1">
      <c r="A178" s="37"/>
      <c r="B178" s="171"/>
      <c r="C178" s="172" t="s">
        <v>285</v>
      </c>
      <c r="D178" s="172" t="s">
        <v>158</v>
      </c>
      <c r="E178" s="173" t="s">
        <v>939</v>
      </c>
      <c r="F178" s="174" t="s">
        <v>940</v>
      </c>
      <c r="G178" s="175" t="s">
        <v>161</v>
      </c>
      <c r="H178" s="176">
        <v>16</v>
      </c>
      <c r="I178" s="177"/>
      <c r="J178" s="178">
        <f>ROUND(I178*H178,2)</f>
        <v>0</v>
      </c>
      <c r="K178" s="174" t="s">
        <v>162</v>
      </c>
      <c r="L178" s="38"/>
      <c r="M178" s="179" t="s">
        <v>3</v>
      </c>
      <c r="N178" s="180" t="s">
        <v>43</v>
      </c>
      <c r="O178" s="71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3" t="s">
        <v>163</v>
      </c>
      <c r="AT178" s="183" t="s">
        <v>158</v>
      </c>
      <c r="AU178" s="183" t="s">
        <v>82</v>
      </c>
      <c r="AY178" s="18" t="s">
        <v>156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8" t="s">
        <v>80</v>
      </c>
      <c r="BK178" s="184">
        <f>ROUND(I178*H178,2)</f>
        <v>0</v>
      </c>
      <c r="BL178" s="18" t="s">
        <v>163</v>
      </c>
      <c r="BM178" s="183" t="s">
        <v>941</v>
      </c>
    </row>
    <row r="179" s="2" customFormat="1">
      <c r="A179" s="37"/>
      <c r="B179" s="38"/>
      <c r="C179" s="37"/>
      <c r="D179" s="185" t="s">
        <v>165</v>
      </c>
      <c r="E179" s="37"/>
      <c r="F179" s="186" t="s">
        <v>942</v>
      </c>
      <c r="G179" s="37"/>
      <c r="H179" s="37"/>
      <c r="I179" s="187"/>
      <c r="J179" s="37"/>
      <c r="K179" s="37"/>
      <c r="L179" s="38"/>
      <c r="M179" s="188"/>
      <c r="N179" s="189"/>
      <c r="O179" s="71"/>
      <c r="P179" s="71"/>
      <c r="Q179" s="71"/>
      <c r="R179" s="71"/>
      <c r="S179" s="71"/>
      <c r="T179" s="72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165</v>
      </c>
      <c r="AU179" s="18" t="s">
        <v>82</v>
      </c>
    </row>
    <row r="180" s="2" customFormat="1">
      <c r="A180" s="37"/>
      <c r="B180" s="38"/>
      <c r="C180" s="37"/>
      <c r="D180" s="190" t="s">
        <v>167</v>
      </c>
      <c r="E180" s="37"/>
      <c r="F180" s="191" t="s">
        <v>943</v>
      </c>
      <c r="G180" s="37"/>
      <c r="H180" s="37"/>
      <c r="I180" s="187"/>
      <c r="J180" s="37"/>
      <c r="K180" s="37"/>
      <c r="L180" s="38"/>
      <c r="M180" s="188"/>
      <c r="N180" s="189"/>
      <c r="O180" s="71"/>
      <c r="P180" s="71"/>
      <c r="Q180" s="71"/>
      <c r="R180" s="71"/>
      <c r="S180" s="71"/>
      <c r="T180" s="72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167</v>
      </c>
      <c r="AU180" s="18" t="s">
        <v>82</v>
      </c>
    </row>
    <row r="181" s="13" customFormat="1">
      <c r="A181" s="13"/>
      <c r="B181" s="192"/>
      <c r="C181" s="13"/>
      <c r="D181" s="185" t="s">
        <v>169</v>
      </c>
      <c r="E181" s="193" t="s">
        <v>3</v>
      </c>
      <c r="F181" s="194" t="s">
        <v>250</v>
      </c>
      <c r="G181" s="13"/>
      <c r="H181" s="195">
        <v>16</v>
      </c>
      <c r="I181" s="196"/>
      <c r="J181" s="13"/>
      <c r="K181" s="13"/>
      <c r="L181" s="192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3" t="s">
        <v>169</v>
      </c>
      <c r="AU181" s="193" t="s">
        <v>82</v>
      </c>
      <c r="AV181" s="13" t="s">
        <v>82</v>
      </c>
      <c r="AW181" s="13" t="s">
        <v>33</v>
      </c>
      <c r="AX181" s="13" t="s">
        <v>80</v>
      </c>
      <c r="AY181" s="193" t="s">
        <v>156</v>
      </c>
    </row>
    <row r="182" s="2" customFormat="1" ht="24.15" customHeight="1">
      <c r="A182" s="37"/>
      <c r="B182" s="171"/>
      <c r="C182" s="172" t="s">
        <v>291</v>
      </c>
      <c r="D182" s="172" t="s">
        <v>158</v>
      </c>
      <c r="E182" s="173" t="s">
        <v>944</v>
      </c>
      <c r="F182" s="174" t="s">
        <v>945</v>
      </c>
      <c r="G182" s="175" t="s">
        <v>161</v>
      </c>
      <c r="H182" s="176">
        <v>503.423</v>
      </c>
      <c r="I182" s="177"/>
      <c r="J182" s="178">
        <f>ROUND(I182*H182,2)</f>
        <v>0</v>
      </c>
      <c r="K182" s="174" t="s">
        <v>162</v>
      </c>
      <c r="L182" s="38"/>
      <c r="M182" s="179" t="s">
        <v>3</v>
      </c>
      <c r="N182" s="180" t="s">
        <v>43</v>
      </c>
      <c r="O182" s="71"/>
      <c r="P182" s="181">
        <f>O182*H182</f>
        <v>0</v>
      </c>
      <c r="Q182" s="181">
        <v>0</v>
      </c>
      <c r="R182" s="181">
        <f>Q182*H182</f>
        <v>0</v>
      </c>
      <c r="S182" s="181">
        <v>0.065000000000000002</v>
      </c>
      <c r="T182" s="182">
        <f>S182*H182</f>
        <v>32.722495000000002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3" t="s">
        <v>163</v>
      </c>
      <c r="AT182" s="183" t="s">
        <v>158</v>
      </c>
      <c r="AU182" s="183" t="s">
        <v>82</v>
      </c>
      <c r="AY182" s="18" t="s">
        <v>156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8" t="s">
        <v>80</v>
      </c>
      <c r="BK182" s="184">
        <f>ROUND(I182*H182,2)</f>
        <v>0</v>
      </c>
      <c r="BL182" s="18" t="s">
        <v>163</v>
      </c>
      <c r="BM182" s="183" t="s">
        <v>946</v>
      </c>
    </row>
    <row r="183" s="2" customFormat="1">
      <c r="A183" s="37"/>
      <c r="B183" s="38"/>
      <c r="C183" s="37"/>
      <c r="D183" s="185" t="s">
        <v>165</v>
      </c>
      <c r="E183" s="37"/>
      <c r="F183" s="186" t="s">
        <v>947</v>
      </c>
      <c r="G183" s="37"/>
      <c r="H183" s="37"/>
      <c r="I183" s="187"/>
      <c r="J183" s="37"/>
      <c r="K183" s="37"/>
      <c r="L183" s="38"/>
      <c r="M183" s="188"/>
      <c r="N183" s="189"/>
      <c r="O183" s="71"/>
      <c r="P183" s="71"/>
      <c r="Q183" s="71"/>
      <c r="R183" s="71"/>
      <c r="S183" s="71"/>
      <c r="T183" s="72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165</v>
      </c>
      <c r="AU183" s="18" t="s">
        <v>82</v>
      </c>
    </row>
    <row r="184" s="2" customFormat="1">
      <c r="A184" s="37"/>
      <c r="B184" s="38"/>
      <c r="C184" s="37"/>
      <c r="D184" s="190" t="s">
        <v>167</v>
      </c>
      <c r="E184" s="37"/>
      <c r="F184" s="191" t="s">
        <v>948</v>
      </c>
      <c r="G184" s="37"/>
      <c r="H184" s="37"/>
      <c r="I184" s="187"/>
      <c r="J184" s="37"/>
      <c r="K184" s="37"/>
      <c r="L184" s="38"/>
      <c r="M184" s="188"/>
      <c r="N184" s="189"/>
      <c r="O184" s="71"/>
      <c r="P184" s="71"/>
      <c r="Q184" s="71"/>
      <c r="R184" s="71"/>
      <c r="S184" s="71"/>
      <c r="T184" s="72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167</v>
      </c>
      <c r="AU184" s="18" t="s">
        <v>82</v>
      </c>
    </row>
    <row r="185" s="13" customFormat="1">
      <c r="A185" s="13"/>
      <c r="B185" s="192"/>
      <c r="C185" s="13"/>
      <c r="D185" s="185" t="s">
        <v>169</v>
      </c>
      <c r="E185" s="193" t="s">
        <v>3</v>
      </c>
      <c r="F185" s="194" t="s">
        <v>949</v>
      </c>
      <c r="G185" s="13"/>
      <c r="H185" s="195">
        <v>115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169</v>
      </c>
      <c r="AU185" s="193" t="s">
        <v>82</v>
      </c>
      <c r="AV185" s="13" t="s">
        <v>82</v>
      </c>
      <c r="AW185" s="13" t="s">
        <v>33</v>
      </c>
      <c r="AX185" s="13" t="s">
        <v>72</v>
      </c>
      <c r="AY185" s="193" t="s">
        <v>156</v>
      </c>
    </row>
    <row r="186" s="13" customFormat="1">
      <c r="A186" s="13"/>
      <c r="B186" s="192"/>
      <c r="C186" s="13"/>
      <c r="D186" s="185" t="s">
        <v>169</v>
      </c>
      <c r="E186" s="193" t="s">
        <v>3</v>
      </c>
      <c r="F186" s="194" t="s">
        <v>950</v>
      </c>
      <c r="G186" s="13"/>
      <c r="H186" s="195">
        <v>117.983</v>
      </c>
      <c r="I186" s="196"/>
      <c r="J186" s="13"/>
      <c r="K186" s="13"/>
      <c r="L186" s="192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3" t="s">
        <v>169</v>
      </c>
      <c r="AU186" s="193" t="s">
        <v>82</v>
      </c>
      <c r="AV186" s="13" t="s">
        <v>82</v>
      </c>
      <c r="AW186" s="13" t="s">
        <v>33</v>
      </c>
      <c r="AX186" s="13" t="s">
        <v>72</v>
      </c>
      <c r="AY186" s="193" t="s">
        <v>156</v>
      </c>
    </row>
    <row r="187" s="13" customFormat="1">
      <c r="A187" s="13"/>
      <c r="B187" s="192"/>
      <c r="C187" s="13"/>
      <c r="D187" s="185" t="s">
        <v>169</v>
      </c>
      <c r="E187" s="193" t="s">
        <v>3</v>
      </c>
      <c r="F187" s="194" t="s">
        <v>951</v>
      </c>
      <c r="G187" s="13"/>
      <c r="H187" s="195">
        <v>125.8</v>
      </c>
      <c r="I187" s="196"/>
      <c r="J187" s="13"/>
      <c r="K187" s="13"/>
      <c r="L187" s="192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3" t="s">
        <v>169</v>
      </c>
      <c r="AU187" s="193" t="s">
        <v>82</v>
      </c>
      <c r="AV187" s="13" t="s">
        <v>82</v>
      </c>
      <c r="AW187" s="13" t="s">
        <v>33</v>
      </c>
      <c r="AX187" s="13" t="s">
        <v>72</v>
      </c>
      <c r="AY187" s="193" t="s">
        <v>156</v>
      </c>
    </row>
    <row r="188" s="13" customFormat="1">
      <c r="A188" s="13"/>
      <c r="B188" s="192"/>
      <c r="C188" s="13"/>
      <c r="D188" s="185" t="s">
        <v>169</v>
      </c>
      <c r="E188" s="193" t="s">
        <v>3</v>
      </c>
      <c r="F188" s="194" t="s">
        <v>952</v>
      </c>
      <c r="G188" s="13"/>
      <c r="H188" s="195">
        <v>144.63999999999999</v>
      </c>
      <c r="I188" s="196"/>
      <c r="J188" s="13"/>
      <c r="K188" s="13"/>
      <c r="L188" s="192"/>
      <c r="M188" s="197"/>
      <c r="N188" s="198"/>
      <c r="O188" s="198"/>
      <c r="P188" s="198"/>
      <c r="Q188" s="198"/>
      <c r="R188" s="198"/>
      <c r="S188" s="198"/>
      <c r="T188" s="19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3" t="s">
        <v>169</v>
      </c>
      <c r="AU188" s="193" t="s">
        <v>82</v>
      </c>
      <c r="AV188" s="13" t="s">
        <v>82</v>
      </c>
      <c r="AW188" s="13" t="s">
        <v>33</v>
      </c>
      <c r="AX188" s="13" t="s">
        <v>72</v>
      </c>
      <c r="AY188" s="193" t="s">
        <v>156</v>
      </c>
    </row>
    <row r="189" s="14" customFormat="1">
      <c r="A189" s="14"/>
      <c r="B189" s="204"/>
      <c r="C189" s="14"/>
      <c r="D189" s="185" t="s">
        <v>169</v>
      </c>
      <c r="E189" s="205" t="s">
        <v>3</v>
      </c>
      <c r="F189" s="206" t="s">
        <v>442</v>
      </c>
      <c r="G189" s="14"/>
      <c r="H189" s="207">
        <v>503.423</v>
      </c>
      <c r="I189" s="208"/>
      <c r="J189" s="14"/>
      <c r="K189" s="14"/>
      <c r="L189" s="204"/>
      <c r="M189" s="209"/>
      <c r="N189" s="210"/>
      <c r="O189" s="210"/>
      <c r="P189" s="210"/>
      <c r="Q189" s="210"/>
      <c r="R189" s="210"/>
      <c r="S189" s="210"/>
      <c r="T189" s="2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5" t="s">
        <v>169</v>
      </c>
      <c r="AU189" s="205" t="s">
        <v>82</v>
      </c>
      <c r="AV189" s="14" t="s">
        <v>163</v>
      </c>
      <c r="AW189" s="14" t="s">
        <v>33</v>
      </c>
      <c r="AX189" s="14" t="s">
        <v>80</v>
      </c>
      <c r="AY189" s="205" t="s">
        <v>156</v>
      </c>
    </row>
    <row r="190" s="2" customFormat="1" ht="24.15" customHeight="1">
      <c r="A190" s="37"/>
      <c r="B190" s="171"/>
      <c r="C190" s="172" t="s">
        <v>297</v>
      </c>
      <c r="D190" s="172" t="s">
        <v>158</v>
      </c>
      <c r="E190" s="173" t="s">
        <v>953</v>
      </c>
      <c r="F190" s="174" t="s">
        <v>954</v>
      </c>
      <c r="G190" s="175" t="s">
        <v>161</v>
      </c>
      <c r="H190" s="176">
        <v>117.52</v>
      </c>
      <c r="I190" s="177"/>
      <c r="J190" s="178">
        <f>ROUND(I190*H190,2)</f>
        <v>0</v>
      </c>
      <c r="K190" s="174" t="s">
        <v>162</v>
      </c>
      <c r="L190" s="38"/>
      <c r="M190" s="179" t="s">
        <v>3</v>
      </c>
      <c r="N190" s="180" t="s">
        <v>43</v>
      </c>
      <c r="O190" s="71"/>
      <c r="P190" s="181">
        <f>O190*H190</f>
        <v>0</v>
      </c>
      <c r="Q190" s="181">
        <v>0</v>
      </c>
      <c r="R190" s="181">
        <f>Q190*H190</f>
        <v>0</v>
      </c>
      <c r="S190" s="181">
        <v>0.065000000000000002</v>
      </c>
      <c r="T190" s="182">
        <f>S190*H190</f>
        <v>7.6387999999999998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3" t="s">
        <v>163</v>
      </c>
      <c r="AT190" s="183" t="s">
        <v>158</v>
      </c>
      <c r="AU190" s="183" t="s">
        <v>82</v>
      </c>
      <c r="AY190" s="18" t="s">
        <v>156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8" t="s">
        <v>80</v>
      </c>
      <c r="BK190" s="184">
        <f>ROUND(I190*H190,2)</f>
        <v>0</v>
      </c>
      <c r="BL190" s="18" t="s">
        <v>163</v>
      </c>
      <c r="BM190" s="183" t="s">
        <v>955</v>
      </c>
    </row>
    <row r="191" s="2" customFormat="1">
      <c r="A191" s="37"/>
      <c r="B191" s="38"/>
      <c r="C191" s="37"/>
      <c r="D191" s="185" t="s">
        <v>165</v>
      </c>
      <c r="E191" s="37"/>
      <c r="F191" s="186" t="s">
        <v>956</v>
      </c>
      <c r="G191" s="37"/>
      <c r="H191" s="37"/>
      <c r="I191" s="187"/>
      <c r="J191" s="37"/>
      <c r="K191" s="37"/>
      <c r="L191" s="38"/>
      <c r="M191" s="188"/>
      <c r="N191" s="189"/>
      <c r="O191" s="71"/>
      <c r="P191" s="71"/>
      <c r="Q191" s="71"/>
      <c r="R191" s="71"/>
      <c r="S191" s="71"/>
      <c r="T191" s="72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165</v>
      </c>
      <c r="AU191" s="18" t="s">
        <v>82</v>
      </c>
    </row>
    <row r="192" s="2" customFormat="1">
      <c r="A192" s="37"/>
      <c r="B192" s="38"/>
      <c r="C192" s="37"/>
      <c r="D192" s="190" t="s">
        <v>167</v>
      </c>
      <c r="E192" s="37"/>
      <c r="F192" s="191" t="s">
        <v>957</v>
      </c>
      <c r="G192" s="37"/>
      <c r="H192" s="37"/>
      <c r="I192" s="187"/>
      <c r="J192" s="37"/>
      <c r="K192" s="37"/>
      <c r="L192" s="38"/>
      <c r="M192" s="188"/>
      <c r="N192" s="189"/>
      <c r="O192" s="71"/>
      <c r="P192" s="71"/>
      <c r="Q192" s="71"/>
      <c r="R192" s="71"/>
      <c r="S192" s="71"/>
      <c r="T192" s="72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167</v>
      </c>
      <c r="AU192" s="18" t="s">
        <v>82</v>
      </c>
    </row>
    <row r="193" s="13" customFormat="1">
      <c r="A193" s="13"/>
      <c r="B193" s="192"/>
      <c r="C193" s="13"/>
      <c r="D193" s="185" t="s">
        <v>169</v>
      </c>
      <c r="E193" s="193" t="s">
        <v>3</v>
      </c>
      <c r="F193" s="194" t="s">
        <v>958</v>
      </c>
      <c r="G193" s="13"/>
      <c r="H193" s="195">
        <v>94.799999999999997</v>
      </c>
      <c r="I193" s="196"/>
      <c r="J193" s="13"/>
      <c r="K193" s="13"/>
      <c r="L193" s="192"/>
      <c r="M193" s="197"/>
      <c r="N193" s="198"/>
      <c r="O193" s="198"/>
      <c r="P193" s="198"/>
      <c r="Q193" s="198"/>
      <c r="R193" s="198"/>
      <c r="S193" s="198"/>
      <c r="T193" s="19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3" t="s">
        <v>169</v>
      </c>
      <c r="AU193" s="193" t="s">
        <v>82</v>
      </c>
      <c r="AV193" s="13" t="s">
        <v>82</v>
      </c>
      <c r="AW193" s="13" t="s">
        <v>33</v>
      </c>
      <c r="AX193" s="13" t="s">
        <v>72</v>
      </c>
      <c r="AY193" s="193" t="s">
        <v>156</v>
      </c>
    </row>
    <row r="194" s="13" customFormat="1">
      <c r="A194" s="13"/>
      <c r="B194" s="192"/>
      <c r="C194" s="13"/>
      <c r="D194" s="185" t="s">
        <v>169</v>
      </c>
      <c r="E194" s="193" t="s">
        <v>3</v>
      </c>
      <c r="F194" s="194" t="s">
        <v>959</v>
      </c>
      <c r="G194" s="13"/>
      <c r="H194" s="195">
        <v>22.719999999999999</v>
      </c>
      <c r="I194" s="196"/>
      <c r="J194" s="13"/>
      <c r="K194" s="13"/>
      <c r="L194" s="192"/>
      <c r="M194" s="197"/>
      <c r="N194" s="198"/>
      <c r="O194" s="198"/>
      <c r="P194" s="198"/>
      <c r="Q194" s="198"/>
      <c r="R194" s="198"/>
      <c r="S194" s="198"/>
      <c r="T194" s="19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169</v>
      </c>
      <c r="AU194" s="193" t="s">
        <v>82</v>
      </c>
      <c r="AV194" s="13" t="s">
        <v>82</v>
      </c>
      <c r="AW194" s="13" t="s">
        <v>33</v>
      </c>
      <c r="AX194" s="13" t="s">
        <v>72</v>
      </c>
      <c r="AY194" s="193" t="s">
        <v>156</v>
      </c>
    </row>
    <row r="195" s="14" customFormat="1">
      <c r="A195" s="14"/>
      <c r="B195" s="204"/>
      <c r="C195" s="14"/>
      <c r="D195" s="185" t="s">
        <v>169</v>
      </c>
      <c r="E195" s="205" t="s">
        <v>3</v>
      </c>
      <c r="F195" s="206" t="s">
        <v>442</v>
      </c>
      <c r="G195" s="14"/>
      <c r="H195" s="207">
        <v>117.52</v>
      </c>
      <c r="I195" s="208"/>
      <c r="J195" s="14"/>
      <c r="K195" s="14"/>
      <c r="L195" s="204"/>
      <c r="M195" s="209"/>
      <c r="N195" s="210"/>
      <c r="O195" s="210"/>
      <c r="P195" s="210"/>
      <c r="Q195" s="210"/>
      <c r="R195" s="210"/>
      <c r="S195" s="210"/>
      <c r="T195" s="21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5" t="s">
        <v>169</v>
      </c>
      <c r="AU195" s="205" t="s">
        <v>82</v>
      </c>
      <c r="AV195" s="14" t="s">
        <v>163</v>
      </c>
      <c r="AW195" s="14" t="s">
        <v>33</v>
      </c>
      <c r="AX195" s="14" t="s">
        <v>80</v>
      </c>
      <c r="AY195" s="205" t="s">
        <v>156</v>
      </c>
    </row>
    <row r="196" s="2" customFormat="1" ht="24.15" customHeight="1">
      <c r="A196" s="37"/>
      <c r="B196" s="171"/>
      <c r="C196" s="172" t="s">
        <v>304</v>
      </c>
      <c r="D196" s="172" t="s">
        <v>158</v>
      </c>
      <c r="E196" s="173" t="s">
        <v>960</v>
      </c>
      <c r="F196" s="174" t="s">
        <v>961</v>
      </c>
      <c r="G196" s="175" t="s">
        <v>161</v>
      </c>
      <c r="H196" s="176">
        <v>271.89600000000002</v>
      </c>
      <c r="I196" s="177"/>
      <c r="J196" s="178">
        <f>ROUND(I196*H196,2)</f>
        <v>0</v>
      </c>
      <c r="K196" s="174" t="s">
        <v>162</v>
      </c>
      <c r="L196" s="38"/>
      <c r="M196" s="179" t="s">
        <v>3</v>
      </c>
      <c r="N196" s="180" t="s">
        <v>43</v>
      </c>
      <c r="O196" s="71"/>
      <c r="P196" s="181">
        <f>O196*H196</f>
        <v>0</v>
      </c>
      <c r="Q196" s="181">
        <v>0.020140000000000002</v>
      </c>
      <c r="R196" s="181">
        <f>Q196*H196</f>
        <v>5.4759854400000005</v>
      </c>
      <c r="S196" s="181">
        <v>0</v>
      </c>
      <c r="T196" s="18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3" t="s">
        <v>163</v>
      </c>
      <c r="AT196" s="183" t="s">
        <v>158</v>
      </c>
      <c r="AU196" s="183" t="s">
        <v>82</v>
      </c>
      <c r="AY196" s="18" t="s">
        <v>156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8" t="s">
        <v>80</v>
      </c>
      <c r="BK196" s="184">
        <f>ROUND(I196*H196,2)</f>
        <v>0</v>
      </c>
      <c r="BL196" s="18" t="s">
        <v>163</v>
      </c>
      <c r="BM196" s="183" t="s">
        <v>962</v>
      </c>
    </row>
    <row r="197" s="2" customFormat="1">
      <c r="A197" s="37"/>
      <c r="B197" s="38"/>
      <c r="C197" s="37"/>
      <c r="D197" s="185" t="s">
        <v>165</v>
      </c>
      <c r="E197" s="37"/>
      <c r="F197" s="186" t="s">
        <v>963</v>
      </c>
      <c r="G197" s="37"/>
      <c r="H197" s="37"/>
      <c r="I197" s="187"/>
      <c r="J197" s="37"/>
      <c r="K197" s="37"/>
      <c r="L197" s="38"/>
      <c r="M197" s="188"/>
      <c r="N197" s="189"/>
      <c r="O197" s="71"/>
      <c r="P197" s="71"/>
      <c r="Q197" s="71"/>
      <c r="R197" s="71"/>
      <c r="S197" s="71"/>
      <c r="T197" s="72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165</v>
      </c>
      <c r="AU197" s="18" t="s">
        <v>82</v>
      </c>
    </row>
    <row r="198" s="2" customFormat="1">
      <c r="A198" s="37"/>
      <c r="B198" s="38"/>
      <c r="C198" s="37"/>
      <c r="D198" s="190" t="s">
        <v>167</v>
      </c>
      <c r="E198" s="37"/>
      <c r="F198" s="191" t="s">
        <v>964</v>
      </c>
      <c r="G198" s="37"/>
      <c r="H198" s="37"/>
      <c r="I198" s="187"/>
      <c r="J198" s="37"/>
      <c r="K198" s="37"/>
      <c r="L198" s="38"/>
      <c r="M198" s="188"/>
      <c r="N198" s="189"/>
      <c r="O198" s="71"/>
      <c r="P198" s="71"/>
      <c r="Q198" s="71"/>
      <c r="R198" s="71"/>
      <c r="S198" s="71"/>
      <c r="T198" s="72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167</v>
      </c>
      <c r="AU198" s="18" t="s">
        <v>82</v>
      </c>
    </row>
    <row r="199" s="13" customFormat="1">
      <c r="A199" s="13"/>
      <c r="B199" s="192"/>
      <c r="C199" s="13"/>
      <c r="D199" s="185" t="s">
        <v>169</v>
      </c>
      <c r="E199" s="193" t="s">
        <v>3</v>
      </c>
      <c r="F199" s="194" t="s">
        <v>950</v>
      </c>
      <c r="G199" s="13"/>
      <c r="H199" s="195">
        <v>117.983</v>
      </c>
      <c r="I199" s="196"/>
      <c r="J199" s="13"/>
      <c r="K199" s="13"/>
      <c r="L199" s="192"/>
      <c r="M199" s="197"/>
      <c r="N199" s="198"/>
      <c r="O199" s="198"/>
      <c r="P199" s="198"/>
      <c r="Q199" s="198"/>
      <c r="R199" s="198"/>
      <c r="S199" s="198"/>
      <c r="T199" s="1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3" t="s">
        <v>169</v>
      </c>
      <c r="AU199" s="193" t="s">
        <v>82</v>
      </c>
      <c r="AV199" s="13" t="s">
        <v>82</v>
      </c>
      <c r="AW199" s="13" t="s">
        <v>33</v>
      </c>
      <c r="AX199" s="13" t="s">
        <v>72</v>
      </c>
      <c r="AY199" s="193" t="s">
        <v>156</v>
      </c>
    </row>
    <row r="200" s="13" customFormat="1">
      <c r="A200" s="13"/>
      <c r="B200" s="192"/>
      <c r="C200" s="13"/>
      <c r="D200" s="185" t="s">
        <v>169</v>
      </c>
      <c r="E200" s="193" t="s">
        <v>3</v>
      </c>
      <c r="F200" s="194" t="s">
        <v>951</v>
      </c>
      <c r="G200" s="13"/>
      <c r="H200" s="195">
        <v>125.8</v>
      </c>
      <c r="I200" s="196"/>
      <c r="J200" s="13"/>
      <c r="K200" s="13"/>
      <c r="L200" s="192"/>
      <c r="M200" s="197"/>
      <c r="N200" s="198"/>
      <c r="O200" s="198"/>
      <c r="P200" s="198"/>
      <c r="Q200" s="198"/>
      <c r="R200" s="198"/>
      <c r="S200" s="198"/>
      <c r="T200" s="19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3" t="s">
        <v>169</v>
      </c>
      <c r="AU200" s="193" t="s">
        <v>82</v>
      </c>
      <c r="AV200" s="13" t="s">
        <v>82</v>
      </c>
      <c r="AW200" s="13" t="s">
        <v>33</v>
      </c>
      <c r="AX200" s="13" t="s">
        <v>72</v>
      </c>
      <c r="AY200" s="193" t="s">
        <v>156</v>
      </c>
    </row>
    <row r="201" s="13" customFormat="1">
      <c r="A201" s="13"/>
      <c r="B201" s="192"/>
      <c r="C201" s="13"/>
      <c r="D201" s="185" t="s">
        <v>169</v>
      </c>
      <c r="E201" s="193" t="s">
        <v>3</v>
      </c>
      <c r="F201" s="194" t="s">
        <v>952</v>
      </c>
      <c r="G201" s="13"/>
      <c r="H201" s="195">
        <v>144.63999999999999</v>
      </c>
      <c r="I201" s="196"/>
      <c r="J201" s="13"/>
      <c r="K201" s="13"/>
      <c r="L201" s="192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169</v>
      </c>
      <c r="AU201" s="193" t="s">
        <v>82</v>
      </c>
      <c r="AV201" s="13" t="s">
        <v>82</v>
      </c>
      <c r="AW201" s="13" t="s">
        <v>33</v>
      </c>
      <c r="AX201" s="13" t="s">
        <v>72</v>
      </c>
      <c r="AY201" s="193" t="s">
        <v>156</v>
      </c>
    </row>
    <row r="202" s="14" customFormat="1">
      <c r="A202" s="14"/>
      <c r="B202" s="204"/>
      <c r="C202" s="14"/>
      <c r="D202" s="185" t="s">
        <v>169</v>
      </c>
      <c r="E202" s="205" t="s">
        <v>3</v>
      </c>
      <c r="F202" s="206" t="s">
        <v>442</v>
      </c>
      <c r="G202" s="14"/>
      <c r="H202" s="207">
        <v>388.423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169</v>
      </c>
      <c r="AU202" s="205" t="s">
        <v>82</v>
      </c>
      <c r="AV202" s="14" t="s">
        <v>163</v>
      </c>
      <c r="AW202" s="14" t="s">
        <v>33</v>
      </c>
      <c r="AX202" s="14" t="s">
        <v>72</v>
      </c>
      <c r="AY202" s="205" t="s">
        <v>156</v>
      </c>
    </row>
    <row r="203" s="13" customFormat="1">
      <c r="A203" s="13"/>
      <c r="B203" s="192"/>
      <c r="C203" s="13"/>
      <c r="D203" s="185" t="s">
        <v>169</v>
      </c>
      <c r="E203" s="193" t="s">
        <v>3</v>
      </c>
      <c r="F203" s="194" t="s">
        <v>965</v>
      </c>
      <c r="G203" s="13"/>
      <c r="H203" s="195">
        <v>271.89600000000002</v>
      </c>
      <c r="I203" s="196"/>
      <c r="J203" s="13"/>
      <c r="K203" s="13"/>
      <c r="L203" s="192"/>
      <c r="M203" s="197"/>
      <c r="N203" s="198"/>
      <c r="O203" s="198"/>
      <c r="P203" s="198"/>
      <c r="Q203" s="198"/>
      <c r="R203" s="198"/>
      <c r="S203" s="198"/>
      <c r="T203" s="19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3" t="s">
        <v>169</v>
      </c>
      <c r="AU203" s="193" t="s">
        <v>82</v>
      </c>
      <c r="AV203" s="13" t="s">
        <v>82</v>
      </c>
      <c r="AW203" s="13" t="s">
        <v>33</v>
      </c>
      <c r="AX203" s="13" t="s">
        <v>80</v>
      </c>
      <c r="AY203" s="193" t="s">
        <v>156</v>
      </c>
    </row>
    <row r="204" s="2" customFormat="1" ht="24.15" customHeight="1">
      <c r="A204" s="37"/>
      <c r="B204" s="171"/>
      <c r="C204" s="172" t="s">
        <v>311</v>
      </c>
      <c r="D204" s="172" t="s">
        <v>158</v>
      </c>
      <c r="E204" s="173" t="s">
        <v>966</v>
      </c>
      <c r="F204" s="174" t="s">
        <v>967</v>
      </c>
      <c r="G204" s="175" t="s">
        <v>161</v>
      </c>
      <c r="H204" s="176">
        <v>116.527</v>
      </c>
      <c r="I204" s="177"/>
      <c r="J204" s="178">
        <f>ROUND(I204*H204,2)</f>
        <v>0</v>
      </c>
      <c r="K204" s="174" t="s">
        <v>162</v>
      </c>
      <c r="L204" s="38"/>
      <c r="M204" s="179" t="s">
        <v>3</v>
      </c>
      <c r="N204" s="180" t="s">
        <v>43</v>
      </c>
      <c r="O204" s="71"/>
      <c r="P204" s="181">
        <f>O204*H204</f>
        <v>0</v>
      </c>
      <c r="Q204" s="181">
        <v>0.080570000000000003</v>
      </c>
      <c r="R204" s="181">
        <f>Q204*H204</f>
        <v>9.3885803899999996</v>
      </c>
      <c r="S204" s="181">
        <v>0</v>
      </c>
      <c r="T204" s="182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3" t="s">
        <v>163</v>
      </c>
      <c r="AT204" s="183" t="s">
        <v>158</v>
      </c>
      <c r="AU204" s="183" t="s">
        <v>82</v>
      </c>
      <c r="AY204" s="18" t="s">
        <v>156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8" t="s">
        <v>80</v>
      </c>
      <c r="BK204" s="184">
        <f>ROUND(I204*H204,2)</f>
        <v>0</v>
      </c>
      <c r="BL204" s="18" t="s">
        <v>163</v>
      </c>
      <c r="BM204" s="183" t="s">
        <v>968</v>
      </c>
    </row>
    <row r="205" s="2" customFormat="1">
      <c r="A205" s="37"/>
      <c r="B205" s="38"/>
      <c r="C205" s="37"/>
      <c r="D205" s="185" t="s">
        <v>165</v>
      </c>
      <c r="E205" s="37"/>
      <c r="F205" s="186" t="s">
        <v>969</v>
      </c>
      <c r="G205" s="37"/>
      <c r="H205" s="37"/>
      <c r="I205" s="187"/>
      <c r="J205" s="37"/>
      <c r="K205" s="37"/>
      <c r="L205" s="38"/>
      <c r="M205" s="188"/>
      <c r="N205" s="189"/>
      <c r="O205" s="71"/>
      <c r="P205" s="71"/>
      <c r="Q205" s="71"/>
      <c r="R205" s="71"/>
      <c r="S205" s="71"/>
      <c r="T205" s="72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165</v>
      </c>
      <c r="AU205" s="18" t="s">
        <v>82</v>
      </c>
    </row>
    <row r="206" s="2" customFormat="1">
      <c r="A206" s="37"/>
      <c r="B206" s="38"/>
      <c r="C206" s="37"/>
      <c r="D206" s="190" t="s">
        <v>167</v>
      </c>
      <c r="E206" s="37"/>
      <c r="F206" s="191" t="s">
        <v>970</v>
      </c>
      <c r="G206" s="37"/>
      <c r="H206" s="37"/>
      <c r="I206" s="187"/>
      <c r="J206" s="37"/>
      <c r="K206" s="37"/>
      <c r="L206" s="38"/>
      <c r="M206" s="188"/>
      <c r="N206" s="189"/>
      <c r="O206" s="71"/>
      <c r="P206" s="71"/>
      <c r="Q206" s="71"/>
      <c r="R206" s="71"/>
      <c r="S206" s="71"/>
      <c r="T206" s="72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167</v>
      </c>
      <c r="AU206" s="18" t="s">
        <v>82</v>
      </c>
    </row>
    <row r="207" s="13" customFormat="1">
      <c r="A207" s="13"/>
      <c r="B207" s="192"/>
      <c r="C207" s="13"/>
      <c r="D207" s="185" t="s">
        <v>169</v>
      </c>
      <c r="E207" s="193" t="s">
        <v>3</v>
      </c>
      <c r="F207" s="194" t="s">
        <v>950</v>
      </c>
      <c r="G207" s="13"/>
      <c r="H207" s="195">
        <v>117.983</v>
      </c>
      <c r="I207" s="196"/>
      <c r="J207" s="13"/>
      <c r="K207" s="13"/>
      <c r="L207" s="192"/>
      <c r="M207" s="197"/>
      <c r="N207" s="198"/>
      <c r="O207" s="198"/>
      <c r="P207" s="198"/>
      <c r="Q207" s="198"/>
      <c r="R207" s="198"/>
      <c r="S207" s="198"/>
      <c r="T207" s="19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3" t="s">
        <v>169</v>
      </c>
      <c r="AU207" s="193" t="s">
        <v>82</v>
      </c>
      <c r="AV207" s="13" t="s">
        <v>82</v>
      </c>
      <c r="AW207" s="13" t="s">
        <v>33</v>
      </c>
      <c r="AX207" s="13" t="s">
        <v>72</v>
      </c>
      <c r="AY207" s="193" t="s">
        <v>156</v>
      </c>
    </row>
    <row r="208" s="13" customFormat="1">
      <c r="A208" s="13"/>
      <c r="B208" s="192"/>
      <c r="C208" s="13"/>
      <c r="D208" s="185" t="s">
        <v>169</v>
      </c>
      <c r="E208" s="193" t="s">
        <v>3</v>
      </c>
      <c r="F208" s="194" t="s">
        <v>951</v>
      </c>
      <c r="G208" s="13"/>
      <c r="H208" s="195">
        <v>125.8</v>
      </c>
      <c r="I208" s="196"/>
      <c r="J208" s="13"/>
      <c r="K208" s="13"/>
      <c r="L208" s="192"/>
      <c r="M208" s="197"/>
      <c r="N208" s="198"/>
      <c r="O208" s="198"/>
      <c r="P208" s="198"/>
      <c r="Q208" s="198"/>
      <c r="R208" s="198"/>
      <c r="S208" s="198"/>
      <c r="T208" s="19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3" t="s">
        <v>169</v>
      </c>
      <c r="AU208" s="193" t="s">
        <v>82</v>
      </c>
      <c r="AV208" s="13" t="s">
        <v>82</v>
      </c>
      <c r="AW208" s="13" t="s">
        <v>33</v>
      </c>
      <c r="AX208" s="13" t="s">
        <v>72</v>
      </c>
      <c r="AY208" s="193" t="s">
        <v>156</v>
      </c>
    </row>
    <row r="209" s="13" customFormat="1">
      <c r="A209" s="13"/>
      <c r="B209" s="192"/>
      <c r="C209" s="13"/>
      <c r="D209" s="185" t="s">
        <v>169</v>
      </c>
      <c r="E209" s="193" t="s">
        <v>3</v>
      </c>
      <c r="F209" s="194" t="s">
        <v>952</v>
      </c>
      <c r="G209" s="13"/>
      <c r="H209" s="195">
        <v>144.63999999999999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3" t="s">
        <v>169</v>
      </c>
      <c r="AU209" s="193" t="s">
        <v>82</v>
      </c>
      <c r="AV209" s="13" t="s">
        <v>82</v>
      </c>
      <c r="AW209" s="13" t="s">
        <v>33</v>
      </c>
      <c r="AX209" s="13" t="s">
        <v>72</v>
      </c>
      <c r="AY209" s="193" t="s">
        <v>156</v>
      </c>
    </row>
    <row r="210" s="14" customFormat="1">
      <c r="A210" s="14"/>
      <c r="B210" s="204"/>
      <c r="C210" s="14"/>
      <c r="D210" s="185" t="s">
        <v>169</v>
      </c>
      <c r="E210" s="205" t="s">
        <v>3</v>
      </c>
      <c r="F210" s="206" t="s">
        <v>442</v>
      </c>
      <c r="G210" s="14"/>
      <c r="H210" s="207">
        <v>388.423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169</v>
      </c>
      <c r="AU210" s="205" t="s">
        <v>82</v>
      </c>
      <c r="AV210" s="14" t="s">
        <v>163</v>
      </c>
      <c r="AW210" s="14" t="s">
        <v>33</v>
      </c>
      <c r="AX210" s="14" t="s">
        <v>72</v>
      </c>
      <c r="AY210" s="205" t="s">
        <v>156</v>
      </c>
    </row>
    <row r="211" s="13" customFormat="1">
      <c r="A211" s="13"/>
      <c r="B211" s="192"/>
      <c r="C211" s="13"/>
      <c r="D211" s="185" t="s">
        <v>169</v>
      </c>
      <c r="E211" s="193" t="s">
        <v>3</v>
      </c>
      <c r="F211" s="194" t="s">
        <v>971</v>
      </c>
      <c r="G211" s="13"/>
      <c r="H211" s="195">
        <v>116.527</v>
      </c>
      <c r="I211" s="196"/>
      <c r="J211" s="13"/>
      <c r="K211" s="13"/>
      <c r="L211" s="192"/>
      <c r="M211" s="197"/>
      <c r="N211" s="198"/>
      <c r="O211" s="198"/>
      <c r="P211" s="198"/>
      <c r="Q211" s="198"/>
      <c r="R211" s="198"/>
      <c r="S211" s="198"/>
      <c r="T211" s="19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3" t="s">
        <v>169</v>
      </c>
      <c r="AU211" s="193" t="s">
        <v>82</v>
      </c>
      <c r="AV211" s="13" t="s">
        <v>82</v>
      </c>
      <c r="AW211" s="13" t="s">
        <v>33</v>
      </c>
      <c r="AX211" s="13" t="s">
        <v>80</v>
      </c>
      <c r="AY211" s="193" t="s">
        <v>156</v>
      </c>
    </row>
    <row r="212" s="2" customFormat="1" ht="24.15" customHeight="1">
      <c r="A212" s="37"/>
      <c r="B212" s="171"/>
      <c r="C212" s="172" t="s">
        <v>318</v>
      </c>
      <c r="D212" s="172" t="s">
        <v>158</v>
      </c>
      <c r="E212" s="173" t="s">
        <v>972</v>
      </c>
      <c r="F212" s="174" t="s">
        <v>973</v>
      </c>
      <c r="G212" s="175" t="s">
        <v>161</v>
      </c>
      <c r="H212" s="176">
        <v>82.263999999999996</v>
      </c>
      <c r="I212" s="177"/>
      <c r="J212" s="178">
        <f>ROUND(I212*H212,2)</f>
        <v>0</v>
      </c>
      <c r="K212" s="174" t="s">
        <v>162</v>
      </c>
      <c r="L212" s="38"/>
      <c r="M212" s="179" t="s">
        <v>3</v>
      </c>
      <c r="N212" s="180" t="s">
        <v>43</v>
      </c>
      <c r="O212" s="71"/>
      <c r="P212" s="181">
        <f>O212*H212</f>
        <v>0</v>
      </c>
      <c r="Q212" s="181">
        <v>0.021100000000000001</v>
      </c>
      <c r="R212" s="181">
        <f>Q212*H212</f>
        <v>1.7357704000000001</v>
      </c>
      <c r="S212" s="181">
        <v>0</v>
      </c>
      <c r="T212" s="182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3" t="s">
        <v>163</v>
      </c>
      <c r="AT212" s="183" t="s">
        <v>158</v>
      </c>
      <c r="AU212" s="183" t="s">
        <v>82</v>
      </c>
      <c r="AY212" s="18" t="s">
        <v>156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8" t="s">
        <v>80</v>
      </c>
      <c r="BK212" s="184">
        <f>ROUND(I212*H212,2)</f>
        <v>0</v>
      </c>
      <c r="BL212" s="18" t="s">
        <v>163</v>
      </c>
      <c r="BM212" s="183" t="s">
        <v>974</v>
      </c>
    </row>
    <row r="213" s="2" customFormat="1">
      <c r="A213" s="37"/>
      <c r="B213" s="38"/>
      <c r="C213" s="37"/>
      <c r="D213" s="185" t="s">
        <v>165</v>
      </c>
      <c r="E213" s="37"/>
      <c r="F213" s="186" t="s">
        <v>975</v>
      </c>
      <c r="G213" s="37"/>
      <c r="H213" s="37"/>
      <c r="I213" s="187"/>
      <c r="J213" s="37"/>
      <c r="K213" s="37"/>
      <c r="L213" s="38"/>
      <c r="M213" s="188"/>
      <c r="N213" s="189"/>
      <c r="O213" s="71"/>
      <c r="P213" s="71"/>
      <c r="Q213" s="71"/>
      <c r="R213" s="71"/>
      <c r="S213" s="71"/>
      <c r="T213" s="72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165</v>
      </c>
      <c r="AU213" s="18" t="s">
        <v>82</v>
      </c>
    </row>
    <row r="214" s="2" customFormat="1">
      <c r="A214" s="37"/>
      <c r="B214" s="38"/>
      <c r="C214" s="37"/>
      <c r="D214" s="190" t="s">
        <v>167</v>
      </c>
      <c r="E214" s="37"/>
      <c r="F214" s="191" t="s">
        <v>976</v>
      </c>
      <c r="G214" s="37"/>
      <c r="H214" s="37"/>
      <c r="I214" s="187"/>
      <c r="J214" s="37"/>
      <c r="K214" s="37"/>
      <c r="L214" s="38"/>
      <c r="M214" s="188"/>
      <c r="N214" s="189"/>
      <c r="O214" s="71"/>
      <c r="P214" s="71"/>
      <c r="Q214" s="71"/>
      <c r="R214" s="71"/>
      <c r="S214" s="71"/>
      <c r="T214" s="72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167</v>
      </c>
      <c r="AU214" s="18" t="s">
        <v>82</v>
      </c>
    </row>
    <row r="215" s="13" customFormat="1">
      <c r="A215" s="13"/>
      <c r="B215" s="192"/>
      <c r="C215" s="13"/>
      <c r="D215" s="185" t="s">
        <v>169</v>
      </c>
      <c r="E215" s="193" t="s">
        <v>3</v>
      </c>
      <c r="F215" s="194" t="s">
        <v>958</v>
      </c>
      <c r="G215" s="13"/>
      <c r="H215" s="195">
        <v>94.799999999999997</v>
      </c>
      <c r="I215" s="196"/>
      <c r="J215" s="13"/>
      <c r="K215" s="13"/>
      <c r="L215" s="192"/>
      <c r="M215" s="197"/>
      <c r="N215" s="198"/>
      <c r="O215" s="198"/>
      <c r="P215" s="198"/>
      <c r="Q215" s="198"/>
      <c r="R215" s="198"/>
      <c r="S215" s="198"/>
      <c r="T215" s="19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3" t="s">
        <v>169</v>
      </c>
      <c r="AU215" s="193" t="s">
        <v>82</v>
      </c>
      <c r="AV215" s="13" t="s">
        <v>82</v>
      </c>
      <c r="AW215" s="13" t="s">
        <v>33</v>
      </c>
      <c r="AX215" s="13" t="s">
        <v>72</v>
      </c>
      <c r="AY215" s="193" t="s">
        <v>156</v>
      </c>
    </row>
    <row r="216" s="13" customFormat="1">
      <c r="A216" s="13"/>
      <c r="B216" s="192"/>
      <c r="C216" s="13"/>
      <c r="D216" s="185" t="s">
        <v>169</v>
      </c>
      <c r="E216" s="193" t="s">
        <v>3</v>
      </c>
      <c r="F216" s="194" t="s">
        <v>959</v>
      </c>
      <c r="G216" s="13"/>
      <c r="H216" s="195">
        <v>22.719999999999999</v>
      </c>
      <c r="I216" s="196"/>
      <c r="J216" s="13"/>
      <c r="K216" s="13"/>
      <c r="L216" s="192"/>
      <c r="M216" s="197"/>
      <c r="N216" s="198"/>
      <c r="O216" s="198"/>
      <c r="P216" s="198"/>
      <c r="Q216" s="198"/>
      <c r="R216" s="198"/>
      <c r="S216" s="198"/>
      <c r="T216" s="1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3" t="s">
        <v>169</v>
      </c>
      <c r="AU216" s="193" t="s">
        <v>82</v>
      </c>
      <c r="AV216" s="13" t="s">
        <v>82</v>
      </c>
      <c r="AW216" s="13" t="s">
        <v>33</v>
      </c>
      <c r="AX216" s="13" t="s">
        <v>72</v>
      </c>
      <c r="AY216" s="193" t="s">
        <v>156</v>
      </c>
    </row>
    <row r="217" s="14" customFormat="1">
      <c r="A217" s="14"/>
      <c r="B217" s="204"/>
      <c r="C217" s="14"/>
      <c r="D217" s="185" t="s">
        <v>169</v>
      </c>
      <c r="E217" s="205" t="s">
        <v>3</v>
      </c>
      <c r="F217" s="206" t="s">
        <v>442</v>
      </c>
      <c r="G217" s="14"/>
      <c r="H217" s="207">
        <v>117.52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169</v>
      </c>
      <c r="AU217" s="205" t="s">
        <v>82</v>
      </c>
      <c r="AV217" s="14" t="s">
        <v>163</v>
      </c>
      <c r="AW217" s="14" t="s">
        <v>33</v>
      </c>
      <c r="AX217" s="14" t="s">
        <v>72</v>
      </c>
      <c r="AY217" s="205" t="s">
        <v>156</v>
      </c>
    </row>
    <row r="218" s="13" customFormat="1">
      <c r="A218" s="13"/>
      <c r="B218" s="192"/>
      <c r="C218" s="13"/>
      <c r="D218" s="185" t="s">
        <v>169</v>
      </c>
      <c r="E218" s="193" t="s">
        <v>3</v>
      </c>
      <c r="F218" s="194" t="s">
        <v>977</v>
      </c>
      <c r="G218" s="13"/>
      <c r="H218" s="195">
        <v>82.263999999999996</v>
      </c>
      <c r="I218" s="196"/>
      <c r="J218" s="13"/>
      <c r="K218" s="13"/>
      <c r="L218" s="192"/>
      <c r="M218" s="197"/>
      <c r="N218" s="198"/>
      <c r="O218" s="198"/>
      <c r="P218" s="198"/>
      <c r="Q218" s="198"/>
      <c r="R218" s="198"/>
      <c r="S218" s="198"/>
      <c r="T218" s="19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3" t="s">
        <v>169</v>
      </c>
      <c r="AU218" s="193" t="s">
        <v>82</v>
      </c>
      <c r="AV218" s="13" t="s">
        <v>82</v>
      </c>
      <c r="AW218" s="13" t="s">
        <v>33</v>
      </c>
      <c r="AX218" s="13" t="s">
        <v>80</v>
      </c>
      <c r="AY218" s="193" t="s">
        <v>156</v>
      </c>
    </row>
    <row r="219" s="2" customFormat="1" ht="24.15" customHeight="1">
      <c r="A219" s="37"/>
      <c r="B219" s="171"/>
      <c r="C219" s="172" t="s">
        <v>325</v>
      </c>
      <c r="D219" s="172" t="s">
        <v>158</v>
      </c>
      <c r="E219" s="173" t="s">
        <v>978</v>
      </c>
      <c r="F219" s="174" t="s">
        <v>979</v>
      </c>
      <c r="G219" s="175" t="s">
        <v>161</v>
      </c>
      <c r="H219" s="176">
        <v>35.256</v>
      </c>
      <c r="I219" s="177"/>
      <c r="J219" s="178">
        <f>ROUND(I219*H219,2)</f>
        <v>0</v>
      </c>
      <c r="K219" s="174" t="s">
        <v>162</v>
      </c>
      <c r="L219" s="38"/>
      <c r="M219" s="179" t="s">
        <v>3</v>
      </c>
      <c r="N219" s="180" t="s">
        <v>43</v>
      </c>
      <c r="O219" s="71"/>
      <c r="P219" s="181">
        <f>O219*H219</f>
        <v>0</v>
      </c>
      <c r="Q219" s="181">
        <v>0.084470000000000003</v>
      </c>
      <c r="R219" s="181">
        <f>Q219*H219</f>
        <v>2.9780743200000002</v>
      </c>
      <c r="S219" s="181">
        <v>0</v>
      </c>
      <c r="T219" s="182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3" t="s">
        <v>163</v>
      </c>
      <c r="AT219" s="183" t="s">
        <v>158</v>
      </c>
      <c r="AU219" s="183" t="s">
        <v>82</v>
      </c>
      <c r="AY219" s="18" t="s">
        <v>156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8" t="s">
        <v>80</v>
      </c>
      <c r="BK219" s="184">
        <f>ROUND(I219*H219,2)</f>
        <v>0</v>
      </c>
      <c r="BL219" s="18" t="s">
        <v>163</v>
      </c>
      <c r="BM219" s="183" t="s">
        <v>980</v>
      </c>
    </row>
    <row r="220" s="2" customFormat="1">
      <c r="A220" s="37"/>
      <c r="B220" s="38"/>
      <c r="C220" s="37"/>
      <c r="D220" s="185" t="s">
        <v>165</v>
      </c>
      <c r="E220" s="37"/>
      <c r="F220" s="186" t="s">
        <v>981</v>
      </c>
      <c r="G220" s="37"/>
      <c r="H220" s="37"/>
      <c r="I220" s="187"/>
      <c r="J220" s="37"/>
      <c r="K220" s="37"/>
      <c r="L220" s="38"/>
      <c r="M220" s="188"/>
      <c r="N220" s="189"/>
      <c r="O220" s="71"/>
      <c r="P220" s="71"/>
      <c r="Q220" s="71"/>
      <c r="R220" s="71"/>
      <c r="S220" s="71"/>
      <c r="T220" s="72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165</v>
      </c>
      <c r="AU220" s="18" t="s">
        <v>82</v>
      </c>
    </row>
    <row r="221" s="2" customFormat="1">
      <c r="A221" s="37"/>
      <c r="B221" s="38"/>
      <c r="C221" s="37"/>
      <c r="D221" s="190" t="s">
        <v>167</v>
      </c>
      <c r="E221" s="37"/>
      <c r="F221" s="191" t="s">
        <v>982</v>
      </c>
      <c r="G221" s="37"/>
      <c r="H221" s="37"/>
      <c r="I221" s="187"/>
      <c r="J221" s="37"/>
      <c r="K221" s="37"/>
      <c r="L221" s="38"/>
      <c r="M221" s="188"/>
      <c r="N221" s="189"/>
      <c r="O221" s="71"/>
      <c r="P221" s="71"/>
      <c r="Q221" s="71"/>
      <c r="R221" s="71"/>
      <c r="S221" s="71"/>
      <c r="T221" s="72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167</v>
      </c>
      <c r="AU221" s="18" t="s">
        <v>82</v>
      </c>
    </row>
    <row r="222" s="13" customFormat="1">
      <c r="A222" s="13"/>
      <c r="B222" s="192"/>
      <c r="C222" s="13"/>
      <c r="D222" s="185" t="s">
        <v>169</v>
      </c>
      <c r="E222" s="193" t="s">
        <v>3</v>
      </c>
      <c r="F222" s="194" t="s">
        <v>958</v>
      </c>
      <c r="G222" s="13"/>
      <c r="H222" s="195">
        <v>94.799999999999997</v>
      </c>
      <c r="I222" s="196"/>
      <c r="J222" s="13"/>
      <c r="K222" s="13"/>
      <c r="L222" s="192"/>
      <c r="M222" s="197"/>
      <c r="N222" s="198"/>
      <c r="O222" s="198"/>
      <c r="P222" s="198"/>
      <c r="Q222" s="198"/>
      <c r="R222" s="198"/>
      <c r="S222" s="198"/>
      <c r="T222" s="19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3" t="s">
        <v>169</v>
      </c>
      <c r="AU222" s="193" t="s">
        <v>82</v>
      </c>
      <c r="AV222" s="13" t="s">
        <v>82</v>
      </c>
      <c r="AW222" s="13" t="s">
        <v>33</v>
      </c>
      <c r="AX222" s="13" t="s">
        <v>72</v>
      </c>
      <c r="AY222" s="193" t="s">
        <v>156</v>
      </c>
    </row>
    <row r="223" s="13" customFormat="1">
      <c r="A223" s="13"/>
      <c r="B223" s="192"/>
      <c r="C223" s="13"/>
      <c r="D223" s="185" t="s">
        <v>169</v>
      </c>
      <c r="E223" s="193" t="s">
        <v>3</v>
      </c>
      <c r="F223" s="194" t="s">
        <v>959</v>
      </c>
      <c r="G223" s="13"/>
      <c r="H223" s="195">
        <v>22.719999999999999</v>
      </c>
      <c r="I223" s="196"/>
      <c r="J223" s="13"/>
      <c r="K223" s="13"/>
      <c r="L223" s="192"/>
      <c r="M223" s="197"/>
      <c r="N223" s="198"/>
      <c r="O223" s="198"/>
      <c r="P223" s="198"/>
      <c r="Q223" s="198"/>
      <c r="R223" s="198"/>
      <c r="S223" s="198"/>
      <c r="T223" s="1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3" t="s">
        <v>169</v>
      </c>
      <c r="AU223" s="193" t="s">
        <v>82</v>
      </c>
      <c r="AV223" s="13" t="s">
        <v>82</v>
      </c>
      <c r="AW223" s="13" t="s">
        <v>33</v>
      </c>
      <c r="AX223" s="13" t="s">
        <v>72</v>
      </c>
      <c r="AY223" s="193" t="s">
        <v>156</v>
      </c>
    </row>
    <row r="224" s="14" customFormat="1">
      <c r="A224" s="14"/>
      <c r="B224" s="204"/>
      <c r="C224" s="14"/>
      <c r="D224" s="185" t="s">
        <v>169</v>
      </c>
      <c r="E224" s="205" t="s">
        <v>3</v>
      </c>
      <c r="F224" s="206" t="s">
        <v>442</v>
      </c>
      <c r="G224" s="14"/>
      <c r="H224" s="207">
        <v>117.52</v>
      </c>
      <c r="I224" s="208"/>
      <c r="J224" s="14"/>
      <c r="K224" s="14"/>
      <c r="L224" s="204"/>
      <c r="M224" s="209"/>
      <c r="N224" s="210"/>
      <c r="O224" s="210"/>
      <c r="P224" s="210"/>
      <c r="Q224" s="210"/>
      <c r="R224" s="210"/>
      <c r="S224" s="210"/>
      <c r="T224" s="2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5" t="s">
        <v>169</v>
      </c>
      <c r="AU224" s="205" t="s">
        <v>82</v>
      </c>
      <c r="AV224" s="14" t="s">
        <v>163</v>
      </c>
      <c r="AW224" s="14" t="s">
        <v>33</v>
      </c>
      <c r="AX224" s="14" t="s">
        <v>72</v>
      </c>
      <c r="AY224" s="205" t="s">
        <v>156</v>
      </c>
    </row>
    <row r="225" s="13" customFormat="1">
      <c r="A225" s="13"/>
      <c r="B225" s="192"/>
      <c r="C225" s="13"/>
      <c r="D225" s="185" t="s">
        <v>169</v>
      </c>
      <c r="E225" s="193" t="s">
        <v>3</v>
      </c>
      <c r="F225" s="194" t="s">
        <v>983</v>
      </c>
      <c r="G225" s="13"/>
      <c r="H225" s="195">
        <v>35.256</v>
      </c>
      <c r="I225" s="196"/>
      <c r="J225" s="13"/>
      <c r="K225" s="13"/>
      <c r="L225" s="192"/>
      <c r="M225" s="197"/>
      <c r="N225" s="198"/>
      <c r="O225" s="198"/>
      <c r="P225" s="198"/>
      <c r="Q225" s="198"/>
      <c r="R225" s="198"/>
      <c r="S225" s="198"/>
      <c r="T225" s="1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3" t="s">
        <v>169</v>
      </c>
      <c r="AU225" s="193" t="s">
        <v>82</v>
      </c>
      <c r="AV225" s="13" t="s">
        <v>82</v>
      </c>
      <c r="AW225" s="13" t="s">
        <v>33</v>
      </c>
      <c r="AX225" s="13" t="s">
        <v>80</v>
      </c>
      <c r="AY225" s="193" t="s">
        <v>156</v>
      </c>
    </row>
    <row r="226" s="2" customFormat="1" ht="24.15" customHeight="1">
      <c r="A226" s="37"/>
      <c r="B226" s="171"/>
      <c r="C226" s="172" t="s">
        <v>331</v>
      </c>
      <c r="D226" s="172" t="s">
        <v>158</v>
      </c>
      <c r="E226" s="173" t="s">
        <v>984</v>
      </c>
      <c r="F226" s="174" t="s">
        <v>985</v>
      </c>
      <c r="G226" s="175" t="s">
        <v>161</v>
      </c>
      <c r="H226" s="176">
        <v>115</v>
      </c>
      <c r="I226" s="177"/>
      <c r="J226" s="178">
        <f>ROUND(I226*H226,2)</f>
        <v>0</v>
      </c>
      <c r="K226" s="174" t="s">
        <v>162</v>
      </c>
      <c r="L226" s="38"/>
      <c r="M226" s="179" t="s">
        <v>3</v>
      </c>
      <c r="N226" s="180" t="s">
        <v>43</v>
      </c>
      <c r="O226" s="71"/>
      <c r="P226" s="181">
        <f>O226*H226</f>
        <v>0</v>
      </c>
      <c r="Q226" s="181">
        <v>0.060900000000000003</v>
      </c>
      <c r="R226" s="181">
        <f>Q226*H226</f>
        <v>7.0035000000000007</v>
      </c>
      <c r="S226" s="181">
        <v>0</v>
      </c>
      <c r="T226" s="18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3" t="s">
        <v>163</v>
      </c>
      <c r="AT226" s="183" t="s">
        <v>158</v>
      </c>
      <c r="AU226" s="183" t="s">
        <v>82</v>
      </c>
      <c r="AY226" s="18" t="s">
        <v>156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8" t="s">
        <v>80</v>
      </c>
      <c r="BK226" s="184">
        <f>ROUND(I226*H226,2)</f>
        <v>0</v>
      </c>
      <c r="BL226" s="18" t="s">
        <v>163</v>
      </c>
      <c r="BM226" s="183" t="s">
        <v>986</v>
      </c>
    </row>
    <row r="227" s="2" customFormat="1">
      <c r="A227" s="37"/>
      <c r="B227" s="38"/>
      <c r="C227" s="37"/>
      <c r="D227" s="185" t="s">
        <v>165</v>
      </c>
      <c r="E227" s="37"/>
      <c r="F227" s="186" t="s">
        <v>987</v>
      </c>
      <c r="G227" s="37"/>
      <c r="H227" s="37"/>
      <c r="I227" s="187"/>
      <c r="J227" s="37"/>
      <c r="K227" s="37"/>
      <c r="L227" s="38"/>
      <c r="M227" s="188"/>
      <c r="N227" s="189"/>
      <c r="O227" s="71"/>
      <c r="P227" s="71"/>
      <c r="Q227" s="71"/>
      <c r="R227" s="71"/>
      <c r="S227" s="71"/>
      <c r="T227" s="72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165</v>
      </c>
      <c r="AU227" s="18" t="s">
        <v>82</v>
      </c>
    </row>
    <row r="228" s="2" customFormat="1">
      <c r="A228" s="37"/>
      <c r="B228" s="38"/>
      <c r="C228" s="37"/>
      <c r="D228" s="190" t="s">
        <v>167</v>
      </c>
      <c r="E228" s="37"/>
      <c r="F228" s="191" t="s">
        <v>988</v>
      </c>
      <c r="G228" s="37"/>
      <c r="H228" s="37"/>
      <c r="I228" s="187"/>
      <c r="J228" s="37"/>
      <c r="K228" s="37"/>
      <c r="L228" s="38"/>
      <c r="M228" s="188"/>
      <c r="N228" s="189"/>
      <c r="O228" s="71"/>
      <c r="P228" s="71"/>
      <c r="Q228" s="71"/>
      <c r="R228" s="71"/>
      <c r="S228" s="71"/>
      <c r="T228" s="72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167</v>
      </c>
      <c r="AU228" s="18" t="s">
        <v>82</v>
      </c>
    </row>
    <row r="229" s="2" customFormat="1" ht="24.15" customHeight="1">
      <c r="A229" s="37"/>
      <c r="B229" s="171"/>
      <c r="C229" s="172" t="s">
        <v>337</v>
      </c>
      <c r="D229" s="172" t="s">
        <v>158</v>
      </c>
      <c r="E229" s="173" t="s">
        <v>989</v>
      </c>
      <c r="F229" s="174" t="s">
        <v>990</v>
      </c>
      <c r="G229" s="175" t="s">
        <v>161</v>
      </c>
      <c r="H229" s="176">
        <v>50.594000000000001</v>
      </c>
      <c r="I229" s="177"/>
      <c r="J229" s="178">
        <f>ROUND(I229*H229,2)</f>
        <v>0</v>
      </c>
      <c r="K229" s="174" t="s">
        <v>162</v>
      </c>
      <c r="L229" s="38"/>
      <c r="M229" s="179" t="s">
        <v>3</v>
      </c>
      <c r="N229" s="180" t="s">
        <v>43</v>
      </c>
      <c r="O229" s="71"/>
      <c r="P229" s="181">
        <f>O229*H229</f>
        <v>0</v>
      </c>
      <c r="Q229" s="181">
        <v>0.0015299999999999999</v>
      </c>
      <c r="R229" s="181">
        <f>Q229*H229</f>
        <v>0.077408820000000003</v>
      </c>
      <c r="S229" s="181">
        <v>0</v>
      </c>
      <c r="T229" s="182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3" t="s">
        <v>163</v>
      </c>
      <c r="AT229" s="183" t="s">
        <v>158</v>
      </c>
      <c r="AU229" s="183" t="s">
        <v>82</v>
      </c>
      <c r="AY229" s="18" t="s">
        <v>156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8" t="s">
        <v>80</v>
      </c>
      <c r="BK229" s="184">
        <f>ROUND(I229*H229,2)</f>
        <v>0</v>
      </c>
      <c r="BL229" s="18" t="s">
        <v>163</v>
      </c>
      <c r="BM229" s="183" t="s">
        <v>991</v>
      </c>
    </row>
    <row r="230" s="2" customFormat="1">
      <c r="A230" s="37"/>
      <c r="B230" s="38"/>
      <c r="C230" s="37"/>
      <c r="D230" s="185" t="s">
        <v>165</v>
      </c>
      <c r="E230" s="37"/>
      <c r="F230" s="186" t="s">
        <v>992</v>
      </c>
      <c r="G230" s="37"/>
      <c r="H230" s="37"/>
      <c r="I230" s="187"/>
      <c r="J230" s="37"/>
      <c r="K230" s="37"/>
      <c r="L230" s="38"/>
      <c r="M230" s="188"/>
      <c r="N230" s="189"/>
      <c r="O230" s="71"/>
      <c r="P230" s="71"/>
      <c r="Q230" s="71"/>
      <c r="R230" s="71"/>
      <c r="S230" s="71"/>
      <c r="T230" s="72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165</v>
      </c>
      <c r="AU230" s="18" t="s">
        <v>82</v>
      </c>
    </row>
    <row r="231" s="2" customFormat="1">
      <c r="A231" s="37"/>
      <c r="B231" s="38"/>
      <c r="C231" s="37"/>
      <c r="D231" s="190" t="s">
        <v>167</v>
      </c>
      <c r="E231" s="37"/>
      <c r="F231" s="191" t="s">
        <v>993</v>
      </c>
      <c r="G231" s="37"/>
      <c r="H231" s="37"/>
      <c r="I231" s="187"/>
      <c r="J231" s="37"/>
      <c r="K231" s="37"/>
      <c r="L231" s="38"/>
      <c r="M231" s="188"/>
      <c r="N231" s="189"/>
      <c r="O231" s="71"/>
      <c r="P231" s="71"/>
      <c r="Q231" s="71"/>
      <c r="R231" s="71"/>
      <c r="S231" s="71"/>
      <c r="T231" s="72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167</v>
      </c>
      <c r="AU231" s="18" t="s">
        <v>82</v>
      </c>
    </row>
    <row r="232" s="13" customFormat="1">
      <c r="A232" s="13"/>
      <c r="B232" s="192"/>
      <c r="C232" s="13"/>
      <c r="D232" s="185" t="s">
        <v>169</v>
      </c>
      <c r="E232" s="193" t="s">
        <v>3</v>
      </c>
      <c r="F232" s="194" t="s">
        <v>994</v>
      </c>
      <c r="G232" s="13"/>
      <c r="H232" s="195">
        <v>388.423</v>
      </c>
      <c r="I232" s="196"/>
      <c r="J232" s="13"/>
      <c r="K232" s="13"/>
      <c r="L232" s="192"/>
      <c r="M232" s="197"/>
      <c r="N232" s="198"/>
      <c r="O232" s="198"/>
      <c r="P232" s="198"/>
      <c r="Q232" s="198"/>
      <c r="R232" s="198"/>
      <c r="S232" s="198"/>
      <c r="T232" s="19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3" t="s">
        <v>169</v>
      </c>
      <c r="AU232" s="193" t="s">
        <v>82</v>
      </c>
      <c r="AV232" s="13" t="s">
        <v>82</v>
      </c>
      <c r="AW232" s="13" t="s">
        <v>33</v>
      </c>
      <c r="AX232" s="13" t="s">
        <v>72</v>
      </c>
      <c r="AY232" s="193" t="s">
        <v>156</v>
      </c>
    </row>
    <row r="233" s="13" customFormat="1">
      <c r="A233" s="13"/>
      <c r="B233" s="192"/>
      <c r="C233" s="13"/>
      <c r="D233" s="185" t="s">
        <v>169</v>
      </c>
      <c r="E233" s="193" t="s">
        <v>3</v>
      </c>
      <c r="F233" s="194" t="s">
        <v>995</v>
      </c>
      <c r="G233" s="13"/>
      <c r="H233" s="195">
        <v>117.52</v>
      </c>
      <c r="I233" s="196"/>
      <c r="J233" s="13"/>
      <c r="K233" s="13"/>
      <c r="L233" s="192"/>
      <c r="M233" s="197"/>
      <c r="N233" s="198"/>
      <c r="O233" s="198"/>
      <c r="P233" s="198"/>
      <c r="Q233" s="198"/>
      <c r="R233" s="198"/>
      <c r="S233" s="198"/>
      <c r="T233" s="19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3" t="s">
        <v>169</v>
      </c>
      <c r="AU233" s="193" t="s">
        <v>82</v>
      </c>
      <c r="AV233" s="13" t="s">
        <v>82</v>
      </c>
      <c r="AW233" s="13" t="s">
        <v>33</v>
      </c>
      <c r="AX233" s="13" t="s">
        <v>72</v>
      </c>
      <c r="AY233" s="193" t="s">
        <v>156</v>
      </c>
    </row>
    <row r="234" s="14" customFormat="1">
      <c r="A234" s="14"/>
      <c r="B234" s="204"/>
      <c r="C234" s="14"/>
      <c r="D234" s="185" t="s">
        <v>169</v>
      </c>
      <c r="E234" s="205" t="s">
        <v>3</v>
      </c>
      <c r="F234" s="206" t="s">
        <v>442</v>
      </c>
      <c r="G234" s="14"/>
      <c r="H234" s="207">
        <v>505.94299999999998</v>
      </c>
      <c r="I234" s="208"/>
      <c r="J234" s="14"/>
      <c r="K234" s="14"/>
      <c r="L234" s="204"/>
      <c r="M234" s="209"/>
      <c r="N234" s="210"/>
      <c r="O234" s="210"/>
      <c r="P234" s="210"/>
      <c r="Q234" s="210"/>
      <c r="R234" s="210"/>
      <c r="S234" s="210"/>
      <c r="T234" s="2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5" t="s">
        <v>169</v>
      </c>
      <c r="AU234" s="205" t="s">
        <v>82</v>
      </c>
      <c r="AV234" s="14" t="s">
        <v>163</v>
      </c>
      <c r="AW234" s="14" t="s">
        <v>33</v>
      </c>
      <c r="AX234" s="14" t="s">
        <v>72</v>
      </c>
      <c r="AY234" s="205" t="s">
        <v>156</v>
      </c>
    </row>
    <row r="235" s="13" customFormat="1">
      <c r="A235" s="13"/>
      <c r="B235" s="192"/>
      <c r="C235" s="13"/>
      <c r="D235" s="185" t="s">
        <v>169</v>
      </c>
      <c r="E235" s="193" t="s">
        <v>3</v>
      </c>
      <c r="F235" s="194" t="s">
        <v>996</v>
      </c>
      <c r="G235" s="13"/>
      <c r="H235" s="195">
        <v>50.594000000000001</v>
      </c>
      <c r="I235" s="196"/>
      <c r="J235" s="13"/>
      <c r="K235" s="13"/>
      <c r="L235" s="192"/>
      <c r="M235" s="197"/>
      <c r="N235" s="198"/>
      <c r="O235" s="198"/>
      <c r="P235" s="198"/>
      <c r="Q235" s="198"/>
      <c r="R235" s="198"/>
      <c r="S235" s="198"/>
      <c r="T235" s="19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3" t="s">
        <v>169</v>
      </c>
      <c r="AU235" s="193" t="s">
        <v>82</v>
      </c>
      <c r="AV235" s="13" t="s">
        <v>82</v>
      </c>
      <c r="AW235" s="13" t="s">
        <v>33</v>
      </c>
      <c r="AX235" s="13" t="s">
        <v>80</v>
      </c>
      <c r="AY235" s="193" t="s">
        <v>156</v>
      </c>
    </row>
    <row r="236" s="2" customFormat="1" ht="24.15" customHeight="1">
      <c r="A236" s="37"/>
      <c r="B236" s="171"/>
      <c r="C236" s="172" t="s">
        <v>343</v>
      </c>
      <c r="D236" s="172" t="s">
        <v>158</v>
      </c>
      <c r="E236" s="173" t="s">
        <v>997</v>
      </c>
      <c r="F236" s="174" t="s">
        <v>998</v>
      </c>
      <c r="G236" s="175" t="s">
        <v>161</v>
      </c>
      <c r="H236" s="176">
        <v>11.5</v>
      </c>
      <c r="I236" s="177"/>
      <c r="J236" s="178">
        <f>ROUND(I236*H236,2)</f>
        <v>0</v>
      </c>
      <c r="K236" s="174" t="s">
        <v>162</v>
      </c>
      <c r="L236" s="38"/>
      <c r="M236" s="179" t="s">
        <v>3</v>
      </c>
      <c r="N236" s="180" t="s">
        <v>43</v>
      </c>
      <c r="O236" s="71"/>
      <c r="P236" s="181">
        <f>O236*H236</f>
        <v>0</v>
      </c>
      <c r="Q236" s="181">
        <v>0.0013400000000000001</v>
      </c>
      <c r="R236" s="181">
        <f>Q236*H236</f>
        <v>0.01541</v>
      </c>
      <c r="S236" s="181">
        <v>0</v>
      </c>
      <c r="T236" s="182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3" t="s">
        <v>163</v>
      </c>
      <c r="AT236" s="183" t="s">
        <v>158</v>
      </c>
      <c r="AU236" s="183" t="s">
        <v>82</v>
      </c>
      <c r="AY236" s="18" t="s">
        <v>156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8" t="s">
        <v>80</v>
      </c>
      <c r="BK236" s="184">
        <f>ROUND(I236*H236,2)</f>
        <v>0</v>
      </c>
      <c r="BL236" s="18" t="s">
        <v>163</v>
      </c>
      <c r="BM236" s="183" t="s">
        <v>999</v>
      </c>
    </row>
    <row r="237" s="2" customFormat="1">
      <c r="A237" s="37"/>
      <c r="B237" s="38"/>
      <c r="C237" s="37"/>
      <c r="D237" s="185" t="s">
        <v>165</v>
      </c>
      <c r="E237" s="37"/>
      <c r="F237" s="186" t="s">
        <v>1000</v>
      </c>
      <c r="G237" s="37"/>
      <c r="H237" s="37"/>
      <c r="I237" s="187"/>
      <c r="J237" s="37"/>
      <c r="K237" s="37"/>
      <c r="L237" s="38"/>
      <c r="M237" s="188"/>
      <c r="N237" s="189"/>
      <c r="O237" s="71"/>
      <c r="P237" s="71"/>
      <c r="Q237" s="71"/>
      <c r="R237" s="71"/>
      <c r="S237" s="71"/>
      <c r="T237" s="72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165</v>
      </c>
      <c r="AU237" s="18" t="s">
        <v>82</v>
      </c>
    </row>
    <row r="238" s="2" customFormat="1">
      <c r="A238" s="37"/>
      <c r="B238" s="38"/>
      <c r="C238" s="37"/>
      <c r="D238" s="190" t="s">
        <v>167</v>
      </c>
      <c r="E238" s="37"/>
      <c r="F238" s="191" t="s">
        <v>1001</v>
      </c>
      <c r="G238" s="37"/>
      <c r="H238" s="37"/>
      <c r="I238" s="187"/>
      <c r="J238" s="37"/>
      <c r="K238" s="37"/>
      <c r="L238" s="38"/>
      <c r="M238" s="188"/>
      <c r="N238" s="189"/>
      <c r="O238" s="71"/>
      <c r="P238" s="71"/>
      <c r="Q238" s="71"/>
      <c r="R238" s="71"/>
      <c r="S238" s="71"/>
      <c r="T238" s="72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167</v>
      </c>
      <c r="AU238" s="18" t="s">
        <v>82</v>
      </c>
    </row>
    <row r="239" s="13" customFormat="1">
      <c r="A239" s="13"/>
      <c r="B239" s="192"/>
      <c r="C239" s="13"/>
      <c r="D239" s="185" t="s">
        <v>169</v>
      </c>
      <c r="E239" s="193" t="s">
        <v>3</v>
      </c>
      <c r="F239" s="194" t="s">
        <v>1002</v>
      </c>
      <c r="G239" s="13"/>
      <c r="H239" s="195">
        <v>11.5</v>
      </c>
      <c r="I239" s="196"/>
      <c r="J239" s="13"/>
      <c r="K239" s="13"/>
      <c r="L239" s="192"/>
      <c r="M239" s="197"/>
      <c r="N239" s="198"/>
      <c r="O239" s="198"/>
      <c r="P239" s="198"/>
      <c r="Q239" s="198"/>
      <c r="R239" s="198"/>
      <c r="S239" s="198"/>
      <c r="T239" s="19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169</v>
      </c>
      <c r="AU239" s="193" t="s">
        <v>82</v>
      </c>
      <c r="AV239" s="13" t="s">
        <v>82</v>
      </c>
      <c r="AW239" s="13" t="s">
        <v>33</v>
      </c>
      <c r="AX239" s="13" t="s">
        <v>80</v>
      </c>
      <c r="AY239" s="193" t="s">
        <v>156</v>
      </c>
    </row>
    <row r="240" s="2" customFormat="1" ht="24.15" customHeight="1">
      <c r="A240" s="37"/>
      <c r="B240" s="171"/>
      <c r="C240" s="172" t="s">
        <v>349</v>
      </c>
      <c r="D240" s="172" t="s">
        <v>158</v>
      </c>
      <c r="E240" s="173" t="s">
        <v>1003</v>
      </c>
      <c r="F240" s="174" t="s">
        <v>1004</v>
      </c>
      <c r="G240" s="175" t="s">
        <v>161</v>
      </c>
      <c r="H240" s="176">
        <v>115</v>
      </c>
      <c r="I240" s="177"/>
      <c r="J240" s="178">
        <f>ROUND(I240*H240,2)</f>
        <v>0</v>
      </c>
      <c r="K240" s="174" t="s">
        <v>162</v>
      </c>
      <c r="L240" s="38"/>
      <c r="M240" s="179" t="s">
        <v>3</v>
      </c>
      <c r="N240" s="180" t="s">
        <v>43</v>
      </c>
      <c r="O240" s="71"/>
      <c r="P240" s="181">
        <f>O240*H240</f>
        <v>0</v>
      </c>
      <c r="Q240" s="181">
        <v>0.0020999999999999999</v>
      </c>
      <c r="R240" s="181">
        <f>Q240*H240</f>
        <v>0.24149999999999999</v>
      </c>
      <c r="S240" s="181">
        <v>0</v>
      </c>
      <c r="T240" s="182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3" t="s">
        <v>163</v>
      </c>
      <c r="AT240" s="183" t="s">
        <v>158</v>
      </c>
      <c r="AU240" s="183" t="s">
        <v>82</v>
      </c>
      <c r="AY240" s="18" t="s">
        <v>156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8" t="s">
        <v>80</v>
      </c>
      <c r="BK240" s="184">
        <f>ROUND(I240*H240,2)</f>
        <v>0</v>
      </c>
      <c r="BL240" s="18" t="s">
        <v>163</v>
      </c>
      <c r="BM240" s="183" t="s">
        <v>1005</v>
      </c>
    </row>
    <row r="241" s="2" customFormat="1">
      <c r="A241" s="37"/>
      <c r="B241" s="38"/>
      <c r="C241" s="37"/>
      <c r="D241" s="185" t="s">
        <v>165</v>
      </c>
      <c r="E241" s="37"/>
      <c r="F241" s="186" t="s">
        <v>1006</v>
      </c>
      <c r="G241" s="37"/>
      <c r="H241" s="37"/>
      <c r="I241" s="187"/>
      <c r="J241" s="37"/>
      <c r="K241" s="37"/>
      <c r="L241" s="38"/>
      <c r="M241" s="188"/>
      <c r="N241" s="189"/>
      <c r="O241" s="71"/>
      <c r="P241" s="71"/>
      <c r="Q241" s="71"/>
      <c r="R241" s="71"/>
      <c r="S241" s="71"/>
      <c r="T241" s="72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165</v>
      </c>
      <c r="AU241" s="18" t="s">
        <v>82</v>
      </c>
    </row>
    <row r="242" s="2" customFormat="1">
      <c r="A242" s="37"/>
      <c r="B242" s="38"/>
      <c r="C242" s="37"/>
      <c r="D242" s="190" t="s">
        <v>167</v>
      </c>
      <c r="E242" s="37"/>
      <c r="F242" s="191" t="s">
        <v>1007</v>
      </c>
      <c r="G242" s="37"/>
      <c r="H242" s="37"/>
      <c r="I242" s="187"/>
      <c r="J242" s="37"/>
      <c r="K242" s="37"/>
      <c r="L242" s="38"/>
      <c r="M242" s="188"/>
      <c r="N242" s="189"/>
      <c r="O242" s="71"/>
      <c r="P242" s="71"/>
      <c r="Q242" s="71"/>
      <c r="R242" s="71"/>
      <c r="S242" s="71"/>
      <c r="T242" s="72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167</v>
      </c>
      <c r="AU242" s="18" t="s">
        <v>82</v>
      </c>
    </row>
    <row r="243" s="2" customFormat="1" ht="24.15" customHeight="1">
      <c r="A243" s="37"/>
      <c r="B243" s="171"/>
      <c r="C243" s="172" t="s">
        <v>355</v>
      </c>
      <c r="D243" s="172" t="s">
        <v>158</v>
      </c>
      <c r="E243" s="173" t="s">
        <v>1008</v>
      </c>
      <c r="F243" s="174" t="s">
        <v>1009</v>
      </c>
      <c r="G243" s="175" t="s">
        <v>161</v>
      </c>
      <c r="H243" s="176">
        <v>505.94299999999998</v>
      </c>
      <c r="I243" s="177"/>
      <c r="J243" s="178">
        <f>ROUND(I243*H243,2)</f>
        <v>0</v>
      </c>
      <c r="K243" s="174" t="s">
        <v>162</v>
      </c>
      <c r="L243" s="38"/>
      <c r="M243" s="179" t="s">
        <v>3</v>
      </c>
      <c r="N243" s="180" t="s">
        <v>43</v>
      </c>
      <c r="O243" s="71"/>
      <c r="P243" s="181">
        <f>O243*H243</f>
        <v>0</v>
      </c>
      <c r="Q243" s="181">
        <v>0.00109</v>
      </c>
      <c r="R243" s="181">
        <f>Q243*H243</f>
        <v>0.55147787000000004</v>
      </c>
      <c r="S243" s="181">
        <v>0</v>
      </c>
      <c r="T243" s="182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3" t="s">
        <v>163</v>
      </c>
      <c r="AT243" s="183" t="s">
        <v>158</v>
      </c>
      <c r="AU243" s="183" t="s">
        <v>82</v>
      </c>
      <c r="AY243" s="18" t="s">
        <v>156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8" t="s">
        <v>80</v>
      </c>
      <c r="BK243" s="184">
        <f>ROUND(I243*H243,2)</f>
        <v>0</v>
      </c>
      <c r="BL243" s="18" t="s">
        <v>163</v>
      </c>
      <c r="BM243" s="183" t="s">
        <v>1010</v>
      </c>
    </row>
    <row r="244" s="2" customFormat="1">
      <c r="A244" s="37"/>
      <c r="B244" s="38"/>
      <c r="C244" s="37"/>
      <c r="D244" s="185" t="s">
        <v>165</v>
      </c>
      <c r="E244" s="37"/>
      <c r="F244" s="186" t="s">
        <v>1011</v>
      </c>
      <c r="G244" s="37"/>
      <c r="H244" s="37"/>
      <c r="I244" s="187"/>
      <c r="J244" s="37"/>
      <c r="K244" s="37"/>
      <c r="L244" s="38"/>
      <c r="M244" s="188"/>
      <c r="N244" s="189"/>
      <c r="O244" s="71"/>
      <c r="P244" s="71"/>
      <c r="Q244" s="71"/>
      <c r="R244" s="71"/>
      <c r="S244" s="71"/>
      <c r="T244" s="72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165</v>
      </c>
      <c r="AU244" s="18" t="s">
        <v>82</v>
      </c>
    </row>
    <row r="245" s="2" customFormat="1">
      <c r="A245" s="37"/>
      <c r="B245" s="38"/>
      <c r="C245" s="37"/>
      <c r="D245" s="190" t="s">
        <v>167</v>
      </c>
      <c r="E245" s="37"/>
      <c r="F245" s="191" t="s">
        <v>1012</v>
      </c>
      <c r="G245" s="37"/>
      <c r="H245" s="37"/>
      <c r="I245" s="187"/>
      <c r="J245" s="37"/>
      <c r="K245" s="37"/>
      <c r="L245" s="38"/>
      <c r="M245" s="188"/>
      <c r="N245" s="189"/>
      <c r="O245" s="71"/>
      <c r="P245" s="71"/>
      <c r="Q245" s="71"/>
      <c r="R245" s="71"/>
      <c r="S245" s="71"/>
      <c r="T245" s="72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167</v>
      </c>
      <c r="AU245" s="18" t="s">
        <v>82</v>
      </c>
    </row>
    <row r="246" s="13" customFormat="1">
      <c r="A246" s="13"/>
      <c r="B246" s="192"/>
      <c r="C246" s="13"/>
      <c r="D246" s="185" t="s">
        <v>169</v>
      </c>
      <c r="E246" s="193" t="s">
        <v>3</v>
      </c>
      <c r="F246" s="194" t="s">
        <v>950</v>
      </c>
      <c r="G246" s="13"/>
      <c r="H246" s="195">
        <v>117.983</v>
      </c>
      <c r="I246" s="196"/>
      <c r="J246" s="13"/>
      <c r="K246" s="13"/>
      <c r="L246" s="192"/>
      <c r="M246" s="197"/>
      <c r="N246" s="198"/>
      <c r="O246" s="198"/>
      <c r="P246" s="198"/>
      <c r="Q246" s="198"/>
      <c r="R246" s="198"/>
      <c r="S246" s="198"/>
      <c r="T246" s="1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169</v>
      </c>
      <c r="AU246" s="193" t="s">
        <v>82</v>
      </c>
      <c r="AV246" s="13" t="s">
        <v>82</v>
      </c>
      <c r="AW246" s="13" t="s">
        <v>33</v>
      </c>
      <c r="AX246" s="13" t="s">
        <v>72</v>
      </c>
      <c r="AY246" s="193" t="s">
        <v>156</v>
      </c>
    </row>
    <row r="247" s="13" customFormat="1">
      <c r="A247" s="13"/>
      <c r="B247" s="192"/>
      <c r="C247" s="13"/>
      <c r="D247" s="185" t="s">
        <v>169</v>
      </c>
      <c r="E247" s="193" t="s">
        <v>3</v>
      </c>
      <c r="F247" s="194" t="s">
        <v>951</v>
      </c>
      <c r="G247" s="13"/>
      <c r="H247" s="195">
        <v>125.8</v>
      </c>
      <c r="I247" s="196"/>
      <c r="J247" s="13"/>
      <c r="K247" s="13"/>
      <c r="L247" s="192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169</v>
      </c>
      <c r="AU247" s="193" t="s">
        <v>82</v>
      </c>
      <c r="AV247" s="13" t="s">
        <v>82</v>
      </c>
      <c r="AW247" s="13" t="s">
        <v>33</v>
      </c>
      <c r="AX247" s="13" t="s">
        <v>72</v>
      </c>
      <c r="AY247" s="193" t="s">
        <v>156</v>
      </c>
    </row>
    <row r="248" s="13" customFormat="1">
      <c r="A248" s="13"/>
      <c r="B248" s="192"/>
      <c r="C248" s="13"/>
      <c r="D248" s="185" t="s">
        <v>169</v>
      </c>
      <c r="E248" s="193" t="s">
        <v>3</v>
      </c>
      <c r="F248" s="194" t="s">
        <v>952</v>
      </c>
      <c r="G248" s="13"/>
      <c r="H248" s="195">
        <v>144.63999999999999</v>
      </c>
      <c r="I248" s="196"/>
      <c r="J248" s="13"/>
      <c r="K248" s="13"/>
      <c r="L248" s="192"/>
      <c r="M248" s="197"/>
      <c r="N248" s="198"/>
      <c r="O248" s="198"/>
      <c r="P248" s="198"/>
      <c r="Q248" s="198"/>
      <c r="R248" s="198"/>
      <c r="S248" s="198"/>
      <c r="T248" s="19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3" t="s">
        <v>169</v>
      </c>
      <c r="AU248" s="193" t="s">
        <v>82</v>
      </c>
      <c r="AV248" s="13" t="s">
        <v>82</v>
      </c>
      <c r="AW248" s="13" t="s">
        <v>33</v>
      </c>
      <c r="AX248" s="13" t="s">
        <v>72</v>
      </c>
      <c r="AY248" s="193" t="s">
        <v>156</v>
      </c>
    </row>
    <row r="249" s="13" customFormat="1">
      <c r="A249" s="13"/>
      <c r="B249" s="192"/>
      <c r="C249" s="13"/>
      <c r="D249" s="185" t="s">
        <v>169</v>
      </c>
      <c r="E249" s="193" t="s">
        <v>3</v>
      </c>
      <c r="F249" s="194" t="s">
        <v>958</v>
      </c>
      <c r="G249" s="13"/>
      <c r="H249" s="195">
        <v>94.799999999999997</v>
      </c>
      <c r="I249" s="196"/>
      <c r="J249" s="13"/>
      <c r="K249" s="13"/>
      <c r="L249" s="192"/>
      <c r="M249" s="197"/>
      <c r="N249" s="198"/>
      <c r="O249" s="198"/>
      <c r="P249" s="198"/>
      <c r="Q249" s="198"/>
      <c r="R249" s="198"/>
      <c r="S249" s="198"/>
      <c r="T249" s="19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3" t="s">
        <v>169</v>
      </c>
      <c r="AU249" s="193" t="s">
        <v>82</v>
      </c>
      <c r="AV249" s="13" t="s">
        <v>82</v>
      </c>
      <c r="AW249" s="13" t="s">
        <v>33</v>
      </c>
      <c r="AX249" s="13" t="s">
        <v>72</v>
      </c>
      <c r="AY249" s="193" t="s">
        <v>156</v>
      </c>
    </row>
    <row r="250" s="13" customFormat="1">
      <c r="A250" s="13"/>
      <c r="B250" s="192"/>
      <c r="C250" s="13"/>
      <c r="D250" s="185" t="s">
        <v>169</v>
      </c>
      <c r="E250" s="193" t="s">
        <v>3</v>
      </c>
      <c r="F250" s="194" t="s">
        <v>959</v>
      </c>
      <c r="G250" s="13"/>
      <c r="H250" s="195">
        <v>22.719999999999999</v>
      </c>
      <c r="I250" s="196"/>
      <c r="J250" s="13"/>
      <c r="K250" s="13"/>
      <c r="L250" s="192"/>
      <c r="M250" s="197"/>
      <c r="N250" s="198"/>
      <c r="O250" s="198"/>
      <c r="P250" s="198"/>
      <c r="Q250" s="198"/>
      <c r="R250" s="198"/>
      <c r="S250" s="198"/>
      <c r="T250" s="19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3" t="s">
        <v>169</v>
      </c>
      <c r="AU250" s="193" t="s">
        <v>82</v>
      </c>
      <c r="AV250" s="13" t="s">
        <v>82</v>
      </c>
      <c r="AW250" s="13" t="s">
        <v>33</v>
      </c>
      <c r="AX250" s="13" t="s">
        <v>72</v>
      </c>
      <c r="AY250" s="193" t="s">
        <v>156</v>
      </c>
    </row>
    <row r="251" s="14" customFormat="1">
      <c r="A251" s="14"/>
      <c r="B251" s="204"/>
      <c r="C251" s="14"/>
      <c r="D251" s="185" t="s">
        <v>169</v>
      </c>
      <c r="E251" s="205" t="s">
        <v>3</v>
      </c>
      <c r="F251" s="206" t="s">
        <v>442</v>
      </c>
      <c r="G251" s="14"/>
      <c r="H251" s="207">
        <v>505.94299999999998</v>
      </c>
      <c r="I251" s="208"/>
      <c r="J251" s="14"/>
      <c r="K251" s="14"/>
      <c r="L251" s="204"/>
      <c r="M251" s="209"/>
      <c r="N251" s="210"/>
      <c r="O251" s="210"/>
      <c r="P251" s="210"/>
      <c r="Q251" s="210"/>
      <c r="R251" s="210"/>
      <c r="S251" s="210"/>
      <c r="T251" s="2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5" t="s">
        <v>169</v>
      </c>
      <c r="AU251" s="205" t="s">
        <v>82</v>
      </c>
      <c r="AV251" s="14" t="s">
        <v>163</v>
      </c>
      <c r="AW251" s="14" t="s">
        <v>33</v>
      </c>
      <c r="AX251" s="14" t="s">
        <v>80</v>
      </c>
      <c r="AY251" s="205" t="s">
        <v>156</v>
      </c>
    </row>
    <row r="252" s="2" customFormat="1" ht="33" customHeight="1">
      <c r="A252" s="37"/>
      <c r="B252" s="171"/>
      <c r="C252" s="172" t="s">
        <v>202</v>
      </c>
      <c r="D252" s="172" t="s">
        <v>158</v>
      </c>
      <c r="E252" s="173" t="s">
        <v>1013</v>
      </c>
      <c r="F252" s="174" t="s">
        <v>1014</v>
      </c>
      <c r="G252" s="175" t="s">
        <v>516</v>
      </c>
      <c r="H252" s="176">
        <v>137.84999999999999</v>
      </c>
      <c r="I252" s="177"/>
      <c r="J252" s="178">
        <f>ROUND(I252*H252,2)</f>
        <v>0</v>
      </c>
      <c r="K252" s="174" t="s">
        <v>162</v>
      </c>
      <c r="L252" s="38"/>
      <c r="M252" s="179" t="s">
        <v>3</v>
      </c>
      <c r="N252" s="180" t="s">
        <v>43</v>
      </c>
      <c r="O252" s="71"/>
      <c r="P252" s="181">
        <f>O252*H252</f>
        <v>0</v>
      </c>
      <c r="Q252" s="181">
        <v>0.00064999999999999997</v>
      </c>
      <c r="R252" s="181">
        <f>Q252*H252</f>
        <v>0.089602499999999988</v>
      </c>
      <c r="S252" s="181">
        <v>0.001</v>
      </c>
      <c r="T252" s="182">
        <f>S252*H252</f>
        <v>0.13785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3" t="s">
        <v>163</v>
      </c>
      <c r="AT252" s="183" t="s">
        <v>158</v>
      </c>
      <c r="AU252" s="183" t="s">
        <v>82</v>
      </c>
      <c r="AY252" s="18" t="s">
        <v>156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8" t="s">
        <v>80</v>
      </c>
      <c r="BK252" s="184">
        <f>ROUND(I252*H252,2)</f>
        <v>0</v>
      </c>
      <c r="BL252" s="18" t="s">
        <v>163</v>
      </c>
      <c r="BM252" s="183" t="s">
        <v>1015</v>
      </c>
    </row>
    <row r="253" s="2" customFormat="1">
      <c r="A253" s="37"/>
      <c r="B253" s="38"/>
      <c r="C253" s="37"/>
      <c r="D253" s="185" t="s">
        <v>165</v>
      </c>
      <c r="E253" s="37"/>
      <c r="F253" s="186" t="s">
        <v>1016</v>
      </c>
      <c r="G253" s="37"/>
      <c r="H253" s="37"/>
      <c r="I253" s="187"/>
      <c r="J253" s="37"/>
      <c r="K253" s="37"/>
      <c r="L253" s="38"/>
      <c r="M253" s="188"/>
      <c r="N253" s="189"/>
      <c r="O253" s="71"/>
      <c r="P253" s="71"/>
      <c r="Q253" s="71"/>
      <c r="R253" s="71"/>
      <c r="S253" s="71"/>
      <c r="T253" s="72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8" t="s">
        <v>165</v>
      </c>
      <c r="AU253" s="18" t="s">
        <v>82</v>
      </c>
    </row>
    <row r="254" s="2" customFormat="1">
      <c r="A254" s="37"/>
      <c r="B254" s="38"/>
      <c r="C254" s="37"/>
      <c r="D254" s="190" t="s">
        <v>167</v>
      </c>
      <c r="E254" s="37"/>
      <c r="F254" s="191" t="s">
        <v>1017</v>
      </c>
      <c r="G254" s="37"/>
      <c r="H254" s="37"/>
      <c r="I254" s="187"/>
      <c r="J254" s="37"/>
      <c r="K254" s="37"/>
      <c r="L254" s="38"/>
      <c r="M254" s="188"/>
      <c r="N254" s="189"/>
      <c r="O254" s="71"/>
      <c r="P254" s="71"/>
      <c r="Q254" s="71"/>
      <c r="R254" s="71"/>
      <c r="S254" s="71"/>
      <c r="T254" s="72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167</v>
      </c>
      <c r="AU254" s="18" t="s">
        <v>82</v>
      </c>
    </row>
    <row r="255" s="13" customFormat="1">
      <c r="A255" s="13"/>
      <c r="B255" s="192"/>
      <c r="C255" s="13"/>
      <c r="D255" s="185" t="s">
        <v>169</v>
      </c>
      <c r="E255" s="193" t="s">
        <v>3</v>
      </c>
      <c r="F255" s="194" t="s">
        <v>1018</v>
      </c>
      <c r="G255" s="13"/>
      <c r="H255" s="195">
        <v>137.84999999999999</v>
      </c>
      <c r="I255" s="196"/>
      <c r="J255" s="13"/>
      <c r="K255" s="13"/>
      <c r="L255" s="192"/>
      <c r="M255" s="197"/>
      <c r="N255" s="198"/>
      <c r="O255" s="198"/>
      <c r="P255" s="198"/>
      <c r="Q255" s="198"/>
      <c r="R255" s="198"/>
      <c r="S255" s="198"/>
      <c r="T255" s="19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169</v>
      </c>
      <c r="AU255" s="193" t="s">
        <v>82</v>
      </c>
      <c r="AV255" s="13" t="s">
        <v>82</v>
      </c>
      <c r="AW255" s="13" t="s">
        <v>33</v>
      </c>
      <c r="AX255" s="13" t="s">
        <v>80</v>
      </c>
      <c r="AY255" s="193" t="s">
        <v>156</v>
      </c>
    </row>
    <row r="256" s="2" customFormat="1" ht="24.15" customHeight="1">
      <c r="A256" s="37"/>
      <c r="B256" s="171"/>
      <c r="C256" s="172" t="s">
        <v>366</v>
      </c>
      <c r="D256" s="172" t="s">
        <v>158</v>
      </c>
      <c r="E256" s="173" t="s">
        <v>1019</v>
      </c>
      <c r="F256" s="174" t="s">
        <v>1020</v>
      </c>
      <c r="G256" s="175" t="s">
        <v>516</v>
      </c>
      <c r="H256" s="176">
        <v>44</v>
      </c>
      <c r="I256" s="177"/>
      <c r="J256" s="178">
        <f>ROUND(I256*H256,2)</f>
        <v>0</v>
      </c>
      <c r="K256" s="174" t="s">
        <v>162</v>
      </c>
      <c r="L256" s="38"/>
      <c r="M256" s="179" t="s">
        <v>3</v>
      </c>
      <c r="N256" s="180" t="s">
        <v>43</v>
      </c>
      <c r="O256" s="71"/>
      <c r="P256" s="181">
        <f>O256*H256</f>
        <v>0</v>
      </c>
      <c r="Q256" s="181">
        <v>0.00076000000000000004</v>
      </c>
      <c r="R256" s="181">
        <f>Q256*H256</f>
        <v>0.033440000000000004</v>
      </c>
      <c r="S256" s="181">
        <v>0</v>
      </c>
      <c r="T256" s="18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3" t="s">
        <v>163</v>
      </c>
      <c r="AT256" s="183" t="s">
        <v>158</v>
      </c>
      <c r="AU256" s="183" t="s">
        <v>82</v>
      </c>
      <c r="AY256" s="18" t="s">
        <v>156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8" t="s">
        <v>80</v>
      </c>
      <c r="BK256" s="184">
        <f>ROUND(I256*H256,2)</f>
        <v>0</v>
      </c>
      <c r="BL256" s="18" t="s">
        <v>163</v>
      </c>
      <c r="BM256" s="183" t="s">
        <v>1021</v>
      </c>
    </row>
    <row r="257" s="2" customFormat="1">
      <c r="A257" s="37"/>
      <c r="B257" s="38"/>
      <c r="C257" s="37"/>
      <c r="D257" s="185" t="s">
        <v>165</v>
      </c>
      <c r="E257" s="37"/>
      <c r="F257" s="186" t="s">
        <v>1022</v>
      </c>
      <c r="G257" s="37"/>
      <c r="H257" s="37"/>
      <c r="I257" s="187"/>
      <c r="J257" s="37"/>
      <c r="K257" s="37"/>
      <c r="L257" s="38"/>
      <c r="M257" s="188"/>
      <c r="N257" s="189"/>
      <c r="O257" s="71"/>
      <c r="P257" s="71"/>
      <c r="Q257" s="71"/>
      <c r="R257" s="71"/>
      <c r="S257" s="71"/>
      <c r="T257" s="72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165</v>
      </c>
      <c r="AU257" s="18" t="s">
        <v>82</v>
      </c>
    </row>
    <row r="258" s="2" customFormat="1">
      <c r="A258" s="37"/>
      <c r="B258" s="38"/>
      <c r="C258" s="37"/>
      <c r="D258" s="190" t="s">
        <v>167</v>
      </c>
      <c r="E258" s="37"/>
      <c r="F258" s="191" t="s">
        <v>1023</v>
      </c>
      <c r="G258" s="37"/>
      <c r="H258" s="37"/>
      <c r="I258" s="187"/>
      <c r="J258" s="37"/>
      <c r="K258" s="37"/>
      <c r="L258" s="38"/>
      <c r="M258" s="188"/>
      <c r="N258" s="189"/>
      <c r="O258" s="71"/>
      <c r="P258" s="71"/>
      <c r="Q258" s="71"/>
      <c r="R258" s="71"/>
      <c r="S258" s="71"/>
      <c r="T258" s="72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167</v>
      </c>
      <c r="AU258" s="18" t="s">
        <v>82</v>
      </c>
    </row>
    <row r="259" s="13" customFormat="1">
      <c r="A259" s="13"/>
      <c r="B259" s="192"/>
      <c r="C259" s="13"/>
      <c r="D259" s="185" t="s">
        <v>169</v>
      </c>
      <c r="E259" s="193" t="s">
        <v>3</v>
      </c>
      <c r="F259" s="194" t="s">
        <v>1024</v>
      </c>
      <c r="G259" s="13"/>
      <c r="H259" s="195">
        <v>44</v>
      </c>
      <c r="I259" s="196"/>
      <c r="J259" s="13"/>
      <c r="K259" s="13"/>
      <c r="L259" s="192"/>
      <c r="M259" s="197"/>
      <c r="N259" s="198"/>
      <c r="O259" s="198"/>
      <c r="P259" s="198"/>
      <c r="Q259" s="198"/>
      <c r="R259" s="198"/>
      <c r="S259" s="198"/>
      <c r="T259" s="19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169</v>
      </c>
      <c r="AU259" s="193" t="s">
        <v>82</v>
      </c>
      <c r="AV259" s="13" t="s">
        <v>82</v>
      </c>
      <c r="AW259" s="13" t="s">
        <v>33</v>
      </c>
      <c r="AX259" s="13" t="s">
        <v>80</v>
      </c>
      <c r="AY259" s="193" t="s">
        <v>156</v>
      </c>
    </row>
    <row r="260" s="12" customFormat="1" ht="22.8" customHeight="1">
      <c r="A260" s="12"/>
      <c r="B260" s="158"/>
      <c r="C260" s="12"/>
      <c r="D260" s="159" t="s">
        <v>71</v>
      </c>
      <c r="E260" s="169" t="s">
        <v>395</v>
      </c>
      <c r="F260" s="169" t="s">
        <v>396</v>
      </c>
      <c r="G260" s="12"/>
      <c r="H260" s="12"/>
      <c r="I260" s="161"/>
      <c r="J260" s="170">
        <f>BK260</f>
        <v>0</v>
      </c>
      <c r="K260" s="12"/>
      <c r="L260" s="158"/>
      <c r="M260" s="163"/>
      <c r="N260" s="164"/>
      <c r="O260" s="164"/>
      <c r="P260" s="165">
        <f>SUM(P261:P276)</f>
        <v>0</v>
      </c>
      <c r="Q260" s="164"/>
      <c r="R260" s="165">
        <f>SUM(R261:R276)</f>
        <v>0</v>
      </c>
      <c r="S260" s="164"/>
      <c r="T260" s="166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9" t="s">
        <v>80</v>
      </c>
      <c r="AT260" s="167" t="s">
        <v>71</v>
      </c>
      <c r="AU260" s="167" t="s">
        <v>80</v>
      </c>
      <c r="AY260" s="159" t="s">
        <v>156</v>
      </c>
      <c r="BK260" s="168">
        <f>SUM(BK261:BK276)</f>
        <v>0</v>
      </c>
    </row>
    <row r="261" s="2" customFormat="1" ht="24.15" customHeight="1">
      <c r="A261" s="37"/>
      <c r="B261" s="171"/>
      <c r="C261" s="172" t="s">
        <v>372</v>
      </c>
      <c r="D261" s="172" t="s">
        <v>158</v>
      </c>
      <c r="E261" s="173" t="s">
        <v>1025</v>
      </c>
      <c r="F261" s="174" t="s">
        <v>1026</v>
      </c>
      <c r="G261" s="175" t="s">
        <v>400</v>
      </c>
      <c r="H261" s="176">
        <v>229.27099999999999</v>
      </c>
      <c r="I261" s="177"/>
      <c r="J261" s="178">
        <f>ROUND(I261*H261,2)</f>
        <v>0</v>
      </c>
      <c r="K261" s="174" t="s">
        <v>162</v>
      </c>
      <c r="L261" s="38"/>
      <c r="M261" s="179" t="s">
        <v>3</v>
      </c>
      <c r="N261" s="180" t="s">
        <v>43</v>
      </c>
      <c r="O261" s="71"/>
      <c r="P261" s="181">
        <f>O261*H261</f>
        <v>0</v>
      </c>
      <c r="Q261" s="181">
        <v>0</v>
      </c>
      <c r="R261" s="181">
        <f>Q261*H261</f>
        <v>0</v>
      </c>
      <c r="S261" s="181">
        <v>0</v>
      </c>
      <c r="T261" s="182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3" t="s">
        <v>163</v>
      </c>
      <c r="AT261" s="183" t="s">
        <v>158</v>
      </c>
      <c r="AU261" s="183" t="s">
        <v>82</v>
      </c>
      <c r="AY261" s="18" t="s">
        <v>156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18" t="s">
        <v>80</v>
      </c>
      <c r="BK261" s="184">
        <f>ROUND(I261*H261,2)</f>
        <v>0</v>
      </c>
      <c r="BL261" s="18" t="s">
        <v>163</v>
      </c>
      <c r="BM261" s="183" t="s">
        <v>1027</v>
      </c>
    </row>
    <row r="262" s="2" customFormat="1">
      <c r="A262" s="37"/>
      <c r="B262" s="38"/>
      <c r="C262" s="37"/>
      <c r="D262" s="185" t="s">
        <v>165</v>
      </c>
      <c r="E262" s="37"/>
      <c r="F262" s="186" t="s">
        <v>1028</v>
      </c>
      <c r="G262" s="37"/>
      <c r="H262" s="37"/>
      <c r="I262" s="187"/>
      <c r="J262" s="37"/>
      <c r="K262" s="37"/>
      <c r="L262" s="38"/>
      <c r="M262" s="188"/>
      <c r="N262" s="189"/>
      <c r="O262" s="71"/>
      <c r="P262" s="71"/>
      <c r="Q262" s="71"/>
      <c r="R262" s="71"/>
      <c r="S262" s="71"/>
      <c r="T262" s="72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8" t="s">
        <v>165</v>
      </c>
      <c r="AU262" s="18" t="s">
        <v>82</v>
      </c>
    </row>
    <row r="263" s="2" customFormat="1">
      <c r="A263" s="37"/>
      <c r="B263" s="38"/>
      <c r="C263" s="37"/>
      <c r="D263" s="190" t="s">
        <v>167</v>
      </c>
      <c r="E263" s="37"/>
      <c r="F263" s="191" t="s">
        <v>1029</v>
      </c>
      <c r="G263" s="37"/>
      <c r="H263" s="37"/>
      <c r="I263" s="187"/>
      <c r="J263" s="37"/>
      <c r="K263" s="37"/>
      <c r="L263" s="38"/>
      <c r="M263" s="188"/>
      <c r="N263" s="189"/>
      <c r="O263" s="71"/>
      <c r="P263" s="71"/>
      <c r="Q263" s="71"/>
      <c r="R263" s="71"/>
      <c r="S263" s="71"/>
      <c r="T263" s="72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167</v>
      </c>
      <c r="AU263" s="18" t="s">
        <v>82</v>
      </c>
    </row>
    <row r="264" s="2" customFormat="1" ht="24.15" customHeight="1">
      <c r="A264" s="37"/>
      <c r="B264" s="171"/>
      <c r="C264" s="172" t="s">
        <v>380</v>
      </c>
      <c r="D264" s="172" t="s">
        <v>158</v>
      </c>
      <c r="E264" s="173" t="s">
        <v>1030</v>
      </c>
      <c r="F264" s="174" t="s">
        <v>1031</v>
      </c>
      <c r="G264" s="175" t="s">
        <v>400</v>
      </c>
      <c r="H264" s="176">
        <v>4938.9759999999997</v>
      </c>
      <c r="I264" s="177"/>
      <c r="J264" s="178">
        <f>ROUND(I264*H264,2)</f>
        <v>0</v>
      </c>
      <c r="K264" s="174" t="s">
        <v>162</v>
      </c>
      <c r="L264" s="38"/>
      <c r="M264" s="179" t="s">
        <v>3</v>
      </c>
      <c r="N264" s="180" t="s">
        <v>43</v>
      </c>
      <c r="O264" s="71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3" t="s">
        <v>163</v>
      </c>
      <c r="AT264" s="183" t="s">
        <v>158</v>
      </c>
      <c r="AU264" s="183" t="s">
        <v>82</v>
      </c>
      <c r="AY264" s="18" t="s">
        <v>156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8" t="s">
        <v>80</v>
      </c>
      <c r="BK264" s="184">
        <f>ROUND(I264*H264,2)</f>
        <v>0</v>
      </c>
      <c r="BL264" s="18" t="s">
        <v>163</v>
      </c>
      <c r="BM264" s="183" t="s">
        <v>1032</v>
      </c>
    </row>
    <row r="265" s="2" customFormat="1">
      <c r="A265" s="37"/>
      <c r="B265" s="38"/>
      <c r="C265" s="37"/>
      <c r="D265" s="185" t="s">
        <v>165</v>
      </c>
      <c r="E265" s="37"/>
      <c r="F265" s="186" t="s">
        <v>1033</v>
      </c>
      <c r="G265" s="37"/>
      <c r="H265" s="37"/>
      <c r="I265" s="187"/>
      <c r="J265" s="37"/>
      <c r="K265" s="37"/>
      <c r="L265" s="38"/>
      <c r="M265" s="188"/>
      <c r="N265" s="189"/>
      <c r="O265" s="71"/>
      <c r="P265" s="71"/>
      <c r="Q265" s="71"/>
      <c r="R265" s="71"/>
      <c r="S265" s="71"/>
      <c r="T265" s="72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165</v>
      </c>
      <c r="AU265" s="18" t="s">
        <v>82</v>
      </c>
    </row>
    <row r="266" s="2" customFormat="1">
      <c r="A266" s="37"/>
      <c r="B266" s="38"/>
      <c r="C266" s="37"/>
      <c r="D266" s="190" t="s">
        <v>167</v>
      </c>
      <c r="E266" s="37"/>
      <c r="F266" s="191" t="s">
        <v>1034</v>
      </c>
      <c r="G266" s="37"/>
      <c r="H266" s="37"/>
      <c r="I266" s="187"/>
      <c r="J266" s="37"/>
      <c r="K266" s="37"/>
      <c r="L266" s="38"/>
      <c r="M266" s="188"/>
      <c r="N266" s="189"/>
      <c r="O266" s="71"/>
      <c r="P266" s="71"/>
      <c r="Q266" s="71"/>
      <c r="R266" s="71"/>
      <c r="S266" s="71"/>
      <c r="T266" s="72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167</v>
      </c>
      <c r="AU266" s="18" t="s">
        <v>82</v>
      </c>
    </row>
    <row r="267" s="13" customFormat="1">
      <c r="A267" s="13"/>
      <c r="B267" s="192"/>
      <c r="C267" s="13"/>
      <c r="D267" s="185" t="s">
        <v>169</v>
      </c>
      <c r="E267" s="193" t="s">
        <v>3</v>
      </c>
      <c r="F267" s="194" t="s">
        <v>1035</v>
      </c>
      <c r="G267" s="13"/>
      <c r="H267" s="195">
        <v>4938.9759999999997</v>
      </c>
      <c r="I267" s="196"/>
      <c r="J267" s="13"/>
      <c r="K267" s="13"/>
      <c r="L267" s="192"/>
      <c r="M267" s="197"/>
      <c r="N267" s="198"/>
      <c r="O267" s="198"/>
      <c r="P267" s="198"/>
      <c r="Q267" s="198"/>
      <c r="R267" s="198"/>
      <c r="S267" s="198"/>
      <c r="T267" s="19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3" t="s">
        <v>169</v>
      </c>
      <c r="AU267" s="193" t="s">
        <v>82</v>
      </c>
      <c r="AV267" s="13" t="s">
        <v>82</v>
      </c>
      <c r="AW267" s="13" t="s">
        <v>33</v>
      </c>
      <c r="AX267" s="13" t="s">
        <v>80</v>
      </c>
      <c r="AY267" s="193" t="s">
        <v>156</v>
      </c>
    </row>
    <row r="268" s="2" customFormat="1" ht="24.15" customHeight="1">
      <c r="A268" s="37"/>
      <c r="B268" s="171"/>
      <c r="C268" s="172" t="s">
        <v>388</v>
      </c>
      <c r="D268" s="172" t="s">
        <v>158</v>
      </c>
      <c r="E268" s="173" t="s">
        <v>1036</v>
      </c>
      <c r="F268" s="174" t="s">
        <v>1037</v>
      </c>
      <c r="G268" s="175" t="s">
        <v>400</v>
      </c>
      <c r="H268" s="176">
        <v>99</v>
      </c>
      <c r="I268" s="177"/>
      <c r="J268" s="178">
        <f>ROUND(I268*H268,2)</f>
        <v>0</v>
      </c>
      <c r="K268" s="174" t="s">
        <v>162</v>
      </c>
      <c r="L268" s="38"/>
      <c r="M268" s="179" t="s">
        <v>3</v>
      </c>
      <c r="N268" s="180" t="s">
        <v>43</v>
      </c>
      <c r="O268" s="71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3" t="s">
        <v>163</v>
      </c>
      <c r="AT268" s="183" t="s">
        <v>158</v>
      </c>
      <c r="AU268" s="183" t="s">
        <v>82</v>
      </c>
      <c r="AY268" s="18" t="s">
        <v>156</v>
      </c>
      <c r="BE268" s="184">
        <f>IF(N268="základní",J268,0)</f>
        <v>0</v>
      </c>
      <c r="BF268" s="184">
        <f>IF(N268="snížená",J268,0)</f>
        <v>0</v>
      </c>
      <c r="BG268" s="184">
        <f>IF(N268="zákl. přenesená",J268,0)</f>
        <v>0</v>
      </c>
      <c r="BH268" s="184">
        <f>IF(N268="sníž. přenesená",J268,0)</f>
        <v>0</v>
      </c>
      <c r="BI268" s="184">
        <f>IF(N268="nulová",J268,0)</f>
        <v>0</v>
      </c>
      <c r="BJ268" s="18" t="s">
        <v>80</v>
      </c>
      <c r="BK268" s="184">
        <f>ROUND(I268*H268,2)</f>
        <v>0</v>
      </c>
      <c r="BL268" s="18" t="s">
        <v>163</v>
      </c>
      <c r="BM268" s="183" t="s">
        <v>1038</v>
      </c>
    </row>
    <row r="269" s="2" customFormat="1">
      <c r="A269" s="37"/>
      <c r="B269" s="38"/>
      <c r="C269" s="37"/>
      <c r="D269" s="185" t="s">
        <v>165</v>
      </c>
      <c r="E269" s="37"/>
      <c r="F269" s="186" t="s">
        <v>1039</v>
      </c>
      <c r="G269" s="37"/>
      <c r="H269" s="37"/>
      <c r="I269" s="187"/>
      <c r="J269" s="37"/>
      <c r="K269" s="37"/>
      <c r="L269" s="38"/>
      <c r="M269" s="188"/>
      <c r="N269" s="189"/>
      <c r="O269" s="71"/>
      <c r="P269" s="71"/>
      <c r="Q269" s="71"/>
      <c r="R269" s="71"/>
      <c r="S269" s="71"/>
      <c r="T269" s="72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165</v>
      </c>
      <c r="AU269" s="18" t="s">
        <v>82</v>
      </c>
    </row>
    <row r="270" s="2" customFormat="1">
      <c r="A270" s="37"/>
      <c r="B270" s="38"/>
      <c r="C270" s="37"/>
      <c r="D270" s="190" t="s">
        <v>167</v>
      </c>
      <c r="E270" s="37"/>
      <c r="F270" s="191" t="s">
        <v>1040</v>
      </c>
      <c r="G270" s="37"/>
      <c r="H270" s="37"/>
      <c r="I270" s="187"/>
      <c r="J270" s="37"/>
      <c r="K270" s="37"/>
      <c r="L270" s="38"/>
      <c r="M270" s="188"/>
      <c r="N270" s="189"/>
      <c r="O270" s="71"/>
      <c r="P270" s="71"/>
      <c r="Q270" s="71"/>
      <c r="R270" s="71"/>
      <c r="S270" s="71"/>
      <c r="T270" s="72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167</v>
      </c>
      <c r="AU270" s="18" t="s">
        <v>82</v>
      </c>
    </row>
    <row r="271" s="13" customFormat="1">
      <c r="A271" s="13"/>
      <c r="B271" s="192"/>
      <c r="C271" s="13"/>
      <c r="D271" s="185" t="s">
        <v>169</v>
      </c>
      <c r="E271" s="193" t="s">
        <v>3</v>
      </c>
      <c r="F271" s="194" t="s">
        <v>1041</v>
      </c>
      <c r="G271" s="13"/>
      <c r="H271" s="195">
        <v>49.5</v>
      </c>
      <c r="I271" s="196"/>
      <c r="J271" s="13"/>
      <c r="K271" s="13"/>
      <c r="L271" s="192"/>
      <c r="M271" s="197"/>
      <c r="N271" s="198"/>
      <c r="O271" s="198"/>
      <c r="P271" s="198"/>
      <c r="Q271" s="198"/>
      <c r="R271" s="198"/>
      <c r="S271" s="198"/>
      <c r="T271" s="19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3" t="s">
        <v>169</v>
      </c>
      <c r="AU271" s="193" t="s">
        <v>82</v>
      </c>
      <c r="AV271" s="13" t="s">
        <v>82</v>
      </c>
      <c r="AW271" s="13" t="s">
        <v>33</v>
      </c>
      <c r="AX271" s="13" t="s">
        <v>72</v>
      </c>
      <c r="AY271" s="193" t="s">
        <v>156</v>
      </c>
    </row>
    <row r="272" s="13" customFormat="1">
      <c r="A272" s="13"/>
      <c r="B272" s="192"/>
      <c r="C272" s="13"/>
      <c r="D272" s="185" t="s">
        <v>169</v>
      </c>
      <c r="E272" s="193" t="s">
        <v>3</v>
      </c>
      <c r="F272" s="194" t="s">
        <v>1042</v>
      </c>
      <c r="G272" s="13"/>
      <c r="H272" s="195">
        <v>99</v>
      </c>
      <c r="I272" s="196"/>
      <c r="J272" s="13"/>
      <c r="K272" s="13"/>
      <c r="L272" s="192"/>
      <c r="M272" s="197"/>
      <c r="N272" s="198"/>
      <c r="O272" s="198"/>
      <c r="P272" s="198"/>
      <c r="Q272" s="198"/>
      <c r="R272" s="198"/>
      <c r="S272" s="198"/>
      <c r="T272" s="19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3" t="s">
        <v>169</v>
      </c>
      <c r="AU272" s="193" t="s">
        <v>82</v>
      </c>
      <c r="AV272" s="13" t="s">
        <v>82</v>
      </c>
      <c r="AW272" s="13" t="s">
        <v>33</v>
      </c>
      <c r="AX272" s="13" t="s">
        <v>80</v>
      </c>
      <c r="AY272" s="193" t="s">
        <v>156</v>
      </c>
    </row>
    <row r="273" s="2" customFormat="1" ht="24.15" customHeight="1">
      <c r="A273" s="37"/>
      <c r="B273" s="171"/>
      <c r="C273" s="172" t="s">
        <v>397</v>
      </c>
      <c r="D273" s="172" t="s">
        <v>158</v>
      </c>
      <c r="E273" s="173" t="s">
        <v>1043</v>
      </c>
      <c r="F273" s="174" t="s">
        <v>1044</v>
      </c>
      <c r="G273" s="175" t="s">
        <v>400</v>
      </c>
      <c r="H273" s="176">
        <v>99</v>
      </c>
      <c r="I273" s="177"/>
      <c r="J273" s="178">
        <f>ROUND(I273*H273,2)</f>
        <v>0</v>
      </c>
      <c r="K273" s="174" t="s">
        <v>162</v>
      </c>
      <c r="L273" s="38"/>
      <c r="M273" s="179" t="s">
        <v>3</v>
      </c>
      <c r="N273" s="180" t="s">
        <v>43</v>
      </c>
      <c r="O273" s="71"/>
      <c r="P273" s="181">
        <f>O273*H273</f>
        <v>0</v>
      </c>
      <c r="Q273" s="181">
        <v>0</v>
      </c>
      <c r="R273" s="181">
        <f>Q273*H273</f>
        <v>0</v>
      </c>
      <c r="S273" s="181">
        <v>0</v>
      </c>
      <c r="T273" s="18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3" t="s">
        <v>163</v>
      </c>
      <c r="AT273" s="183" t="s">
        <v>158</v>
      </c>
      <c r="AU273" s="183" t="s">
        <v>82</v>
      </c>
      <c r="AY273" s="18" t="s">
        <v>156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18" t="s">
        <v>80</v>
      </c>
      <c r="BK273" s="184">
        <f>ROUND(I273*H273,2)</f>
        <v>0</v>
      </c>
      <c r="BL273" s="18" t="s">
        <v>163</v>
      </c>
      <c r="BM273" s="183" t="s">
        <v>1045</v>
      </c>
    </row>
    <row r="274" s="2" customFormat="1">
      <c r="A274" s="37"/>
      <c r="B274" s="38"/>
      <c r="C274" s="37"/>
      <c r="D274" s="185" t="s">
        <v>165</v>
      </c>
      <c r="E274" s="37"/>
      <c r="F274" s="186" t="s">
        <v>1046</v>
      </c>
      <c r="G274" s="37"/>
      <c r="H274" s="37"/>
      <c r="I274" s="187"/>
      <c r="J274" s="37"/>
      <c r="K274" s="37"/>
      <c r="L274" s="38"/>
      <c r="M274" s="188"/>
      <c r="N274" s="189"/>
      <c r="O274" s="71"/>
      <c r="P274" s="71"/>
      <c r="Q274" s="71"/>
      <c r="R274" s="71"/>
      <c r="S274" s="71"/>
      <c r="T274" s="72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165</v>
      </c>
      <c r="AU274" s="18" t="s">
        <v>82</v>
      </c>
    </row>
    <row r="275" s="2" customFormat="1">
      <c r="A275" s="37"/>
      <c r="B275" s="38"/>
      <c r="C275" s="37"/>
      <c r="D275" s="190" t="s">
        <v>167</v>
      </c>
      <c r="E275" s="37"/>
      <c r="F275" s="191" t="s">
        <v>1047</v>
      </c>
      <c r="G275" s="37"/>
      <c r="H275" s="37"/>
      <c r="I275" s="187"/>
      <c r="J275" s="37"/>
      <c r="K275" s="37"/>
      <c r="L275" s="38"/>
      <c r="M275" s="188"/>
      <c r="N275" s="189"/>
      <c r="O275" s="71"/>
      <c r="P275" s="71"/>
      <c r="Q275" s="71"/>
      <c r="R275" s="71"/>
      <c r="S275" s="71"/>
      <c r="T275" s="72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167</v>
      </c>
      <c r="AU275" s="18" t="s">
        <v>82</v>
      </c>
    </row>
    <row r="276" s="13" customFormat="1">
      <c r="A276" s="13"/>
      <c r="B276" s="192"/>
      <c r="C276" s="13"/>
      <c r="D276" s="185" t="s">
        <v>169</v>
      </c>
      <c r="E276" s="193" t="s">
        <v>3</v>
      </c>
      <c r="F276" s="194" t="s">
        <v>1042</v>
      </c>
      <c r="G276" s="13"/>
      <c r="H276" s="195">
        <v>99</v>
      </c>
      <c r="I276" s="196"/>
      <c r="J276" s="13"/>
      <c r="K276" s="13"/>
      <c r="L276" s="192"/>
      <c r="M276" s="197"/>
      <c r="N276" s="198"/>
      <c r="O276" s="198"/>
      <c r="P276" s="198"/>
      <c r="Q276" s="198"/>
      <c r="R276" s="198"/>
      <c r="S276" s="198"/>
      <c r="T276" s="19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3" t="s">
        <v>169</v>
      </c>
      <c r="AU276" s="193" t="s">
        <v>82</v>
      </c>
      <c r="AV276" s="13" t="s">
        <v>82</v>
      </c>
      <c r="AW276" s="13" t="s">
        <v>33</v>
      </c>
      <c r="AX276" s="13" t="s">
        <v>80</v>
      </c>
      <c r="AY276" s="193" t="s">
        <v>156</v>
      </c>
    </row>
    <row r="277" s="12" customFormat="1" ht="22.8" customHeight="1">
      <c r="A277" s="12"/>
      <c r="B277" s="158"/>
      <c r="C277" s="12"/>
      <c r="D277" s="159" t="s">
        <v>71</v>
      </c>
      <c r="E277" s="169" t="s">
        <v>626</v>
      </c>
      <c r="F277" s="169" t="s">
        <v>627</v>
      </c>
      <c r="G277" s="12"/>
      <c r="H277" s="12"/>
      <c r="I277" s="161"/>
      <c r="J277" s="170">
        <f>BK277</f>
        <v>0</v>
      </c>
      <c r="K277" s="12"/>
      <c r="L277" s="158"/>
      <c r="M277" s="163"/>
      <c r="N277" s="164"/>
      <c r="O277" s="164"/>
      <c r="P277" s="165">
        <f>SUM(P278:P280)</f>
        <v>0</v>
      </c>
      <c r="Q277" s="164"/>
      <c r="R277" s="165">
        <f>SUM(R278:R280)</f>
        <v>0</v>
      </c>
      <c r="S277" s="164"/>
      <c r="T277" s="166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9" t="s">
        <v>80</v>
      </c>
      <c r="AT277" s="167" t="s">
        <v>71</v>
      </c>
      <c r="AU277" s="167" t="s">
        <v>80</v>
      </c>
      <c r="AY277" s="159" t="s">
        <v>156</v>
      </c>
      <c r="BK277" s="168">
        <f>SUM(BK278:BK280)</f>
        <v>0</v>
      </c>
    </row>
    <row r="278" s="2" customFormat="1" ht="24.15" customHeight="1">
      <c r="A278" s="37"/>
      <c r="B278" s="171"/>
      <c r="C278" s="172" t="s">
        <v>404</v>
      </c>
      <c r="D278" s="172" t="s">
        <v>158</v>
      </c>
      <c r="E278" s="173" t="s">
        <v>1048</v>
      </c>
      <c r="F278" s="174" t="s">
        <v>1049</v>
      </c>
      <c r="G278" s="175" t="s">
        <v>400</v>
      </c>
      <c r="H278" s="176">
        <v>163.756</v>
      </c>
      <c r="I278" s="177"/>
      <c r="J278" s="178">
        <f>ROUND(I278*H278,2)</f>
        <v>0</v>
      </c>
      <c r="K278" s="174" t="s">
        <v>162</v>
      </c>
      <c r="L278" s="38"/>
      <c r="M278" s="179" t="s">
        <v>3</v>
      </c>
      <c r="N278" s="180" t="s">
        <v>43</v>
      </c>
      <c r="O278" s="71"/>
      <c r="P278" s="181">
        <f>O278*H278</f>
        <v>0</v>
      </c>
      <c r="Q278" s="181">
        <v>0</v>
      </c>
      <c r="R278" s="181">
        <f>Q278*H278</f>
        <v>0</v>
      </c>
      <c r="S278" s="181">
        <v>0</v>
      </c>
      <c r="T278" s="182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3" t="s">
        <v>163</v>
      </c>
      <c r="AT278" s="183" t="s">
        <v>158</v>
      </c>
      <c r="AU278" s="183" t="s">
        <v>82</v>
      </c>
      <c r="AY278" s="18" t="s">
        <v>156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8" t="s">
        <v>80</v>
      </c>
      <c r="BK278" s="184">
        <f>ROUND(I278*H278,2)</f>
        <v>0</v>
      </c>
      <c r="BL278" s="18" t="s">
        <v>163</v>
      </c>
      <c r="BM278" s="183" t="s">
        <v>1050</v>
      </c>
    </row>
    <row r="279" s="2" customFormat="1">
      <c r="A279" s="37"/>
      <c r="B279" s="38"/>
      <c r="C279" s="37"/>
      <c r="D279" s="185" t="s">
        <v>165</v>
      </c>
      <c r="E279" s="37"/>
      <c r="F279" s="186" t="s">
        <v>1051</v>
      </c>
      <c r="G279" s="37"/>
      <c r="H279" s="37"/>
      <c r="I279" s="187"/>
      <c r="J279" s="37"/>
      <c r="K279" s="37"/>
      <c r="L279" s="38"/>
      <c r="M279" s="188"/>
      <c r="N279" s="189"/>
      <c r="O279" s="71"/>
      <c r="P279" s="71"/>
      <c r="Q279" s="71"/>
      <c r="R279" s="71"/>
      <c r="S279" s="71"/>
      <c r="T279" s="72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165</v>
      </c>
      <c r="AU279" s="18" t="s">
        <v>82</v>
      </c>
    </row>
    <row r="280" s="2" customFormat="1">
      <c r="A280" s="37"/>
      <c r="B280" s="38"/>
      <c r="C280" s="37"/>
      <c r="D280" s="190" t="s">
        <v>167</v>
      </c>
      <c r="E280" s="37"/>
      <c r="F280" s="191" t="s">
        <v>1052</v>
      </c>
      <c r="G280" s="37"/>
      <c r="H280" s="37"/>
      <c r="I280" s="187"/>
      <c r="J280" s="37"/>
      <c r="K280" s="37"/>
      <c r="L280" s="38"/>
      <c r="M280" s="188"/>
      <c r="N280" s="189"/>
      <c r="O280" s="71"/>
      <c r="P280" s="71"/>
      <c r="Q280" s="71"/>
      <c r="R280" s="71"/>
      <c r="S280" s="71"/>
      <c r="T280" s="72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167</v>
      </c>
      <c r="AU280" s="18" t="s">
        <v>82</v>
      </c>
    </row>
    <row r="281" s="12" customFormat="1" ht="25.92" customHeight="1">
      <c r="A281" s="12"/>
      <c r="B281" s="158"/>
      <c r="C281" s="12"/>
      <c r="D281" s="159" t="s">
        <v>71</v>
      </c>
      <c r="E281" s="160" t="s">
        <v>633</v>
      </c>
      <c r="F281" s="160" t="s">
        <v>634</v>
      </c>
      <c r="G281" s="12"/>
      <c r="H281" s="12"/>
      <c r="I281" s="161"/>
      <c r="J281" s="162">
        <f>BK281</f>
        <v>0</v>
      </c>
      <c r="K281" s="12"/>
      <c r="L281" s="158"/>
      <c r="M281" s="163"/>
      <c r="N281" s="164"/>
      <c r="O281" s="164"/>
      <c r="P281" s="165">
        <f>P282</f>
        <v>0</v>
      </c>
      <c r="Q281" s="164"/>
      <c r="R281" s="165">
        <f>R282</f>
        <v>3.1216349999999999</v>
      </c>
      <c r="S281" s="164"/>
      <c r="T281" s="166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9" t="s">
        <v>82</v>
      </c>
      <c r="AT281" s="167" t="s">
        <v>71</v>
      </c>
      <c r="AU281" s="167" t="s">
        <v>72</v>
      </c>
      <c r="AY281" s="159" t="s">
        <v>156</v>
      </c>
      <c r="BK281" s="168">
        <f>BK282</f>
        <v>0</v>
      </c>
    </row>
    <row r="282" s="12" customFormat="1" ht="22.8" customHeight="1">
      <c r="A282" s="12"/>
      <c r="B282" s="158"/>
      <c r="C282" s="12"/>
      <c r="D282" s="159" t="s">
        <v>71</v>
      </c>
      <c r="E282" s="169" t="s">
        <v>1053</v>
      </c>
      <c r="F282" s="169" t="s">
        <v>1054</v>
      </c>
      <c r="G282" s="12"/>
      <c r="H282" s="12"/>
      <c r="I282" s="161"/>
      <c r="J282" s="170">
        <f>BK282</f>
        <v>0</v>
      </c>
      <c r="K282" s="12"/>
      <c r="L282" s="158"/>
      <c r="M282" s="163"/>
      <c r="N282" s="164"/>
      <c r="O282" s="164"/>
      <c r="P282" s="165">
        <f>SUM(P283:P294)</f>
        <v>0</v>
      </c>
      <c r="Q282" s="164"/>
      <c r="R282" s="165">
        <f>SUM(R283:R294)</f>
        <v>3.1216349999999999</v>
      </c>
      <c r="S282" s="164"/>
      <c r="T282" s="166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59" t="s">
        <v>82</v>
      </c>
      <c r="AT282" s="167" t="s">
        <v>71</v>
      </c>
      <c r="AU282" s="167" t="s">
        <v>80</v>
      </c>
      <c r="AY282" s="159" t="s">
        <v>156</v>
      </c>
      <c r="BK282" s="168">
        <f>SUM(BK283:BK294)</f>
        <v>0</v>
      </c>
    </row>
    <row r="283" s="2" customFormat="1" ht="24.15" customHeight="1">
      <c r="A283" s="37"/>
      <c r="B283" s="171"/>
      <c r="C283" s="172" t="s">
        <v>645</v>
      </c>
      <c r="D283" s="172" t="s">
        <v>158</v>
      </c>
      <c r="E283" s="173" t="s">
        <v>1055</v>
      </c>
      <c r="F283" s="174" t="s">
        <v>1056</v>
      </c>
      <c r="G283" s="175" t="s">
        <v>161</v>
      </c>
      <c r="H283" s="176">
        <v>115</v>
      </c>
      <c r="I283" s="177"/>
      <c r="J283" s="178">
        <f>ROUND(I283*H283,2)</f>
        <v>0</v>
      </c>
      <c r="K283" s="174" t="s">
        <v>162</v>
      </c>
      <c r="L283" s="38"/>
      <c r="M283" s="179" t="s">
        <v>3</v>
      </c>
      <c r="N283" s="180" t="s">
        <v>43</v>
      </c>
      <c r="O283" s="71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3" t="s">
        <v>250</v>
      </c>
      <c r="AT283" s="183" t="s">
        <v>158</v>
      </c>
      <c r="AU283" s="183" t="s">
        <v>82</v>
      </c>
      <c r="AY283" s="18" t="s">
        <v>156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8" t="s">
        <v>80</v>
      </c>
      <c r="BK283" s="184">
        <f>ROUND(I283*H283,2)</f>
        <v>0</v>
      </c>
      <c r="BL283" s="18" t="s">
        <v>250</v>
      </c>
      <c r="BM283" s="183" t="s">
        <v>1057</v>
      </c>
    </row>
    <row r="284" s="2" customFormat="1">
      <c r="A284" s="37"/>
      <c r="B284" s="38"/>
      <c r="C284" s="37"/>
      <c r="D284" s="185" t="s">
        <v>165</v>
      </c>
      <c r="E284" s="37"/>
      <c r="F284" s="186" t="s">
        <v>1058</v>
      </c>
      <c r="G284" s="37"/>
      <c r="H284" s="37"/>
      <c r="I284" s="187"/>
      <c r="J284" s="37"/>
      <c r="K284" s="37"/>
      <c r="L284" s="38"/>
      <c r="M284" s="188"/>
      <c r="N284" s="189"/>
      <c r="O284" s="71"/>
      <c r="P284" s="71"/>
      <c r="Q284" s="71"/>
      <c r="R284" s="71"/>
      <c r="S284" s="71"/>
      <c r="T284" s="72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165</v>
      </c>
      <c r="AU284" s="18" t="s">
        <v>82</v>
      </c>
    </row>
    <row r="285" s="2" customFormat="1">
      <c r="A285" s="37"/>
      <c r="B285" s="38"/>
      <c r="C285" s="37"/>
      <c r="D285" s="190" t="s">
        <v>167</v>
      </c>
      <c r="E285" s="37"/>
      <c r="F285" s="191" t="s">
        <v>1059</v>
      </c>
      <c r="G285" s="37"/>
      <c r="H285" s="37"/>
      <c r="I285" s="187"/>
      <c r="J285" s="37"/>
      <c r="K285" s="37"/>
      <c r="L285" s="38"/>
      <c r="M285" s="188"/>
      <c r="N285" s="189"/>
      <c r="O285" s="71"/>
      <c r="P285" s="71"/>
      <c r="Q285" s="71"/>
      <c r="R285" s="71"/>
      <c r="S285" s="71"/>
      <c r="T285" s="72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167</v>
      </c>
      <c r="AU285" s="18" t="s">
        <v>82</v>
      </c>
    </row>
    <row r="286" s="2" customFormat="1" ht="24.15" customHeight="1">
      <c r="A286" s="37"/>
      <c r="B286" s="171"/>
      <c r="C286" s="212" t="s">
        <v>1060</v>
      </c>
      <c r="D286" s="212" t="s">
        <v>443</v>
      </c>
      <c r="E286" s="213" t="s">
        <v>1061</v>
      </c>
      <c r="F286" s="214" t="s">
        <v>1062</v>
      </c>
      <c r="G286" s="215" t="s">
        <v>485</v>
      </c>
      <c r="H286" s="216">
        <v>0.035000000000000003</v>
      </c>
      <c r="I286" s="217"/>
      <c r="J286" s="218">
        <f>ROUND(I286*H286,2)</f>
        <v>0</v>
      </c>
      <c r="K286" s="214" t="s">
        <v>162</v>
      </c>
      <c r="L286" s="219"/>
      <c r="M286" s="220" t="s">
        <v>3</v>
      </c>
      <c r="N286" s="221" t="s">
        <v>43</v>
      </c>
      <c r="O286" s="71"/>
      <c r="P286" s="181">
        <f>O286*H286</f>
        <v>0</v>
      </c>
      <c r="Q286" s="181">
        <v>0.001</v>
      </c>
      <c r="R286" s="181">
        <f>Q286*H286</f>
        <v>3.5000000000000004E-05</v>
      </c>
      <c r="S286" s="181">
        <v>0</v>
      </c>
      <c r="T286" s="182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3" t="s">
        <v>349</v>
      </c>
      <c r="AT286" s="183" t="s">
        <v>443</v>
      </c>
      <c r="AU286" s="183" t="s">
        <v>82</v>
      </c>
      <c r="AY286" s="18" t="s">
        <v>156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8" t="s">
        <v>80</v>
      </c>
      <c r="BK286" s="184">
        <f>ROUND(I286*H286,2)</f>
        <v>0</v>
      </c>
      <c r="BL286" s="18" t="s">
        <v>250</v>
      </c>
      <c r="BM286" s="183" t="s">
        <v>1063</v>
      </c>
    </row>
    <row r="287" s="2" customFormat="1">
      <c r="A287" s="37"/>
      <c r="B287" s="38"/>
      <c r="C287" s="37"/>
      <c r="D287" s="185" t="s">
        <v>165</v>
      </c>
      <c r="E287" s="37"/>
      <c r="F287" s="186" t="s">
        <v>1062</v>
      </c>
      <c r="G287" s="37"/>
      <c r="H287" s="37"/>
      <c r="I287" s="187"/>
      <c r="J287" s="37"/>
      <c r="K287" s="37"/>
      <c r="L287" s="38"/>
      <c r="M287" s="188"/>
      <c r="N287" s="189"/>
      <c r="O287" s="71"/>
      <c r="P287" s="71"/>
      <c r="Q287" s="71"/>
      <c r="R287" s="71"/>
      <c r="S287" s="71"/>
      <c r="T287" s="72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165</v>
      </c>
      <c r="AU287" s="18" t="s">
        <v>82</v>
      </c>
    </row>
    <row r="288" s="13" customFormat="1">
      <c r="A288" s="13"/>
      <c r="B288" s="192"/>
      <c r="C288" s="13"/>
      <c r="D288" s="185" t="s">
        <v>169</v>
      </c>
      <c r="E288" s="193" t="s">
        <v>3</v>
      </c>
      <c r="F288" s="194" t="s">
        <v>1064</v>
      </c>
      <c r="G288" s="13"/>
      <c r="H288" s="195">
        <v>0.035000000000000003</v>
      </c>
      <c r="I288" s="196"/>
      <c r="J288" s="13"/>
      <c r="K288" s="13"/>
      <c r="L288" s="192"/>
      <c r="M288" s="197"/>
      <c r="N288" s="198"/>
      <c r="O288" s="198"/>
      <c r="P288" s="198"/>
      <c r="Q288" s="198"/>
      <c r="R288" s="198"/>
      <c r="S288" s="198"/>
      <c r="T288" s="19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3" t="s">
        <v>169</v>
      </c>
      <c r="AU288" s="193" t="s">
        <v>82</v>
      </c>
      <c r="AV288" s="13" t="s">
        <v>82</v>
      </c>
      <c r="AW288" s="13" t="s">
        <v>33</v>
      </c>
      <c r="AX288" s="13" t="s">
        <v>80</v>
      </c>
      <c r="AY288" s="193" t="s">
        <v>156</v>
      </c>
    </row>
    <row r="289" s="2" customFormat="1" ht="24.15" customHeight="1">
      <c r="A289" s="37"/>
      <c r="B289" s="171"/>
      <c r="C289" s="172" t="s">
        <v>1065</v>
      </c>
      <c r="D289" s="172" t="s">
        <v>158</v>
      </c>
      <c r="E289" s="173" t="s">
        <v>1066</v>
      </c>
      <c r="F289" s="174" t="s">
        <v>1067</v>
      </c>
      <c r="G289" s="175" t="s">
        <v>161</v>
      </c>
      <c r="H289" s="176">
        <v>115</v>
      </c>
      <c r="I289" s="177"/>
      <c r="J289" s="178">
        <f>ROUND(I289*H289,2)</f>
        <v>0</v>
      </c>
      <c r="K289" s="174" t="s">
        <v>162</v>
      </c>
      <c r="L289" s="38"/>
      <c r="M289" s="179" t="s">
        <v>3</v>
      </c>
      <c r="N289" s="180" t="s">
        <v>43</v>
      </c>
      <c r="O289" s="71"/>
      <c r="P289" s="181">
        <f>O289*H289</f>
        <v>0</v>
      </c>
      <c r="Q289" s="181">
        <v>0.00064000000000000005</v>
      </c>
      <c r="R289" s="181">
        <f>Q289*H289</f>
        <v>0.073600000000000013</v>
      </c>
      <c r="S289" s="181">
        <v>0</v>
      </c>
      <c r="T289" s="182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3" t="s">
        <v>250</v>
      </c>
      <c r="AT289" s="183" t="s">
        <v>158</v>
      </c>
      <c r="AU289" s="183" t="s">
        <v>82</v>
      </c>
      <c r="AY289" s="18" t="s">
        <v>156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8" t="s">
        <v>80</v>
      </c>
      <c r="BK289" s="184">
        <f>ROUND(I289*H289,2)</f>
        <v>0</v>
      </c>
      <c r="BL289" s="18" t="s">
        <v>250</v>
      </c>
      <c r="BM289" s="183" t="s">
        <v>1068</v>
      </c>
    </row>
    <row r="290" s="2" customFormat="1">
      <c r="A290" s="37"/>
      <c r="B290" s="38"/>
      <c r="C290" s="37"/>
      <c r="D290" s="185" t="s">
        <v>165</v>
      </c>
      <c r="E290" s="37"/>
      <c r="F290" s="186" t="s">
        <v>1069</v>
      </c>
      <c r="G290" s="37"/>
      <c r="H290" s="37"/>
      <c r="I290" s="187"/>
      <c r="J290" s="37"/>
      <c r="K290" s="37"/>
      <c r="L290" s="38"/>
      <c r="M290" s="188"/>
      <c r="N290" s="189"/>
      <c r="O290" s="71"/>
      <c r="P290" s="71"/>
      <c r="Q290" s="71"/>
      <c r="R290" s="71"/>
      <c r="S290" s="71"/>
      <c r="T290" s="72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165</v>
      </c>
      <c r="AU290" s="18" t="s">
        <v>82</v>
      </c>
    </row>
    <row r="291" s="2" customFormat="1">
      <c r="A291" s="37"/>
      <c r="B291" s="38"/>
      <c r="C291" s="37"/>
      <c r="D291" s="190" t="s">
        <v>167</v>
      </c>
      <c r="E291" s="37"/>
      <c r="F291" s="191" t="s">
        <v>1070</v>
      </c>
      <c r="G291" s="37"/>
      <c r="H291" s="37"/>
      <c r="I291" s="187"/>
      <c r="J291" s="37"/>
      <c r="K291" s="37"/>
      <c r="L291" s="38"/>
      <c r="M291" s="188"/>
      <c r="N291" s="189"/>
      <c r="O291" s="71"/>
      <c r="P291" s="71"/>
      <c r="Q291" s="71"/>
      <c r="R291" s="71"/>
      <c r="S291" s="71"/>
      <c r="T291" s="72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167</v>
      </c>
      <c r="AU291" s="18" t="s">
        <v>82</v>
      </c>
    </row>
    <row r="292" s="2" customFormat="1" ht="24.15" customHeight="1">
      <c r="A292" s="37"/>
      <c r="B292" s="171"/>
      <c r="C292" s="212" t="s">
        <v>1071</v>
      </c>
      <c r="D292" s="212" t="s">
        <v>443</v>
      </c>
      <c r="E292" s="213" t="s">
        <v>1072</v>
      </c>
      <c r="F292" s="214" t="s">
        <v>1073</v>
      </c>
      <c r="G292" s="215" t="s">
        <v>400</v>
      </c>
      <c r="H292" s="216">
        <v>3.048</v>
      </c>
      <c r="I292" s="217"/>
      <c r="J292" s="218">
        <f>ROUND(I292*H292,2)</f>
        <v>0</v>
      </c>
      <c r="K292" s="214" t="s">
        <v>162</v>
      </c>
      <c r="L292" s="219"/>
      <c r="M292" s="220" t="s">
        <v>3</v>
      </c>
      <c r="N292" s="221" t="s">
        <v>43</v>
      </c>
      <c r="O292" s="71"/>
      <c r="P292" s="181">
        <f>O292*H292</f>
        <v>0</v>
      </c>
      <c r="Q292" s="181">
        <v>1</v>
      </c>
      <c r="R292" s="181">
        <f>Q292*H292</f>
        <v>3.048</v>
      </c>
      <c r="S292" s="181">
        <v>0</v>
      </c>
      <c r="T292" s="182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3" t="s">
        <v>349</v>
      </c>
      <c r="AT292" s="183" t="s">
        <v>443</v>
      </c>
      <c r="AU292" s="183" t="s">
        <v>82</v>
      </c>
      <c r="AY292" s="18" t="s">
        <v>156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8" t="s">
        <v>80</v>
      </c>
      <c r="BK292" s="184">
        <f>ROUND(I292*H292,2)</f>
        <v>0</v>
      </c>
      <c r="BL292" s="18" t="s">
        <v>250</v>
      </c>
      <c r="BM292" s="183" t="s">
        <v>1074</v>
      </c>
    </row>
    <row r="293" s="2" customFormat="1">
      <c r="A293" s="37"/>
      <c r="B293" s="38"/>
      <c r="C293" s="37"/>
      <c r="D293" s="185" t="s">
        <v>165</v>
      </c>
      <c r="E293" s="37"/>
      <c r="F293" s="186" t="s">
        <v>1073</v>
      </c>
      <c r="G293" s="37"/>
      <c r="H293" s="37"/>
      <c r="I293" s="187"/>
      <c r="J293" s="37"/>
      <c r="K293" s="37"/>
      <c r="L293" s="38"/>
      <c r="M293" s="188"/>
      <c r="N293" s="189"/>
      <c r="O293" s="71"/>
      <c r="P293" s="71"/>
      <c r="Q293" s="71"/>
      <c r="R293" s="71"/>
      <c r="S293" s="71"/>
      <c r="T293" s="72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165</v>
      </c>
      <c r="AU293" s="18" t="s">
        <v>82</v>
      </c>
    </row>
    <row r="294" s="13" customFormat="1">
      <c r="A294" s="13"/>
      <c r="B294" s="192"/>
      <c r="C294" s="13"/>
      <c r="D294" s="185" t="s">
        <v>169</v>
      </c>
      <c r="E294" s="193" t="s">
        <v>3</v>
      </c>
      <c r="F294" s="194" t="s">
        <v>1075</v>
      </c>
      <c r="G294" s="13"/>
      <c r="H294" s="195">
        <v>3.048</v>
      </c>
      <c r="I294" s="196"/>
      <c r="J294" s="13"/>
      <c r="K294" s="13"/>
      <c r="L294" s="192"/>
      <c r="M294" s="200"/>
      <c r="N294" s="201"/>
      <c r="O294" s="201"/>
      <c r="P294" s="201"/>
      <c r="Q294" s="201"/>
      <c r="R294" s="201"/>
      <c r="S294" s="201"/>
      <c r="T294" s="20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3" t="s">
        <v>169</v>
      </c>
      <c r="AU294" s="193" t="s">
        <v>82</v>
      </c>
      <c r="AV294" s="13" t="s">
        <v>82</v>
      </c>
      <c r="AW294" s="13" t="s">
        <v>33</v>
      </c>
      <c r="AX294" s="13" t="s">
        <v>80</v>
      </c>
      <c r="AY294" s="193" t="s">
        <v>156</v>
      </c>
    </row>
    <row r="295" s="2" customFormat="1" ht="6.96" customHeight="1">
      <c r="A295" s="37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38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</sheetData>
  <autoFilter ref="C94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2_02/111211201"/>
    <hyperlink ref="F104" r:id="rId2" display="https://podminky.urs.cz/item/CS_URS_2022_02/113107111"/>
    <hyperlink ref="F107" r:id="rId3" display="https://podminky.urs.cz/item/CS_URS_2022_02/113107152"/>
    <hyperlink ref="F111" r:id="rId4" display="https://podminky.urs.cz/item/CS_URS_2022_02/114203101"/>
    <hyperlink ref="F115" r:id="rId5" display="https://podminky.urs.cz/item/CS_URS_2022_02/114203201"/>
    <hyperlink ref="F118" r:id="rId6" display="https://podminky.urs.cz/item/CS_URS_2022_02/114203301"/>
    <hyperlink ref="F121" r:id="rId7" display="https://podminky.urs.cz/item/CS_URS_2022_02/162301501"/>
    <hyperlink ref="F129" r:id="rId8" display="https://podminky.urs.cz/item/CS_URS_2022_02/421321108"/>
    <hyperlink ref="F133" r:id="rId9" display="https://podminky.urs.cz/item/CS_URS_2022_02/421361236"/>
    <hyperlink ref="F137" r:id="rId10" display="https://podminky.urs.cz/item/CS_URS_2022_02/465515427"/>
    <hyperlink ref="F142" r:id="rId11" display="https://podminky.urs.cz/item/CS_URS_2022_02/565135121"/>
    <hyperlink ref="F145" r:id="rId12" display="https://podminky.urs.cz/item/CS_URS_2022_02/573211107"/>
    <hyperlink ref="F148" r:id="rId13" display="https://podminky.urs.cz/item/CS_URS_2022_02/577134141"/>
    <hyperlink ref="F152" r:id="rId14" display="https://podminky.urs.cz/item/CS_URS_2022_02/941311111"/>
    <hyperlink ref="F158" r:id="rId15" display="https://podminky.urs.cz/item/CS_URS_2022_02/941311211"/>
    <hyperlink ref="F162" r:id="rId16" display="https://podminky.urs.cz/item/CS_URS_2022_02/941311811"/>
    <hyperlink ref="F166" r:id="rId17" display="https://podminky.urs.cz/item/CS_URS_2022_02/946111114"/>
    <hyperlink ref="F169" r:id="rId18" display="https://podminky.urs.cz/item/CS_URS_2022_02/946111214"/>
    <hyperlink ref="F173" r:id="rId19" display="https://podminky.urs.cz/item/CS_URS_2022_02/946311121"/>
    <hyperlink ref="F176" r:id="rId20" display="https://podminky.urs.cz/item/CS_URS_2022_02/946311221"/>
    <hyperlink ref="F180" r:id="rId21" display="https://podminky.urs.cz/item/CS_URS_2022_02/946311821"/>
    <hyperlink ref="F184" r:id="rId22" display="https://podminky.urs.cz/item/CS_URS_2022_02/985121121"/>
    <hyperlink ref="F192" r:id="rId23" display="https://podminky.urs.cz/item/CS_URS_2022_02/985121221"/>
    <hyperlink ref="F198" r:id="rId24" display="https://podminky.urs.cz/item/CS_URS_2022_02/985311111"/>
    <hyperlink ref="F206" r:id="rId25" display="https://podminky.urs.cz/item/CS_URS_2022_02/985311114"/>
    <hyperlink ref="F214" r:id="rId26" display="https://podminky.urs.cz/item/CS_URS_2022_02/985311211"/>
    <hyperlink ref="F221" r:id="rId27" display="https://podminky.urs.cz/item/CS_URS_2022_02/985311214"/>
    <hyperlink ref="F228" r:id="rId28" display="https://podminky.urs.cz/item/CS_URS_2022_02/985311313"/>
    <hyperlink ref="F231" r:id="rId29" display="https://podminky.urs.cz/item/CS_URS_2022_02/985321111"/>
    <hyperlink ref="F238" r:id="rId30" display="https://podminky.urs.cz/item/CS_URS_2022_02/985321112"/>
    <hyperlink ref="F242" r:id="rId31" display="https://podminky.urs.cz/item/CS_URS_2022_02/985323111"/>
    <hyperlink ref="F245" r:id="rId32" display="https://podminky.urs.cz/item/CS_URS_2022_02/985324211"/>
    <hyperlink ref="F254" r:id="rId33" display="https://podminky.urs.cz/item/CS_URS_2022_02/985331114"/>
    <hyperlink ref="F258" r:id="rId34" display="https://podminky.urs.cz/item/CS_URS_2022_02/985341122"/>
    <hyperlink ref="F263" r:id="rId35" display="https://podminky.urs.cz/item/CS_URS_2022_02/997013501"/>
    <hyperlink ref="F266" r:id="rId36" display="https://podminky.urs.cz/item/CS_URS_2022_02/997013509"/>
    <hyperlink ref="F270" r:id="rId37" display="https://podminky.urs.cz/item/CS_URS_2022_02/997211521"/>
    <hyperlink ref="F275" r:id="rId38" display="https://podminky.urs.cz/item/CS_URS_2022_02/997211612"/>
    <hyperlink ref="F280" r:id="rId39" display="https://podminky.urs.cz/item/CS_URS_2022_02/998212111"/>
    <hyperlink ref="F285" r:id="rId40" display="https://podminky.urs.cz/item/CS_URS_2022_02/711311001"/>
    <hyperlink ref="F291" r:id="rId41" display="https://podminky.urs.cz/item/CS_URS_2022_02/7113913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822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1076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ROUND(J88,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ROUND((SUM(BE88:BE97)),  2)</f>
        <v>0</v>
      </c>
      <c r="G35" s="37"/>
      <c r="H35" s="37"/>
      <c r="I35" s="130">
        <v>0.20999999999999999</v>
      </c>
      <c r="J35" s="129">
        <f>ROUND(((SUM(BE88:BE97))*I35),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ROUND((SUM(BF88:BF97)),  2)</f>
        <v>0</v>
      </c>
      <c r="G36" s="37"/>
      <c r="H36" s="37"/>
      <c r="I36" s="130">
        <v>0.14999999999999999</v>
      </c>
      <c r="J36" s="129">
        <f>ROUND(((SUM(BF88:BF97))*I36),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ROUND((SUM(BG88:BG97)),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ROUND((SUM(BH88:BH97)),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ROUND((SUM(BI88:BI97)),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822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202b - nepřímé náklady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J88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J89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824</v>
      </c>
      <c r="E65" s="146"/>
      <c r="F65" s="146"/>
      <c r="G65" s="146"/>
      <c r="H65" s="146"/>
      <c r="I65" s="146"/>
      <c r="J65" s="147">
        <f>J90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140</v>
      </c>
      <c r="E66" s="146"/>
      <c r="F66" s="146"/>
      <c r="G66" s="146"/>
      <c r="H66" s="146"/>
      <c r="I66" s="146"/>
      <c r="J66" s="147">
        <f>J94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12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2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141</v>
      </c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7"/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17</v>
      </c>
      <c r="D75" s="37"/>
      <c r="E75" s="37"/>
      <c r="F75" s="37"/>
      <c r="G75" s="37"/>
      <c r="H75" s="37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7"/>
      <c r="D76" s="37"/>
      <c r="E76" s="122" t="str">
        <f>E7</f>
        <v>Cyklostezka Šluknov - Fukov I. etapa (2022)</v>
      </c>
      <c r="F76" s="31"/>
      <c r="G76" s="31"/>
      <c r="H76" s="31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1" customFormat="1" ht="12" customHeight="1">
      <c r="B77" s="21"/>
      <c r="C77" s="31" t="s">
        <v>130</v>
      </c>
      <c r="L77" s="21"/>
    </row>
    <row r="78" s="2" customFormat="1" ht="16.5" customHeight="1">
      <c r="A78" s="37"/>
      <c r="B78" s="38"/>
      <c r="C78" s="37"/>
      <c r="D78" s="37"/>
      <c r="E78" s="122" t="s">
        <v>822</v>
      </c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428</v>
      </c>
      <c r="D79" s="37"/>
      <c r="E79" s="37"/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7"/>
      <c r="D80" s="37"/>
      <c r="E80" s="61" t="str">
        <f>E11</f>
        <v>202b - nepřímé náklady</v>
      </c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7"/>
      <c r="E82" s="37"/>
      <c r="F82" s="26" t="str">
        <f>F14</f>
        <v>Šluknov</v>
      </c>
      <c r="G82" s="37"/>
      <c r="H82" s="37"/>
      <c r="I82" s="31" t="s">
        <v>23</v>
      </c>
      <c r="J82" s="63" t="str">
        <f>IF(J14="","",J14)</f>
        <v>16. 11. 2022</v>
      </c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7"/>
      <c r="E84" s="37"/>
      <c r="F84" s="26" t="str">
        <f>E17</f>
        <v>Město Šluknov</v>
      </c>
      <c r="G84" s="37"/>
      <c r="H84" s="37"/>
      <c r="I84" s="31" t="s">
        <v>31</v>
      </c>
      <c r="J84" s="35" t="str">
        <f>E23</f>
        <v>Ing. Kňákal</v>
      </c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29</v>
      </c>
      <c r="D85" s="37"/>
      <c r="E85" s="37"/>
      <c r="F85" s="26" t="str">
        <f>IF(E20="","",E20)</f>
        <v>Vyplň údaj</v>
      </c>
      <c r="G85" s="37"/>
      <c r="H85" s="37"/>
      <c r="I85" s="31" t="s">
        <v>34</v>
      </c>
      <c r="J85" s="35" t="str">
        <f>E26</f>
        <v>J. Nešněra</v>
      </c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48"/>
      <c r="B87" s="149"/>
      <c r="C87" s="150" t="s">
        <v>142</v>
      </c>
      <c r="D87" s="151" t="s">
        <v>57</v>
      </c>
      <c r="E87" s="151" t="s">
        <v>53</v>
      </c>
      <c r="F87" s="151" t="s">
        <v>54</v>
      </c>
      <c r="G87" s="151" t="s">
        <v>143</v>
      </c>
      <c r="H87" s="151" t="s">
        <v>144</v>
      </c>
      <c r="I87" s="151" t="s">
        <v>145</v>
      </c>
      <c r="J87" s="151" t="s">
        <v>135</v>
      </c>
      <c r="K87" s="152" t="s">
        <v>146</v>
      </c>
      <c r="L87" s="153"/>
      <c r="M87" s="79" t="s">
        <v>3</v>
      </c>
      <c r="N87" s="80" t="s">
        <v>42</v>
      </c>
      <c r="O87" s="80" t="s">
        <v>147</v>
      </c>
      <c r="P87" s="80" t="s">
        <v>148</v>
      </c>
      <c r="Q87" s="80" t="s">
        <v>149</v>
      </c>
      <c r="R87" s="80" t="s">
        <v>150</v>
      </c>
      <c r="S87" s="80" t="s">
        <v>151</v>
      </c>
      <c r="T87" s="81" t="s">
        <v>152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="2" customFormat="1" ht="22.8" customHeight="1">
      <c r="A88" s="37"/>
      <c r="B88" s="38"/>
      <c r="C88" s="86" t="s">
        <v>153</v>
      </c>
      <c r="D88" s="37"/>
      <c r="E88" s="37"/>
      <c r="F88" s="37"/>
      <c r="G88" s="37"/>
      <c r="H88" s="37"/>
      <c r="I88" s="37"/>
      <c r="J88" s="154">
        <f>BK88</f>
        <v>0</v>
      </c>
      <c r="K88" s="37"/>
      <c r="L88" s="38"/>
      <c r="M88" s="82"/>
      <c r="N88" s="67"/>
      <c r="O88" s="83"/>
      <c r="P88" s="155">
        <f>P89</f>
        <v>0</v>
      </c>
      <c r="Q88" s="83"/>
      <c r="R88" s="155">
        <f>R89</f>
        <v>0</v>
      </c>
      <c r="S88" s="83"/>
      <c r="T88" s="156">
        <f>T89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8" t="s">
        <v>71</v>
      </c>
      <c r="AU88" s="18" t="s">
        <v>136</v>
      </c>
      <c r="BK88" s="157">
        <f>BK89</f>
        <v>0</v>
      </c>
    </row>
    <row r="89" s="12" customFormat="1" ht="25.92" customHeight="1">
      <c r="A89" s="12"/>
      <c r="B89" s="158"/>
      <c r="C89" s="12"/>
      <c r="D89" s="159" t="s">
        <v>71</v>
      </c>
      <c r="E89" s="160" t="s">
        <v>154</v>
      </c>
      <c r="F89" s="160" t="s">
        <v>155</v>
      </c>
      <c r="G89" s="12"/>
      <c r="H89" s="12"/>
      <c r="I89" s="161"/>
      <c r="J89" s="162">
        <f>BK89</f>
        <v>0</v>
      </c>
      <c r="K89" s="12"/>
      <c r="L89" s="158"/>
      <c r="M89" s="163"/>
      <c r="N89" s="164"/>
      <c r="O89" s="164"/>
      <c r="P89" s="165">
        <f>P90+P94</f>
        <v>0</v>
      </c>
      <c r="Q89" s="164"/>
      <c r="R89" s="165">
        <f>R90+R94</f>
        <v>0</v>
      </c>
      <c r="S89" s="164"/>
      <c r="T89" s="166">
        <f>T90+T94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9" t="s">
        <v>80</v>
      </c>
      <c r="AT89" s="167" t="s">
        <v>71</v>
      </c>
      <c r="AU89" s="167" t="s">
        <v>72</v>
      </c>
      <c r="AY89" s="159" t="s">
        <v>156</v>
      </c>
      <c r="BK89" s="168">
        <f>BK90+BK94</f>
        <v>0</v>
      </c>
    </row>
    <row r="90" s="12" customFormat="1" ht="22.8" customHeight="1">
      <c r="A90" s="12"/>
      <c r="B90" s="158"/>
      <c r="C90" s="12"/>
      <c r="D90" s="159" t="s">
        <v>71</v>
      </c>
      <c r="E90" s="169" t="s">
        <v>177</v>
      </c>
      <c r="F90" s="169" t="s">
        <v>861</v>
      </c>
      <c r="G90" s="12"/>
      <c r="H90" s="12"/>
      <c r="I90" s="161"/>
      <c r="J90" s="170">
        <f>BK90</f>
        <v>0</v>
      </c>
      <c r="K90" s="12"/>
      <c r="L90" s="158"/>
      <c r="M90" s="163"/>
      <c r="N90" s="164"/>
      <c r="O90" s="164"/>
      <c r="P90" s="165">
        <f>SUM(P91:P93)</f>
        <v>0</v>
      </c>
      <c r="Q90" s="164"/>
      <c r="R90" s="165">
        <f>SUM(R91:R93)</f>
        <v>0</v>
      </c>
      <c r="S90" s="164"/>
      <c r="T90" s="166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9" t="s">
        <v>80</v>
      </c>
      <c r="AT90" s="167" t="s">
        <v>71</v>
      </c>
      <c r="AU90" s="167" t="s">
        <v>80</v>
      </c>
      <c r="AY90" s="159" t="s">
        <v>156</v>
      </c>
      <c r="BK90" s="168">
        <f>SUM(BK91:BK93)</f>
        <v>0</v>
      </c>
    </row>
    <row r="91" s="2" customFormat="1" ht="16.5" customHeight="1">
      <c r="A91" s="37"/>
      <c r="B91" s="171"/>
      <c r="C91" s="172" t="s">
        <v>80</v>
      </c>
      <c r="D91" s="172" t="s">
        <v>158</v>
      </c>
      <c r="E91" s="173" t="s">
        <v>1077</v>
      </c>
      <c r="F91" s="174" t="s">
        <v>1078</v>
      </c>
      <c r="G91" s="175" t="s">
        <v>516</v>
      </c>
      <c r="H91" s="176">
        <v>30</v>
      </c>
      <c r="I91" s="177"/>
      <c r="J91" s="178">
        <f>ROUND(I91*H91,2)</f>
        <v>0</v>
      </c>
      <c r="K91" s="174" t="s">
        <v>3</v>
      </c>
      <c r="L91" s="38"/>
      <c r="M91" s="179" t="s">
        <v>3</v>
      </c>
      <c r="N91" s="180" t="s">
        <v>43</v>
      </c>
      <c r="O91" s="71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3" t="s">
        <v>163</v>
      </c>
      <c r="AT91" s="183" t="s">
        <v>158</v>
      </c>
      <c r="AU91" s="183" t="s">
        <v>82</v>
      </c>
      <c r="AY91" s="18" t="s">
        <v>156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8" t="s">
        <v>80</v>
      </c>
      <c r="BK91" s="184">
        <f>ROUND(I91*H91,2)</f>
        <v>0</v>
      </c>
      <c r="BL91" s="18" t="s">
        <v>163</v>
      </c>
      <c r="BM91" s="183" t="s">
        <v>1079</v>
      </c>
    </row>
    <row r="92" s="2" customFormat="1">
      <c r="A92" s="37"/>
      <c r="B92" s="38"/>
      <c r="C92" s="37"/>
      <c r="D92" s="185" t="s">
        <v>165</v>
      </c>
      <c r="E92" s="37"/>
      <c r="F92" s="186" t="s">
        <v>1080</v>
      </c>
      <c r="G92" s="37"/>
      <c r="H92" s="37"/>
      <c r="I92" s="187"/>
      <c r="J92" s="37"/>
      <c r="K92" s="37"/>
      <c r="L92" s="38"/>
      <c r="M92" s="188"/>
      <c r="N92" s="189"/>
      <c r="O92" s="71"/>
      <c r="P92" s="71"/>
      <c r="Q92" s="71"/>
      <c r="R92" s="71"/>
      <c r="S92" s="71"/>
      <c r="T92" s="72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165</v>
      </c>
      <c r="AU92" s="18" t="s">
        <v>82</v>
      </c>
    </row>
    <row r="93" s="13" customFormat="1">
      <c r="A93" s="13"/>
      <c r="B93" s="192"/>
      <c r="C93" s="13"/>
      <c r="D93" s="185" t="s">
        <v>169</v>
      </c>
      <c r="E93" s="193" t="s">
        <v>3</v>
      </c>
      <c r="F93" s="194" t="s">
        <v>1081</v>
      </c>
      <c r="G93" s="13"/>
      <c r="H93" s="195">
        <v>30</v>
      </c>
      <c r="I93" s="196"/>
      <c r="J93" s="13"/>
      <c r="K93" s="13"/>
      <c r="L93" s="192"/>
      <c r="M93" s="197"/>
      <c r="N93" s="198"/>
      <c r="O93" s="198"/>
      <c r="P93" s="198"/>
      <c r="Q93" s="198"/>
      <c r="R93" s="198"/>
      <c r="S93" s="198"/>
      <c r="T93" s="19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93" t="s">
        <v>169</v>
      </c>
      <c r="AU93" s="193" t="s">
        <v>82</v>
      </c>
      <c r="AV93" s="13" t="s">
        <v>82</v>
      </c>
      <c r="AW93" s="13" t="s">
        <v>33</v>
      </c>
      <c r="AX93" s="13" t="s">
        <v>80</v>
      </c>
      <c r="AY93" s="193" t="s">
        <v>156</v>
      </c>
    </row>
    <row r="94" s="12" customFormat="1" ht="22.8" customHeight="1">
      <c r="A94" s="12"/>
      <c r="B94" s="158"/>
      <c r="C94" s="12"/>
      <c r="D94" s="159" t="s">
        <v>71</v>
      </c>
      <c r="E94" s="169" t="s">
        <v>395</v>
      </c>
      <c r="F94" s="169" t="s">
        <v>396</v>
      </c>
      <c r="G94" s="12"/>
      <c r="H94" s="12"/>
      <c r="I94" s="161"/>
      <c r="J94" s="170">
        <f>BK94</f>
        <v>0</v>
      </c>
      <c r="K94" s="12"/>
      <c r="L94" s="158"/>
      <c r="M94" s="163"/>
      <c r="N94" s="164"/>
      <c r="O94" s="164"/>
      <c r="P94" s="165">
        <f>SUM(P95:P97)</f>
        <v>0</v>
      </c>
      <c r="Q94" s="164"/>
      <c r="R94" s="165">
        <f>SUM(R95:R97)</f>
        <v>0</v>
      </c>
      <c r="S94" s="164"/>
      <c r="T94" s="166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9" t="s">
        <v>80</v>
      </c>
      <c r="AT94" s="167" t="s">
        <v>71</v>
      </c>
      <c r="AU94" s="167" t="s">
        <v>80</v>
      </c>
      <c r="AY94" s="159" t="s">
        <v>156</v>
      </c>
      <c r="BK94" s="168">
        <f>SUM(BK95:BK97)</f>
        <v>0</v>
      </c>
    </row>
    <row r="95" s="2" customFormat="1" ht="44.25" customHeight="1">
      <c r="A95" s="37"/>
      <c r="B95" s="171"/>
      <c r="C95" s="172" t="s">
        <v>177</v>
      </c>
      <c r="D95" s="172" t="s">
        <v>158</v>
      </c>
      <c r="E95" s="173" t="s">
        <v>1082</v>
      </c>
      <c r="F95" s="174" t="s">
        <v>676</v>
      </c>
      <c r="G95" s="175" t="s">
        <v>400</v>
      </c>
      <c r="H95" s="176">
        <v>166.87799999999999</v>
      </c>
      <c r="I95" s="177"/>
      <c r="J95" s="178">
        <f>ROUND(I95*H95,2)</f>
        <v>0</v>
      </c>
      <c r="K95" s="174" t="s">
        <v>162</v>
      </c>
      <c r="L95" s="38"/>
      <c r="M95" s="179" t="s">
        <v>3</v>
      </c>
      <c r="N95" s="180" t="s">
        <v>43</v>
      </c>
      <c r="O95" s="71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3" t="s">
        <v>163</v>
      </c>
      <c r="AT95" s="183" t="s">
        <v>158</v>
      </c>
      <c r="AU95" s="183" t="s">
        <v>82</v>
      </c>
      <c r="AY95" s="18" t="s">
        <v>156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8" t="s">
        <v>80</v>
      </c>
      <c r="BK95" s="184">
        <f>ROUND(I95*H95,2)</f>
        <v>0</v>
      </c>
      <c r="BL95" s="18" t="s">
        <v>163</v>
      </c>
      <c r="BM95" s="183" t="s">
        <v>1083</v>
      </c>
    </row>
    <row r="96" s="2" customFormat="1">
      <c r="A96" s="37"/>
      <c r="B96" s="38"/>
      <c r="C96" s="37"/>
      <c r="D96" s="185" t="s">
        <v>165</v>
      </c>
      <c r="E96" s="37"/>
      <c r="F96" s="186" t="s">
        <v>676</v>
      </c>
      <c r="G96" s="37"/>
      <c r="H96" s="37"/>
      <c r="I96" s="187"/>
      <c r="J96" s="37"/>
      <c r="K96" s="37"/>
      <c r="L96" s="38"/>
      <c r="M96" s="188"/>
      <c r="N96" s="189"/>
      <c r="O96" s="71"/>
      <c r="P96" s="71"/>
      <c r="Q96" s="71"/>
      <c r="R96" s="71"/>
      <c r="S96" s="71"/>
      <c r="T96" s="7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165</v>
      </c>
      <c r="AU96" s="18" t="s">
        <v>82</v>
      </c>
    </row>
    <row r="97" s="2" customFormat="1">
      <c r="A97" s="37"/>
      <c r="B97" s="38"/>
      <c r="C97" s="37"/>
      <c r="D97" s="190" t="s">
        <v>167</v>
      </c>
      <c r="E97" s="37"/>
      <c r="F97" s="191" t="s">
        <v>1084</v>
      </c>
      <c r="G97" s="37"/>
      <c r="H97" s="37"/>
      <c r="I97" s="187"/>
      <c r="J97" s="37"/>
      <c r="K97" s="37"/>
      <c r="L97" s="38"/>
      <c r="M97" s="222"/>
      <c r="N97" s="223"/>
      <c r="O97" s="224"/>
      <c r="P97" s="224"/>
      <c r="Q97" s="224"/>
      <c r="R97" s="224"/>
      <c r="S97" s="224"/>
      <c r="T97" s="225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167</v>
      </c>
      <c r="AU97" s="18" t="s">
        <v>82</v>
      </c>
    </row>
    <row r="98" s="2" customFormat="1" ht="6.96" customHeight="1">
      <c r="A98" s="37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38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autoFilter ref="C87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7" r:id="rId1" display="https://podminky.urs.cz/item/CS_URS_2022_02/997221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1085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1086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430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1087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ROUND(J91,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ROUND((SUM(BE91:BE159)),  2)</f>
        <v>0</v>
      </c>
      <c r="G35" s="37"/>
      <c r="H35" s="37"/>
      <c r="I35" s="130">
        <v>0.20999999999999999</v>
      </c>
      <c r="J35" s="129">
        <f>ROUND(((SUM(BE91:BE159))*I35),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ROUND((SUM(BF91:BF159)),  2)</f>
        <v>0</v>
      </c>
      <c r="G36" s="37"/>
      <c r="H36" s="37"/>
      <c r="I36" s="130">
        <v>0.14999999999999999</v>
      </c>
      <c r="J36" s="129">
        <f>ROUND(((SUM(BF91:BF159))*I36),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ROUND((SUM(BG91:BG159)),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ROUND((SUM(BH91:BH159)),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ROUND((SUM(BI91:BI159)),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1085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301a - přímé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VPH s.r.o.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ing.Žílová Helena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J91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J92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138</v>
      </c>
      <c r="E65" s="146"/>
      <c r="F65" s="146"/>
      <c r="G65" s="146"/>
      <c r="H65" s="146"/>
      <c r="I65" s="146"/>
      <c r="J65" s="147">
        <f>J93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686</v>
      </c>
      <c r="E66" s="146"/>
      <c r="F66" s="146"/>
      <c r="G66" s="146"/>
      <c r="H66" s="146"/>
      <c r="I66" s="146"/>
      <c r="J66" s="147">
        <f>J114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4"/>
      <c r="C67" s="10"/>
      <c r="D67" s="145" t="s">
        <v>432</v>
      </c>
      <c r="E67" s="146"/>
      <c r="F67" s="146"/>
      <c r="G67" s="146"/>
      <c r="H67" s="146"/>
      <c r="I67" s="146"/>
      <c r="J67" s="147">
        <f>J119</f>
        <v>0</v>
      </c>
      <c r="K67" s="10"/>
      <c r="L67" s="14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4"/>
      <c r="C68" s="10"/>
      <c r="D68" s="145" t="s">
        <v>139</v>
      </c>
      <c r="E68" s="146"/>
      <c r="F68" s="146"/>
      <c r="G68" s="146"/>
      <c r="H68" s="146"/>
      <c r="I68" s="146"/>
      <c r="J68" s="147">
        <f>J126</f>
        <v>0</v>
      </c>
      <c r="K68" s="10"/>
      <c r="L68" s="1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4"/>
      <c r="C69" s="10"/>
      <c r="D69" s="145" t="s">
        <v>433</v>
      </c>
      <c r="E69" s="146"/>
      <c r="F69" s="146"/>
      <c r="G69" s="146"/>
      <c r="H69" s="146"/>
      <c r="I69" s="146"/>
      <c r="J69" s="147">
        <f>J156</f>
        <v>0</v>
      </c>
      <c r="K69" s="10"/>
      <c r="L69" s="14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12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="2" customFormat="1" ht="6.96" customHeight="1">
      <c r="A75" s="37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141</v>
      </c>
      <c r="D76" s="37"/>
      <c r="E76" s="37"/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17</v>
      </c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122" t="str">
        <f>E7</f>
        <v>Cyklostezka Šluknov - Fukov I. etapa (2022)</v>
      </c>
      <c r="F79" s="31"/>
      <c r="G79" s="31"/>
      <c r="H79" s="31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12" customHeight="1">
      <c r="B80" s="21"/>
      <c r="C80" s="31" t="s">
        <v>130</v>
      </c>
      <c r="L80" s="21"/>
    </row>
    <row r="81" s="2" customFormat="1" ht="16.5" customHeight="1">
      <c r="A81" s="37"/>
      <c r="B81" s="38"/>
      <c r="C81" s="37"/>
      <c r="D81" s="37"/>
      <c r="E81" s="122" t="s">
        <v>1085</v>
      </c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428</v>
      </c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7"/>
      <c r="D83" s="37"/>
      <c r="E83" s="61" t="str">
        <f>E11</f>
        <v>301a - přímé výdaje</v>
      </c>
      <c r="F83" s="37"/>
      <c r="G83" s="37"/>
      <c r="H83" s="37"/>
      <c r="I83" s="37"/>
      <c r="J83" s="37"/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21</v>
      </c>
      <c r="D85" s="37"/>
      <c r="E85" s="37"/>
      <c r="F85" s="26" t="str">
        <f>F14</f>
        <v>Šluknov</v>
      </c>
      <c r="G85" s="37"/>
      <c r="H85" s="37"/>
      <c r="I85" s="31" t="s">
        <v>23</v>
      </c>
      <c r="J85" s="63" t="str">
        <f>IF(J14="","",J14)</f>
        <v>16. 11. 2022</v>
      </c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25</v>
      </c>
      <c r="D87" s="37"/>
      <c r="E87" s="37"/>
      <c r="F87" s="26" t="str">
        <f>E17</f>
        <v>Město Šluknov</v>
      </c>
      <c r="G87" s="37"/>
      <c r="H87" s="37"/>
      <c r="I87" s="31" t="s">
        <v>31</v>
      </c>
      <c r="J87" s="35" t="str">
        <f>E23</f>
        <v>VPH s.r.o.</v>
      </c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5.15" customHeight="1">
      <c r="A88" s="37"/>
      <c r="B88" s="38"/>
      <c r="C88" s="31" t="s">
        <v>29</v>
      </c>
      <c r="D88" s="37"/>
      <c r="E88" s="37"/>
      <c r="F88" s="26" t="str">
        <f>IF(E20="","",E20)</f>
        <v>Vyplň údaj</v>
      </c>
      <c r="G88" s="37"/>
      <c r="H88" s="37"/>
      <c r="I88" s="31" t="s">
        <v>34</v>
      </c>
      <c r="J88" s="35" t="str">
        <f>E26</f>
        <v>ing.Žílová Helena</v>
      </c>
      <c r="K88" s="37"/>
      <c r="L88" s="12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0.32" customHeight="1">
      <c r="A89" s="37"/>
      <c r="B89" s="38"/>
      <c r="C89" s="37"/>
      <c r="D89" s="37"/>
      <c r="E89" s="37"/>
      <c r="F89" s="37"/>
      <c r="G89" s="37"/>
      <c r="H89" s="37"/>
      <c r="I89" s="37"/>
      <c r="J89" s="37"/>
      <c r="K89" s="37"/>
      <c r="L89" s="12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1" customFormat="1" ht="29.28" customHeight="1">
      <c r="A90" s="148"/>
      <c r="B90" s="149"/>
      <c r="C90" s="150" t="s">
        <v>142</v>
      </c>
      <c r="D90" s="151" t="s">
        <v>57</v>
      </c>
      <c r="E90" s="151" t="s">
        <v>53</v>
      </c>
      <c r="F90" s="151" t="s">
        <v>54</v>
      </c>
      <c r="G90" s="151" t="s">
        <v>143</v>
      </c>
      <c r="H90" s="151" t="s">
        <v>144</v>
      </c>
      <c r="I90" s="151" t="s">
        <v>145</v>
      </c>
      <c r="J90" s="151" t="s">
        <v>135</v>
      </c>
      <c r="K90" s="152" t="s">
        <v>146</v>
      </c>
      <c r="L90" s="153"/>
      <c r="M90" s="79" t="s">
        <v>3</v>
      </c>
      <c r="N90" s="80" t="s">
        <v>42</v>
      </c>
      <c r="O90" s="80" t="s">
        <v>147</v>
      </c>
      <c r="P90" s="80" t="s">
        <v>148</v>
      </c>
      <c r="Q90" s="80" t="s">
        <v>149</v>
      </c>
      <c r="R90" s="80" t="s">
        <v>150</v>
      </c>
      <c r="S90" s="80" t="s">
        <v>151</v>
      </c>
      <c r="T90" s="81" t="s">
        <v>152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="2" customFormat="1" ht="22.8" customHeight="1">
      <c r="A91" s="37"/>
      <c r="B91" s="38"/>
      <c r="C91" s="86" t="s">
        <v>153</v>
      </c>
      <c r="D91" s="37"/>
      <c r="E91" s="37"/>
      <c r="F91" s="37"/>
      <c r="G91" s="37"/>
      <c r="H91" s="37"/>
      <c r="I91" s="37"/>
      <c r="J91" s="154">
        <f>BK91</f>
        <v>0</v>
      </c>
      <c r="K91" s="37"/>
      <c r="L91" s="38"/>
      <c r="M91" s="82"/>
      <c r="N91" s="67"/>
      <c r="O91" s="83"/>
      <c r="P91" s="155">
        <f>P92</f>
        <v>0</v>
      </c>
      <c r="Q91" s="83"/>
      <c r="R91" s="155">
        <f>R92</f>
        <v>45.549900000000001</v>
      </c>
      <c r="S91" s="83"/>
      <c r="T91" s="156">
        <f>T92</f>
        <v>11.719999999999999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71</v>
      </c>
      <c r="AU91" s="18" t="s">
        <v>136</v>
      </c>
      <c r="BK91" s="157">
        <f>BK92</f>
        <v>0</v>
      </c>
    </row>
    <row r="92" s="12" customFormat="1" ht="25.92" customHeight="1">
      <c r="A92" s="12"/>
      <c r="B92" s="158"/>
      <c r="C92" s="12"/>
      <c r="D92" s="159" t="s">
        <v>71</v>
      </c>
      <c r="E92" s="160" t="s">
        <v>154</v>
      </c>
      <c r="F92" s="160" t="s">
        <v>155</v>
      </c>
      <c r="G92" s="12"/>
      <c r="H92" s="12"/>
      <c r="I92" s="161"/>
      <c r="J92" s="162">
        <f>BK92</f>
        <v>0</v>
      </c>
      <c r="K92" s="12"/>
      <c r="L92" s="158"/>
      <c r="M92" s="163"/>
      <c r="N92" s="164"/>
      <c r="O92" s="164"/>
      <c r="P92" s="165">
        <f>P93+P114+P119+P126+P156</f>
        <v>0</v>
      </c>
      <c r="Q92" s="164"/>
      <c r="R92" s="165">
        <f>R93+R114+R119+R126+R156</f>
        <v>45.549900000000001</v>
      </c>
      <c r="S92" s="164"/>
      <c r="T92" s="166">
        <f>T93+T114+T119+T126+T156</f>
        <v>11.719999999999999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9" t="s">
        <v>80</v>
      </c>
      <c r="AT92" s="167" t="s">
        <v>71</v>
      </c>
      <c r="AU92" s="167" t="s">
        <v>72</v>
      </c>
      <c r="AY92" s="159" t="s">
        <v>156</v>
      </c>
      <c r="BK92" s="168">
        <f>BK93+BK114+BK119+BK126+BK156</f>
        <v>0</v>
      </c>
    </row>
    <row r="93" s="12" customFormat="1" ht="22.8" customHeight="1">
      <c r="A93" s="12"/>
      <c r="B93" s="158"/>
      <c r="C93" s="12"/>
      <c r="D93" s="159" t="s">
        <v>71</v>
      </c>
      <c r="E93" s="169" t="s">
        <v>80</v>
      </c>
      <c r="F93" s="169" t="s">
        <v>157</v>
      </c>
      <c r="G93" s="12"/>
      <c r="H93" s="12"/>
      <c r="I93" s="161"/>
      <c r="J93" s="170">
        <f>BK93</f>
        <v>0</v>
      </c>
      <c r="K93" s="12"/>
      <c r="L93" s="158"/>
      <c r="M93" s="163"/>
      <c r="N93" s="164"/>
      <c r="O93" s="164"/>
      <c r="P93" s="165">
        <f>SUM(P94:P113)</f>
        <v>0</v>
      </c>
      <c r="Q93" s="164"/>
      <c r="R93" s="165">
        <f>SUM(R94:R113)</f>
        <v>0</v>
      </c>
      <c r="S93" s="164"/>
      <c r="T93" s="166">
        <f>SUM(T94:T113)</f>
        <v>11.719999999999999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9" t="s">
        <v>80</v>
      </c>
      <c r="AT93" s="167" t="s">
        <v>71</v>
      </c>
      <c r="AU93" s="167" t="s">
        <v>80</v>
      </c>
      <c r="AY93" s="159" t="s">
        <v>156</v>
      </c>
      <c r="BK93" s="168">
        <f>SUM(BK94:BK113)</f>
        <v>0</v>
      </c>
    </row>
    <row r="94" s="2" customFormat="1" ht="24.15" customHeight="1">
      <c r="A94" s="37"/>
      <c r="B94" s="171"/>
      <c r="C94" s="172" t="s">
        <v>80</v>
      </c>
      <c r="D94" s="172" t="s">
        <v>158</v>
      </c>
      <c r="E94" s="173" t="s">
        <v>1088</v>
      </c>
      <c r="F94" s="174" t="s">
        <v>1089</v>
      </c>
      <c r="G94" s="175" t="s">
        <v>161</v>
      </c>
      <c r="H94" s="176">
        <v>20</v>
      </c>
      <c r="I94" s="177"/>
      <c r="J94" s="178">
        <f>ROUND(I94*H94,2)</f>
        <v>0</v>
      </c>
      <c r="K94" s="174" t="s">
        <v>162</v>
      </c>
      <c r="L94" s="38"/>
      <c r="M94" s="179" t="s">
        <v>3</v>
      </c>
      <c r="N94" s="180" t="s">
        <v>43</v>
      </c>
      <c r="O94" s="71"/>
      <c r="P94" s="181">
        <f>O94*H94</f>
        <v>0</v>
      </c>
      <c r="Q94" s="181">
        <v>0</v>
      </c>
      <c r="R94" s="181">
        <f>Q94*H94</f>
        <v>0</v>
      </c>
      <c r="S94" s="181">
        <v>0.58599999999999997</v>
      </c>
      <c r="T94" s="182">
        <f>S94*H94</f>
        <v>11.719999999999999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3" t="s">
        <v>163</v>
      </c>
      <c r="AT94" s="183" t="s">
        <v>158</v>
      </c>
      <c r="AU94" s="183" t="s">
        <v>82</v>
      </c>
      <c r="AY94" s="18" t="s">
        <v>156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80</v>
      </c>
      <c r="BK94" s="184">
        <f>ROUND(I94*H94,2)</f>
        <v>0</v>
      </c>
      <c r="BL94" s="18" t="s">
        <v>163</v>
      </c>
      <c r="BM94" s="183" t="s">
        <v>1090</v>
      </c>
    </row>
    <row r="95" s="2" customFormat="1">
      <c r="A95" s="37"/>
      <c r="B95" s="38"/>
      <c r="C95" s="37"/>
      <c r="D95" s="185" t="s">
        <v>165</v>
      </c>
      <c r="E95" s="37"/>
      <c r="F95" s="186" t="s">
        <v>1091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165</v>
      </c>
      <c r="AU95" s="18" t="s">
        <v>82</v>
      </c>
    </row>
    <row r="96" s="2" customFormat="1">
      <c r="A96" s="37"/>
      <c r="B96" s="38"/>
      <c r="C96" s="37"/>
      <c r="D96" s="190" t="s">
        <v>167</v>
      </c>
      <c r="E96" s="37"/>
      <c r="F96" s="191" t="s">
        <v>1092</v>
      </c>
      <c r="G96" s="37"/>
      <c r="H96" s="37"/>
      <c r="I96" s="187"/>
      <c r="J96" s="37"/>
      <c r="K96" s="37"/>
      <c r="L96" s="38"/>
      <c r="M96" s="188"/>
      <c r="N96" s="189"/>
      <c r="O96" s="71"/>
      <c r="P96" s="71"/>
      <c r="Q96" s="71"/>
      <c r="R96" s="71"/>
      <c r="S96" s="71"/>
      <c r="T96" s="7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167</v>
      </c>
      <c r="AU96" s="18" t="s">
        <v>82</v>
      </c>
    </row>
    <row r="97" s="13" customFormat="1">
      <c r="A97" s="13"/>
      <c r="B97" s="192"/>
      <c r="C97" s="13"/>
      <c r="D97" s="185" t="s">
        <v>169</v>
      </c>
      <c r="E97" s="193" t="s">
        <v>3</v>
      </c>
      <c r="F97" s="194" t="s">
        <v>1093</v>
      </c>
      <c r="G97" s="13"/>
      <c r="H97" s="195">
        <v>20</v>
      </c>
      <c r="I97" s="196"/>
      <c r="J97" s="13"/>
      <c r="K97" s="13"/>
      <c r="L97" s="192"/>
      <c r="M97" s="197"/>
      <c r="N97" s="198"/>
      <c r="O97" s="198"/>
      <c r="P97" s="198"/>
      <c r="Q97" s="198"/>
      <c r="R97" s="198"/>
      <c r="S97" s="198"/>
      <c r="T97" s="19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93" t="s">
        <v>169</v>
      </c>
      <c r="AU97" s="193" t="s">
        <v>82</v>
      </c>
      <c r="AV97" s="13" t="s">
        <v>82</v>
      </c>
      <c r="AW97" s="13" t="s">
        <v>33</v>
      </c>
      <c r="AX97" s="13" t="s">
        <v>80</v>
      </c>
      <c r="AY97" s="193" t="s">
        <v>156</v>
      </c>
    </row>
    <row r="98" s="2" customFormat="1" ht="33" customHeight="1">
      <c r="A98" s="37"/>
      <c r="B98" s="171"/>
      <c r="C98" s="172" t="s">
        <v>82</v>
      </c>
      <c r="D98" s="172" t="s">
        <v>158</v>
      </c>
      <c r="E98" s="173" t="s">
        <v>1094</v>
      </c>
      <c r="F98" s="174" t="s">
        <v>1095</v>
      </c>
      <c r="G98" s="175" t="s">
        <v>383</v>
      </c>
      <c r="H98" s="176">
        <v>17.114999999999998</v>
      </c>
      <c r="I98" s="177"/>
      <c r="J98" s="178">
        <f>ROUND(I98*H98,2)</f>
        <v>0</v>
      </c>
      <c r="K98" s="174" t="s">
        <v>162</v>
      </c>
      <c r="L98" s="38"/>
      <c r="M98" s="179" t="s">
        <v>3</v>
      </c>
      <c r="N98" s="180" t="s">
        <v>43</v>
      </c>
      <c r="O98" s="71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3" t="s">
        <v>163</v>
      </c>
      <c r="AT98" s="183" t="s">
        <v>158</v>
      </c>
      <c r="AU98" s="183" t="s">
        <v>82</v>
      </c>
      <c r="AY98" s="18" t="s">
        <v>156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8" t="s">
        <v>80</v>
      </c>
      <c r="BK98" s="184">
        <f>ROUND(I98*H98,2)</f>
        <v>0</v>
      </c>
      <c r="BL98" s="18" t="s">
        <v>163</v>
      </c>
      <c r="BM98" s="183" t="s">
        <v>1096</v>
      </c>
    </row>
    <row r="99" s="2" customFormat="1">
      <c r="A99" s="37"/>
      <c r="B99" s="38"/>
      <c r="C99" s="37"/>
      <c r="D99" s="185" t="s">
        <v>165</v>
      </c>
      <c r="E99" s="37"/>
      <c r="F99" s="186" t="s">
        <v>1097</v>
      </c>
      <c r="G99" s="37"/>
      <c r="H99" s="37"/>
      <c r="I99" s="187"/>
      <c r="J99" s="37"/>
      <c r="K99" s="37"/>
      <c r="L99" s="38"/>
      <c r="M99" s="188"/>
      <c r="N99" s="189"/>
      <c r="O99" s="71"/>
      <c r="P99" s="71"/>
      <c r="Q99" s="71"/>
      <c r="R99" s="71"/>
      <c r="S99" s="71"/>
      <c r="T99" s="7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165</v>
      </c>
      <c r="AU99" s="18" t="s">
        <v>82</v>
      </c>
    </row>
    <row r="100" s="2" customFormat="1">
      <c r="A100" s="37"/>
      <c r="B100" s="38"/>
      <c r="C100" s="37"/>
      <c r="D100" s="190" t="s">
        <v>167</v>
      </c>
      <c r="E100" s="37"/>
      <c r="F100" s="191" t="s">
        <v>1098</v>
      </c>
      <c r="G100" s="37"/>
      <c r="H100" s="37"/>
      <c r="I100" s="187"/>
      <c r="J100" s="37"/>
      <c r="K100" s="37"/>
      <c r="L100" s="38"/>
      <c r="M100" s="188"/>
      <c r="N100" s="189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167</v>
      </c>
      <c r="AU100" s="18" t="s">
        <v>82</v>
      </c>
    </row>
    <row r="101" s="13" customFormat="1">
      <c r="A101" s="13"/>
      <c r="B101" s="192"/>
      <c r="C101" s="13"/>
      <c r="D101" s="185" t="s">
        <v>169</v>
      </c>
      <c r="E101" s="193" t="s">
        <v>3</v>
      </c>
      <c r="F101" s="194" t="s">
        <v>1099</v>
      </c>
      <c r="G101" s="13"/>
      <c r="H101" s="195">
        <v>17.114999999999998</v>
      </c>
      <c r="I101" s="196"/>
      <c r="J101" s="13"/>
      <c r="K101" s="13"/>
      <c r="L101" s="192"/>
      <c r="M101" s="197"/>
      <c r="N101" s="198"/>
      <c r="O101" s="198"/>
      <c r="P101" s="198"/>
      <c r="Q101" s="198"/>
      <c r="R101" s="198"/>
      <c r="S101" s="198"/>
      <c r="T101" s="19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93" t="s">
        <v>169</v>
      </c>
      <c r="AU101" s="193" t="s">
        <v>82</v>
      </c>
      <c r="AV101" s="13" t="s">
        <v>82</v>
      </c>
      <c r="AW101" s="13" t="s">
        <v>33</v>
      </c>
      <c r="AX101" s="13" t="s">
        <v>80</v>
      </c>
      <c r="AY101" s="193" t="s">
        <v>156</v>
      </c>
    </row>
    <row r="102" s="2" customFormat="1" ht="37.8" customHeight="1">
      <c r="A102" s="37"/>
      <c r="B102" s="171"/>
      <c r="C102" s="172" t="s">
        <v>177</v>
      </c>
      <c r="D102" s="172" t="s">
        <v>158</v>
      </c>
      <c r="E102" s="173" t="s">
        <v>448</v>
      </c>
      <c r="F102" s="174" t="s">
        <v>449</v>
      </c>
      <c r="G102" s="175" t="s">
        <v>383</v>
      </c>
      <c r="H102" s="176">
        <v>2.5230000000000001</v>
      </c>
      <c r="I102" s="177"/>
      <c r="J102" s="178">
        <f>ROUND(I102*H102,2)</f>
        <v>0</v>
      </c>
      <c r="K102" s="174" t="s">
        <v>162</v>
      </c>
      <c r="L102" s="38"/>
      <c r="M102" s="179" t="s">
        <v>3</v>
      </c>
      <c r="N102" s="180" t="s">
        <v>43</v>
      </c>
      <c r="O102" s="71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3" t="s">
        <v>163</v>
      </c>
      <c r="AT102" s="183" t="s">
        <v>158</v>
      </c>
      <c r="AU102" s="183" t="s">
        <v>82</v>
      </c>
      <c r="AY102" s="18" t="s">
        <v>156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8" t="s">
        <v>80</v>
      </c>
      <c r="BK102" s="184">
        <f>ROUND(I102*H102,2)</f>
        <v>0</v>
      </c>
      <c r="BL102" s="18" t="s">
        <v>163</v>
      </c>
      <c r="BM102" s="183" t="s">
        <v>1100</v>
      </c>
    </row>
    <row r="103" s="2" customFormat="1">
      <c r="A103" s="37"/>
      <c r="B103" s="38"/>
      <c r="C103" s="37"/>
      <c r="D103" s="185" t="s">
        <v>165</v>
      </c>
      <c r="E103" s="37"/>
      <c r="F103" s="186" t="s">
        <v>451</v>
      </c>
      <c r="G103" s="37"/>
      <c r="H103" s="37"/>
      <c r="I103" s="187"/>
      <c r="J103" s="37"/>
      <c r="K103" s="37"/>
      <c r="L103" s="38"/>
      <c r="M103" s="188"/>
      <c r="N103" s="189"/>
      <c r="O103" s="71"/>
      <c r="P103" s="71"/>
      <c r="Q103" s="71"/>
      <c r="R103" s="71"/>
      <c r="S103" s="71"/>
      <c r="T103" s="7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165</v>
      </c>
      <c r="AU103" s="18" t="s">
        <v>82</v>
      </c>
    </row>
    <row r="104" s="2" customFormat="1">
      <c r="A104" s="37"/>
      <c r="B104" s="38"/>
      <c r="C104" s="37"/>
      <c r="D104" s="190" t="s">
        <v>167</v>
      </c>
      <c r="E104" s="37"/>
      <c r="F104" s="191" t="s">
        <v>452</v>
      </c>
      <c r="G104" s="37"/>
      <c r="H104" s="37"/>
      <c r="I104" s="187"/>
      <c r="J104" s="37"/>
      <c r="K104" s="37"/>
      <c r="L104" s="38"/>
      <c r="M104" s="188"/>
      <c r="N104" s="189"/>
      <c r="O104" s="71"/>
      <c r="P104" s="71"/>
      <c r="Q104" s="71"/>
      <c r="R104" s="71"/>
      <c r="S104" s="71"/>
      <c r="T104" s="7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167</v>
      </c>
      <c r="AU104" s="18" t="s">
        <v>82</v>
      </c>
    </row>
    <row r="105" s="13" customFormat="1">
      <c r="A105" s="13"/>
      <c r="B105" s="192"/>
      <c r="C105" s="13"/>
      <c r="D105" s="185" t="s">
        <v>169</v>
      </c>
      <c r="E105" s="193" t="s">
        <v>3</v>
      </c>
      <c r="F105" s="194" t="s">
        <v>1101</v>
      </c>
      <c r="G105" s="13"/>
      <c r="H105" s="195">
        <v>2.5230000000000001</v>
      </c>
      <c r="I105" s="196"/>
      <c r="J105" s="13"/>
      <c r="K105" s="13"/>
      <c r="L105" s="192"/>
      <c r="M105" s="197"/>
      <c r="N105" s="198"/>
      <c r="O105" s="198"/>
      <c r="P105" s="198"/>
      <c r="Q105" s="198"/>
      <c r="R105" s="198"/>
      <c r="S105" s="198"/>
      <c r="T105" s="19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93" t="s">
        <v>169</v>
      </c>
      <c r="AU105" s="193" t="s">
        <v>82</v>
      </c>
      <c r="AV105" s="13" t="s">
        <v>82</v>
      </c>
      <c r="AW105" s="13" t="s">
        <v>33</v>
      </c>
      <c r="AX105" s="13" t="s">
        <v>80</v>
      </c>
      <c r="AY105" s="193" t="s">
        <v>156</v>
      </c>
    </row>
    <row r="106" s="2" customFormat="1" ht="24.15" customHeight="1">
      <c r="A106" s="37"/>
      <c r="B106" s="171"/>
      <c r="C106" s="172" t="s">
        <v>163</v>
      </c>
      <c r="D106" s="172" t="s">
        <v>158</v>
      </c>
      <c r="E106" s="173" t="s">
        <v>1102</v>
      </c>
      <c r="F106" s="174" t="s">
        <v>1103</v>
      </c>
      <c r="G106" s="175" t="s">
        <v>383</v>
      </c>
      <c r="H106" s="176">
        <v>14.592000000000001</v>
      </c>
      <c r="I106" s="177"/>
      <c r="J106" s="178">
        <f>ROUND(I106*H106,2)</f>
        <v>0</v>
      </c>
      <c r="K106" s="174" t="s">
        <v>162</v>
      </c>
      <c r="L106" s="38"/>
      <c r="M106" s="179" t="s">
        <v>3</v>
      </c>
      <c r="N106" s="180" t="s">
        <v>43</v>
      </c>
      <c r="O106" s="71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3" t="s">
        <v>163</v>
      </c>
      <c r="AT106" s="183" t="s">
        <v>158</v>
      </c>
      <c r="AU106" s="183" t="s">
        <v>82</v>
      </c>
      <c r="AY106" s="18" t="s">
        <v>156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8" t="s">
        <v>80</v>
      </c>
      <c r="BK106" s="184">
        <f>ROUND(I106*H106,2)</f>
        <v>0</v>
      </c>
      <c r="BL106" s="18" t="s">
        <v>163</v>
      </c>
      <c r="BM106" s="183" t="s">
        <v>1104</v>
      </c>
    </row>
    <row r="107" s="2" customFormat="1">
      <c r="A107" s="37"/>
      <c r="B107" s="38"/>
      <c r="C107" s="37"/>
      <c r="D107" s="185" t="s">
        <v>165</v>
      </c>
      <c r="E107" s="37"/>
      <c r="F107" s="186" t="s">
        <v>1105</v>
      </c>
      <c r="G107" s="37"/>
      <c r="H107" s="37"/>
      <c r="I107" s="187"/>
      <c r="J107" s="37"/>
      <c r="K107" s="37"/>
      <c r="L107" s="38"/>
      <c r="M107" s="188"/>
      <c r="N107" s="189"/>
      <c r="O107" s="71"/>
      <c r="P107" s="71"/>
      <c r="Q107" s="71"/>
      <c r="R107" s="71"/>
      <c r="S107" s="71"/>
      <c r="T107" s="7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165</v>
      </c>
      <c r="AU107" s="18" t="s">
        <v>82</v>
      </c>
    </row>
    <row r="108" s="2" customFormat="1">
      <c r="A108" s="37"/>
      <c r="B108" s="38"/>
      <c r="C108" s="37"/>
      <c r="D108" s="190" t="s">
        <v>167</v>
      </c>
      <c r="E108" s="37"/>
      <c r="F108" s="191" t="s">
        <v>1106</v>
      </c>
      <c r="G108" s="37"/>
      <c r="H108" s="37"/>
      <c r="I108" s="187"/>
      <c r="J108" s="37"/>
      <c r="K108" s="37"/>
      <c r="L108" s="38"/>
      <c r="M108" s="188"/>
      <c r="N108" s="189"/>
      <c r="O108" s="71"/>
      <c r="P108" s="71"/>
      <c r="Q108" s="71"/>
      <c r="R108" s="71"/>
      <c r="S108" s="71"/>
      <c r="T108" s="7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167</v>
      </c>
      <c r="AU108" s="18" t="s">
        <v>82</v>
      </c>
    </row>
    <row r="109" s="13" customFormat="1">
      <c r="A109" s="13"/>
      <c r="B109" s="192"/>
      <c r="C109" s="13"/>
      <c r="D109" s="185" t="s">
        <v>169</v>
      </c>
      <c r="E109" s="193" t="s">
        <v>3</v>
      </c>
      <c r="F109" s="194" t="s">
        <v>1107</v>
      </c>
      <c r="G109" s="13"/>
      <c r="H109" s="195">
        <v>14.592000000000001</v>
      </c>
      <c r="I109" s="196"/>
      <c r="J109" s="13"/>
      <c r="K109" s="13"/>
      <c r="L109" s="192"/>
      <c r="M109" s="197"/>
      <c r="N109" s="198"/>
      <c r="O109" s="198"/>
      <c r="P109" s="198"/>
      <c r="Q109" s="198"/>
      <c r="R109" s="198"/>
      <c r="S109" s="198"/>
      <c r="T109" s="19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93" t="s">
        <v>169</v>
      </c>
      <c r="AU109" s="193" t="s">
        <v>82</v>
      </c>
      <c r="AV109" s="13" t="s">
        <v>82</v>
      </c>
      <c r="AW109" s="13" t="s">
        <v>33</v>
      </c>
      <c r="AX109" s="13" t="s">
        <v>80</v>
      </c>
      <c r="AY109" s="193" t="s">
        <v>156</v>
      </c>
    </row>
    <row r="110" s="2" customFormat="1" ht="24.15" customHeight="1">
      <c r="A110" s="37"/>
      <c r="B110" s="171"/>
      <c r="C110" s="172" t="s">
        <v>184</v>
      </c>
      <c r="D110" s="172" t="s">
        <v>158</v>
      </c>
      <c r="E110" s="173" t="s">
        <v>488</v>
      </c>
      <c r="F110" s="174" t="s">
        <v>489</v>
      </c>
      <c r="G110" s="175" t="s">
        <v>161</v>
      </c>
      <c r="H110" s="176">
        <v>20</v>
      </c>
      <c r="I110" s="177"/>
      <c r="J110" s="178">
        <f>ROUND(I110*H110,2)</f>
        <v>0</v>
      </c>
      <c r="K110" s="174" t="s">
        <v>162</v>
      </c>
      <c r="L110" s="38"/>
      <c r="M110" s="179" t="s">
        <v>3</v>
      </c>
      <c r="N110" s="180" t="s">
        <v>43</v>
      </c>
      <c r="O110" s="71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3" t="s">
        <v>163</v>
      </c>
      <c r="AT110" s="183" t="s">
        <v>158</v>
      </c>
      <c r="AU110" s="183" t="s">
        <v>82</v>
      </c>
      <c r="AY110" s="18" t="s">
        <v>156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8" t="s">
        <v>80</v>
      </c>
      <c r="BK110" s="184">
        <f>ROUND(I110*H110,2)</f>
        <v>0</v>
      </c>
      <c r="BL110" s="18" t="s">
        <v>163</v>
      </c>
      <c r="BM110" s="183" t="s">
        <v>1108</v>
      </c>
    </row>
    <row r="111" s="2" customFormat="1">
      <c r="A111" s="37"/>
      <c r="B111" s="38"/>
      <c r="C111" s="37"/>
      <c r="D111" s="185" t="s">
        <v>165</v>
      </c>
      <c r="E111" s="37"/>
      <c r="F111" s="186" t="s">
        <v>491</v>
      </c>
      <c r="G111" s="37"/>
      <c r="H111" s="37"/>
      <c r="I111" s="187"/>
      <c r="J111" s="37"/>
      <c r="K111" s="37"/>
      <c r="L111" s="38"/>
      <c r="M111" s="188"/>
      <c r="N111" s="189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165</v>
      </c>
      <c r="AU111" s="18" t="s">
        <v>82</v>
      </c>
    </row>
    <row r="112" s="2" customFormat="1">
      <c r="A112" s="37"/>
      <c r="B112" s="38"/>
      <c r="C112" s="37"/>
      <c r="D112" s="190" t="s">
        <v>167</v>
      </c>
      <c r="E112" s="37"/>
      <c r="F112" s="191" t="s">
        <v>492</v>
      </c>
      <c r="G112" s="37"/>
      <c r="H112" s="37"/>
      <c r="I112" s="187"/>
      <c r="J112" s="37"/>
      <c r="K112" s="37"/>
      <c r="L112" s="38"/>
      <c r="M112" s="188"/>
      <c r="N112" s="189"/>
      <c r="O112" s="71"/>
      <c r="P112" s="71"/>
      <c r="Q112" s="71"/>
      <c r="R112" s="71"/>
      <c r="S112" s="71"/>
      <c r="T112" s="72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8" t="s">
        <v>167</v>
      </c>
      <c r="AU112" s="18" t="s">
        <v>82</v>
      </c>
    </row>
    <row r="113" s="13" customFormat="1">
      <c r="A113" s="13"/>
      <c r="B113" s="192"/>
      <c r="C113" s="13"/>
      <c r="D113" s="185" t="s">
        <v>169</v>
      </c>
      <c r="E113" s="193" t="s">
        <v>3</v>
      </c>
      <c r="F113" s="194" t="s">
        <v>1109</v>
      </c>
      <c r="G113" s="13"/>
      <c r="H113" s="195">
        <v>20</v>
      </c>
      <c r="I113" s="196"/>
      <c r="J113" s="13"/>
      <c r="K113" s="13"/>
      <c r="L113" s="192"/>
      <c r="M113" s="197"/>
      <c r="N113" s="198"/>
      <c r="O113" s="198"/>
      <c r="P113" s="198"/>
      <c r="Q113" s="198"/>
      <c r="R113" s="198"/>
      <c r="S113" s="198"/>
      <c r="T113" s="19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93" t="s">
        <v>169</v>
      </c>
      <c r="AU113" s="193" t="s">
        <v>82</v>
      </c>
      <c r="AV113" s="13" t="s">
        <v>82</v>
      </c>
      <c r="AW113" s="13" t="s">
        <v>33</v>
      </c>
      <c r="AX113" s="13" t="s">
        <v>80</v>
      </c>
      <c r="AY113" s="193" t="s">
        <v>156</v>
      </c>
    </row>
    <row r="114" s="12" customFormat="1" ht="22.8" customHeight="1">
      <c r="A114" s="12"/>
      <c r="B114" s="158"/>
      <c r="C114" s="12"/>
      <c r="D114" s="159" t="s">
        <v>71</v>
      </c>
      <c r="E114" s="169" t="s">
        <v>163</v>
      </c>
      <c r="F114" s="169" t="s">
        <v>758</v>
      </c>
      <c r="G114" s="12"/>
      <c r="H114" s="12"/>
      <c r="I114" s="161"/>
      <c r="J114" s="170">
        <f>BK114</f>
        <v>0</v>
      </c>
      <c r="K114" s="12"/>
      <c r="L114" s="158"/>
      <c r="M114" s="163"/>
      <c r="N114" s="164"/>
      <c r="O114" s="164"/>
      <c r="P114" s="165">
        <f>SUM(P115:P118)</f>
        <v>0</v>
      </c>
      <c r="Q114" s="164"/>
      <c r="R114" s="165">
        <f>SUM(R115:R118)</f>
        <v>3.2384000000000004</v>
      </c>
      <c r="S114" s="164"/>
      <c r="T114" s="166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9" t="s">
        <v>80</v>
      </c>
      <c r="AT114" s="167" t="s">
        <v>71</v>
      </c>
      <c r="AU114" s="167" t="s">
        <v>80</v>
      </c>
      <c r="AY114" s="159" t="s">
        <v>156</v>
      </c>
      <c r="BK114" s="168">
        <f>SUM(BK115:BK118)</f>
        <v>0</v>
      </c>
    </row>
    <row r="115" s="2" customFormat="1" ht="33" customHeight="1">
      <c r="A115" s="37"/>
      <c r="B115" s="171"/>
      <c r="C115" s="172" t="s">
        <v>190</v>
      </c>
      <c r="D115" s="172" t="s">
        <v>158</v>
      </c>
      <c r="E115" s="173" t="s">
        <v>1110</v>
      </c>
      <c r="F115" s="174" t="s">
        <v>1111</v>
      </c>
      <c r="G115" s="175" t="s">
        <v>161</v>
      </c>
      <c r="H115" s="176">
        <v>20</v>
      </c>
      <c r="I115" s="177"/>
      <c r="J115" s="178">
        <f>ROUND(I115*H115,2)</f>
        <v>0</v>
      </c>
      <c r="K115" s="174" t="s">
        <v>162</v>
      </c>
      <c r="L115" s="38"/>
      <c r="M115" s="179" t="s">
        <v>3</v>
      </c>
      <c r="N115" s="180" t="s">
        <v>43</v>
      </c>
      <c r="O115" s="71"/>
      <c r="P115" s="181">
        <f>O115*H115</f>
        <v>0</v>
      </c>
      <c r="Q115" s="181">
        <v>0.16192000000000001</v>
      </c>
      <c r="R115" s="181">
        <f>Q115*H115</f>
        <v>3.2384000000000004</v>
      </c>
      <c r="S115" s="181">
        <v>0</v>
      </c>
      <c r="T115" s="18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3" t="s">
        <v>163</v>
      </c>
      <c r="AT115" s="183" t="s">
        <v>158</v>
      </c>
      <c r="AU115" s="183" t="s">
        <v>82</v>
      </c>
      <c r="AY115" s="18" t="s">
        <v>156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8" t="s">
        <v>80</v>
      </c>
      <c r="BK115" s="184">
        <f>ROUND(I115*H115,2)</f>
        <v>0</v>
      </c>
      <c r="BL115" s="18" t="s">
        <v>163</v>
      </c>
      <c r="BM115" s="183" t="s">
        <v>1112</v>
      </c>
    </row>
    <row r="116" s="2" customFormat="1">
      <c r="A116" s="37"/>
      <c r="B116" s="38"/>
      <c r="C116" s="37"/>
      <c r="D116" s="185" t="s">
        <v>165</v>
      </c>
      <c r="E116" s="37"/>
      <c r="F116" s="186" t="s">
        <v>1113</v>
      </c>
      <c r="G116" s="37"/>
      <c r="H116" s="37"/>
      <c r="I116" s="187"/>
      <c r="J116" s="37"/>
      <c r="K116" s="37"/>
      <c r="L116" s="38"/>
      <c r="M116" s="188"/>
      <c r="N116" s="189"/>
      <c r="O116" s="71"/>
      <c r="P116" s="71"/>
      <c r="Q116" s="71"/>
      <c r="R116" s="71"/>
      <c r="S116" s="71"/>
      <c r="T116" s="72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165</v>
      </c>
      <c r="AU116" s="18" t="s">
        <v>82</v>
      </c>
    </row>
    <row r="117" s="2" customFormat="1">
      <c r="A117" s="37"/>
      <c r="B117" s="38"/>
      <c r="C117" s="37"/>
      <c r="D117" s="190" t="s">
        <v>167</v>
      </c>
      <c r="E117" s="37"/>
      <c r="F117" s="191" t="s">
        <v>1114</v>
      </c>
      <c r="G117" s="37"/>
      <c r="H117" s="37"/>
      <c r="I117" s="187"/>
      <c r="J117" s="37"/>
      <c r="K117" s="37"/>
      <c r="L117" s="38"/>
      <c r="M117" s="188"/>
      <c r="N117" s="189"/>
      <c r="O117" s="71"/>
      <c r="P117" s="71"/>
      <c r="Q117" s="71"/>
      <c r="R117" s="71"/>
      <c r="S117" s="71"/>
      <c r="T117" s="72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167</v>
      </c>
      <c r="AU117" s="18" t="s">
        <v>82</v>
      </c>
    </row>
    <row r="118" s="13" customFormat="1">
      <c r="A118" s="13"/>
      <c r="B118" s="192"/>
      <c r="C118" s="13"/>
      <c r="D118" s="185" t="s">
        <v>169</v>
      </c>
      <c r="E118" s="193" t="s">
        <v>3</v>
      </c>
      <c r="F118" s="194" t="s">
        <v>1109</v>
      </c>
      <c r="G118" s="13"/>
      <c r="H118" s="195">
        <v>20</v>
      </c>
      <c r="I118" s="196"/>
      <c r="J118" s="13"/>
      <c r="K118" s="13"/>
      <c r="L118" s="192"/>
      <c r="M118" s="197"/>
      <c r="N118" s="198"/>
      <c r="O118" s="198"/>
      <c r="P118" s="198"/>
      <c r="Q118" s="198"/>
      <c r="R118" s="198"/>
      <c r="S118" s="198"/>
      <c r="T118" s="19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93" t="s">
        <v>169</v>
      </c>
      <c r="AU118" s="193" t="s">
        <v>82</v>
      </c>
      <c r="AV118" s="13" t="s">
        <v>82</v>
      </c>
      <c r="AW118" s="13" t="s">
        <v>33</v>
      </c>
      <c r="AX118" s="13" t="s">
        <v>80</v>
      </c>
      <c r="AY118" s="193" t="s">
        <v>156</v>
      </c>
    </row>
    <row r="119" s="12" customFormat="1" ht="22.8" customHeight="1">
      <c r="A119" s="12"/>
      <c r="B119" s="158"/>
      <c r="C119" s="12"/>
      <c r="D119" s="159" t="s">
        <v>71</v>
      </c>
      <c r="E119" s="169" t="s">
        <v>184</v>
      </c>
      <c r="F119" s="169" t="s">
        <v>525</v>
      </c>
      <c r="G119" s="12"/>
      <c r="H119" s="12"/>
      <c r="I119" s="161"/>
      <c r="J119" s="170">
        <f>BK119</f>
        <v>0</v>
      </c>
      <c r="K119" s="12"/>
      <c r="L119" s="158"/>
      <c r="M119" s="163"/>
      <c r="N119" s="164"/>
      <c r="O119" s="164"/>
      <c r="P119" s="165">
        <f>SUM(P120:P125)</f>
        <v>0</v>
      </c>
      <c r="Q119" s="164"/>
      <c r="R119" s="165">
        <f>SUM(R120:R125)</f>
        <v>12.5304</v>
      </c>
      <c r="S119" s="164"/>
      <c r="T119" s="166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80</v>
      </c>
      <c r="AT119" s="167" t="s">
        <v>71</v>
      </c>
      <c r="AU119" s="167" t="s">
        <v>80</v>
      </c>
      <c r="AY119" s="159" t="s">
        <v>156</v>
      </c>
      <c r="BK119" s="168">
        <f>SUM(BK120:BK125)</f>
        <v>0</v>
      </c>
    </row>
    <row r="120" s="2" customFormat="1" ht="24.15" customHeight="1">
      <c r="A120" s="37"/>
      <c r="B120" s="171"/>
      <c r="C120" s="172" t="s">
        <v>196</v>
      </c>
      <c r="D120" s="172" t="s">
        <v>158</v>
      </c>
      <c r="E120" s="173" t="s">
        <v>1115</v>
      </c>
      <c r="F120" s="174" t="s">
        <v>1116</v>
      </c>
      <c r="G120" s="175" t="s">
        <v>161</v>
      </c>
      <c r="H120" s="176">
        <v>20</v>
      </c>
      <c r="I120" s="177"/>
      <c r="J120" s="178">
        <f>ROUND(I120*H120,2)</f>
        <v>0</v>
      </c>
      <c r="K120" s="174" t="s">
        <v>162</v>
      </c>
      <c r="L120" s="38"/>
      <c r="M120" s="179" t="s">
        <v>3</v>
      </c>
      <c r="N120" s="180" t="s">
        <v>43</v>
      </c>
      <c r="O120" s="71"/>
      <c r="P120" s="181">
        <f>O120*H120</f>
        <v>0</v>
      </c>
      <c r="Q120" s="181">
        <v>0.14652000000000001</v>
      </c>
      <c r="R120" s="181">
        <f>Q120*H120</f>
        <v>2.9304000000000001</v>
      </c>
      <c r="S120" s="181">
        <v>0</v>
      </c>
      <c r="T120" s="18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3" t="s">
        <v>163</v>
      </c>
      <c r="AT120" s="183" t="s">
        <v>158</v>
      </c>
      <c r="AU120" s="183" t="s">
        <v>82</v>
      </c>
      <c r="AY120" s="18" t="s">
        <v>156</v>
      </c>
      <c r="BE120" s="184">
        <f>IF(N120="základní",J120,0)</f>
        <v>0</v>
      </c>
      <c r="BF120" s="184">
        <f>IF(N120="snížená",J120,0)</f>
        <v>0</v>
      </c>
      <c r="BG120" s="184">
        <f>IF(N120="zákl. přenesená",J120,0)</f>
        <v>0</v>
      </c>
      <c r="BH120" s="184">
        <f>IF(N120="sníž. přenesená",J120,0)</f>
        <v>0</v>
      </c>
      <c r="BI120" s="184">
        <f>IF(N120="nulová",J120,0)</f>
        <v>0</v>
      </c>
      <c r="BJ120" s="18" t="s">
        <v>80</v>
      </c>
      <c r="BK120" s="184">
        <f>ROUND(I120*H120,2)</f>
        <v>0</v>
      </c>
      <c r="BL120" s="18" t="s">
        <v>163</v>
      </c>
      <c r="BM120" s="183" t="s">
        <v>1117</v>
      </c>
    </row>
    <row r="121" s="2" customFormat="1">
      <c r="A121" s="37"/>
      <c r="B121" s="38"/>
      <c r="C121" s="37"/>
      <c r="D121" s="185" t="s">
        <v>165</v>
      </c>
      <c r="E121" s="37"/>
      <c r="F121" s="186" t="s">
        <v>1118</v>
      </c>
      <c r="G121" s="37"/>
      <c r="H121" s="37"/>
      <c r="I121" s="187"/>
      <c r="J121" s="37"/>
      <c r="K121" s="37"/>
      <c r="L121" s="38"/>
      <c r="M121" s="188"/>
      <c r="N121" s="189"/>
      <c r="O121" s="71"/>
      <c r="P121" s="71"/>
      <c r="Q121" s="71"/>
      <c r="R121" s="71"/>
      <c r="S121" s="71"/>
      <c r="T121" s="7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165</v>
      </c>
      <c r="AU121" s="18" t="s">
        <v>82</v>
      </c>
    </row>
    <row r="122" s="2" customFormat="1">
      <c r="A122" s="37"/>
      <c r="B122" s="38"/>
      <c r="C122" s="37"/>
      <c r="D122" s="190" t="s">
        <v>167</v>
      </c>
      <c r="E122" s="37"/>
      <c r="F122" s="191" t="s">
        <v>1119</v>
      </c>
      <c r="G122" s="37"/>
      <c r="H122" s="37"/>
      <c r="I122" s="187"/>
      <c r="J122" s="37"/>
      <c r="K122" s="37"/>
      <c r="L122" s="38"/>
      <c r="M122" s="188"/>
      <c r="N122" s="189"/>
      <c r="O122" s="71"/>
      <c r="P122" s="71"/>
      <c r="Q122" s="71"/>
      <c r="R122" s="71"/>
      <c r="S122" s="71"/>
      <c r="T122" s="72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167</v>
      </c>
      <c r="AU122" s="18" t="s">
        <v>82</v>
      </c>
    </row>
    <row r="123" s="13" customFormat="1">
      <c r="A123" s="13"/>
      <c r="B123" s="192"/>
      <c r="C123" s="13"/>
      <c r="D123" s="185" t="s">
        <v>169</v>
      </c>
      <c r="E123" s="193" t="s">
        <v>3</v>
      </c>
      <c r="F123" s="194" t="s">
        <v>1109</v>
      </c>
      <c r="G123" s="13"/>
      <c r="H123" s="195">
        <v>20</v>
      </c>
      <c r="I123" s="196"/>
      <c r="J123" s="13"/>
      <c r="K123" s="13"/>
      <c r="L123" s="192"/>
      <c r="M123" s="197"/>
      <c r="N123" s="198"/>
      <c r="O123" s="198"/>
      <c r="P123" s="198"/>
      <c r="Q123" s="198"/>
      <c r="R123" s="198"/>
      <c r="S123" s="198"/>
      <c r="T123" s="1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3" t="s">
        <v>169</v>
      </c>
      <c r="AU123" s="193" t="s">
        <v>82</v>
      </c>
      <c r="AV123" s="13" t="s">
        <v>82</v>
      </c>
      <c r="AW123" s="13" t="s">
        <v>33</v>
      </c>
      <c r="AX123" s="13" t="s">
        <v>80</v>
      </c>
      <c r="AY123" s="193" t="s">
        <v>156</v>
      </c>
    </row>
    <row r="124" s="2" customFormat="1" ht="21.75" customHeight="1">
      <c r="A124" s="37"/>
      <c r="B124" s="171"/>
      <c r="C124" s="212" t="s">
        <v>203</v>
      </c>
      <c r="D124" s="212" t="s">
        <v>443</v>
      </c>
      <c r="E124" s="213" t="s">
        <v>1120</v>
      </c>
      <c r="F124" s="214" t="s">
        <v>1121</v>
      </c>
      <c r="G124" s="215" t="s">
        <v>400</v>
      </c>
      <c r="H124" s="216">
        <v>9.5999999999999996</v>
      </c>
      <c r="I124" s="217"/>
      <c r="J124" s="218">
        <f>ROUND(I124*H124,2)</f>
        <v>0</v>
      </c>
      <c r="K124" s="214" t="s">
        <v>162</v>
      </c>
      <c r="L124" s="219"/>
      <c r="M124" s="220" t="s">
        <v>3</v>
      </c>
      <c r="N124" s="221" t="s">
        <v>43</v>
      </c>
      <c r="O124" s="71"/>
      <c r="P124" s="181">
        <f>O124*H124</f>
        <v>0</v>
      </c>
      <c r="Q124" s="181">
        <v>1</v>
      </c>
      <c r="R124" s="181">
        <f>Q124*H124</f>
        <v>9.5999999999999996</v>
      </c>
      <c r="S124" s="181">
        <v>0</v>
      </c>
      <c r="T124" s="18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3" t="s">
        <v>203</v>
      </c>
      <c r="AT124" s="183" t="s">
        <v>443</v>
      </c>
      <c r="AU124" s="183" t="s">
        <v>82</v>
      </c>
      <c r="AY124" s="18" t="s">
        <v>156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8" t="s">
        <v>80</v>
      </c>
      <c r="BK124" s="184">
        <f>ROUND(I124*H124,2)</f>
        <v>0</v>
      </c>
      <c r="BL124" s="18" t="s">
        <v>163</v>
      </c>
      <c r="BM124" s="183" t="s">
        <v>1122</v>
      </c>
    </row>
    <row r="125" s="2" customFormat="1">
      <c r="A125" s="37"/>
      <c r="B125" s="38"/>
      <c r="C125" s="37"/>
      <c r="D125" s="185" t="s">
        <v>165</v>
      </c>
      <c r="E125" s="37"/>
      <c r="F125" s="186" t="s">
        <v>1121</v>
      </c>
      <c r="G125" s="37"/>
      <c r="H125" s="37"/>
      <c r="I125" s="187"/>
      <c r="J125" s="37"/>
      <c r="K125" s="37"/>
      <c r="L125" s="38"/>
      <c r="M125" s="188"/>
      <c r="N125" s="189"/>
      <c r="O125" s="71"/>
      <c r="P125" s="71"/>
      <c r="Q125" s="71"/>
      <c r="R125" s="71"/>
      <c r="S125" s="71"/>
      <c r="T125" s="72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165</v>
      </c>
      <c r="AU125" s="18" t="s">
        <v>82</v>
      </c>
    </row>
    <row r="126" s="12" customFormat="1" ht="22.8" customHeight="1">
      <c r="A126" s="12"/>
      <c r="B126" s="158"/>
      <c r="C126" s="12"/>
      <c r="D126" s="159" t="s">
        <v>71</v>
      </c>
      <c r="E126" s="169" t="s">
        <v>209</v>
      </c>
      <c r="F126" s="169" t="s">
        <v>379</v>
      </c>
      <c r="G126" s="12"/>
      <c r="H126" s="12"/>
      <c r="I126" s="161"/>
      <c r="J126" s="170">
        <f>BK126</f>
        <v>0</v>
      </c>
      <c r="K126" s="12"/>
      <c r="L126" s="158"/>
      <c r="M126" s="163"/>
      <c r="N126" s="164"/>
      <c r="O126" s="164"/>
      <c r="P126" s="165">
        <f>SUM(P127:P155)</f>
        <v>0</v>
      </c>
      <c r="Q126" s="164"/>
      <c r="R126" s="165">
        <f>SUM(R127:R155)</f>
        <v>29.781099999999999</v>
      </c>
      <c r="S126" s="164"/>
      <c r="T126" s="166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9" t="s">
        <v>80</v>
      </c>
      <c r="AT126" s="167" t="s">
        <v>71</v>
      </c>
      <c r="AU126" s="167" t="s">
        <v>80</v>
      </c>
      <c r="AY126" s="159" t="s">
        <v>156</v>
      </c>
      <c r="BK126" s="168">
        <f>SUM(BK127:BK155)</f>
        <v>0</v>
      </c>
    </row>
    <row r="127" s="2" customFormat="1" ht="33" customHeight="1">
      <c r="A127" s="37"/>
      <c r="B127" s="171"/>
      <c r="C127" s="172" t="s">
        <v>209</v>
      </c>
      <c r="D127" s="172" t="s">
        <v>158</v>
      </c>
      <c r="E127" s="173" t="s">
        <v>1123</v>
      </c>
      <c r="F127" s="174" t="s">
        <v>1124</v>
      </c>
      <c r="G127" s="175" t="s">
        <v>173</v>
      </c>
      <c r="H127" s="176">
        <v>2</v>
      </c>
      <c r="I127" s="177"/>
      <c r="J127" s="178">
        <f>ROUND(I127*H127,2)</f>
        <v>0</v>
      </c>
      <c r="K127" s="174" t="s">
        <v>3</v>
      </c>
      <c r="L127" s="38"/>
      <c r="M127" s="179" t="s">
        <v>3</v>
      </c>
      <c r="N127" s="180" t="s">
        <v>43</v>
      </c>
      <c r="O127" s="71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3" t="s">
        <v>163</v>
      </c>
      <c r="AT127" s="183" t="s">
        <v>158</v>
      </c>
      <c r="AU127" s="183" t="s">
        <v>82</v>
      </c>
      <c r="AY127" s="18" t="s">
        <v>156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8" t="s">
        <v>80</v>
      </c>
      <c r="BK127" s="184">
        <f>ROUND(I127*H127,2)</f>
        <v>0</v>
      </c>
      <c r="BL127" s="18" t="s">
        <v>163</v>
      </c>
      <c r="BM127" s="183" t="s">
        <v>1125</v>
      </c>
    </row>
    <row r="128" s="2" customFormat="1">
      <c r="A128" s="37"/>
      <c r="B128" s="38"/>
      <c r="C128" s="37"/>
      <c r="D128" s="185" t="s">
        <v>165</v>
      </c>
      <c r="E128" s="37"/>
      <c r="F128" s="186" t="s">
        <v>1124</v>
      </c>
      <c r="G128" s="37"/>
      <c r="H128" s="37"/>
      <c r="I128" s="187"/>
      <c r="J128" s="37"/>
      <c r="K128" s="37"/>
      <c r="L128" s="38"/>
      <c r="M128" s="188"/>
      <c r="N128" s="189"/>
      <c r="O128" s="71"/>
      <c r="P128" s="71"/>
      <c r="Q128" s="71"/>
      <c r="R128" s="71"/>
      <c r="S128" s="71"/>
      <c r="T128" s="7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165</v>
      </c>
      <c r="AU128" s="18" t="s">
        <v>82</v>
      </c>
    </row>
    <row r="129" s="2" customFormat="1" ht="16.5" customHeight="1">
      <c r="A129" s="37"/>
      <c r="B129" s="171"/>
      <c r="C129" s="212" t="s">
        <v>215</v>
      </c>
      <c r="D129" s="212" t="s">
        <v>443</v>
      </c>
      <c r="E129" s="213" t="s">
        <v>1126</v>
      </c>
      <c r="F129" s="214" t="s">
        <v>1127</v>
      </c>
      <c r="G129" s="215" t="s">
        <v>173</v>
      </c>
      <c r="H129" s="216">
        <v>2</v>
      </c>
      <c r="I129" s="217"/>
      <c r="J129" s="218">
        <f>ROUND(I129*H129,2)</f>
        <v>0</v>
      </c>
      <c r="K129" s="214" t="s">
        <v>3</v>
      </c>
      <c r="L129" s="219"/>
      <c r="M129" s="220" t="s">
        <v>3</v>
      </c>
      <c r="N129" s="221" t="s">
        <v>43</v>
      </c>
      <c r="O129" s="71"/>
      <c r="P129" s="181">
        <f>O129*H129</f>
        <v>0</v>
      </c>
      <c r="Q129" s="181">
        <v>1.3799999999999999</v>
      </c>
      <c r="R129" s="181">
        <f>Q129*H129</f>
        <v>2.7599999999999998</v>
      </c>
      <c r="S129" s="181">
        <v>0</v>
      </c>
      <c r="T129" s="18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3" t="s">
        <v>203</v>
      </c>
      <c r="AT129" s="183" t="s">
        <v>443</v>
      </c>
      <c r="AU129" s="183" t="s">
        <v>82</v>
      </c>
      <c r="AY129" s="18" t="s">
        <v>156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8" t="s">
        <v>80</v>
      </c>
      <c r="BK129" s="184">
        <f>ROUND(I129*H129,2)</f>
        <v>0</v>
      </c>
      <c r="BL129" s="18" t="s">
        <v>163</v>
      </c>
      <c r="BM129" s="183" t="s">
        <v>1128</v>
      </c>
    </row>
    <row r="130" s="2" customFormat="1">
      <c r="A130" s="37"/>
      <c r="B130" s="38"/>
      <c r="C130" s="37"/>
      <c r="D130" s="185" t="s">
        <v>165</v>
      </c>
      <c r="E130" s="37"/>
      <c r="F130" s="186" t="s">
        <v>1127</v>
      </c>
      <c r="G130" s="37"/>
      <c r="H130" s="37"/>
      <c r="I130" s="187"/>
      <c r="J130" s="37"/>
      <c r="K130" s="37"/>
      <c r="L130" s="38"/>
      <c r="M130" s="188"/>
      <c r="N130" s="189"/>
      <c r="O130" s="71"/>
      <c r="P130" s="71"/>
      <c r="Q130" s="71"/>
      <c r="R130" s="71"/>
      <c r="S130" s="71"/>
      <c r="T130" s="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165</v>
      </c>
      <c r="AU130" s="18" t="s">
        <v>82</v>
      </c>
    </row>
    <row r="131" s="2" customFormat="1" ht="24.15" customHeight="1">
      <c r="A131" s="37"/>
      <c r="B131" s="171"/>
      <c r="C131" s="172" t="s">
        <v>221</v>
      </c>
      <c r="D131" s="172" t="s">
        <v>158</v>
      </c>
      <c r="E131" s="173" t="s">
        <v>1129</v>
      </c>
      <c r="F131" s="174" t="s">
        <v>1130</v>
      </c>
      <c r="G131" s="175" t="s">
        <v>173</v>
      </c>
      <c r="H131" s="176">
        <v>1</v>
      </c>
      <c r="I131" s="177"/>
      <c r="J131" s="178">
        <f>ROUND(I131*H131,2)</f>
        <v>0</v>
      </c>
      <c r="K131" s="174" t="s">
        <v>3</v>
      </c>
      <c r="L131" s="38"/>
      <c r="M131" s="179" t="s">
        <v>3</v>
      </c>
      <c r="N131" s="180" t="s">
        <v>43</v>
      </c>
      <c r="O131" s="71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3" t="s">
        <v>163</v>
      </c>
      <c r="AT131" s="183" t="s">
        <v>158</v>
      </c>
      <c r="AU131" s="183" t="s">
        <v>82</v>
      </c>
      <c r="AY131" s="18" t="s">
        <v>156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8" t="s">
        <v>80</v>
      </c>
      <c r="BK131" s="184">
        <f>ROUND(I131*H131,2)</f>
        <v>0</v>
      </c>
      <c r="BL131" s="18" t="s">
        <v>163</v>
      </c>
      <c r="BM131" s="183" t="s">
        <v>1131</v>
      </c>
    </row>
    <row r="132" s="2" customFormat="1">
      <c r="A132" s="37"/>
      <c r="B132" s="38"/>
      <c r="C132" s="37"/>
      <c r="D132" s="185" t="s">
        <v>165</v>
      </c>
      <c r="E132" s="37"/>
      <c r="F132" s="186" t="s">
        <v>1130</v>
      </c>
      <c r="G132" s="37"/>
      <c r="H132" s="37"/>
      <c r="I132" s="187"/>
      <c r="J132" s="37"/>
      <c r="K132" s="37"/>
      <c r="L132" s="38"/>
      <c r="M132" s="188"/>
      <c r="N132" s="189"/>
      <c r="O132" s="71"/>
      <c r="P132" s="71"/>
      <c r="Q132" s="71"/>
      <c r="R132" s="71"/>
      <c r="S132" s="71"/>
      <c r="T132" s="72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165</v>
      </c>
      <c r="AU132" s="18" t="s">
        <v>82</v>
      </c>
    </row>
    <row r="133" s="2" customFormat="1" ht="16.5" customHeight="1">
      <c r="A133" s="37"/>
      <c r="B133" s="171"/>
      <c r="C133" s="212" t="s">
        <v>227</v>
      </c>
      <c r="D133" s="212" t="s">
        <v>443</v>
      </c>
      <c r="E133" s="213" t="s">
        <v>1132</v>
      </c>
      <c r="F133" s="214" t="s">
        <v>1133</v>
      </c>
      <c r="G133" s="215" t="s">
        <v>173</v>
      </c>
      <c r="H133" s="216">
        <v>1</v>
      </c>
      <c r="I133" s="217"/>
      <c r="J133" s="218">
        <f>ROUND(I133*H133,2)</f>
        <v>0</v>
      </c>
      <c r="K133" s="214" t="s">
        <v>3</v>
      </c>
      <c r="L133" s="219"/>
      <c r="M133" s="220" t="s">
        <v>3</v>
      </c>
      <c r="N133" s="221" t="s">
        <v>43</v>
      </c>
      <c r="O133" s="71"/>
      <c r="P133" s="181">
        <f>O133*H133</f>
        <v>0</v>
      </c>
      <c r="Q133" s="181">
        <v>0.755</v>
      </c>
      <c r="R133" s="181">
        <f>Q133*H133</f>
        <v>0.755</v>
      </c>
      <c r="S133" s="181">
        <v>0</v>
      </c>
      <c r="T133" s="18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3" t="s">
        <v>203</v>
      </c>
      <c r="AT133" s="183" t="s">
        <v>443</v>
      </c>
      <c r="AU133" s="183" t="s">
        <v>82</v>
      </c>
      <c r="AY133" s="18" t="s">
        <v>156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8" t="s">
        <v>80</v>
      </c>
      <c r="BK133" s="184">
        <f>ROUND(I133*H133,2)</f>
        <v>0</v>
      </c>
      <c r="BL133" s="18" t="s">
        <v>163</v>
      </c>
      <c r="BM133" s="183" t="s">
        <v>1134</v>
      </c>
    </row>
    <row r="134" s="2" customFormat="1">
      <c r="A134" s="37"/>
      <c r="B134" s="38"/>
      <c r="C134" s="37"/>
      <c r="D134" s="185" t="s">
        <v>165</v>
      </c>
      <c r="E134" s="37"/>
      <c r="F134" s="186" t="s">
        <v>1133</v>
      </c>
      <c r="G134" s="37"/>
      <c r="H134" s="37"/>
      <c r="I134" s="187"/>
      <c r="J134" s="37"/>
      <c r="K134" s="37"/>
      <c r="L134" s="38"/>
      <c r="M134" s="188"/>
      <c r="N134" s="189"/>
      <c r="O134" s="71"/>
      <c r="P134" s="71"/>
      <c r="Q134" s="71"/>
      <c r="R134" s="71"/>
      <c r="S134" s="71"/>
      <c r="T134" s="72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165</v>
      </c>
      <c r="AU134" s="18" t="s">
        <v>82</v>
      </c>
    </row>
    <row r="135" s="2" customFormat="1" ht="24.15" customHeight="1">
      <c r="A135" s="37"/>
      <c r="B135" s="171"/>
      <c r="C135" s="172" t="s">
        <v>233</v>
      </c>
      <c r="D135" s="172" t="s">
        <v>158</v>
      </c>
      <c r="E135" s="173" t="s">
        <v>1135</v>
      </c>
      <c r="F135" s="174" t="s">
        <v>1136</v>
      </c>
      <c r="G135" s="175" t="s">
        <v>516</v>
      </c>
      <c r="H135" s="176">
        <v>1</v>
      </c>
      <c r="I135" s="177"/>
      <c r="J135" s="178">
        <f>ROUND(I135*H135,2)</f>
        <v>0</v>
      </c>
      <c r="K135" s="174" t="s">
        <v>162</v>
      </c>
      <c r="L135" s="38"/>
      <c r="M135" s="179" t="s">
        <v>3</v>
      </c>
      <c r="N135" s="180" t="s">
        <v>43</v>
      </c>
      <c r="O135" s="71"/>
      <c r="P135" s="181">
        <f>O135*H135</f>
        <v>0</v>
      </c>
      <c r="Q135" s="181">
        <v>0.58896999999999999</v>
      </c>
      <c r="R135" s="181">
        <f>Q135*H135</f>
        <v>0.58896999999999999</v>
      </c>
      <c r="S135" s="181">
        <v>0</v>
      </c>
      <c r="T135" s="18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3" t="s">
        <v>163</v>
      </c>
      <c r="AT135" s="183" t="s">
        <v>158</v>
      </c>
      <c r="AU135" s="183" t="s">
        <v>82</v>
      </c>
      <c r="AY135" s="18" t="s">
        <v>156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8" t="s">
        <v>80</v>
      </c>
      <c r="BK135" s="184">
        <f>ROUND(I135*H135,2)</f>
        <v>0</v>
      </c>
      <c r="BL135" s="18" t="s">
        <v>163</v>
      </c>
      <c r="BM135" s="183" t="s">
        <v>1137</v>
      </c>
    </row>
    <row r="136" s="2" customFormat="1">
      <c r="A136" s="37"/>
      <c r="B136" s="38"/>
      <c r="C136" s="37"/>
      <c r="D136" s="185" t="s">
        <v>165</v>
      </c>
      <c r="E136" s="37"/>
      <c r="F136" s="186" t="s">
        <v>1138</v>
      </c>
      <c r="G136" s="37"/>
      <c r="H136" s="37"/>
      <c r="I136" s="187"/>
      <c r="J136" s="37"/>
      <c r="K136" s="37"/>
      <c r="L136" s="38"/>
      <c r="M136" s="188"/>
      <c r="N136" s="189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165</v>
      </c>
      <c r="AU136" s="18" t="s">
        <v>82</v>
      </c>
    </row>
    <row r="137" s="2" customFormat="1">
      <c r="A137" s="37"/>
      <c r="B137" s="38"/>
      <c r="C137" s="37"/>
      <c r="D137" s="190" t="s">
        <v>167</v>
      </c>
      <c r="E137" s="37"/>
      <c r="F137" s="191" t="s">
        <v>1139</v>
      </c>
      <c r="G137" s="37"/>
      <c r="H137" s="37"/>
      <c r="I137" s="187"/>
      <c r="J137" s="37"/>
      <c r="K137" s="37"/>
      <c r="L137" s="38"/>
      <c r="M137" s="188"/>
      <c r="N137" s="189"/>
      <c r="O137" s="71"/>
      <c r="P137" s="71"/>
      <c r="Q137" s="71"/>
      <c r="R137" s="71"/>
      <c r="S137" s="71"/>
      <c r="T137" s="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167</v>
      </c>
      <c r="AU137" s="18" t="s">
        <v>82</v>
      </c>
    </row>
    <row r="138" s="2" customFormat="1" ht="16.5" customHeight="1">
      <c r="A138" s="37"/>
      <c r="B138" s="171"/>
      <c r="C138" s="212" t="s">
        <v>239</v>
      </c>
      <c r="D138" s="212" t="s">
        <v>443</v>
      </c>
      <c r="E138" s="213" t="s">
        <v>1140</v>
      </c>
      <c r="F138" s="214" t="s">
        <v>1141</v>
      </c>
      <c r="G138" s="215" t="s">
        <v>173</v>
      </c>
      <c r="H138" s="216">
        <v>1.01</v>
      </c>
      <c r="I138" s="217"/>
      <c r="J138" s="218">
        <f>ROUND(I138*H138,2)</f>
        <v>0</v>
      </c>
      <c r="K138" s="214" t="s">
        <v>3</v>
      </c>
      <c r="L138" s="219"/>
      <c r="M138" s="220" t="s">
        <v>3</v>
      </c>
      <c r="N138" s="221" t="s">
        <v>43</v>
      </c>
      <c r="O138" s="71"/>
      <c r="P138" s="181">
        <f>O138*H138</f>
        <v>0</v>
      </c>
      <c r="Q138" s="181">
        <v>0.53600000000000003</v>
      </c>
      <c r="R138" s="181">
        <f>Q138*H138</f>
        <v>0.54136000000000006</v>
      </c>
      <c r="S138" s="181">
        <v>0</v>
      </c>
      <c r="T138" s="18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3" t="s">
        <v>203</v>
      </c>
      <c r="AT138" s="183" t="s">
        <v>443</v>
      </c>
      <c r="AU138" s="183" t="s">
        <v>82</v>
      </c>
      <c r="AY138" s="18" t="s">
        <v>156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8" t="s">
        <v>80</v>
      </c>
      <c r="BK138" s="184">
        <f>ROUND(I138*H138,2)</f>
        <v>0</v>
      </c>
      <c r="BL138" s="18" t="s">
        <v>163</v>
      </c>
      <c r="BM138" s="183" t="s">
        <v>1142</v>
      </c>
    </row>
    <row r="139" s="2" customFormat="1">
      <c r="A139" s="37"/>
      <c r="B139" s="38"/>
      <c r="C139" s="37"/>
      <c r="D139" s="185" t="s">
        <v>165</v>
      </c>
      <c r="E139" s="37"/>
      <c r="F139" s="186" t="s">
        <v>1141</v>
      </c>
      <c r="G139" s="37"/>
      <c r="H139" s="37"/>
      <c r="I139" s="187"/>
      <c r="J139" s="37"/>
      <c r="K139" s="37"/>
      <c r="L139" s="38"/>
      <c r="M139" s="188"/>
      <c r="N139" s="189"/>
      <c r="O139" s="71"/>
      <c r="P139" s="71"/>
      <c r="Q139" s="71"/>
      <c r="R139" s="71"/>
      <c r="S139" s="71"/>
      <c r="T139" s="72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165</v>
      </c>
      <c r="AU139" s="18" t="s">
        <v>82</v>
      </c>
    </row>
    <row r="140" s="2" customFormat="1" ht="24.15" customHeight="1">
      <c r="A140" s="37"/>
      <c r="B140" s="171"/>
      <c r="C140" s="172" t="s">
        <v>9</v>
      </c>
      <c r="D140" s="172" t="s">
        <v>158</v>
      </c>
      <c r="E140" s="173" t="s">
        <v>1143</v>
      </c>
      <c r="F140" s="174" t="s">
        <v>1144</v>
      </c>
      <c r="G140" s="175" t="s">
        <v>516</v>
      </c>
      <c r="H140" s="176">
        <v>6</v>
      </c>
      <c r="I140" s="177"/>
      <c r="J140" s="178">
        <f>ROUND(I140*H140,2)</f>
        <v>0</v>
      </c>
      <c r="K140" s="174" t="s">
        <v>162</v>
      </c>
      <c r="L140" s="38"/>
      <c r="M140" s="179" t="s">
        <v>3</v>
      </c>
      <c r="N140" s="180" t="s">
        <v>43</v>
      </c>
      <c r="O140" s="71"/>
      <c r="P140" s="181">
        <f>O140*H140</f>
        <v>0</v>
      </c>
      <c r="Q140" s="181">
        <v>0.88534999999999997</v>
      </c>
      <c r="R140" s="181">
        <f>Q140*H140</f>
        <v>5.3121</v>
      </c>
      <c r="S140" s="181">
        <v>0</v>
      </c>
      <c r="T140" s="18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3" t="s">
        <v>163</v>
      </c>
      <c r="AT140" s="183" t="s">
        <v>158</v>
      </c>
      <c r="AU140" s="183" t="s">
        <v>82</v>
      </c>
      <c r="AY140" s="18" t="s">
        <v>156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8" t="s">
        <v>80</v>
      </c>
      <c r="BK140" s="184">
        <f>ROUND(I140*H140,2)</f>
        <v>0</v>
      </c>
      <c r="BL140" s="18" t="s">
        <v>163</v>
      </c>
      <c r="BM140" s="183" t="s">
        <v>1145</v>
      </c>
    </row>
    <row r="141" s="2" customFormat="1">
      <c r="A141" s="37"/>
      <c r="B141" s="38"/>
      <c r="C141" s="37"/>
      <c r="D141" s="185" t="s">
        <v>165</v>
      </c>
      <c r="E141" s="37"/>
      <c r="F141" s="186" t="s">
        <v>1146</v>
      </c>
      <c r="G141" s="37"/>
      <c r="H141" s="37"/>
      <c r="I141" s="187"/>
      <c r="J141" s="37"/>
      <c r="K141" s="37"/>
      <c r="L141" s="38"/>
      <c r="M141" s="188"/>
      <c r="N141" s="189"/>
      <c r="O141" s="71"/>
      <c r="P141" s="71"/>
      <c r="Q141" s="71"/>
      <c r="R141" s="71"/>
      <c r="S141" s="71"/>
      <c r="T141" s="72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165</v>
      </c>
      <c r="AU141" s="18" t="s">
        <v>82</v>
      </c>
    </row>
    <row r="142" s="2" customFormat="1">
      <c r="A142" s="37"/>
      <c r="B142" s="38"/>
      <c r="C142" s="37"/>
      <c r="D142" s="190" t="s">
        <v>167</v>
      </c>
      <c r="E142" s="37"/>
      <c r="F142" s="191" t="s">
        <v>1147</v>
      </c>
      <c r="G142" s="37"/>
      <c r="H142" s="37"/>
      <c r="I142" s="187"/>
      <c r="J142" s="37"/>
      <c r="K142" s="37"/>
      <c r="L142" s="38"/>
      <c r="M142" s="188"/>
      <c r="N142" s="189"/>
      <c r="O142" s="71"/>
      <c r="P142" s="71"/>
      <c r="Q142" s="71"/>
      <c r="R142" s="71"/>
      <c r="S142" s="71"/>
      <c r="T142" s="7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167</v>
      </c>
      <c r="AU142" s="18" t="s">
        <v>82</v>
      </c>
    </row>
    <row r="143" s="2" customFormat="1" ht="16.5" customHeight="1">
      <c r="A143" s="37"/>
      <c r="B143" s="171"/>
      <c r="C143" s="212" t="s">
        <v>250</v>
      </c>
      <c r="D143" s="212" t="s">
        <v>443</v>
      </c>
      <c r="E143" s="213" t="s">
        <v>1148</v>
      </c>
      <c r="F143" s="214" t="s">
        <v>1149</v>
      </c>
      <c r="G143" s="215" t="s">
        <v>173</v>
      </c>
      <c r="H143" s="216">
        <v>6.0599999999999996</v>
      </c>
      <c r="I143" s="217"/>
      <c r="J143" s="218">
        <f>ROUND(I143*H143,2)</f>
        <v>0</v>
      </c>
      <c r="K143" s="214" t="s">
        <v>3</v>
      </c>
      <c r="L143" s="219"/>
      <c r="M143" s="220" t="s">
        <v>3</v>
      </c>
      <c r="N143" s="221" t="s">
        <v>43</v>
      </c>
      <c r="O143" s="71"/>
      <c r="P143" s="181">
        <f>O143*H143</f>
        <v>0</v>
      </c>
      <c r="Q143" s="181">
        <v>1.5</v>
      </c>
      <c r="R143" s="181">
        <f>Q143*H143</f>
        <v>9.0899999999999999</v>
      </c>
      <c r="S143" s="181">
        <v>0</v>
      </c>
      <c r="T143" s="18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3" t="s">
        <v>203</v>
      </c>
      <c r="AT143" s="183" t="s">
        <v>443</v>
      </c>
      <c r="AU143" s="183" t="s">
        <v>82</v>
      </c>
      <c r="AY143" s="18" t="s">
        <v>156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8" t="s">
        <v>80</v>
      </c>
      <c r="BK143" s="184">
        <f>ROUND(I143*H143,2)</f>
        <v>0</v>
      </c>
      <c r="BL143" s="18" t="s">
        <v>163</v>
      </c>
      <c r="BM143" s="183" t="s">
        <v>1150</v>
      </c>
    </row>
    <row r="144" s="2" customFormat="1">
      <c r="A144" s="37"/>
      <c r="B144" s="38"/>
      <c r="C144" s="37"/>
      <c r="D144" s="185" t="s">
        <v>165</v>
      </c>
      <c r="E144" s="37"/>
      <c r="F144" s="186" t="s">
        <v>1149</v>
      </c>
      <c r="G144" s="37"/>
      <c r="H144" s="37"/>
      <c r="I144" s="187"/>
      <c r="J144" s="37"/>
      <c r="K144" s="37"/>
      <c r="L144" s="38"/>
      <c r="M144" s="188"/>
      <c r="N144" s="189"/>
      <c r="O144" s="71"/>
      <c r="P144" s="71"/>
      <c r="Q144" s="71"/>
      <c r="R144" s="71"/>
      <c r="S144" s="71"/>
      <c r="T144" s="7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165</v>
      </c>
      <c r="AU144" s="18" t="s">
        <v>82</v>
      </c>
    </row>
    <row r="145" s="2" customFormat="1" ht="24.15" customHeight="1">
      <c r="A145" s="37"/>
      <c r="B145" s="171"/>
      <c r="C145" s="172" t="s">
        <v>256</v>
      </c>
      <c r="D145" s="172" t="s">
        <v>158</v>
      </c>
      <c r="E145" s="173" t="s">
        <v>1151</v>
      </c>
      <c r="F145" s="174" t="s">
        <v>1152</v>
      </c>
      <c r="G145" s="175" t="s">
        <v>516</v>
      </c>
      <c r="H145" s="176">
        <v>19</v>
      </c>
      <c r="I145" s="177"/>
      <c r="J145" s="178">
        <f>ROUND(I145*H145,2)</f>
        <v>0</v>
      </c>
      <c r="K145" s="174" t="s">
        <v>162</v>
      </c>
      <c r="L145" s="38"/>
      <c r="M145" s="179" t="s">
        <v>3</v>
      </c>
      <c r="N145" s="180" t="s">
        <v>43</v>
      </c>
      <c r="O145" s="71"/>
      <c r="P145" s="181">
        <f>O145*H145</f>
        <v>0</v>
      </c>
      <c r="Q145" s="181">
        <v>0.32252999999999998</v>
      </c>
      <c r="R145" s="181">
        <f>Q145*H145</f>
        <v>6.1280699999999992</v>
      </c>
      <c r="S145" s="181">
        <v>0</v>
      </c>
      <c r="T145" s="18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3" t="s">
        <v>163</v>
      </c>
      <c r="AT145" s="183" t="s">
        <v>158</v>
      </c>
      <c r="AU145" s="183" t="s">
        <v>82</v>
      </c>
      <c r="AY145" s="18" t="s">
        <v>156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8" t="s">
        <v>80</v>
      </c>
      <c r="BK145" s="184">
        <f>ROUND(I145*H145,2)</f>
        <v>0</v>
      </c>
      <c r="BL145" s="18" t="s">
        <v>163</v>
      </c>
      <c r="BM145" s="183" t="s">
        <v>1153</v>
      </c>
    </row>
    <row r="146" s="2" customFormat="1">
      <c r="A146" s="37"/>
      <c r="B146" s="38"/>
      <c r="C146" s="37"/>
      <c r="D146" s="185" t="s">
        <v>165</v>
      </c>
      <c r="E146" s="37"/>
      <c r="F146" s="186" t="s">
        <v>1154</v>
      </c>
      <c r="G146" s="37"/>
      <c r="H146" s="37"/>
      <c r="I146" s="187"/>
      <c r="J146" s="37"/>
      <c r="K146" s="37"/>
      <c r="L146" s="38"/>
      <c r="M146" s="188"/>
      <c r="N146" s="189"/>
      <c r="O146" s="71"/>
      <c r="P146" s="71"/>
      <c r="Q146" s="71"/>
      <c r="R146" s="71"/>
      <c r="S146" s="71"/>
      <c r="T146" s="7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165</v>
      </c>
      <c r="AU146" s="18" t="s">
        <v>82</v>
      </c>
    </row>
    <row r="147" s="2" customFormat="1">
      <c r="A147" s="37"/>
      <c r="B147" s="38"/>
      <c r="C147" s="37"/>
      <c r="D147" s="190" t="s">
        <v>167</v>
      </c>
      <c r="E147" s="37"/>
      <c r="F147" s="191" t="s">
        <v>1155</v>
      </c>
      <c r="G147" s="37"/>
      <c r="H147" s="37"/>
      <c r="I147" s="187"/>
      <c r="J147" s="37"/>
      <c r="K147" s="37"/>
      <c r="L147" s="38"/>
      <c r="M147" s="188"/>
      <c r="N147" s="189"/>
      <c r="O147" s="71"/>
      <c r="P147" s="71"/>
      <c r="Q147" s="71"/>
      <c r="R147" s="71"/>
      <c r="S147" s="71"/>
      <c r="T147" s="72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167</v>
      </c>
      <c r="AU147" s="18" t="s">
        <v>82</v>
      </c>
    </row>
    <row r="148" s="13" customFormat="1">
      <c r="A148" s="13"/>
      <c r="B148" s="192"/>
      <c r="C148" s="13"/>
      <c r="D148" s="185" t="s">
        <v>169</v>
      </c>
      <c r="E148" s="193" t="s">
        <v>3</v>
      </c>
      <c r="F148" s="194" t="s">
        <v>1156</v>
      </c>
      <c r="G148" s="13"/>
      <c r="H148" s="195">
        <v>19</v>
      </c>
      <c r="I148" s="196"/>
      <c r="J148" s="13"/>
      <c r="K148" s="13"/>
      <c r="L148" s="192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169</v>
      </c>
      <c r="AU148" s="193" t="s">
        <v>82</v>
      </c>
      <c r="AV148" s="13" t="s">
        <v>82</v>
      </c>
      <c r="AW148" s="13" t="s">
        <v>33</v>
      </c>
      <c r="AX148" s="13" t="s">
        <v>80</v>
      </c>
      <c r="AY148" s="193" t="s">
        <v>156</v>
      </c>
    </row>
    <row r="149" s="2" customFormat="1" ht="16.5" customHeight="1">
      <c r="A149" s="37"/>
      <c r="B149" s="171"/>
      <c r="C149" s="212" t="s">
        <v>262</v>
      </c>
      <c r="D149" s="212" t="s">
        <v>443</v>
      </c>
      <c r="E149" s="213" t="s">
        <v>1157</v>
      </c>
      <c r="F149" s="214" t="s">
        <v>1158</v>
      </c>
      <c r="G149" s="215" t="s">
        <v>516</v>
      </c>
      <c r="H149" s="216">
        <v>19.190000000000001</v>
      </c>
      <c r="I149" s="217"/>
      <c r="J149" s="218">
        <f>ROUND(I149*H149,2)</f>
        <v>0</v>
      </c>
      <c r="K149" s="214" t="s">
        <v>162</v>
      </c>
      <c r="L149" s="219"/>
      <c r="M149" s="220" t="s">
        <v>3</v>
      </c>
      <c r="N149" s="221" t="s">
        <v>43</v>
      </c>
      <c r="O149" s="71"/>
      <c r="P149" s="181">
        <f>O149*H149</f>
        <v>0</v>
      </c>
      <c r="Q149" s="181">
        <v>0.23999999999999999</v>
      </c>
      <c r="R149" s="181">
        <f>Q149*H149</f>
        <v>4.6055999999999999</v>
      </c>
      <c r="S149" s="181">
        <v>0</v>
      </c>
      <c r="T149" s="18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3" t="s">
        <v>203</v>
      </c>
      <c r="AT149" s="183" t="s">
        <v>443</v>
      </c>
      <c r="AU149" s="183" t="s">
        <v>82</v>
      </c>
      <c r="AY149" s="18" t="s">
        <v>156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8" t="s">
        <v>80</v>
      </c>
      <c r="BK149" s="184">
        <f>ROUND(I149*H149,2)</f>
        <v>0</v>
      </c>
      <c r="BL149" s="18" t="s">
        <v>163</v>
      </c>
      <c r="BM149" s="183" t="s">
        <v>1159</v>
      </c>
    </row>
    <row r="150" s="2" customFormat="1">
      <c r="A150" s="37"/>
      <c r="B150" s="38"/>
      <c r="C150" s="37"/>
      <c r="D150" s="185" t="s">
        <v>165</v>
      </c>
      <c r="E150" s="37"/>
      <c r="F150" s="186" t="s">
        <v>1158</v>
      </c>
      <c r="G150" s="37"/>
      <c r="H150" s="37"/>
      <c r="I150" s="187"/>
      <c r="J150" s="37"/>
      <c r="K150" s="37"/>
      <c r="L150" s="38"/>
      <c r="M150" s="188"/>
      <c r="N150" s="189"/>
      <c r="O150" s="71"/>
      <c r="P150" s="71"/>
      <c r="Q150" s="71"/>
      <c r="R150" s="71"/>
      <c r="S150" s="71"/>
      <c r="T150" s="7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165</v>
      </c>
      <c r="AU150" s="18" t="s">
        <v>82</v>
      </c>
    </row>
    <row r="151" s="13" customFormat="1">
      <c r="A151" s="13"/>
      <c r="B151" s="192"/>
      <c r="C151" s="13"/>
      <c r="D151" s="185" t="s">
        <v>169</v>
      </c>
      <c r="E151" s="193" t="s">
        <v>3</v>
      </c>
      <c r="F151" s="194" t="s">
        <v>1160</v>
      </c>
      <c r="G151" s="13"/>
      <c r="H151" s="195">
        <v>19.190000000000001</v>
      </c>
      <c r="I151" s="196"/>
      <c r="J151" s="13"/>
      <c r="K151" s="13"/>
      <c r="L151" s="192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3" t="s">
        <v>169</v>
      </c>
      <c r="AU151" s="193" t="s">
        <v>82</v>
      </c>
      <c r="AV151" s="13" t="s">
        <v>82</v>
      </c>
      <c r="AW151" s="13" t="s">
        <v>33</v>
      </c>
      <c r="AX151" s="13" t="s">
        <v>80</v>
      </c>
      <c r="AY151" s="193" t="s">
        <v>156</v>
      </c>
    </row>
    <row r="152" s="2" customFormat="1" ht="24.15" customHeight="1">
      <c r="A152" s="37"/>
      <c r="B152" s="171"/>
      <c r="C152" s="172" t="s">
        <v>268</v>
      </c>
      <c r="D152" s="172" t="s">
        <v>158</v>
      </c>
      <c r="E152" s="173" t="s">
        <v>1161</v>
      </c>
      <c r="F152" s="174" t="s">
        <v>1162</v>
      </c>
      <c r="G152" s="175" t="s">
        <v>161</v>
      </c>
      <c r="H152" s="176">
        <v>20</v>
      </c>
      <c r="I152" s="177"/>
      <c r="J152" s="178">
        <f>ROUND(I152*H152,2)</f>
        <v>0</v>
      </c>
      <c r="K152" s="174" t="s">
        <v>162</v>
      </c>
      <c r="L152" s="38"/>
      <c r="M152" s="179" t="s">
        <v>3</v>
      </c>
      <c r="N152" s="180" t="s">
        <v>43</v>
      </c>
      <c r="O152" s="7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3" t="s">
        <v>163</v>
      </c>
      <c r="AT152" s="183" t="s">
        <v>158</v>
      </c>
      <c r="AU152" s="183" t="s">
        <v>82</v>
      </c>
      <c r="AY152" s="18" t="s">
        <v>156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8" t="s">
        <v>80</v>
      </c>
      <c r="BK152" s="184">
        <f>ROUND(I152*H152,2)</f>
        <v>0</v>
      </c>
      <c r="BL152" s="18" t="s">
        <v>163</v>
      </c>
      <c r="BM152" s="183" t="s">
        <v>1163</v>
      </c>
    </row>
    <row r="153" s="2" customFormat="1">
      <c r="A153" s="37"/>
      <c r="B153" s="38"/>
      <c r="C153" s="37"/>
      <c r="D153" s="185" t="s">
        <v>165</v>
      </c>
      <c r="E153" s="37"/>
      <c r="F153" s="186" t="s">
        <v>1164</v>
      </c>
      <c r="G153" s="37"/>
      <c r="H153" s="37"/>
      <c r="I153" s="187"/>
      <c r="J153" s="37"/>
      <c r="K153" s="37"/>
      <c r="L153" s="38"/>
      <c r="M153" s="188"/>
      <c r="N153" s="189"/>
      <c r="O153" s="71"/>
      <c r="P153" s="71"/>
      <c r="Q153" s="71"/>
      <c r="R153" s="71"/>
      <c r="S153" s="71"/>
      <c r="T153" s="7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165</v>
      </c>
      <c r="AU153" s="18" t="s">
        <v>82</v>
      </c>
    </row>
    <row r="154" s="2" customFormat="1">
      <c r="A154" s="37"/>
      <c r="B154" s="38"/>
      <c r="C154" s="37"/>
      <c r="D154" s="190" t="s">
        <v>167</v>
      </c>
      <c r="E154" s="37"/>
      <c r="F154" s="191" t="s">
        <v>1165</v>
      </c>
      <c r="G154" s="37"/>
      <c r="H154" s="37"/>
      <c r="I154" s="187"/>
      <c r="J154" s="37"/>
      <c r="K154" s="37"/>
      <c r="L154" s="38"/>
      <c r="M154" s="188"/>
      <c r="N154" s="189"/>
      <c r="O154" s="71"/>
      <c r="P154" s="71"/>
      <c r="Q154" s="71"/>
      <c r="R154" s="71"/>
      <c r="S154" s="71"/>
      <c r="T154" s="72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167</v>
      </c>
      <c r="AU154" s="18" t="s">
        <v>82</v>
      </c>
    </row>
    <row r="155" s="13" customFormat="1">
      <c r="A155" s="13"/>
      <c r="B155" s="192"/>
      <c r="C155" s="13"/>
      <c r="D155" s="185" t="s">
        <v>169</v>
      </c>
      <c r="E155" s="193" t="s">
        <v>3</v>
      </c>
      <c r="F155" s="194" t="s">
        <v>1166</v>
      </c>
      <c r="G155" s="13"/>
      <c r="H155" s="195">
        <v>20</v>
      </c>
      <c r="I155" s="196"/>
      <c r="J155" s="13"/>
      <c r="K155" s="13"/>
      <c r="L155" s="192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169</v>
      </c>
      <c r="AU155" s="193" t="s">
        <v>82</v>
      </c>
      <c r="AV155" s="13" t="s">
        <v>82</v>
      </c>
      <c r="AW155" s="13" t="s">
        <v>33</v>
      </c>
      <c r="AX155" s="13" t="s">
        <v>80</v>
      </c>
      <c r="AY155" s="193" t="s">
        <v>156</v>
      </c>
    </row>
    <row r="156" s="12" customFormat="1" ht="22.8" customHeight="1">
      <c r="A156" s="12"/>
      <c r="B156" s="158"/>
      <c r="C156" s="12"/>
      <c r="D156" s="159" t="s">
        <v>71</v>
      </c>
      <c r="E156" s="169" t="s">
        <v>626</v>
      </c>
      <c r="F156" s="169" t="s">
        <v>627</v>
      </c>
      <c r="G156" s="12"/>
      <c r="H156" s="12"/>
      <c r="I156" s="161"/>
      <c r="J156" s="170">
        <f>BK156</f>
        <v>0</v>
      </c>
      <c r="K156" s="12"/>
      <c r="L156" s="158"/>
      <c r="M156" s="163"/>
      <c r="N156" s="164"/>
      <c r="O156" s="164"/>
      <c r="P156" s="165">
        <f>SUM(P157:P159)</f>
        <v>0</v>
      </c>
      <c r="Q156" s="164"/>
      <c r="R156" s="165">
        <f>SUM(R157:R159)</f>
        <v>0</v>
      </c>
      <c r="S156" s="164"/>
      <c r="T156" s="166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9" t="s">
        <v>80</v>
      </c>
      <c r="AT156" s="167" t="s">
        <v>71</v>
      </c>
      <c r="AU156" s="167" t="s">
        <v>80</v>
      </c>
      <c r="AY156" s="159" t="s">
        <v>156</v>
      </c>
      <c r="BK156" s="168">
        <f>SUM(BK157:BK159)</f>
        <v>0</v>
      </c>
    </row>
    <row r="157" s="2" customFormat="1" ht="33" customHeight="1">
      <c r="A157" s="37"/>
      <c r="B157" s="171"/>
      <c r="C157" s="172" t="s">
        <v>274</v>
      </c>
      <c r="D157" s="172" t="s">
        <v>158</v>
      </c>
      <c r="E157" s="173" t="s">
        <v>628</v>
      </c>
      <c r="F157" s="174" t="s">
        <v>629</v>
      </c>
      <c r="G157" s="175" t="s">
        <v>400</v>
      </c>
      <c r="H157" s="176">
        <v>39.738</v>
      </c>
      <c r="I157" s="177"/>
      <c r="J157" s="178">
        <f>ROUND(I157*H157,2)</f>
        <v>0</v>
      </c>
      <c r="K157" s="174" t="s">
        <v>162</v>
      </c>
      <c r="L157" s="38"/>
      <c r="M157" s="179" t="s">
        <v>3</v>
      </c>
      <c r="N157" s="180" t="s">
        <v>43</v>
      </c>
      <c r="O157" s="7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3" t="s">
        <v>163</v>
      </c>
      <c r="AT157" s="183" t="s">
        <v>158</v>
      </c>
      <c r="AU157" s="183" t="s">
        <v>82</v>
      </c>
      <c r="AY157" s="18" t="s">
        <v>156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8" t="s">
        <v>80</v>
      </c>
      <c r="BK157" s="184">
        <f>ROUND(I157*H157,2)</f>
        <v>0</v>
      </c>
      <c r="BL157" s="18" t="s">
        <v>163</v>
      </c>
      <c r="BM157" s="183" t="s">
        <v>1167</v>
      </c>
    </row>
    <row r="158" s="2" customFormat="1">
      <c r="A158" s="37"/>
      <c r="B158" s="38"/>
      <c r="C158" s="37"/>
      <c r="D158" s="185" t="s">
        <v>165</v>
      </c>
      <c r="E158" s="37"/>
      <c r="F158" s="186" t="s">
        <v>631</v>
      </c>
      <c r="G158" s="37"/>
      <c r="H158" s="37"/>
      <c r="I158" s="187"/>
      <c r="J158" s="37"/>
      <c r="K158" s="37"/>
      <c r="L158" s="38"/>
      <c r="M158" s="188"/>
      <c r="N158" s="189"/>
      <c r="O158" s="71"/>
      <c r="P158" s="71"/>
      <c r="Q158" s="71"/>
      <c r="R158" s="71"/>
      <c r="S158" s="71"/>
      <c r="T158" s="72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165</v>
      </c>
      <c r="AU158" s="18" t="s">
        <v>82</v>
      </c>
    </row>
    <row r="159" s="2" customFormat="1">
      <c r="A159" s="37"/>
      <c r="B159" s="38"/>
      <c r="C159" s="37"/>
      <c r="D159" s="190" t="s">
        <v>167</v>
      </c>
      <c r="E159" s="37"/>
      <c r="F159" s="191" t="s">
        <v>632</v>
      </c>
      <c r="G159" s="37"/>
      <c r="H159" s="37"/>
      <c r="I159" s="187"/>
      <c r="J159" s="37"/>
      <c r="K159" s="37"/>
      <c r="L159" s="38"/>
      <c r="M159" s="222"/>
      <c r="N159" s="223"/>
      <c r="O159" s="224"/>
      <c r="P159" s="224"/>
      <c r="Q159" s="224"/>
      <c r="R159" s="224"/>
      <c r="S159" s="224"/>
      <c r="T159" s="225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167</v>
      </c>
      <c r="AU159" s="18" t="s">
        <v>82</v>
      </c>
    </row>
    <row r="160" s="2" customFormat="1" ht="6.96" customHeight="1">
      <c r="A160" s="37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8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</sheetData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13105113"/>
    <hyperlink ref="F100" r:id="rId2" display="https://podminky.urs.cz/item/CS_URS_2022_02/132251253"/>
    <hyperlink ref="F104" r:id="rId3" display="https://podminky.urs.cz/item/CS_URS_2022_02/162751117"/>
    <hyperlink ref="F108" r:id="rId4" display="https://podminky.urs.cz/item/CS_URS_2022_02/175151101"/>
    <hyperlink ref="F112" r:id="rId5" display="https://podminky.urs.cz/item/CS_URS_2022_02/181951111"/>
    <hyperlink ref="F117" r:id="rId6" display="https://podminky.urs.cz/item/CS_URS_2022_02/451577877"/>
    <hyperlink ref="F122" r:id="rId7" display="https://podminky.urs.cz/item/CS_URS_2022_02/594411112"/>
    <hyperlink ref="F137" r:id="rId8" display="https://podminky.urs.cz/item/CS_URS_2022_02/919521110"/>
    <hyperlink ref="F142" r:id="rId9" display="https://podminky.urs.cz/item/CS_URS_2022_02/919521140"/>
    <hyperlink ref="F147" r:id="rId10" display="https://podminky.urs.cz/item/CS_URS_2022_02/935112311"/>
    <hyperlink ref="F154" r:id="rId11" display="https://podminky.urs.cz/item/CS_URS_2022_02/979054442"/>
    <hyperlink ref="F159" r:id="rId12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1085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1168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22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430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1087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ROUND(J87,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ROUND((SUM(BE87:BE97)),  2)</f>
        <v>0</v>
      </c>
      <c r="G35" s="37"/>
      <c r="H35" s="37"/>
      <c r="I35" s="130">
        <v>0.20999999999999999</v>
      </c>
      <c r="J35" s="129">
        <f>ROUND(((SUM(BE87:BE97))*I35),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ROUND((SUM(BF87:BF97)),  2)</f>
        <v>0</v>
      </c>
      <c r="G36" s="37"/>
      <c r="H36" s="37"/>
      <c r="I36" s="130">
        <v>0.14999999999999999</v>
      </c>
      <c r="J36" s="129">
        <f>ROUND(((SUM(BF87:BF97))*I36),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ROUND((SUM(BG87:BG97)),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ROUND((SUM(BH87:BH97)),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ROUND((SUM(BI87:BI97)),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1085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301b - nepřímé náklady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>Šluknov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VPH s.r.o.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ing.Žílová Helena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J87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137</v>
      </c>
      <c r="E64" s="142"/>
      <c r="F64" s="142"/>
      <c r="G64" s="142"/>
      <c r="H64" s="142"/>
      <c r="I64" s="142"/>
      <c r="J64" s="143">
        <f>J88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138</v>
      </c>
      <c r="E65" s="146"/>
      <c r="F65" s="146"/>
      <c r="G65" s="146"/>
      <c r="H65" s="146"/>
      <c r="I65" s="146"/>
      <c r="J65" s="147">
        <f>J89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7"/>
      <c r="D66" s="37"/>
      <c r="E66" s="37"/>
      <c r="F66" s="37"/>
      <c r="G66" s="37"/>
      <c r="H66" s="37"/>
      <c r="I66" s="37"/>
      <c r="J66" s="37"/>
      <c r="K66" s="37"/>
      <c r="L66" s="12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2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141</v>
      </c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122" t="str">
        <f>E7</f>
        <v>Cyklostezka Šluknov - Fukov I. etapa (2022)</v>
      </c>
      <c r="F75" s="31"/>
      <c r="G75" s="31"/>
      <c r="H75" s="31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1"/>
      <c r="C76" s="31" t="s">
        <v>130</v>
      </c>
      <c r="L76" s="21"/>
    </row>
    <row r="77" s="2" customFormat="1" ht="16.5" customHeight="1">
      <c r="A77" s="37"/>
      <c r="B77" s="38"/>
      <c r="C77" s="37"/>
      <c r="D77" s="37"/>
      <c r="E77" s="122" t="s">
        <v>1085</v>
      </c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428</v>
      </c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61" t="str">
        <f>E11</f>
        <v>301b - nepřímé náklady</v>
      </c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7"/>
      <c r="E81" s="37"/>
      <c r="F81" s="26" t="str">
        <f>F14</f>
        <v>Šluknov</v>
      </c>
      <c r="G81" s="37"/>
      <c r="H81" s="37"/>
      <c r="I81" s="31" t="s">
        <v>23</v>
      </c>
      <c r="J81" s="63" t="str">
        <f>IF(J14="","",J14)</f>
        <v>16. 11. 2022</v>
      </c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7"/>
      <c r="E83" s="37"/>
      <c r="F83" s="26" t="str">
        <f>E17</f>
        <v>Město Šluknov</v>
      </c>
      <c r="G83" s="37"/>
      <c r="H83" s="37"/>
      <c r="I83" s="31" t="s">
        <v>31</v>
      </c>
      <c r="J83" s="35" t="str">
        <f>E23</f>
        <v>VPH s.r.o.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7"/>
      <c r="E84" s="37"/>
      <c r="F84" s="26" t="str">
        <f>IF(E20="","",E20)</f>
        <v>Vyplň údaj</v>
      </c>
      <c r="G84" s="37"/>
      <c r="H84" s="37"/>
      <c r="I84" s="31" t="s">
        <v>34</v>
      </c>
      <c r="J84" s="35" t="str">
        <f>E26</f>
        <v>ing.Žílová Helena</v>
      </c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48"/>
      <c r="B86" s="149"/>
      <c r="C86" s="150" t="s">
        <v>142</v>
      </c>
      <c r="D86" s="151" t="s">
        <v>57</v>
      </c>
      <c r="E86" s="151" t="s">
        <v>53</v>
      </c>
      <c r="F86" s="151" t="s">
        <v>54</v>
      </c>
      <c r="G86" s="151" t="s">
        <v>143</v>
      </c>
      <c r="H86" s="151" t="s">
        <v>144</v>
      </c>
      <c r="I86" s="151" t="s">
        <v>145</v>
      </c>
      <c r="J86" s="151" t="s">
        <v>135</v>
      </c>
      <c r="K86" s="152" t="s">
        <v>146</v>
      </c>
      <c r="L86" s="153"/>
      <c r="M86" s="79" t="s">
        <v>3</v>
      </c>
      <c r="N86" s="80" t="s">
        <v>42</v>
      </c>
      <c r="O86" s="80" t="s">
        <v>147</v>
      </c>
      <c r="P86" s="80" t="s">
        <v>148</v>
      </c>
      <c r="Q86" s="80" t="s">
        <v>149</v>
      </c>
      <c r="R86" s="80" t="s">
        <v>150</v>
      </c>
      <c r="S86" s="80" t="s">
        <v>151</v>
      </c>
      <c r="T86" s="81" t="s">
        <v>152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="2" customFormat="1" ht="22.8" customHeight="1">
      <c r="A87" s="37"/>
      <c r="B87" s="38"/>
      <c r="C87" s="86" t="s">
        <v>153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38"/>
      <c r="M87" s="82"/>
      <c r="N87" s="67"/>
      <c r="O87" s="83"/>
      <c r="P87" s="155">
        <f>P88</f>
        <v>0</v>
      </c>
      <c r="Q87" s="83"/>
      <c r="R87" s="155">
        <f>R88</f>
        <v>0</v>
      </c>
      <c r="S87" s="83"/>
      <c r="T87" s="156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71</v>
      </c>
      <c r="AU87" s="18" t="s">
        <v>136</v>
      </c>
      <c r="BK87" s="157">
        <f>BK88</f>
        <v>0</v>
      </c>
    </row>
    <row r="88" s="12" customFormat="1" ht="25.92" customHeight="1">
      <c r="A88" s="12"/>
      <c r="B88" s="158"/>
      <c r="C88" s="12"/>
      <c r="D88" s="159" t="s">
        <v>71</v>
      </c>
      <c r="E88" s="160" t="s">
        <v>154</v>
      </c>
      <c r="F88" s="160" t="s">
        <v>155</v>
      </c>
      <c r="G88" s="12"/>
      <c r="H88" s="12"/>
      <c r="I88" s="161"/>
      <c r="J88" s="162">
        <f>BK88</f>
        <v>0</v>
      </c>
      <c r="K88" s="12"/>
      <c r="L88" s="158"/>
      <c r="M88" s="163"/>
      <c r="N88" s="164"/>
      <c r="O88" s="164"/>
      <c r="P88" s="165">
        <f>P89</f>
        <v>0</v>
      </c>
      <c r="Q88" s="164"/>
      <c r="R88" s="165">
        <f>R89</f>
        <v>0</v>
      </c>
      <c r="S88" s="164"/>
      <c r="T88" s="16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9" t="s">
        <v>80</v>
      </c>
      <c r="AT88" s="167" t="s">
        <v>71</v>
      </c>
      <c r="AU88" s="167" t="s">
        <v>72</v>
      </c>
      <c r="AY88" s="159" t="s">
        <v>156</v>
      </c>
      <c r="BK88" s="168">
        <f>BK89</f>
        <v>0</v>
      </c>
    </row>
    <row r="89" s="12" customFormat="1" ht="22.8" customHeight="1">
      <c r="A89" s="12"/>
      <c r="B89" s="158"/>
      <c r="C89" s="12"/>
      <c r="D89" s="159" t="s">
        <v>71</v>
      </c>
      <c r="E89" s="169" t="s">
        <v>80</v>
      </c>
      <c r="F89" s="169" t="s">
        <v>157</v>
      </c>
      <c r="G89" s="12"/>
      <c r="H89" s="12"/>
      <c r="I89" s="161"/>
      <c r="J89" s="170">
        <f>BK89</f>
        <v>0</v>
      </c>
      <c r="K89" s="12"/>
      <c r="L89" s="158"/>
      <c r="M89" s="163"/>
      <c r="N89" s="164"/>
      <c r="O89" s="164"/>
      <c r="P89" s="165">
        <f>SUM(P90:P97)</f>
        <v>0</v>
      </c>
      <c r="Q89" s="164"/>
      <c r="R89" s="165">
        <f>SUM(R90:R97)</f>
        <v>0</v>
      </c>
      <c r="S89" s="164"/>
      <c r="T89" s="166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9" t="s">
        <v>80</v>
      </c>
      <c r="AT89" s="167" t="s">
        <v>71</v>
      </c>
      <c r="AU89" s="167" t="s">
        <v>80</v>
      </c>
      <c r="AY89" s="159" t="s">
        <v>156</v>
      </c>
      <c r="BK89" s="168">
        <f>SUM(BK90:BK97)</f>
        <v>0</v>
      </c>
    </row>
    <row r="90" s="2" customFormat="1" ht="33" customHeight="1">
      <c r="A90" s="37"/>
      <c r="B90" s="171"/>
      <c r="C90" s="172" t="s">
        <v>80</v>
      </c>
      <c r="D90" s="172" t="s">
        <v>158</v>
      </c>
      <c r="E90" s="173" t="s">
        <v>673</v>
      </c>
      <c r="F90" s="174" t="s">
        <v>674</v>
      </c>
      <c r="G90" s="175" t="s">
        <v>400</v>
      </c>
      <c r="H90" s="176">
        <v>4.1630000000000003</v>
      </c>
      <c r="I90" s="177"/>
      <c r="J90" s="178">
        <f>ROUND(I90*H90,2)</f>
        <v>0</v>
      </c>
      <c r="K90" s="174" t="s">
        <v>162</v>
      </c>
      <c r="L90" s="38"/>
      <c r="M90" s="179" t="s">
        <v>3</v>
      </c>
      <c r="N90" s="180" t="s">
        <v>43</v>
      </c>
      <c r="O90" s="71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3" t="s">
        <v>163</v>
      </c>
      <c r="AT90" s="183" t="s">
        <v>158</v>
      </c>
      <c r="AU90" s="183" t="s">
        <v>82</v>
      </c>
      <c r="AY90" s="18" t="s">
        <v>156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8" t="s">
        <v>80</v>
      </c>
      <c r="BK90" s="184">
        <f>ROUND(I90*H90,2)</f>
        <v>0</v>
      </c>
      <c r="BL90" s="18" t="s">
        <v>163</v>
      </c>
      <c r="BM90" s="183" t="s">
        <v>1169</v>
      </c>
    </row>
    <row r="91" s="2" customFormat="1">
      <c r="A91" s="37"/>
      <c r="B91" s="38"/>
      <c r="C91" s="37"/>
      <c r="D91" s="185" t="s">
        <v>165</v>
      </c>
      <c r="E91" s="37"/>
      <c r="F91" s="186" t="s">
        <v>676</v>
      </c>
      <c r="G91" s="37"/>
      <c r="H91" s="37"/>
      <c r="I91" s="187"/>
      <c r="J91" s="37"/>
      <c r="K91" s="37"/>
      <c r="L91" s="38"/>
      <c r="M91" s="188"/>
      <c r="N91" s="189"/>
      <c r="O91" s="71"/>
      <c r="P91" s="71"/>
      <c r="Q91" s="71"/>
      <c r="R91" s="71"/>
      <c r="S91" s="71"/>
      <c r="T91" s="72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165</v>
      </c>
      <c r="AU91" s="18" t="s">
        <v>82</v>
      </c>
    </row>
    <row r="92" s="2" customFormat="1">
      <c r="A92" s="37"/>
      <c r="B92" s="38"/>
      <c r="C92" s="37"/>
      <c r="D92" s="190" t="s">
        <v>167</v>
      </c>
      <c r="E92" s="37"/>
      <c r="F92" s="191" t="s">
        <v>677</v>
      </c>
      <c r="G92" s="37"/>
      <c r="H92" s="37"/>
      <c r="I92" s="187"/>
      <c r="J92" s="37"/>
      <c r="K92" s="37"/>
      <c r="L92" s="38"/>
      <c r="M92" s="188"/>
      <c r="N92" s="189"/>
      <c r="O92" s="71"/>
      <c r="P92" s="71"/>
      <c r="Q92" s="71"/>
      <c r="R92" s="71"/>
      <c r="S92" s="71"/>
      <c r="T92" s="72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8" t="s">
        <v>167</v>
      </c>
      <c r="AU92" s="18" t="s">
        <v>82</v>
      </c>
    </row>
    <row r="93" s="13" customFormat="1">
      <c r="A93" s="13"/>
      <c r="B93" s="192"/>
      <c r="C93" s="13"/>
      <c r="D93" s="185" t="s">
        <v>169</v>
      </c>
      <c r="E93" s="193" t="s">
        <v>3</v>
      </c>
      <c r="F93" s="194" t="s">
        <v>1170</v>
      </c>
      <c r="G93" s="13"/>
      <c r="H93" s="195">
        <v>4.1630000000000003</v>
      </c>
      <c r="I93" s="196"/>
      <c r="J93" s="13"/>
      <c r="K93" s="13"/>
      <c r="L93" s="192"/>
      <c r="M93" s="197"/>
      <c r="N93" s="198"/>
      <c r="O93" s="198"/>
      <c r="P93" s="198"/>
      <c r="Q93" s="198"/>
      <c r="R93" s="198"/>
      <c r="S93" s="198"/>
      <c r="T93" s="19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93" t="s">
        <v>169</v>
      </c>
      <c r="AU93" s="193" t="s">
        <v>82</v>
      </c>
      <c r="AV93" s="13" t="s">
        <v>82</v>
      </c>
      <c r="AW93" s="13" t="s">
        <v>33</v>
      </c>
      <c r="AX93" s="13" t="s">
        <v>80</v>
      </c>
      <c r="AY93" s="193" t="s">
        <v>156</v>
      </c>
    </row>
    <row r="94" s="2" customFormat="1" ht="16.5" customHeight="1">
      <c r="A94" s="37"/>
      <c r="B94" s="171"/>
      <c r="C94" s="172" t="s">
        <v>82</v>
      </c>
      <c r="D94" s="172" t="s">
        <v>158</v>
      </c>
      <c r="E94" s="173" t="s">
        <v>460</v>
      </c>
      <c r="F94" s="174" t="s">
        <v>461</v>
      </c>
      <c r="G94" s="175" t="s">
        <v>383</v>
      </c>
      <c r="H94" s="176">
        <v>2.5230000000000001</v>
      </c>
      <c r="I94" s="177"/>
      <c r="J94" s="178">
        <f>ROUND(I94*H94,2)</f>
        <v>0</v>
      </c>
      <c r="K94" s="174" t="s">
        <v>162</v>
      </c>
      <c r="L94" s="38"/>
      <c r="M94" s="179" t="s">
        <v>3</v>
      </c>
      <c r="N94" s="180" t="s">
        <v>43</v>
      </c>
      <c r="O94" s="71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3" t="s">
        <v>163</v>
      </c>
      <c r="AT94" s="183" t="s">
        <v>158</v>
      </c>
      <c r="AU94" s="183" t="s">
        <v>82</v>
      </c>
      <c r="AY94" s="18" t="s">
        <v>156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80</v>
      </c>
      <c r="BK94" s="184">
        <f>ROUND(I94*H94,2)</f>
        <v>0</v>
      </c>
      <c r="BL94" s="18" t="s">
        <v>163</v>
      </c>
      <c r="BM94" s="183" t="s">
        <v>1171</v>
      </c>
    </row>
    <row r="95" s="2" customFormat="1">
      <c r="A95" s="37"/>
      <c r="B95" s="38"/>
      <c r="C95" s="37"/>
      <c r="D95" s="185" t="s">
        <v>165</v>
      </c>
      <c r="E95" s="37"/>
      <c r="F95" s="186" t="s">
        <v>463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165</v>
      </c>
      <c r="AU95" s="18" t="s">
        <v>82</v>
      </c>
    </row>
    <row r="96" s="2" customFormat="1">
      <c r="A96" s="37"/>
      <c r="B96" s="38"/>
      <c r="C96" s="37"/>
      <c r="D96" s="190" t="s">
        <v>167</v>
      </c>
      <c r="E96" s="37"/>
      <c r="F96" s="191" t="s">
        <v>464</v>
      </c>
      <c r="G96" s="37"/>
      <c r="H96" s="37"/>
      <c r="I96" s="187"/>
      <c r="J96" s="37"/>
      <c r="K96" s="37"/>
      <c r="L96" s="38"/>
      <c r="M96" s="188"/>
      <c r="N96" s="189"/>
      <c r="O96" s="71"/>
      <c r="P96" s="71"/>
      <c r="Q96" s="71"/>
      <c r="R96" s="71"/>
      <c r="S96" s="71"/>
      <c r="T96" s="7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167</v>
      </c>
      <c r="AU96" s="18" t="s">
        <v>82</v>
      </c>
    </row>
    <row r="97" s="13" customFormat="1">
      <c r="A97" s="13"/>
      <c r="B97" s="192"/>
      <c r="C97" s="13"/>
      <c r="D97" s="185" t="s">
        <v>169</v>
      </c>
      <c r="E97" s="193" t="s">
        <v>3</v>
      </c>
      <c r="F97" s="194" t="s">
        <v>1172</v>
      </c>
      <c r="G97" s="13"/>
      <c r="H97" s="195">
        <v>2.5230000000000001</v>
      </c>
      <c r="I97" s="196"/>
      <c r="J97" s="13"/>
      <c r="K97" s="13"/>
      <c r="L97" s="192"/>
      <c r="M97" s="200"/>
      <c r="N97" s="201"/>
      <c r="O97" s="201"/>
      <c r="P97" s="201"/>
      <c r="Q97" s="201"/>
      <c r="R97" s="201"/>
      <c r="S97" s="201"/>
      <c r="T97" s="20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93" t="s">
        <v>169</v>
      </c>
      <c r="AU97" s="193" t="s">
        <v>82</v>
      </c>
      <c r="AV97" s="13" t="s">
        <v>82</v>
      </c>
      <c r="AW97" s="13" t="s">
        <v>33</v>
      </c>
      <c r="AX97" s="13" t="s">
        <v>80</v>
      </c>
      <c r="AY97" s="193" t="s">
        <v>156</v>
      </c>
    </row>
    <row r="98" s="2" customFormat="1" ht="6.96" customHeight="1">
      <c r="A98" s="37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38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autoFilter ref="C86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2_02/171201231"/>
    <hyperlink ref="F96" r:id="rId2" display="https://podminky.urs.cz/item/CS_URS_2022_02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1173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1174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132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ROUND(J87,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ROUND((SUM(BE87:BE99)),  2)</f>
        <v>0</v>
      </c>
      <c r="G35" s="37"/>
      <c r="H35" s="37"/>
      <c r="I35" s="130">
        <v>0.20999999999999999</v>
      </c>
      <c r="J35" s="129">
        <f>ROUND(((SUM(BE87:BE99))*I35),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ROUND((SUM(BF87:BF99)),  2)</f>
        <v>0</v>
      </c>
      <c r="G36" s="37"/>
      <c r="H36" s="37"/>
      <c r="I36" s="130">
        <v>0.14999999999999999</v>
      </c>
      <c r="J36" s="129">
        <f>ROUND(((SUM(BF87:BF99))*I36),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ROUND((SUM(BG87:BG99)),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ROUND((SUM(BH87:BH99)),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ROUND((SUM(BI87:BI99)),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1173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08a - VRN přímé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 xml:space="preserve"> 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J87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1175</v>
      </c>
      <c r="E64" s="142"/>
      <c r="F64" s="142"/>
      <c r="G64" s="142"/>
      <c r="H64" s="142"/>
      <c r="I64" s="142"/>
      <c r="J64" s="143">
        <f>J88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1176</v>
      </c>
      <c r="E65" s="146"/>
      <c r="F65" s="146"/>
      <c r="G65" s="146"/>
      <c r="H65" s="146"/>
      <c r="I65" s="146"/>
      <c r="J65" s="147">
        <f>J89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7"/>
      <c r="D66" s="37"/>
      <c r="E66" s="37"/>
      <c r="F66" s="37"/>
      <c r="G66" s="37"/>
      <c r="H66" s="37"/>
      <c r="I66" s="37"/>
      <c r="J66" s="37"/>
      <c r="K66" s="37"/>
      <c r="L66" s="12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2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141</v>
      </c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122" t="str">
        <f>E7</f>
        <v>Cyklostezka Šluknov - Fukov I. etapa (2022)</v>
      </c>
      <c r="F75" s="31"/>
      <c r="G75" s="31"/>
      <c r="H75" s="31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1"/>
      <c r="C76" s="31" t="s">
        <v>130</v>
      </c>
      <c r="L76" s="21"/>
    </row>
    <row r="77" s="2" customFormat="1" ht="16.5" customHeight="1">
      <c r="A77" s="37"/>
      <c r="B77" s="38"/>
      <c r="C77" s="37"/>
      <c r="D77" s="37"/>
      <c r="E77" s="122" t="s">
        <v>1173</v>
      </c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428</v>
      </c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61" t="str">
        <f>E11</f>
        <v>08a - VRN přímé výdaje</v>
      </c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7"/>
      <c r="E81" s="37"/>
      <c r="F81" s="26" t="str">
        <f>F14</f>
        <v xml:space="preserve"> </v>
      </c>
      <c r="G81" s="37"/>
      <c r="H81" s="37"/>
      <c r="I81" s="31" t="s">
        <v>23</v>
      </c>
      <c r="J81" s="63" t="str">
        <f>IF(J14="","",J14)</f>
        <v>16. 11. 2022</v>
      </c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7"/>
      <c r="E83" s="37"/>
      <c r="F83" s="26" t="str">
        <f>E17</f>
        <v>Město Šluknov</v>
      </c>
      <c r="G83" s="37"/>
      <c r="H83" s="37"/>
      <c r="I83" s="31" t="s">
        <v>31</v>
      </c>
      <c r="J83" s="35" t="str">
        <f>E23</f>
        <v>Ing. Kňákal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7"/>
      <c r="E84" s="37"/>
      <c r="F84" s="26" t="str">
        <f>IF(E20="","",E20)</f>
        <v>Vyplň údaj</v>
      </c>
      <c r="G84" s="37"/>
      <c r="H84" s="37"/>
      <c r="I84" s="31" t="s">
        <v>34</v>
      </c>
      <c r="J84" s="35" t="str">
        <f>E26</f>
        <v>J. Nešněra</v>
      </c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48"/>
      <c r="B86" s="149"/>
      <c r="C86" s="150" t="s">
        <v>142</v>
      </c>
      <c r="D86" s="151" t="s">
        <v>57</v>
      </c>
      <c r="E86" s="151" t="s">
        <v>53</v>
      </c>
      <c r="F86" s="151" t="s">
        <v>54</v>
      </c>
      <c r="G86" s="151" t="s">
        <v>143</v>
      </c>
      <c r="H86" s="151" t="s">
        <v>144</v>
      </c>
      <c r="I86" s="151" t="s">
        <v>145</v>
      </c>
      <c r="J86" s="151" t="s">
        <v>135</v>
      </c>
      <c r="K86" s="152" t="s">
        <v>146</v>
      </c>
      <c r="L86" s="153"/>
      <c r="M86" s="79" t="s">
        <v>3</v>
      </c>
      <c r="N86" s="80" t="s">
        <v>42</v>
      </c>
      <c r="O86" s="80" t="s">
        <v>147</v>
      </c>
      <c r="P86" s="80" t="s">
        <v>148</v>
      </c>
      <c r="Q86" s="80" t="s">
        <v>149</v>
      </c>
      <c r="R86" s="80" t="s">
        <v>150</v>
      </c>
      <c r="S86" s="80" t="s">
        <v>151</v>
      </c>
      <c r="T86" s="81" t="s">
        <v>152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="2" customFormat="1" ht="22.8" customHeight="1">
      <c r="A87" s="37"/>
      <c r="B87" s="38"/>
      <c r="C87" s="86" t="s">
        <v>153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38"/>
      <c r="M87" s="82"/>
      <c r="N87" s="67"/>
      <c r="O87" s="83"/>
      <c r="P87" s="155">
        <f>P88</f>
        <v>0</v>
      </c>
      <c r="Q87" s="83"/>
      <c r="R87" s="155">
        <f>R88</f>
        <v>0</v>
      </c>
      <c r="S87" s="83"/>
      <c r="T87" s="156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71</v>
      </c>
      <c r="AU87" s="18" t="s">
        <v>136</v>
      </c>
      <c r="BK87" s="157">
        <f>BK88</f>
        <v>0</v>
      </c>
    </row>
    <row r="88" s="12" customFormat="1" ht="25.92" customHeight="1">
      <c r="A88" s="12"/>
      <c r="B88" s="158"/>
      <c r="C88" s="12"/>
      <c r="D88" s="159" t="s">
        <v>71</v>
      </c>
      <c r="E88" s="160" t="s">
        <v>1177</v>
      </c>
      <c r="F88" s="160" t="s">
        <v>1178</v>
      </c>
      <c r="G88" s="12"/>
      <c r="H88" s="12"/>
      <c r="I88" s="161"/>
      <c r="J88" s="162">
        <f>BK88</f>
        <v>0</v>
      </c>
      <c r="K88" s="12"/>
      <c r="L88" s="158"/>
      <c r="M88" s="163"/>
      <c r="N88" s="164"/>
      <c r="O88" s="164"/>
      <c r="P88" s="165">
        <f>P89</f>
        <v>0</v>
      </c>
      <c r="Q88" s="164"/>
      <c r="R88" s="165">
        <f>R89</f>
        <v>0</v>
      </c>
      <c r="S88" s="164"/>
      <c r="T88" s="16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9" t="s">
        <v>184</v>
      </c>
      <c r="AT88" s="167" t="s">
        <v>71</v>
      </c>
      <c r="AU88" s="167" t="s">
        <v>72</v>
      </c>
      <c r="AY88" s="159" t="s">
        <v>156</v>
      </c>
      <c r="BK88" s="168">
        <f>BK89</f>
        <v>0</v>
      </c>
    </row>
    <row r="89" s="12" customFormat="1" ht="22.8" customHeight="1">
      <c r="A89" s="12"/>
      <c r="B89" s="158"/>
      <c r="C89" s="12"/>
      <c r="D89" s="159" t="s">
        <v>71</v>
      </c>
      <c r="E89" s="169" t="s">
        <v>1179</v>
      </c>
      <c r="F89" s="169" t="s">
        <v>1180</v>
      </c>
      <c r="G89" s="12"/>
      <c r="H89" s="12"/>
      <c r="I89" s="161"/>
      <c r="J89" s="170">
        <f>BK89</f>
        <v>0</v>
      </c>
      <c r="K89" s="12"/>
      <c r="L89" s="158"/>
      <c r="M89" s="163"/>
      <c r="N89" s="164"/>
      <c r="O89" s="164"/>
      <c r="P89" s="165">
        <f>SUM(P90:P99)</f>
        <v>0</v>
      </c>
      <c r="Q89" s="164"/>
      <c r="R89" s="165">
        <f>SUM(R90:R99)</f>
        <v>0</v>
      </c>
      <c r="S89" s="164"/>
      <c r="T89" s="166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9" t="s">
        <v>184</v>
      </c>
      <c r="AT89" s="167" t="s">
        <v>71</v>
      </c>
      <c r="AU89" s="167" t="s">
        <v>80</v>
      </c>
      <c r="AY89" s="159" t="s">
        <v>156</v>
      </c>
      <c r="BK89" s="168">
        <f>SUM(BK90:BK99)</f>
        <v>0</v>
      </c>
    </row>
    <row r="90" s="2" customFormat="1" ht="16.5" customHeight="1">
      <c r="A90" s="37"/>
      <c r="B90" s="171"/>
      <c r="C90" s="172" t="s">
        <v>80</v>
      </c>
      <c r="D90" s="172" t="s">
        <v>158</v>
      </c>
      <c r="E90" s="173" t="s">
        <v>1181</v>
      </c>
      <c r="F90" s="174" t="s">
        <v>1182</v>
      </c>
      <c r="G90" s="175" t="s">
        <v>864</v>
      </c>
      <c r="H90" s="176">
        <v>1</v>
      </c>
      <c r="I90" s="177"/>
      <c r="J90" s="178">
        <f>ROUND(I90*H90,2)</f>
        <v>0</v>
      </c>
      <c r="K90" s="174" t="s">
        <v>3</v>
      </c>
      <c r="L90" s="38"/>
      <c r="M90" s="179" t="s">
        <v>3</v>
      </c>
      <c r="N90" s="180" t="s">
        <v>43</v>
      </c>
      <c r="O90" s="71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3" t="s">
        <v>1183</v>
      </c>
      <c r="AT90" s="183" t="s">
        <v>158</v>
      </c>
      <c r="AU90" s="183" t="s">
        <v>82</v>
      </c>
      <c r="AY90" s="18" t="s">
        <v>156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8" t="s">
        <v>80</v>
      </c>
      <c r="BK90" s="184">
        <f>ROUND(I90*H90,2)</f>
        <v>0</v>
      </c>
      <c r="BL90" s="18" t="s">
        <v>1183</v>
      </c>
      <c r="BM90" s="183" t="s">
        <v>1184</v>
      </c>
    </row>
    <row r="91" s="2" customFormat="1">
      <c r="A91" s="37"/>
      <c r="B91" s="38"/>
      <c r="C91" s="37"/>
      <c r="D91" s="185" t="s">
        <v>165</v>
      </c>
      <c r="E91" s="37"/>
      <c r="F91" s="186" t="s">
        <v>1182</v>
      </c>
      <c r="G91" s="37"/>
      <c r="H91" s="37"/>
      <c r="I91" s="187"/>
      <c r="J91" s="37"/>
      <c r="K91" s="37"/>
      <c r="L91" s="38"/>
      <c r="M91" s="188"/>
      <c r="N91" s="189"/>
      <c r="O91" s="71"/>
      <c r="P91" s="71"/>
      <c r="Q91" s="71"/>
      <c r="R91" s="71"/>
      <c r="S91" s="71"/>
      <c r="T91" s="72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165</v>
      </c>
      <c r="AU91" s="18" t="s">
        <v>82</v>
      </c>
    </row>
    <row r="92" s="2" customFormat="1" ht="16.5" customHeight="1">
      <c r="A92" s="37"/>
      <c r="B92" s="171"/>
      <c r="C92" s="172" t="s">
        <v>82</v>
      </c>
      <c r="D92" s="172" t="s">
        <v>158</v>
      </c>
      <c r="E92" s="173" t="s">
        <v>1185</v>
      </c>
      <c r="F92" s="174" t="s">
        <v>1186</v>
      </c>
      <c r="G92" s="175" t="s">
        <v>864</v>
      </c>
      <c r="H92" s="176">
        <v>1</v>
      </c>
      <c r="I92" s="177"/>
      <c r="J92" s="178">
        <f>ROUND(I92*H92,2)</f>
        <v>0</v>
      </c>
      <c r="K92" s="174" t="s">
        <v>3</v>
      </c>
      <c r="L92" s="38"/>
      <c r="M92" s="179" t="s">
        <v>3</v>
      </c>
      <c r="N92" s="180" t="s">
        <v>43</v>
      </c>
      <c r="O92" s="71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3" t="s">
        <v>1183</v>
      </c>
      <c r="AT92" s="183" t="s">
        <v>158</v>
      </c>
      <c r="AU92" s="183" t="s">
        <v>82</v>
      </c>
      <c r="AY92" s="18" t="s">
        <v>156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8" t="s">
        <v>80</v>
      </c>
      <c r="BK92" s="184">
        <f>ROUND(I92*H92,2)</f>
        <v>0</v>
      </c>
      <c r="BL92" s="18" t="s">
        <v>1183</v>
      </c>
      <c r="BM92" s="183" t="s">
        <v>1187</v>
      </c>
    </row>
    <row r="93" s="2" customFormat="1">
      <c r="A93" s="37"/>
      <c r="B93" s="38"/>
      <c r="C93" s="37"/>
      <c r="D93" s="185" t="s">
        <v>165</v>
      </c>
      <c r="E93" s="37"/>
      <c r="F93" s="186" t="s">
        <v>1186</v>
      </c>
      <c r="G93" s="37"/>
      <c r="H93" s="37"/>
      <c r="I93" s="187"/>
      <c r="J93" s="37"/>
      <c r="K93" s="37"/>
      <c r="L93" s="38"/>
      <c r="M93" s="188"/>
      <c r="N93" s="189"/>
      <c r="O93" s="71"/>
      <c r="P93" s="71"/>
      <c r="Q93" s="71"/>
      <c r="R93" s="71"/>
      <c r="S93" s="71"/>
      <c r="T93" s="7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165</v>
      </c>
      <c r="AU93" s="18" t="s">
        <v>82</v>
      </c>
    </row>
    <row r="94" s="2" customFormat="1" ht="24.15" customHeight="1">
      <c r="A94" s="37"/>
      <c r="B94" s="171"/>
      <c r="C94" s="172" t="s">
        <v>177</v>
      </c>
      <c r="D94" s="172" t="s">
        <v>158</v>
      </c>
      <c r="E94" s="173" t="s">
        <v>1188</v>
      </c>
      <c r="F94" s="174" t="s">
        <v>1189</v>
      </c>
      <c r="G94" s="175" t="s">
        <v>864</v>
      </c>
      <c r="H94" s="176">
        <v>1</v>
      </c>
      <c r="I94" s="177"/>
      <c r="J94" s="178">
        <f>ROUND(I94*H94,2)</f>
        <v>0</v>
      </c>
      <c r="K94" s="174" t="s">
        <v>3</v>
      </c>
      <c r="L94" s="38"/>
      <c r="M94" s="179" t="s">
        <v>3</v>
      </c>
      <c r="N94" s="180" t="s">
        <v>43</v>
      </c>
      <c r="O94" s="71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3" t="s">
        <v>1183</v>
      </c>
      <c r="AT94" s="183" t="s">
        <v>158</v>
      </c>
      <c r="AU94" s="183" t="s">
        <v>82</v>
      </c>
      <c r="AY94" s="18" t="s">
        <v>156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80</v>
      </c>
      <c r="BK94" s="184">
        <f>ROUND(I94*H94,2)</f>
        <v>0</v>
      </c>
      <c r="BL94" s="18" t="s">
        <v>1183</v>
      </c>
      <c r="BM94" s="183" t="s">
        <v>1190</v>
      </c>
    </row>
    <row r="95" s="2" customFormat="1">
      <c r="A95" s="37"/>
      <c r="B95" s="38"/>
      <c r="C95" s="37"/>
      <c r="D95" s="185" t="s">
        <v>165</v>
      </c>
      <c r="E95" s="37"/>
      <c r="F95" s="186" t="s">
        <v>1189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165</v>
      </c>
      <c r="AU95" s="18" t="s">
        <v>82</v>
      </c>
    </row>
    <row r="96" s="2" customFormat="1" ht="16.5" customHeight="1">
      <c r="A96" s="37"/>
      <c r="B96" s="171"/>
      <c r="C96" s="172" t="s">
        <v>163</v>
      </c>
      <c r="D96" s="172" t="s">
        <v>158</v>
      </c>
      <c r="E96" s="173" t="s">
        <v>1191</v>
      </c>
      <c r="F96" s="174" t="s">
        <v>1192</v>
      </c>
      <c r="G96" s="175" t="s">
        <v>864</v>
      </c>
      <c r="H96" s="176">
        <v>1</v>
      </c>
      <c r="I96" s="177"/>
      <c r="J96" s="178">
        <f>ROUND(I96*H96,2)</f>
        <v>0</v>
      </c>
      <c r="K96" s="174" t="s">
        <v>3</v>
      </c>
      <c r="L96" s="38"/>
      <c r="M96" s="179" t="s">
        <v>3</v>
      </c>
      <c r="N96" s="180" t="s">
        <v>43</v>
      </c>
      <c r="O96" s="71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3" t="s">
        <v>1183</v>
      </c>
      <c r="AT96" s="183" t="s">
        <v>158</v>
      </c>
      <c r="AU96" s="183" t="s">
        <v>82</v>
      </c>
      <c r="AY96" s="18" t="s">
        <v>156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8" t="s">
        <v>80</v>
      </c>
      <c r="BK96" s="184">
        <f>ROUND(I96*H96,2)</f>
        <v>0</v>
      </c>
      <c r="BL96" s="18" t="s">
        <v>1183</v>
      </c>
      <c r="BM96" s="183" t="s">
        <v>1193</v>
      </c>
    </row>
    <row r="97" s="2" customFormat="1">
      <c r="A97" s="37"/>
      <c r="B97" s="38"/>
      <c r="C97" s="37"/>
      <c r="D97" s="185" t="s">
        <v>165</v>
      </c>
      <c r="E97" s="37"/>
      <c r="F97" s="186" t="s">
        <v>1192</v>
      </c>
      <c r="G97" s="37"/>
      <c r="H97" s="37"/>
      <c r="I97" s="187"/>
      <c r="J97" s="37"/>
      <c r="K97" s="37"/>
      <c r="L97" s="38"/>
      <c r="M97" s="188"/>
      <c r="N97" s="189"/>
      <c r="O97" s="71"/>
      <c r="P97" s="71"/>
      <c r="Q97" s="71"/>
      <c r="R97" s="71"/>
      <c r="S97" s="71"/>
      <c r="T97" s="72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165</v>
      </c>
      <c r="AU97" s="18" t="s">
        <v>82</v>
      </c>
    </row>
    <row r="98" s="2" customFormat="1" ht="16.5" customHeight="1">
      <c r="A98" s="37"/>
      <c r="B98" s="171"/>
      <c r="C98" s="172" t="s">
        <v>184</v>
      </c>
      <c r="D98" s="172" t="s">
        <v>158</v>
      </c>
      <c r="E98" s="173" t="s">
        <v>1194</v>
      </c>
      <c r="F98" s="174" t="s">
        <v>1195</v>
      </c>
      <c r="G98" s="175" t="s">
        <v>864</v>
      </c>
      <c r="H98" s="176">
        <v>1</v>
      </c>
      <c r="I98" s="177"/>
      <c r="J98" s="178">
        <f>ROUND(I98*H98,2)</f>
        <v>0</v>
      </c>
      <c r="K98" s="174" t="s">
        <v>3</v>
      </c>
      <c r="L98" s="38"/>
      <c r="M98" s="179" t="s">
        <v>3</v>
      </c>
      <c r="N98" s="180" t="s">
        <v>43</v>
      </c>
      <c r="O98" s="71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3" t="s">
        <v>1183</v>
      </c>
      <c r="AT98" s="183" t="s">
        <v>158</v>
      </c>
      <c r="AU98" s="183" t="s">
        <v>82</v>
      </c>
      <c r="AY98" s="18" t="s">
        <v>156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8" t="s">
        <v>80</v>
      </c>
      <c r="BK98" s="184">
        <f>ROUND(I98*H98,2)</f>
        <v>0</v>
      </c>
      <c r="BL98" s="18" t="s">
        <v>1183</v>
      </c>
      <c r="BM98" s="183" t="s">
        <v>1196</v>
      </c>
    </row>
    <row r="99" s="2" customFormat="1">
      <c r="A99" s="37"/>
      <c r="B99" s="38"/>
      <c r="C99" s="37"/>
      <c r="D99" s="185" t="s">
        <v>165</v>
      </c>
      <c r="E99" s="37"/>
      <c r="F99" s="186" t="s">
        <v>1195</v>
      </c>
      <c r="G99" s="37"/>
      <c r="H99" s="37"/>
      <c r="I99" s="187"/>
      <c r="J99" s="37"/>
      <c r="K99" s="37"/>
      <c r="L99" s="38"/>
      <c r="M99" s="222"/>
      <c r="N99" s="223"/>
      <c r="O99" s="224"/>
      <c r="P99" s="224"/>
      <c r="Q99" s="224"/>
      <c r="R99" s="224"/>
      <c r="S99" s="224"/>
      <c r="T99" s="225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165</v>
      </c>
      <c r="AU99" s="18" t="s">
        <v>82</v>
      </c>
    </row>
    <row r="100" s="2" customFormat="1" ht="6.96" customHeight="1">
      <c r="A100" s="37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38"/>
      <c r="M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</sheetData>
  <autoFilter ref="C86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1173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1197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132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ROUND(J89,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ROUND((SUM(BE89:BE101)),  2)</f>
        <v>0</v>
      </c>
      <c r="G35" s="37"/>
      <c r="H35" s="37"/>
      <c r="I35" s="130">
        <v>0.20999999999999999</v>
      </c>
      <c r="J35" s="129">
        <f>ROUND(((SUM(BE89:BE101))*I35),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ROUND((SUM(BF89:BF101)),  2)</f>
        <v>0</v>
      </c>
      <c r="G36" s="37"/>
      <c r="H36" s="37"/>
      <c r="I36" s="130">
        <v>0.14999999999999999</v>
      </c>
      <c r="J36" s="129">
        <f>ROUND(((SUM(BF89:BF101))*I36),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ROUND((SUM(BG89:BG101)),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ROUND((SUM(BH89:BH101)),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ROUND((SUM(BI89:BI101)),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1173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08b - VRN nepřímé náklady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 xml:space="preserve"> 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J89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1175</v>
      </c>
      <c r="E64" s="142"/>
      <c r="F64" s="142"/>
      <c r="G64" s="142"/>
      <c r="H64" s="142"/>
      <c r="I64" s="142"/>
      <c r="J64" s="143">
        <f>J90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1176</v>
      </c>
      <c r="E65" s="146"/>
      <c r="F65" s="146"/>
      <c r="G65" s="146"/>
      <c r="H65" s="146"/>
      <c r="I65" s="146"/>
      <c r="J65" s="147">
        <f>J91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4"/>
      <c r="C66" s="10"/>
      <c r="D66" s="145" t="s">
        <v>1198</v>
      </c>
      <c r="E66" s="146"/>
      <c r="F66" s="146"/>
      <c r="G66" s="146"/>
      <c r="H66" s="146"/>
      <c r="I66" s="146"/>
      <c r="J66" s="147">
        <f>J96</f>
        <v>0</v>
      </c>
      <c r="K66" s="10"/>
      <c r="L66" s="14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4"/>
      <c r="C67" s="10"/>
      <c r="D67" s="145" t="s">
        <v>1199</v>
      </c>
      <c r="E67" s="146"/>
      <c r="F67" s="146"/>
      <c r="G67" s="146"/>
      <c r="H67" s="146"/>
      <c r="I67" s="146"/>
      <c r="J67" s="147">
        <f>J99</f>
        <v>0</v>
      </c>
      <c r="K67" s="10"/>
      <c r="L67" s="14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7"/>
      <c r="B68" s="38"/>
      <c r="C68" s="37"/>
      <c r="D68" s="37"/>
      <c r="E68" s="37"/>
      <c r="F68" s="37"/>
      <c r="G68" s="37"/>
      <c r="H68" s="37"/>
      <c r="I68" s="37"/>
      <c r="J68" s="37"/>
      <c r="K68" s="37"/>
      <c r="L68" s="12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12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="2" customFormat="1" ht="6.96" customHeight="1">
      <c r="A73" s="37"/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141</v>
      </c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7"/>
      <c r="D75" s="37"/>
      <c r="E75" s="37"/>
      <c r="F75" s="37"/>
      <c r="G75" s="37"/>
      <c r="H75" s="37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17</v>
      </c>
      <c r="D76" s="37"/>
      <c r="E76" s="37"/>
      <c r="F76" s="37"/>
      <c r="G76" s="37"/>
      <c r="H76" s="37"/>
      <c r="I76" s="37"/>
      <c r="J76" s="37"/>
      <c r="K76" s="37"/>
      <c r="L76" s="12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7"/>
      <c r="D77" s="37"/>
      <c r="E77" s="122" t="str">
        <f>E7</f>
        <v>Cyklostezka Šluknov - Fukov I. etapa (2022)</v>
      </c>
      <c r="F77" s="31"/>
      <c r="G77" s="31"/>
      <c r="H77" s="31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" customFormat="1" ht="12" customHeight="1">
      <c r="B78" s="21"/>
      <c r="C78" s="31" t="s">
        <v>130</v>
      </c>
      <c r="L78" s="21"/>
    </row>
    <row r="79" s="2" customFormat="1" ht="16.5" customHeight="1">
      <c r="A79" s="37"/>
      <c r="B79" s="38"/>
      <c r="C79" s="37"/>
      <c r="D79" s="37"/>
      <c r="E79" s="122" t="s">
        <v>1173</v>
      </c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428</v>
      </c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7"/>
      <c r="D81" s="37"/>
      <c r="E81" s="61" t="str">
        <f>E11</f>
        <v>08b - VRN nepřímé náklady</v>
      </c>
      <c r="F81" s="37"/>
      <c r="G81" s="37"/>
      <c r="H81" s="37"/>
      <c r="I81" s="37"/>
      <c r="J81" s="37"/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7"/>
      <c r="E83" s="37"/>
      <c r="F83" s="26" t="str">
        <f>F14</f>
        <v xml:space="preserve"> </v>
      </c>
      <c r="G83" s="37"/>
      <c r="H83" s="37"/>
      <c r="I83" s="31" t="s">
        <v>23</v>
      </c>
      <c r="J83" s="63" t="str">
        <f>IF(J14="","",J14)</f>
        <v>16. 11. 2022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7"/>
      <c r="E85" s="37"/>
      <c r="F85" s="26" t="str">
        <f>E17</f>
        <v>Město Šluknov</v>
      </c>
      <c r="G85" s="37"/>
      <c r="H85" s="37"/>
      <c r="I85" s="31" t="s">
        <v>31</v>
      </c>
      <c r="J85" s="35" t="str">
        <f>E23</f>
        <v>Ing. Kňákal</v>
      </c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29</v>
      </c>
      <c r="D86" s="37"/>
      <c r="E86" s="37"/>
      <c r="F86" s="26" t="str">
        <f>IF(E20="","",E20)</f>
        <v>Vyplň údaj</v>
      </c>
      <c r="G86" s="37"/>
      <c r="H86" s="37"/>
      <c r="I86" s="31" t="s">
        <v>34</v>
      </c>
      <c r="J86" s="35" t="str">
        <f>E26</f>
        <v>J. Nešněra</v>
      </c>
      <c r="K86" s="37"/>
      <c r="L86" s="12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12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48"/>
      <c r="B88" s="149"/>
      <c r="C88" s="150" t="s">
        <v>142</v>
      </c>
      <c r="D88" s="151" t="s">
        <v>57</v>
      </c>
      <c r="E88" s="151" t="s">
        <v>53</v>
      </c>
      <c r="F88" s="151" t="s">
        <v>54</v>
      </c>
      <c r="G88" s="151" t="s">
        <v>143</v>
      </c>
      <c r="H88" s="151" t="s">
        <v>144</v>
      </c>
      <c r="I88" s="151" t="s">
        <v>145</v>
      </c>
      <c r="J88" s="151" t="s">
        <v>135</v>
      </c>
      <c r="K88" s="152" t="s">
        <v>146</v>
      </c>
      <c r="L88" s="153"/>
      <c r="M88" s="79" t="s">
        <v>3</v>
      </c>
      <c r="N88" s="80" t="s">
        <v>42</v>
      </c>
      <c r="O88" s="80" t="s">
        <v>147</v>
      </c>
      <c r="P88" s="80" t="s">
        <v>148</v>
      </c>
      <c r="Q88" s="80" t="s">
        <v>149</v>
      </c>
      <c r="R88" s="80" t="s">
        <v>150</v>
      </c>
      <c r="S88" s="80" t="s">
        <v>151</v>
      </c>
      <c r="T88" s="81" t="s">
        <v>152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="2" customFormat="1" ht="22.8" customHeight="1">
      <c r="A89" s="37"/>
      <c r="B89" s="38"/>
      <c r="C89" s="86" t="s">
        <v>153</v>
      </c>
      <c r="D89" s="37"/>
      <c r="E89" s="37"/>
      <c r="F89" s="37"/>
      <c r="G89" s="37"/>
      <c r="H89" s="37"/>
      <c r="I89" s="37"/>
      <c r="J89" s="154">
        <f>BK89</f>
        <v>0</v>
      </c>
      <c r="K89" s="37"/>
      <c r="L89" s="38"/>
      <c r="M89" s="82"/>
      <c r="N89" s="67"/>
      <c r="O89" s="83"/>
      <c r="P89" s="155">
        <f>P90</f>
        <v>0</v>
      </c>
      <c r="Q89" s="83"/>
      <c r="R89" s="155">
        <f>R90</f>
        <v>0</v>
      </c>
      <c r="S89" s="83"/>
      <c r="T89" s="156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8" t="s">
        <v>71</v>
      </c>
      <c r="AU89" s="18" t="s">
        <v>136</v>
      </c>
      <c r="BK89" s="157">
        <f>BK90</f>
        <v>0</v>
      </c>
    </row>
    <row r="90" s="12" customFormat="1" ht="25.92" customHeight="1">
      <c r="A90" s="12"/>
      <c r="B90" s="158"/>
      <c r="C90" s="12"/>
      <c r="D90" s="159" t="s">
        <v>71</v>
      </c>
      <c r="E90" s="160" t="s">
        <v>1177</v>
      </c>
      <c r="F90" s="160" t="s">
        <v>1178</v>
      </c>
      <c r="G90" s="12"/>
      <c r="H90" s="12"/>
      <c r="I90" s="161"/>
      <c r="J90" s="162">
        <f>BK90</f>
        <v>0</v>
      </c>
      <c r="K90" s="12"/>
      <c r="L90" s="158"/>
      <c r="M90" s="163"/>
      <c r="N90" s="164"/>
      <c r="O90" s="164"/>
      <c r="P90" s="165">
        <f>P91+P96+P99</f>
        <v>0</v>
      </c>
      <c r="Q90" s="164"/>
      <c r="R90" s="165">
        <f>R91+R96+R99</f>
        <v>0</v>
      </c>
      <c r="S90" s="164"/>
      <c r="T90" s="166">
        <f>T91+T96+T99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9" t="s">
        <v>184</v>
      </c>
      <c r="AT90" s="167" t="s">
        <v>71</v>
      </c>
      <c r="AU90" s="167" t="s">
        <v>72</v>
      </c>
      <c r="AY90" s="159" t="s">
        <v>156</v>
      </c>
      <c r="BK90" s="168">
        <f>BK91+BK96+BK99</f>
        <v>0</v>
      </c>
    </row>
    <row r="91" s="12" customFormat="1" ht="22.8" customHeight="1">
      <c r="A91" s="12"/>
      <c r="B91" s="158"/>
      <c r="C91" s="12"/>
      <c r="D91" s="159" t="s">
        <v>71</v>
      </c>
      <c r="E91" s="169" t="s">
        <v>1179</v>
      </c>
      <c r="F91" s="169" t="s">
        <v>1180</v>
      </c>
      <c r="G91" s="12"/>
      <c r="H91" s="12"/>
      <c r="I91" s="161"/>
      <c r="J91" s="170">
        <f>BK91</f>
        <v>0</v>
      </c>
      <c r="K91" s="12"/>
      <c r="L91" s="158"/>
      <c r="M91" s="163"/>
      <c r="N91" s="164"/>
      <c r="O91" s="164"/>
      <c r="P91" s="165">
        <f>SUM(P92:P95)</f>
        <v>0</v>
      </c>
      <c r="Q91" s="164"/>
      <c r="R91" s="165">
        <f>SUM(R92:R95)</f>
        <v>0</v>
      </c>
      <c r="S91" s="164"/>
      <c r="T91" s="166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9" t="s">
        <v>184</v>
      </c>
      <c r="AT91" s="167" t="s">
        <v>71</v>
      </c>
      <c r="AU91" s="167" t="s">
        <v>80</v>
      </c>
      <c r="AY91" s="159" t="s">
        <v>156</v>
      </c>
      <c r="BK91" s="168">
        <f>SUM(BK92:BK95)</f>
        <v>0</v>
      </c>
    </row>
    <row r="92" s="2" customFormat="1" ht="16.5" customHeight="1">
      <c r="A92" s="37"/>
      <c r="B92" s="171"/>
      <c r="C92" s="172" t="s">
        <v>80</v>
      </c>
      <c r="D92" s="172" t="s">
        <v>158</v>
      </c>
      <c r="E92" s="173" t="s">
        <v>1200</v>
      </c>
      <c r="F92" s="174" t="s">
        <v>1201</v>
      </c>
      <c r="G92" s="175" t="s">
        <v>864</v>
      </c>
      <c r="H92" s="176">
        <v>2</v>
      </c>
      <c r="I92" s="177"/>
      <c r="J92" s="178">
        <f>ROUND(I92*H92,2)</f>
        <v>0</v>
      </c>
      <c r="K92" s="174" t="s">
        <v>3</v>
      </c>
      <c r="L92" s="38"/>
      <c r="M92" s="179" t="s">
        <v>3</v>
      </c>
      <c r="N92" s="180" t="s">
        <v>43</v>
      </c>
      <c r="O92" s="71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3" t="s">
        <v>1183</v>
      </c>
      <c r="AT92" s="183" t="s">
        <v>158</v>
      </c>
      <c r="AU92" s="183" t="s">
        <v>82</v>
      </c>
      <c r="AY92" s="18" t="s">
        <v>156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8" t="s">
        <v>80</v>
      </c>
      <c r="BK92" s="184">
        <f>ROUND(I92*H92,2)</f>
        <v>0</v>
      </c>
      <c r="BL92" s="18" t="s">
        <v>1183</v>
      </c>
      <c r="BM92" s="183" t="s">
        <v>1202</v>
      </c>
    </row>
    <row r="93" s="2" customFormat="1">
      <c r="A93" s="37"/>
      <c r="B93" s="38"/>
      <c r="C93" s="37"/>
      <c r="D93" s="185" t="s">
        <v>165</v>
      </c>
      <c r="E93" s="37"/>
      <c r="F93" s="186" t="s">
        <v>1201</v>
      </c>
      <c r="G93" s="37"/>
      <c r="H93" s="37"/>
      <c r="I93" s="187"/>
      <c r="J93" s="37"/>
      <c r="K93" s="37"/>
      <c r="L93" s="38"/>
      <c r="M93" s="188"/>
      <c r="N93" s="189"/>
      <c r="O93" s="71"/>
      <c r="P93" s="71"/>
      <c r="Q93" s="71"/>
      <c r="R93" s="71"/>
      <c r="S93" s="71"/>
      <c r="T93" s="7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165</v>
      </c>
      <c r="AU93" s="18" t="s">
        <v>82</v>
      </c>
    </row>
    <row r="94" s="2" customFormat="1" ht="16.5" customHeight="1">
      <c r="A94" s="37"/>
      <c r="B94" s="171"/>
      <c r="C94" s="172" t="s">
        <v>82</v>
      </c>
      <c r="D94" s="172" t="s">
        <v>158</v>
      </c>
      <c r="E94" s="173" t="s">
        <v>1203</v>
      </c>
      <c r="F94" s="174" t="s">
        <v>1204</v>
      </c>
      <c r="G94" s="175" t="s">
        <v>864</v>
      </c>
      <c r="H94" s="176">
        <v>2</v>
      </c>
      <c r="I94" s="177"/>
      <c r="J94" s="178">
        <f>ROUND(I94*H94,2)</f>
        <v>0</v>
      </c>
      <c r="K94" s="174" t="s">
        <v>3</v>
      </c>
      <c r="L94" s="38"/>
      <c r="M94" s="179" t="s">
        <v>3</v>
      </c>
      <c r="N94" s="180" t="s">
        <v>43</v>
      </c>
      <c r="O94" s="71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3" t="s">
        <v>1183</v>
      </c>
      <c r="AT94" s="183" t="s">
        <v>158</v>
      </c>
      <c r="AU94" s="183" t="s">
        <v>82</v>
      </c>
      <c r="AY94" s="18" t="s">
        <v>156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8" t="s">
        <v>80</v>
      </c>
      <c r="BK94" s="184">
        <f>ROUND(I94*H94,2)</f>
        <v>0</v>
      </c>
      <c r="BL94" s="18" t="s">
        <v>1183</v>
      </c>
      <c r="BM94" s="183" t="s">
        <v>1205</v>
      </c>
    </row>
    <row r="95" s="2" customFormat="1">
      <c r="A95" s="37"/>
      <c r="B95" s="38"/>
      <c r="C95" s="37"/>
      <c r="D95" s="185" t="s">
        <v>165</v>
      </c>
      <c r="E95" s="37"/>
      <c r="F95" s="186" t="s">
        <v>1204</v>
      </c>
      <c r="G95" s="37"/>
      <c r="H95" s="37"/>
      <c r="I95" s="187"/>
      <c r="J95" s="37"/>
      <c r="K95" s="37"/>
      <c r="L95" s="38"/>
      <c r="M95" s="188"/>
      <c r="N95" s="189"/>
      <c r="O95" s="71"/>
      <c r="P95" s="71"/>
      <c r="Q95" s="71"/>
      <c r="R95" s="71"/>
      <c r="S95" s="71"/>
      <c r="T95" s="72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8" t="s">
        <v>165</v>
      </c>
      <c r="AU95" s="18" t="s">
        <v>82</v>
      </c>
    </row>
    <row r="96" s="12" customFormat="1" ht="22.8" customHeight="1">
      <c r="A96" s="12"/>
      <c r="B96" s="158"/>
      <c r="C96" s="12"/>
      <c r="D96" s="159" t="s">
        <v>71</v>
      </c>
      <c r="E96" s="169" t="s">
        <v>1206</v>
      </c>
      <c r="F96" s="169" t="s">
        <v>1207</v>
      </c>
      <c r="G96" s="12"/>
      <c r="H96" s="12"/>
      <c r="I96" s="161"/>
      <c r="J96" s="170">
        <f>BK96</f>
        <v>0</v>
      </c>
      <c r="K96" s="12"/>
      <c r="L96" s="158"/>
      <c r="M96" s="163"/>
      <c r="N96" s="164"/>
      <c r="O96" s="164"/>
      <c r="P96" s="165">
        <f>SUM(P97:P98)</f>
        <v>0</v>
      </c>
      <c r="Q96" s="164"/>
      <c r="R96" s="165">
        <f>SUM(R97:R98)</f>
        <v>0</v>
      </c>
      <c r="S96" s="164"/>
      <c r="T96" s="166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9" t="s">
        <v>184</v>
      </c>
      <c r="AT96" s="167" t="s">
        <v>71</v>
      </c>
      <c r="AU96" s="167" t="s">
        <v>80</v>
      </c>
      <c r="AY96" s="159" t="s">
        <v>156</v>
      </c>
      <c r="BK96" s="168">
        <f>SUM(BK97:BK98)</f>
        <v>0</v>
      </c>
    </row>
    <row r="97" s="2" customFormat="1" ht="16.5" customHeight="1">
      <c r="A97" s="37"/>
      <c r="B97" s="171"/>
      <c r="C97" s="172" t="s">
        <v>177</v>
      </c>
      <c r="D97" s="172" t="s">
        <v>158</v>
      </c>
      <c r="E97" s="173" t="s">
        <v>1208</v>
      </c>
      <c r="F97" s="174" t="s">
        <v>1209</v>
      </c>
      <c r="G97" s="175" t="s">
        <v>864</v>
      </c>
      <c r="H97" s="176">
        <v>1</v>
      </c>
      <c r="I97" s="177"/>
      <c r="J97" s="178">
        <f>ROUND(I97*H97,2)</f>
        <v>0</v>
      </c>
      <c r="K97" s="174" t="s">
        <v>3</v>
      </c>
      <c r="L97" s="38"/>
      <c r="M97" s="179" t="s">
        <v>3</v>
      </c>
      <c r="N97" s="180" t="s">
        <v>43</v>
      </c>
      <c r="O97" s="71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3" t="s">
        <v>1183</v>
      </c>
      <c r="AT97" s="183" t="s">
        <v>158</v>
      </c>
      <c r="AU97" s="183" t="s">
        <v>82</v>
      </c>
      <c r="AY97" s="18" t="s">
        <v>156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8" t="s">
        <v>80</v>
      </c>
      <c r="BK97" s="184">
        <f>ROUND(I97*H97,2)</f>
        <v>0</v>
      </c>
      <c r="BL97" s="18" t="s">
        <v>1183</v>
      </c>
      <c r="BM97" s="183" t="s">
        <v>1210</v>
      </c>
    </row>
    <row r="98" s="2" customFormat="1">
      <c r="A98" s="37"/>
      <c r="B98" s="38"/>
      <c r="C98" s="37"/>
      <c r="D98" s="185" t="s">
        <v>165</v>
      </c>
      <c r="E98" s="37"/>
      <c r="F98" s="186" t="s">
        <v>1211</v>
      </c>
      <c r="G98" s="37"/>
      <c r="H98" s="37"/>
      <c r="I98" s="187"/>
      <c r="J98" s="37"/>
      <c r="K98" s="37"/>
      <c r="L98" s="38"/>
      <c r="M98" s="188"/>
      <c r="N98" s="189"/>
      <c r="O98" s="71"/>
      <c r="P98" s="71"/>
      <c r="Q98" s="71"/>
      <c r="R98" s="71"/>
      <c r="S98" s="71"/>
      <c r="T98" s="72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8" t="s">
        <v>165</v>
      </c>
      <c r="AU98" s="18" t="s">
        <v>82</v>
      </c>
    </row>
    <row r="99" s="12" customFormat="1" ht="22.8" customHeight="1">
      <c r="A99" s="12"/>
      <c r="B99" s="158"/>
      <c r="C99" s="12"/>
      <c r="D99" s="159" t="s">
        <v>71</v>
      </c>
      <c r="E99" s="169" t="s">
        <v>1212</v>
      </c>
      <c r="F99" s="169" t="s">
        <v>1213</v>
      </c>
      <c r="G99" s="12"/>
      <c r="H99" s="12"/>
      <c r="I99" s="161"/>
      <c r="J99" s="170">
        <f>BK99</f>
        <v>0</v>
      </c>
      <c r="K99" s="12"/>
      <c r="L99" s="158"/>
      <c r="M99" s="163"/>
      <c r="N99" s="164"/>
      <c r="O99" s="164"/>
      <c r="P99" s="165">
        <f>SUM(P100:P101)</f>
        <v>0</v>
      </c>
      <c r="Q99" s="164"/>
      <c r="R99" s="165">
        <f>SUM(R100:R101)</f>
        <v>0</v>
      </c>
      <c r="S99" s="164"/>
      <c r="T99" s="166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9" t="s">
        <v>184</v>
      </c>
      <c r="AT99" s="167" t="s">
        <v>71</v>
      </c>
      <c r="AU99" s="167" t="s">
        <v>80</v>
      </c>
      <c r="AY99" s="159" t="s">
        <v>156</v>
      </c>
      <c r="BK99" s="168">
        <f>SUM(BK100:BK101)</f>
        <v>0</v>
      </c>
    </row>
    <row r="100" s="2" customFormat="1" ht="16.5" customHeight="1">
      <c r="A100" s="37"/>
      <c r="B100" s="171"/>
      <c r="C100" s="172" t="s">
        <v>163</v>
      </c>
      <c r="D100" s="172" t="s">
        <v>158</v>
      </c>
      <c r="E100" s="173" t="s">
        <v>1214</v>
      </c>
      <c r="F100" s="174" t="s">
        <v>1215</v>
      </c>
      <c r="G100" s="175" t="s">
        <v>864</v>
      </c>
      <c r="H100" s="176">
        <v>1</v>
      </c>
      <c r="I100" s="177"/>
      <c r="J100" s="178">
        <f>ROUND(I100*H100,2)</f>
        <v>0</v>
      </c>
      <c r="K100" s="174" t="s">
        <v>3</v>
      </c>
      <c r="L100" s="38"/>
      <c r="M100" s="179" t="s">
        <v>3</v>
      </c>
      <c r="N100" s="180" t="s">
        <v>43</v>
      </c>
      <c r="O100" s="71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3" t="s">
        <v>1183</v>
      </c>
      <c r="AT100" s="183" t="s">
        <v>158</v>
      </c>
      <c r="AU100" s="183" t="s">
        <v>82</v>
      </c>
      <c r="AY100" s="18" t="s">
        <v>156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8" t="s">
        <v>80</v>
      </c>
      <c r="BK100" s="184">
        <f>ROUND(I100*H100,2)</f>
        <v>0</v>
      </c>
      <c r="BL100" s="18" t="s">
        <v>1183</v>
      </c>
      <c r="BM100" s="183" t="s">
        <v>1216</v>
      </c>
    </row>
    <row r="101" s="2" customFormat="1">
      <c r="A101" s="37"/>
      <c r="B101" s="38"/>
      <c r="C101" s="37"/>
      <c r="D101" s="185" t="s">
        <v>165</v>
      </c>
      <c r="E101" s="37"/>
      <c r="F101" s="186" t="s">
        <v>1215</v>
      </c>
      <c r="G101" s="37"/>
      <c r="H101" s="37"/>
      <c r="I101" s="187"/>
      <c r="J101" s="37"/>
      <c r="K101" s="37"/>
      <c r="L101" s="38"/>
      <c r="M101" s="222"/>
      <c r="N101" s="223"/>
      <c r="O101" s="224"/>
      <c r="P101" s="224"/>
      <c r="Q101" s="224"/>
      <c r="R101" s="224"/>
      <c r="S101" s="224"/>
      <c r="T101" s="225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8" t="s">
        <v>165</v>
      </c>
      <c r="AU101" s="18" t="s">
        <v>82</v>
      </c>
    </row>
    <row r="102" s="2" customFormat="1" ht="6.96" customHeight="1">
      <c r="A102" s="37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38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autoFilter ref="C88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129</v>
      </c>
      <c r="L4" s="21"/>
      <c r="M4" s="121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22" t="str">
        <f>'Rekapitulace stavby'!K6</f>
        <v>Cyklostezka Šluknov - Fukov I. etapa (2022)</v>
      </c>
      <c r="F7" s="31"/>
      <c r="G7" s="31"/>
      <c r="H7" s="31"/>
      <c r="L7" s="21"/>
    </row>
    <row r="8" s="1" customFormat="1" ht="12" customHeight="1">
      <c r="B8" s="21"/>
      <c r="D8" s="31" t="s">
        <v>130</v>
      </c>
      <c r="L8" s="21"/>
    </row>
    <row r="9" s="2" customFormat="1" ht="16.5" customHeight="1">
      <c r="A9" s="37"/>
      <c r="B9" s="38"/>
      <c r="C9" s="37"/>
      <c r="D9" s="37"/>
      <c r="E9" s="122" t="s">
        <v>1173</v>
      </c>
      <c r="F9" s="37"/>
      <c r="G9" s="37"/>
      <c r="H9" s="37"/>
      <c r="I9" s="37"/>
      <c r="J9" s="37"/>
      <c r="K9" s="37"/>
      <c r="L9" s="12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428</v>
      </c>
      <c r="E10" s="37"/>
      <c r="F10" s="37"/>
      <c r="G10" s="37"/>
      <c r="H10" s="37"/>
      <c r="I10" s="37"/>
      <c r="J10" s="37"/>
      <c r="K10" s="37"/>
      <c r="L10" s="12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1" t="s">
        <v>1217</v>
      </c>
      <c r="F11" s="37"/>
      <c r="G11" s="37"/>
      <c r="H11" s="37"/>
      <c r="I11" s="37"/>
      <c r="J11" s="37"/>
      <c r="K11" s="37"/>
      <c r="L11" s="12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12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19</v>
      </c>
      <c r="E13" s="37"/>
      <c r="F13" s="26" t="s">
        <v>3</v>
      </c>
      <c r="G13" s="37"/>
      <c r="H13" s="37"/>
      <c r="I13" s="31" t="s">
        <v>20</v>
      </c>
      <c r="J13" s="26" t="s">
        <v>3</v>
      </c>
      <c r="K13" s="37"/>
      <c r="L13" s="12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21</v>
      </c>
      <c r="E14" s="37"/>
      <c r="F14" s="26" t="s">
        <v>132</v>
      </c>
      <c r="G14" s="37"/>
      <c r="H14" s="37"/>
      <c r="I14" s="31" t="s">
        <v>23</v>
      </c>
      <c r="J14" s="63" t="str">
        <f>'Rekapitulace stavby'!AN8</f>
        <v>16. 11. 2022</v>
      </c>
      <c r="K14" s="37"/>
      <c r="L14" s="12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12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25</v>
      </c>
      <c r="E16" s="37"/>
      <c r="F16" s="37"/>
      <c r="G16" s="37"/>
      <c r="H16" s="37"/>
      <c r="I16" s="31" t="s">
        <v>26</v>
      </c>
      <c r="J16" s="26" t="s">
        <v>3</v>
      </c>
      <c r="K16" s="37"/>
      <c r="L16" s="12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27</v>
      </c>
      <c r="F17" s="37"/>
      <c r="G17" s="37"/>
      <c r="H17" s="37"/>
      <c r="I17" s="31" t="s">
        <v>28</v>
      </c>
      <c r="J17" s="26" t="s">
        <v>3</v>
      </c>
      <c r="K17" s="37"/>
      <c r="L17" s="12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12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29</v>
      </c>
      <c r="E19" s="37"/>
      <c r="F19" s="37"/>
      <c r="G19" s="37"/>
      <c r="H19" s="37"/>
      <c r="I19" s="31" t="s">
        <v>26</v>
      </c>
      <c r="J19" s="32" t="str">
        <f>'Rekapitulace stavby'!AN13</f>
        <v>Vyplň údaj</v>
      </c>
      <c r="K19" s="37"/>
      <c r="L19" s="12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28</v>
      </c>
      <c r="J20" s="32" t="str">
        <f>'Rekapitulace stavby'!AN14</f>
        <v>Vyplň údaj</v>
      </c>
      <c r="K20" s="37"/>
      <c r="L20" s="12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12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31</v>
      </c>
      <c r="E22" s="37"/>
      <c r="F22" s="37"/>
      <c r="G22" s="37"/>
      <c r="H22" s="37"/>
      <c r="I22" s="31" t="s">
        <v>26</v>
      </c>
      <c r="J22" s="26" t="s">
        <v>3</v>
      </c>
      <c r="K22" s="37"/>
      <c r="L22" s="12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32</v>
      </c>
      <c r="F23" s="37"/>
      <c r="G23" s="37"/>
      <c r="H23" s="37"/>
      <c r="I23" s="31" t="s">
        <v>28</v>
      </c>
      <c r="J23" s="26" t="s">
        <v>3</v>
      </c>
      <c r="K23" s="37"/>
      <c r="L23" s="12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12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34</v>
      </c>
      <c r="E25" s="37"/>
      <c r="F25" s="37"/>
      <c r="G25" s="37"/>
      <c r="H25" s="37"/>
      <c r="I25" s="31" t="s">
        <v>26</v>
      </c>
      <c r="J25" s="26" t="s">
        <v>3</v>
      </c>
      <c r="K25" s="37"/>
      <c r="L25" s="12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35</v>
      </c>
      <c r="F26" s="37"/>
      <c r="G26" s="37"/>
      <c r="H26" s="37"/>
      <c r="I26" s="31" t="s">
        <v>28</v>
      </c>
      <c r="J26" s="26" t="s">
        <v>3</v>
      </c>
      <c r="K26" s="37"/>
      <c r="L26" s="12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12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36</v>
      </c>
      <c r="E28" s="37"/>
      <c r="F28" s="37"/>
      <c r="G28" s="37"/>
      <c r="H28" s="37"/>
      <c r="I28" s="37"/>
      <c r="J28" s="37"/>
      <c r="K28" s="37"/>
      <c r="L28" s="12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4"/>
      <c r="B29" s="125"/>
      <c r="C29" s="124"/>
      <c r="D29" s="124"/>
      <c r="E29" s="35" t="s">
        <v>3</v>
      </c>
      <c r="F29" s="35"/>
      <c r="G29" s="35"/>
      <c r="H29" s="35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12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2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27" t="s">
        <v>38</v>
      </c>
      <c r="E32" s="37"/>
      <c r="F32" s="37"/>
      <c r="G32" s="37"/>
      <c r="H32" s="37"/>
      <c r="I32" s="37"/>
      <c r="J32" s="89">
        <f>ROUND(J87, 2)</f>
        <v>0</v>
      </c>
      <c r="K32" s="37"/>
      <c r="L32" s="12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3"/>
      <c r="E33" s="83"/>
      <c r="F33" s="83"/>
      <c r="G33" s="83"/>
      <c r="H33" s="83"/>
      <c r="I33" s="83"/>
      <c r="J33" s="83"/>
      <c r="K33" s="83"/>
      <c r="L33" s="12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40</v>
      </c>
      <c r="G34" s="37"/>
      <c r="H34" s="37"/>
      <c r="I34" s="42" t="s">
        <v>39</v>
      </c>
      <c r="J34" s="42" t="s">
        <v>41</v>
      </c>
      <c r="K34" s="37"/>
      <c r="L34" s="12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28" t="s">
        <v>42</v>
      </c>
      <c r="E35" s="31" t="s">
        <v>43</v>
      </c>
      <c r="F35" s="129">
        <f>ROUND((SUM(BE87:BE91)),  2)</f>
        <v>0</v>
      </c>
      <c r="G35" s="37"/>
      <c r="H35" s="37"/>
      <c r="I35" s="130">
        <v>0.20999999999999999</v>
      </c>
      <c r="J35" s="129">
        <f>ROUND(((SUM(BE87:BE91))*I35),  2)</f>
        <v>0</v>
      </c>
      <c r="K35" s="37"/>
      <c r="L35" s="12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44</v>
      </c>
      <c r="F36" s="129">
        <f>ROUND((SUM(BF87:BF91)),  2)</f>
        <v>0</v>
      </c>
      <c r="G36" s="37"/>
      <c r="H36" s="37"/>
      <c r="I36" s="130">
        <v>0.14999999999999999</v>
      </c>
      <c r="J36" s="129">
        <f>ROUND(((SUM(BF87:BF91))*I36),  2)</f>
        <v>0</v>
      </c>
      <c r="K36" s="37"/>
      <c r="L36" s="12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9">
        <f>ROUND((SUM(BG87:BG91)),  2)</f>
        <v>0</v>
      </c>
      <c r="G37" s="37"/>
      <c r="H37" s="37"/>
      <c r="I37" s="130">
        <v>0.20999999999999999</v>
      </c>
      <c r="J37" s="129">
        <f>0</f>
        <v>0</v>
      </c>
      <c r="K37" s="37"/>
      <c r="L37" s="12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46</v>
      </c>
      <c r="F38" s="129">
        <f>ROUND((SUM(BH87:BH91)),  2)</f>
        <v>0</v>
      </c>
      <c r="G38" s="37"/>
      <c r="H38" s="37"/>
      <c r="I38" s="130">
        <v>0.14999999999999999</v>
      </c>
      <c r="J38" s="129">
        <f>0</f>
        <v>0</v>
      </c>
      <c r="K38" s="37"/>
      <c r="L38" s="12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47</v>
      </c>
      <c r="F39" s="129">
        <f>ROUND((SUM(BI87:BI91)),  2)</f>
        <v>0</v>
      </c>
      <c r="G39" s="37"/>
      <c r="H39" s="37"/>
      <c r="I39" s="130">
        <v>0</v>
      </c>
      <c r="J39" s="129">
        <f>0</f>
        <v>0</v>
      </c>
      <c r="K39" s="37"/>
      <c r="L39" s="12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12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1"/>
      <c r="D41" s="132" t="s">
        <v>48</v>
      </c>
      <c r="E41" s="75"/>
      <c r="F41" s="75"/>
      <c r="G41" s="133" t="s">
        <v>49</v>
      </c>
      <c r="H41" s="134" t="s">
        <v>50</v>
      </c>
      <c r="I41" s="75"/>
      <c r="J41" s="135">
        <f>SUM(J32:J39)</f>
        <v>0</v>
      </c>
      <c r="K41" s="136"/>
      <c r="L41" s="12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2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12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133</v>
      </c>
      <c r="D47" s="37"/>
      <c r="E47" s="37"/>
      <c r="F47" s="37"/>
      <c r="G47" s="37"/>
      <c r="H47" s="37"/>
      <c r="I47" s="37"/>
      <c r="J47" s="37"/>
      <c r="K47" s="37"/>
      <c r="L47" s="12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12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7"/>
      <c r="E49" s="37"/>
      <c r="F49" s="37"/>
      <c r="G49" s="37"/>
      <c r="H49" s="37"/>
      <c r="I49" s="37"/>
      <c r="J49" s="37"/>
      <c r="K49" s="37"/>
      <c r="L49" s="12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122" t="str">
        <f>E7</f>
        <v>Cyklostezka Šluknov - Fukov I. etapa (2022)</v>
      </c>
      <c r="F50" s="31"/>
      <c r="G50" s="31"/>
      <c r="H50" s="31"/>
      <c r="I50" s="37"/>
      <c r="J50" s="37"/>
      <c r="K50" s="37"/>
      <c r="L50" s="12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1"/>
      <c r="C51" s="31" t="s">
        <v>130</v>
      </c>
      <c r="L51" s="21"/>
    </row>
    <row r="52" s="2" customFormat="1" ht="16.5" customHeight="1">
      <c r="A52" s="37"/>
      <c r="B52" s="38"/>
      <c r="C52" s="37"/>
      <c r="D52" s="37"/>
      <c r="E52" s="122" t="s">
        <v>1173</v>
      </c>
      <c r="F52" s="37"/>
      <c r="G52" s="37"/>
      <c r="H52" s="37"/>
      <c r="I52" s="37"/>
      <c r="J52" s="37"/>
      <c r="K52" s="37"/>
      <c r="L52" s="12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428</v>
      </c>
      <c r="D53" s="37"/>
      <c r="E53" s="37"/>
      <c r="F53" s="37"/>
      <c r="G53" s="37"/>
      <c r="H53" s="37"/>
      <c r="I53" s="37"/>
      <c r="J53" s="37"/>
      <c r="K53" s="37"/>
      <c r="L53" s="12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7"/>
      <c r="D54" s="37"/>
      <c r="E54" s="61" t="str">
        <f>E11</f>
        <v>08c - VRN přímé doprovodné výdaje</v>
      </c>
      <c r="F54" s="37"/>
      <c r="G54" s="37"/>
      <c r="H54" s="37"/>
      <c r="I54" s="37"/>
      <c r="J54" s="37"/>
      <c r="K54" s="37"/>
      <c r="L54" s="12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12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7"/>
      <c r="E56" s="37"/>
      <c r="F56" s="26" t="str">
        <f>F14</f>
        <v xml:space="preserve"> </v>
      </c>
      <c r="G56" s="37"/>
      <c r="H56" s="37"/>
      <c r="I56" s="31" t="s">
        <v>23</v>
      </c>
      <c r="J56" s="63" t="str">
        <f>IF(J14="","",J14)</f>
        <v>16. 11. 2022</v>
      </c>
      <c r="K56" s="37"/>
      <c r="L56" s="12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12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7"/>
      <c r="E58" s="37"/>
      <c r="F58" s="26" t="str">
        <f>E17</f>
        <v>Město Šluknov</v>
      </c>
      <c r="G58" s="37"/>
      <c r="H58" s="37"/>
      <c r="I58" s="31" t="s">
        <v>31</v>
      </c>
      <c r="J58" s="35" t="str">
        <f>E23</f>
        <v>Ing. Kňákal</v>
      </c>
      <c r="K58" s="37"/>
      <c r="L58" s="12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29</v>
      </c>
      <c r="D59" s="37"/>
      <c r="E59" s="37"/>
      <c r="F59" s="26" t="str">
        <f>IF(E20="","",E20)</f>
        <v>Vyplň údaj</v>
      </c>
      <c r="G59" s="37"/>
      <c r="H59" s="37"/>
      <c r="I59" s="31" t="s">
        <v>34</v>
      </c>
      <c r="J59" s="35" t="str">
        <f>E26</f>
        <v>J. Nešněra</v>
      </c>
      <c r="K59" s="37"/>
      <c r="L59" s="12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12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37" t="s">
        <v>134</v>
      </c>
      <c r="D61" s="131"/>
      <c r="E61" s="131"/>
      <c r="F61" s="131"/>
      <c r="G61" s="131"/>
      <c r="H61" s="131"/>
      <c r="I61" s="131"/>
      <c r="J61" s="138" t="s">
        <v>135</v>
      </c>
      <c r="K61" s="131"/>
      <c r="L61" s="12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12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39" t="s">
        <v>70</v>
      </c>
      <c r="D63" s="37"/>
      <c r="E63" s="37"/>
      <c r="F63" s="37"/>
      <c r="G63" s="37"/>
      <c r="H63" s="37"/>
      <c r="I63" s="37"/>
      <c r="J63" s="89">
        <f>J87</f>
        <v>0</v>
      </c>
      <c r="K63" s="37"/>
      <c r="L63" s="12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8" t="s">
        <v>136</v>
      </c>
    </row>
    <row r="64" s="9" customFormat="1" ht="24.96" customHeight="1">
      <c r="A64" s="9"/>
      <c r="B64" s="140"/>
      <c r="C64" s="9"/>
      <c r="D64" s="141" t="s">
        <v>1175</v>
      </c>
      <c r="E64" s="142"/>
      <c r="F64" s="142"/>
      <c r="G64" s="142"/>
      <c r="H64" s="142"/>
      <c r="I64" s="142"/>
      <c r="J64" s="143">
        <f>J88</f>
        <v>0</v>
      </c>
      <c r="K64" s="9"/>
      <c r="L64" s="14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4"/>
      <c r="C65" s="10"/>
      <c r="D65" s="145" t="s">
        <v>1198</v>
      </c>
      <c r="E65" s="146"/>
      <c r="F65" s="146"/>
      <c r="G65" s="146"/>
      <c r="H65" s="146"/>
      <c r="I65" s="146"/>
      <c r="J65" s="147">
        <f>J89</f>
        <v>0</v>
      </c>
      <c r="K65" s="10"/>
      <c r="L65" s="14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7"/>
      <c r="B66" s="38"/>
      <c r="C66" s="37"/>
      <c r="D66" s="37"/>
      <c r="E66" s="37"/>
      <c r="F66" s="37"/>
      <c r="G66" s="37"/>
      <c r="H66" s="37"/>
      <c r="I66" s="37"/>
      <c r="J66" s="37"/>
      <c r="K66" s="37"/>
      <c r="L66" s="12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2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2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141</v>
      </c>
      <c r="D72" s="37"/>
      <c r="E72" s="37"/>
      <c r="F72" s="37"/>
      <c r="G72" s="37"/>
      <c r="H72" s="37"/>
      <c r="I72" s="37"/>
      <c r="J72" s="37"/>
      <c r="K72" s="37"/>
      <c r="L72" s="12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12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17</v>
      </c>
      <c r="D74" s="37"/>
      <c r="E74" s="37"/>
      <c r="F74" s="37"/>
      <c r="G74" s="37"/>
      <c r="H74" s="37"/>
      <c r="I74" s="37"/>
      <c r="J74" s="37"/>
      <c r="K74" s="37"/>
      <c r="L74" s="12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7"/>
      <c r="D75" s="37"/>
      <c r="E75" s="122" t="str">
        <f>E7</f>
        <v>Cyklostezka Šluknov - Fukov I. etapa (2022)</v>
      </c>
      <c r="F75" s="31"/>
      <c r="G75" s="31"/>
      <c r="H75" s="31"/>
      <c r="I75" s="37"/>
      <c r="J75" s="37"/>
      <c r="K75" s="37"/>
      <c r="L75" s="12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1"/>
      <c r="C76" s="31" t="s">
        <v>130</v>
      </c>
      <c r="L76" s="21"/>
    </row>
    <row r="77" s="2" customFormat="1" ht="16.5" customHeight="1">
      <c r="A77" s="37"/>
      <c r="B77" s="38"/>
      <c r="C77" s="37"/>
      <c r="D77" s="37"/>
      <c r="E77" s="122" t="s">
        <v>1173</v>
      </c>
      <c r="F77" s="37"/>
      <c r="G77" s="37"/>
      <c r="H77" s="37"/>
      <c r="I77" s="37"/>
      <c r="J77" s="37"/>
      <c r="K77" s="37"/>
      <c r="L77" s="12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428</v>
      </c>
      <c r="D78" s="37"/>
      <c r="E78" s="37"/>
      <c r="F78" s="37"/>
      <c r="G78" s="37"/>
      <c r="H78" s="37"/>
      <c r="I78" s="37"/>
      <c r="J78" s="37"/>
      <c r="K78" s="37"/>
      <c r="L78" s="12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61" t="str">
        <f>E11</f>
        <v>08c - VRN přímé doprovodné výdaje</v>
      </c>
      <c r="F79" s="37"/>
      <c r="G79" s="37"/>
      <c r="H79" s="37"/>
      <c r="I79" s="37"/>
      <c r="J79" s="37"/>
      <c r="K79" s="37"/>
      <c r="L79" s="12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12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7"/>
      <c r="E81" s="37"/>
      <c r="F81" s="26" t="str">
        <f>F14</f>
        <v xml:space="preserve"> </v>
      </c>
      <c r="G81" s="37"/>
      <c r="H81" s="37"/>
      <c r="I81" s="31" t="s">
        <v>23</v>
      </c>
      <c r="J81" s="63" t="str">
        <f>IF(J14="","",J14)</f>
        <v>16. 11. 2022</v>
      </c>
      <c r="K81" s="37"/>
      <c r="L81" s="12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12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7"/>
      <c r="E83" s="37"/>
      <c r="F83" s="26" t="str">
        <f>E17</f>
        <v>Město Šluknov</v>
      </c>
      <c r="G83" s="37"/>
      <c r="H83" s="37"/>
      <c r="I83" s="31" t="s">
        <v>31</v>
      </c>
      <c r="J83" s="35" t="str">
        <f>E23</f>
        <v>Ing. Kňákal</v>
      </c>
      <c r="K83" s="37"/>
      <c r="L83" s="12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29</v>
      </c>
      <c r="D84" s="37"/>
      <c r="E84" s="37"/>
      <c r="F84" s="26" t="str">
        <f>IF(E20="","",E20)</f>
        <v>Vyplň údaj</v>
      </c>
      <c r="G84" s="37"/>
      <c r="H84" s="37"/>
      <c r="I84" s="31" t="s">
        <v>34</v>
      </c>
      <c r="J84" s="35" t="str">
        <f>E26</f>
        <v>J. Nešněra</v>
      </c>
      <c r="K84" s="37"/>
      <c r="L84" s="12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12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48"/>
      <c r="B86" s="149"/>
      <c r="C86" s="150" t="s">
        <v>142</v>
      </c>
      <c r="D86" s="151" t="s">
        <v>57</v>
      </c>
      <c r="E86" s="151" t="s">
        <v>53</v>
      </c>
      <c r="F86" s="151" t="s">
        <v>54</v>
      </c>
      <c r="G86" s="151" t="s">
        <v>143</v>
      </c>
      <c r="H86" s="151" t="s">
        <v>144</v>
      </c>
      <c r="I86" s="151" t="s">
        <v>145</v>
      </c>
      <c r="J86" s="151" t="s">
        <v>135</v>
      </c>
      <c r="K86" s="152" t="s">
        <v>146</v>
      </c>
      <c r="L86" s="153"/>
      <c r="M86" s="79" t="s">
        <v>3</v>
      </c>
      <c r="N86" s="80" t="s">
        <v>42</v>
      </c>
      <c r="O86" s="80" t="s">
        <v>147</v>
      </c>
      <c r="P86" s="80" t="s">
        <v>148</v>
      </c>
      <c r="Q86" s="80" t="s">
        <v>149</v>
      </c>
      <c r="R86" s="80" t="s">
        <v>150</v>
      </c>
      <c r="S86" s="80" t="s">
        <v>151</v>
      </c>
      <c r="T86" s="81" t="s">
        <v>152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="2" customFormat="1" ht="22.8" customHeight="1">
      <c r="A87" s="37"/>
      <c r="B87" s="38"/>
      <c r="C87" s="86" t="s">
        <v>153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38"/>
      <c r="M87" s="82"/>
      <c r="N87" s="67"/>
      <c r="O87" s="83"/>
      <c r="P87" s="155">
        <f>P88</f>
        <v>0</v>
      </c>
      <c r="Q87" s="83"/>
      <c r="R87" s="155">
        <f>R88</f>
        <v>0</v>
      </c>
      <c r="S87" s="83"/>
      <c r="T87" s="156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8" t="s">
        <v>71</v>
      </c>
      <c r="AU87" s="18" t="s">
        <v>136</v>
      </c>
      <c r="BK87" s="157">
        <f>BK88</f>
        <v>0</v>
      </c>
    </row>
    <row r="88" s="12" customFormat="1" ht="25.92" customHeight="1">
      <c r="A88" s="12"/>
      <c r="B88" s="158"/>
      <c r="C88" s="12"/>
      <c r="D88" s="159" t="s">
        <v>71</v>
      </c>
      <c r="E88" s="160" t="s">
        <v>1177</v>
      </c>
      <c r="F88" s="160" t="s">
        <v>1178</v>
      </c>
      <c r="G88" s="12"/>
      <c r="H88" s="12"/>
      <c r="I88" s="161"/>
      <c r="J88" s="162">
        <f>BK88</f>
        <v>0</v>
      </c>
      <c r="K88" s="12"/>
      <c r="L88" s="158"/>
      <c r="M88" s="163"/>
      <c r="N88" s="164"/>
      <c r="O88" s="164"/>
      <c r="P88" s="165">
        <f>P89</f>
        <v>0</v>
      </c>
      <c r="Q88" s="164"/>
      <c r="R88" s="165">
        <f>R89</f>
        <v>0</v>
      </c>
      <c r="S88" s="164"/>
      <c r="T88" s="166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9" t="s">
        <v>184</v>
      </c>
      <c r="AT88" s="167" t="s">
        <v>71</v>
      </c>
      <c r="AU88" s="167" t="s">
        <v>72</v>
      </c>
      <c r="AY88" s="159" t="s">
        <v>156</v>
      </c>
      <c r="BK88" s="168">
        <f>BK89</f>
        <v>0</v>
      </c>
    </row>
    <row r="89" s="12" customFormat="1" ht="22.8" customHeight="1">
      <c r="A89" s="12"/>
      <c r="B89" s="158"/>
      <c r="C89" s="12"/>
      <c r="D89" s="159" t="s">
        <v>71</v>
      </c>
      <c r="E89" s="169" t="s">
        <v>1206</v>
      </c>
      <c r="F89" s="169" t="s">
        <v>1207</v>
      </c>
      <c r="G89" s="12"/>
      <c r="H89" s="12"/>
      <c r="I89" s="161"/>
      <c r="J89" s="170">
        <f>BK89</f>
        <v>0</v>
      </c>
      <c r="K89" s="12"/>
      <c r="L89" s="158"/>
      <c r="M89" s="163"/>
      <c r="N89" s="164"/>
      <c r="O89" s="164"/>
      <c r="P89" s="165">
        <f>SUM(P90:P91)</f>
        <v>0</v>
      </c>
      <c r="Q89" s="164"/>
      <c r="R89" s="165">
        <f>SUM(R90:R91)</f>
        <v>0</v>
      </c>
      <c r="S89" s="164"/>
      <c r="T89" s="166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9" t="s">
        <v>184</v>
      </c>
      <c r="AT89" s="167" t="s">
        <v>71</v>
      </c>
      <c r="AU89" s="167" t="s">
        <v>80</v>
      </c>
      <c r="AY89" s="159" t="s">
        <v>156</v>
      </c>
      <c r="BK89" s="168">
        <f>SUM(BK90:BK91)</f>
        <v>0</v>
      </c>
    </row>
    <row r="90" s="2" customFormat="1" ht="16.5" customHeight="1">
      <c r="A90" s="37"/>
      <c r="B90" s="171"/>
      <c r="C90" s="172" t="s">
        <v>80</v>
      </c>
      <c r="D90" s="172" t="s">
        <v>158</v>
      </c>
      <c r="E90" s="173" t="s">
        <v>1218</v>
      </c>
      <c r="F90" s="174" t="s">
        <v>1219</v>
      </c>
      <c r="G90" s="175" t="s">
        <v>864</v>
      </c>
      <c r="H90" s="176">
        <v>1</v>
      </c>
      <c r="I90" s="177"/>
      <c r="J90" s="178">
        <f>ROUND(I90*H90,2)</f>
        <v>0</v>
      </c>
      <c r="K90" s="174" t="s">
        <v>3</v>
      </c>
      <c r="L90" s="38"/>
      <c r="M90" s="179" t="s">
        <v>3</v>
      </c>
      <c r="N90" s="180" t="s">
        <v>43</v>
      </c>
      <c r="O90" s="71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3" t="s">
        <v>1183</v>
      </c>
      <c r="AT90" s="183" t="s">
        <v>158</v>
      </c>
      <c r="AU90" s="183" t="s">
        <v>82</v>
      </c>
      <c r="AY90" s="18" t="s">
        <v>156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8" t="s">
        <v>80</v>
      </c>
      <c r="BK90" s="184">
        <f>ROUND(I90*H90,2)</f>
        <v>0</v>
      </c>
      <c r="BL90" s="18" t="s">
        <v>1183</v>
      </c>
      <c r="BM90" s="183" t="s">
        <v>1220</v>
      </c>
    </row>
    <row r="91" s="2" customFormat="1">
      <c r="A91" s="37"/>
      <c r="B91" s="38"/>
      <c r="C91" s="37"/>
      <c r="D91" s="185" t="s">
        <v>165</v>
      </c>
      <c r="E91" s="37"/>
      <c r="F91" s="186" t="s">
        <v>1221</v>
      </c>
      <c r="G91" s="37"/>
      <c r="H91" s="37"/>
      <c r="I91" s="187"/>
      <c r="J91" s="37"/>
      <c r="K91" s="37"/>
      <c r="L91" s="38"/>
      <c r="M91" s="222"/>
      <c r="N91" s="223"/>
      <c r="O91" s="224"/>
      <c r="P91" s="224"/>
      <c r="Q91" s="224"/>
      <c r="R91" s="224"/>
      <c r="S91" s="224"/>
      <c r="T91" s="22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8" t="s">
        <v>165</v>
      </c>
      <c r="AU91" s="18" t="s">
        <v>82</v>
      </c>
    </row>
    <row r="92" s="2" customFormat="1" ht="6.96" customHeight="1">
      <c r="A92" s="37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38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1222</v>
      </c>
      <c r="H4" s="21"/>
    </row>
    <row r="5" s="1" customFormat="1" ht="12" customHeight="1">
      <c r="B5" s="21"/>
      <c r="C5" s="25" t="s">
        <v>14</v>
      </c>
      <c r="D5" s="35" t="s">
        <v>15</v>
      </c>
      <c r="E5" s="1"/>
      <c r="F5" s="1"/>
      <c r="H5" s="21"/>
    </row>
    <row r="6" s="1" customFormat="1" ht="36.96" customHeight="1">
      <c r="B6" s="21"/>
      <c r="C6" s="28" t="s">
        <v>17</v>
      </c>
      <c r="D6" s="29" t="s">
        <v>18</v>
      </c>
      <c r="E6" s="1"/>
      <c r="F6" s="1"/>
      <c r="H6" s="21"/>
    </row>
    <row r="7" s="1" customFormat="1" ht="16.5" customHeight="1">
      <c r="B7" s="21"/>
      <c r="C7" s="31" t="s">
        <v>23</v>
      </c>
      <c r="D7" s="63" t="str">
        <f>'Rekapitulace stavby'!AN8</f>
        <v>16. 11. 2022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8"/>
      <c r="B9" s="149"/>
      <c r="C9" s="150" t="s">
        <v>53</v>
      </c>
      <c r="D9" s="151" t="s">
        <v>54</v>
      </c>
      <c r="E9" s="151" t="s">
        <v>143</v>
      </c>
      <c r="F9" s="152" t="s">
        <v>1223</v>
      </c>
      <c r="G9" s="148"/>
      <c r="H9" s="149"/>
    </row>
    <row r="10" s="2" customFormat="1" ht="26.4" customHeight="1">
      <c r="A10" s="37"/>
      <c r="B10" s="38"/>
      <c r="C10" s="227" t="s">
        <v>1224</v>
      </c>
      <c r="D10" s="227" t="s">
        <v>87</v>
      </c>
      <c r="E10" s="37"/>
      <c r="F10" s="37"/>
      <c r="G10" s="37"/>
      <c r="H10" s="38"/>
    </row>
    <row r="11" s="2" customFormat="1" ht="16.8" customHeight="1">
      <c r="A11" s="37"/>
      <c r="B11" s="38"/>
      <c r="C11" s="228" t="s">
        <v>411</v>
      </c>
      <c r="D11" s="229" t="s">
        <v>3</v>
      </c>
      <c r="E11" s="230" t="s">
        <v>3</v>
      </c>
      <c r="F11" s="231">
        <v>3680</v>
      </c>
      <c r="G11" s="37"/>
      <c r="H11" s="38"/>
    </row>
    <row r="12" s="2" customFormat="1" ht="16.8" customHeight="1">
      <c r="A12" s="37"/>
      <c r="B12" s="38"/>
      <c r="C12" s="232" t="s">
        <v>413</v>
      </c>
      <c r="D12" s="232" t="s">
        <v>562</v>
      </c>
      <c r="E12" s="18" t="s">
        <v>3</v>
      </c>
      <c r="F12" s="233">
        <v>2858</v>
      </c>
      <c r="G12" s="37"/>
      <c r="H12" s="38"/>
    </row>
    <row r="13" s="2" customFormat="1" ht="16.8" customHeight="1">
      <c r="A13" s="37"/>
      <c r="B13" s="38"/>
      <c r="C13" s="232" t="s">
        <v>423</v>
      </c>
      <c r="D13" s="232" t="s">
        <v>424</v>
      </c>
      <c r="E13" s="18" t="s">
        <v>3</v>
      </c>
      <c r="F13" s="233">
        <v>451</v>
      </c>
      <c r="G13" s="37"/>
      <c r="H13" s="38"/>
    </row>
    <row r="14" s="2" customFormat="1" ht="16.8" customHeight="1">
      <c r="A14" s="37"/>
      <c r="B14" s="38"/>
      <c r="C14" s="232" t="s">
        <v>415</v>
      </c>
      <c r="D14" s="232" t="s">
        <v>563</v>
      </c>
      <c r="E14" s="18" t="s">
        <v>3</v>
      </c>
      <c r="F14" s="233">
        <v>371</v>
      </c>
      <c r="G14" s="37"/>
      <c r="H14" s="38"/>
    </row>
    <row r="15" s="2" customFormat="1" ht="16.8" customHeight="1">
      <c r="A15" s="37"/>
      <c r="B15" s="38"/>
      <c r="C15" s="232" t="s">
        <v>411</v>
      </c>
      <c r="D15" s="232" t="s">
        <v>442</v>
      </c>
      <c r="E15" s="18" t="s">
        <v>3</v>
      </c>
      <c r="F15" s="233">
        <v>3680</v>
      </c>
      <c r="G15" s="37"/>
      <c r="H15" s="38"/>
    </row>
    <row r="16" s="2" customFormat="1" ht="16.8" customHeight="1">
      <c r="A16" s="37"/>
      <c r="B16" s="38"/>
      <c r="C16" s="234" t="s">
        <v>1225</v>
      </c>
      <c r="D16" s="37"/>
      <c r="E16" s="37"/>
      <c r="F16" s="37"/>
      <c r="G16" s="37"/>
      <c r="H16" s="38"/>
    </row>
    <row r="17" s="2" customFormat="1">
      <c r="A17" s="37"/>
      <c r="B17" s="38"/>
      <c r="C17" s="232" t="s">
        <v>557</v>
      </c>
      <c r="D17" s="232" t="s">
        <v>558</v>
      </c>
      <c r="E17" s="18" t="s">
        <v>161</v>
      </c>
      <c r="F17" s="233">
        <v>3680</v>
      </c>
      <c r="G17" s="37"/>
      <c r="H17" s="38"/>
    </row>
    <row r="18" s="2" customFormat="1" ht="16.8" customHeight="1">
      <c r="A18" s="37"/>
      <c r="B18" s="38"/>
      <c r="C18" s="232" t="s">
        <v>526</v>
      </c>
      <c r="D18" s="232" t="s">
        <v>527</v>
      </c>
      <c r="E18" s="18" t="s">
        <v>161</v>
      </c>
      <c r="F18" s="233">
        <v>3680</v>
      </c>
      <c r="G18" s="37"/>
      <c r="H18" s="38"/>
    </row>
    <row r="19" s="2" customFormat="1" ht="16.8" customHeight="1">
      <c r="A19" s="37"/>
      <c r="B19" s="38"/>
      <c r="C19" s="232" t="s">
        <v>531</v>
      </c>
      <c r="D19" s="232" t="s">
        <v>532</v>
      </c>
      <c r="E19" s="18" t="s">
        <v>161</v>
      </c>
      <c r="F19" s="233">
        <v>3827.8000000000002</v>
      </c>
      <c r="G19" s="37"/>
      <c r="H19" s="38"/>
    </row>
    <row r="20" s="2" customFormat="1" ht="16.8" customHeight="1">
      <c r="A20" s="37"/>
      <c r="B20" s="38"/>
      <c r="C20" s="232" t="s">
        <v>536</v>
      </c>
      <c r="D20" s="232" t="s">
        <v>537</v>
      </c>
      <c r="E20" s="18" t="s">
        <v>161</v>
      </c>
      <c r="F20" s="233">
        <v>3680</v>
      </c>
      <c r="G20" s="37"/>
      <c r="H20" s="38"/>
    </row>
    <row r="21" s="2" customFormat="1" ht="16.8" customHeight="1">
      <c r="A21" s="37"/>
      <c r="B21" s="38"/>
      <c r="C21" s="232" t="s">
        <v>547</v>
      </c>
      <c r="D21" s="232" t="s">
        <v>548</v>
      </c>
      <c r="E21" s="18" t="s">
        <v>161</v>
      </c>
      <c r="F21" s="233">
        <v>3680</v>
      </c>
      <c r="G21" s="37"/>
      <c r="H21" s="38"/>
    </row>
    <row r="22" s="2" customFormat="1" ht="16.8" customHeight="1">
      <c r="A22" s="37"/>
      <c r="B22" s="38"/>
      <c r="C22" s="232" t="s">
        <v>552</v>
      </c>
      <c r="D22" s="232" t="s">
        <v>553</v>
      </c>
      <c r="E22" s="18" t="s">
        <v>161</v>
      </c>
      <c r="F22" s="233">
        <v>3680</v>
      </c>
      <c r="G22" s="37"/>
      <c r="H22" s="38"/>
    </row>
    <row r="23" s="2" customFormat="1" ht="16.8" customHeight="1">
      <c r="A23" s="37"/>
      <c r="B23" s="38"/>
      <c r="C23" s="228" t="s">
        <v>413</v>
      </c>
      <c r="D23" s="229" t="s">
        <v>3</v>
      </c>
      <c r="E23" s="230" t="s">
        <v>3</v>
      </c>
      <c r="F23" s="231">
        <v>2858</v>
      </c>
      <c r="G23" s="37"/>
      <c r="H23" s="38"/>
    </row>
    <row r="24" s="2" customFormat="1" ht="16.8" customHeight="1">
      <c r="A24" s="37"/>
      <c r="B24" s="38"/>
      <c r="C24" s="232" t="s">
        <v>413</v>
      </c>
      <c r="D24" s="232" t="s">
        <v>562</v>
      </c>
      <c r="E24" s="18" t="s">
        <v>3</v>
      </c>
      <c r="F24" s="233">
        <v>2858</v>
      </c>
      <c r="G24" s="37"/>
      <c r="H24" s="38"/>
    </row>
    <row r="25" s="2" customFormat="1" ht="16.8" customHeight="1">
      <c r="A25" s="37"/>
      <c r="B25" s="38"/>
      <c r="C25" s="234" t="s">
        <v>1225</v>
      </c>
      <c r="D25" s="37"/>
      <c r="E25" s="37"/>
      <c r="F25" s="37"/>
      <c r="G25" s="37"/>
      <c r="H25" s="38"/>
    </row>
    <row r="26" s="2" customFormat="1">
      <c r="A26" s="37"/>
      <c r="B26" s="38"/>
      <c r="C26" s="232" t="s">
        <v>557</v>
      </c>
      <c r="D26" s="232" t="s">
        <v>558</v>
      </c>
      <c r="E26" s="18" t="s">
        <v>161</v>
      </c>
      <c r="F26" s="233">
        <v>3680</v>
      </c>
      <c r="G26" s="37"/>
      <c r="H26" s="38"/>
    </row>
    <row r="27" s="2" customFormat="1" ht="16.8" customHeight="1">
      <c r="A27" s="37"/>
      <c r="B27" s="38"/>
      <c r="C27" s="232" t="s">
        <v>493</v>
      </c>
      <c r="D27" s="232" t="s">
        <v>494</v>
      </c>
      <c r="E27" s="18" t="s">
        <v>161</v>
      </c>
      <c r="F27" s="233">
        <v>6057.3000000000002</v>
      </c>
      <c r="G27" s="37"/>
      <c r="H27" s="38"/>
    </row>
    <row r="28" s="2" customFormat="1" ht="16.8" customHeight="1">
      <c r="A28" s="37"/>
      <c r="B28" s="38"/>
      <c r="C28" s="228" t="s">
        <v>415</v>
      </c>
      <c r="D28" s="229" t="s">
        <v>3</v>
      </c>
      <c r="E28" s="230" t="s">
        <v>3</v>
      </c>
      <c r="F28" s="231">
        <v>371</v>
      </c>
      <c r="G28" s="37"/>
      <c r="H28" s="38"/>
    </row>
    <row r="29" s="2" customFormat="1" ht="16.8" customHeight="1">
      <c r="A29" s="37"/>
      <c r="B29" s="38"/>
      <c r="C29" s="232" t="s">
        <v>415</v>
      </c>
      <c r="D29" s="232" t="s">
        <v>563</v>
      </c>
      <c r="E29" s="18" t="s">
        <v>3</v>
      </c>
      <c r="F29" s="233">
        <v>371</v>
      </c>
      <c r="G29" s="37"/>
      <c r="H29" s="38"/>
    </row>
    <row r="30" s="2" customFormat="1" ht="16.8" customHeight="1">
      <c r="A30" s="37"/>
      <c r="B30" s="38"/>
      <c r="C30" s="234" t="s">
        <v>1225</v>
      </c>
      <c r="D30" s="37"/>
      <c r="E30" s="37"/>
      <c r="F30" s="37"/>
      <c r="G30" s="37"/>
      <c r="H30" s="38"/>
    </row>
    <row r="31" s="2" customFormat="1">
      <c r="A31" s="37"/>
      <c r="B31" s="38"/>
      <c r="C31" s="232" t="s">
        <v>557</v>
      </c>
      <c r="D31" s="232" t="s">
        <v>558</v>
      </c>
      <c r="E31" s="18" t="s">
        <v>161</v>
      </c>
      <c r="F31" s="233">
        <v>3680</v>
      </c>
      <c r="G31" s="37"/>
      <c r="H31" s="38"/>
    </row>
    <row r="32" s="2" customFormat="1" ht="16.8" customHeight="1">
      <c r="A32" s="37"/>
      <c r="B32" s="38"/>
      <c r="C32" s="232" t="s">
        <v>493</v>
      </c>
      <c r="D32" s="232" t="s">
        <v>494</v>
      </c>
      <c r="E32" s="18" t="s">
        <v>161</v>
      </c>
      <c r="F32" s="233">
        <v>6057.3000000000002</v>
      </c>
      <c r="G32" s="37"/>
      <c r="H32" s="38"/>
    </row>
    <row r="33" s="2" customFormat="1" ht="16.8" customHeight="1">
      <c r="A33" s="37"/>
      <c r="B33" s="38"/>
      <c r="C33" s="228" t="s">
        <v>417</v>
      </c>
      <c r="D33" s="229" t="s">
        <v>3</v>
      </c>
      <c r="E33" s="230" t="s">
        <v>3</v>
      </c>
      <c r="F33" s="231">
        <v>699.20000000000005</v>
      </c>
      <c r="G33" s="37"/>
      <c r="H33" s="38"/>
    </row>
    <row r="34" s="2" customFormat="1" ht="16.8" customHeight="1">
      <c r="A34" s="37"/>
      <c r="B34" s="38"/>
      <c r="C34" s="232" t="s">
        <v>417</v>
      </c>
      <c r="D34" s="232" t="s">
        <v>546</v>
      </c>
      <c r="E34" s="18" t="s">
        <v>3</v>
      </c>
      <c r="F34" s="233">
        <v>699.20000000000005</v>
      </c>
      <c r="G34" s="37"/>
      <c r="H34" s="38"/>
    </row>
    <row r="35" s="2" customFormat="1" ht="16.8" customHeight="1">
      <c r="A35" s="37"/>
      <c r="B35" s="38"/>
      <c r="C35" s="234" t="s">
        <v>1225</v>
      </c>
      <c r="D35" s="37"/>
      <c r="E35" s="37"/>
      <c r="F35" s="37"/>
      <c r="G35" s="37"/>
      <c r="H35" s="38"/>
    </row>
    <row r="36" s="2" customFormat="1" ht="16.8" customHeight="1">
      <c r="A36" s="37"/>
      <c r="B36" s="38"/>
      <c r="C36" s="232" t="s">
        <v>541</v>
      </c>
      <c r="D36" s="232" t="s">
        <v>542</v>
      </c>
      <c r="E36" s="18" t="s">
        <v>383</v>
      </c>
      <c r="F36" s="233">
        <v>699.20000000000005</v>
      </c>
      <c r="G36" s="37"/>
      <c r="H36" s="38"/>
    </row>
    <row r="37" s="2" customFormat="1">
      <c r="A37" s="37"/>
      <c r="B37" s="38"/>
      <c r="C37" s="232" t="s">
        <v>448</v>
      </c>
      <c r="D37" s="232" t="s">
        <v>449</v>
      </c>
      <c r="E37" s="18" t="s">
        <v>383</v>
      </c>
      <c r="F37" s="233">
        <v>1232.3499999999999</v>
      </c>
      <c r="G37" s="37"/>
      <c r="H37" s="38"/>
    </row>
    <row r="38" s="2" customFormat="1" ht="16.8" customHeight="1">
      <c r="A38" s="37"/>
      <c r="B38" s="38"/>
      <c r="C38" s="228" t="s">
        <v>1226</v>
      </c>
      <c r="D38" s="229" t="s">
        <v>1226</v>
      </c>
      <c r="E38" s="230" t="s">
        <v>3</v>
      </c>
      <c r="F38" s="231">
        <v>874</v>
      </c>
      <c r="G38" s="37"/>
      <c r="H38" s="38"/>
    </row>
    <row r="39" s="2" customFormat="1" ht="16.8" customHeight="1">
      <c r="A39" s="37"/>
      <c r="B39" s="38"/>
      <c r="C39" s="232" t="s">
        <v>1226</v>
      </c>
      <c r="D39" s="232" t="s">
        <v>476</v>
      </c>
      <c r="E39" s="18" t="s">
        <v>3</v>
      </c>
      <c r="F39" s="233">
        <v>874</v>
      </c>
      <c r="G39" s="37"/>
      <c r="H39" s="38"/>
    </row>
    <row r="40" s="2" customFormat="1" ht="16.8" customHeight="1">
      <c r="A40" s="37"/>
      <c r="B40" s="38"/>
      <c r="C40" s="228" t="s">
        <v>419</v>
      </c>
      <c r="D40" s="229" t="s">
        <v>3</v>
      </c>
      <c r="E40" s="230" t="s">
        <v>3</v>
      </c>
      <c r="F40" s="231">
        <v>1693</v>
      </c>
      <c r="G40" s="37"/>
      <c r="H40" s="38"/>
    </row>
    <row r="41" s="2" customFormat="1" ht="16.8" customHeight="1">
      <c r="A41" s="37"/>
      <c r="B41" s="38"/>
      <c r="C41" s="232" t="s">
        <v>419</v>
      </c>
      <c r="D41" s="232" t="s">
        <v>477</v>
      </c>
      <c r="E41" s="18" t="s">
        <v>3</v>
      </c>
      <c r="F41" s="233">
        <v>1693</v>
      </c>
      <c r="G41" s="37"/>
      <c r="H41" s="38"/>
    </row>
    <row r="42" s="2" customFormat="1" ht="16.8" customHeight="1">
      <c r="A42" s="37"/>
      <c r="B42" s="38"/>
      <c r="C42" s="234" t="s">
        <v>1225</v>
      </c>
      <c r="D42" s="37"/>
      <c r="E42" s="37"/>
      <c r="F42" s="37"/>
      <c r="G42" s="37"/>
      <c r="H42" s="38"/>
    </row>
    <row r="43" s="2" customFormat="1" ht="16.8" customHeight="1">
      <c r="A43" s="37"/>
      <c r="B43" s="38"/>
      <c r="C43" s="232" t="s">
        <v>507</v>
      </c>
      <c r="D43" s="232" t="s">
        <v>508</v>
      </c>
      <c r="E43" s="18" t="s">
        <v>161</v>
      </c>
      <c r="F43" s="233">
        <v>711</v>
      </c>
      <c r="G43" s="37"/>
      <c r="H43" s="38"/>
    </row>
    <row r="44" s="2" customFormat="1" ht="16.8" customHeight="1">
      <c r="A44" s="37"/>
      <c r="B44" s="38"/>
      <c r="C44" s="228" t="s">
        <v>421</v>
      </c>
      <c r="D44" s="229" t="s">
        <v>3</v>
      </c>
      <c r="E44" s="230" t="s">
        <v>3</v>
      </c>
      <c r="F44" s="231">
        <v>2567</v>
      </c>
      <c r="G44" s="37"/>
      <c r="H44" s="38"/>
    </row>
    <row r="45" s="2" customFormat="1" ht="16.8" customHeight="1">
      <c r="A45" s="37"/>
      <c r="B45" s="38"/>
      <c r="C45" s="232" t="s">
        <v>1226</v>
      </c>
      <c r="D45" s="232" t="s">
        <v>476</v>
      </c>
      <c r="E45" s="18" t="s">
        <v>3</v>
      </c>
      <c r="F45" s="233">
        <v>874</v>
      </c>
      <c r="G45" s="37"/>
      <c r="H45" s="38"/>
    </row>
    <row r="46" s="2" customFormat="1" ht="16.8" customHeight="1">
      <c r="A46" s="37"/>
      <c r="B46" s="38"/>
      <c r="C46" s="232" t="s">
        <v>419</v>
      </c>
      <c r="D46" s="232" t="s">
        <v>477</v>
      </c>
      <c r="E46" s="18" t="s">
        <v>3</v>
      </c>
      <c r="F46" s="233">
        <v>1693</v>
      </c>
      <c r="G46" s="37"/>
      <c r="H46" s="38"/>
    </row>
    <row r="47" s="2" customFormat="1" ht="16.8" customHeight="1">
      <c r="A47" s="37"/>
      <c r="B47" s="38"/>
      <c r="C47" s="232" t="s">
        <v>421</v>
      </c>
      <c r="D47" s="232" t="s">
        <v>442</v>
      </c>
      <c r="E47" s="18" t="s">
        <v>3</v>
      </c>
      <c r="F47" s="233">
        <v>2567</v>
      </c>
      <c r="G47" s="37"/>
      <c r="H47" s="38"/>
    </row>
    <row r="48" s="2" customFormat="1" ht="16.8" customHeight="1">
      <c r="A48" s="37"/>
      <c r="B48" s="38"/>
      <c r="C48" s="234" t="s">
        <v>1225</v>
      </c>
      <c r="D48" s="37"/>
      <c r="E48" s="37"/>
      <c r="F48" s="37"/>
      <c r="G48" s="37"/>
      <c r="H48" s="38"/>
    </row>
    <row r="49" s="2" customFormat="1">
      <c r="A49" s="37"/>
      <c r="B49" s="38"/>
      <c r="C49" s="232" t="s">
        <v>466</v>
      </c>
      <c r="D49" s="232" t="s">
        <v>467</v>
      </c>
      <c r="E49" s="18" t="s">
        <v>161</v>
      </c>
      <c r="F49" s="233">
        <v>2567</v>
      </c>
      <c r="G49" s="37"/>
      <c r="H49" s="38"/>
    </row>
    <row r="50" s="2" customFormat="1" ht="16.8" customHeight="1">
      <c r="A50" s="37"/>
      <c r="B50" s="38"/>
      <c r="C50" s="232" t="s">
        <v>478</v>
      </c>
      <c r="D50" s="232" t="s">
        <v>479</v>
      </c>
      <c r="E50" s="18" t="s">
        <v>161</v>
      </c>
      <c r="F50" s="233">
        <v>2567</v>
      </c>
      <c r="G50" s="37"/>
      <c r="H50" s="38"/>
    </row>
    <row r="51" s="2" customFormat="1" ht="16.8" customHeight="1">
      <c r="A51" s="37"/>
      <c r="B51" s="38"/>
      <c r="C51" s="232" t="s">
        <v>488</v>
      </c>
      <c r="D51" s="232" t="s">
        <v>489</v>
      </c>
      <c r="E51" s="18" t="s">
        <v>161</v>
      </c>
      <c r="F51" s="233">
        <v>2567</v>
      </c>
      <c r="G51" s="37"/>
      <c r="H51" s="38"/>
    </row>
    <row r="52" s="2" customFormat="1" ht="16.8" customHeight="1">
      <c r="A52" s="37"/>
      <c r="B52" s="38"/>
      <c r="C52" s="232" t="s">
        <v>444</v>
      </c>
      <c r="D52" s="232" t="s">
        <v>445</v>
      </c>
      <c r="E52" s="18" t="s">
        <v>400</v>
      </c>
      <c r="F52" s="233">
        <v>847.11000000000001</v>
      </c>
      <c r="G52" s="37"/>
      <c r="H52" s="38"/>
    </row>
    <row r="53" s="2" customFormat="1" ht="16.8" customHeight="1">
      <c r="A53" s="37"/>
      <c r="B53" s="38"/>
      <c r="C53" s="228" t="s">
        <v>423</v>
      </c>
      <c r="D53" s="229" t="s">
        <v>3</v>
      </c>
      <c r="E53" s="230" t="s">
        <v>3</v>
      </c>
      <c r="F53" s="231">
        <v>451</v>
      </c>
      <c r="G53" s="37"/>
      <c r="H53" s="38"/>
    </row>
    <row r="54" s="2" customFormat="1" ht="16.8" customHeight="1">
      <c r="A54" s="37"/>
      <c r="B54" s="38"/>
      <c r="C54" s="232" t="s">
        <v>423</v>
      </c>
      <c r="D54" s="232" t="s">
        <v>424</v>
      </c>
      <c r="E54" s="18" t="s">
        <v>3</v>
      </c>
      <c r="F54" s="233">
        <v>451</v>
      </c>
      <c r="G54" s="37"/>
      <c r="H54" s="38"/>
    </row>
    <row r="55" s="2" customFormat="1" ht="16.8" customHeight="1">
      <c r="A55" s="37"/>
      <c r="B55" s="38"/>
      <c r="C55" s="234" t="s">
        <v>1225</v>
      </c>
      <c r="D55" s="37"/>
      <c r="E55" s="37"/>
      <c r="F55" s="37"/>
      <c r="G55" s="37"/>
      <c r="H55" s="38"/>
    </row>
    <row r="56" s="2" customFormat="1">
      <c r="A56" s="37"/>
      <c r="B56" s="38"/>
      <c r="C56" s="232" t="s">
        <v>557</v>
      </c>
      <c r="D56" s="232" t="s">
        <v>558</v>
      </c>
      <c r="E56" s="18" t="s">
        <v>161</v>
      </c>
      <c r="F56" s="233">
        <v>3680</v>
      </c>
      <c r="G56" s="37"/>
      <c r="H56" s="38"/>
    </row>
    <row r="57" s="2" customFormat="1" ht="16.8" customHeight="1">
      <c r="A57" s="37"/>
      <c r="B57" s="38"/>
      <c r="C57" s="232" t="s">
        <v>493</v>
      </c>
      <c r="D57" s="232" t="s">
        <v>494</v>
      </c>
      <c r="E57" s="18" t="s">
        <v>161</v>
      </c>
      <c r="F57" s="233">
        <v>6057.3000000000002</v>
      </c>
      <c r="G57" s="37"/>
      <c r="H57" s="38"/>
    </row>
    <row r="58" s="2" customFormat="1" ht="16.8" customHeight="1">
      <c r="A58" s="37"/>
      <c r="B58" s="38"/>
      <c r="C58" s="228" t="s">
        <v>426</v>
      </c>
      <c r="D58" s="229" t="s">
        <v>3</v>
      </c>
      <c r="E58" s="230" t="s">
        <v>3</v>
      </c>
      <c r="F58" s="231">
        <v>147.80000000000001</v>
      </c>
      <c r="G58" s="37"/>
      <c r="H58" s="38"/>
    </row>
    <row r="59" s="2" customFormat="1" ht="16.8" customHeight="1">
      <c r="A59" s="37"/>
      <c r="B59" s="38"/>
      <c r="C59" s="232" t="s">
        <v>426</v>
      </c>
      <c r="D59" s="232" t="s">
        <v>662</v>
      </c>
      <c r="E59" s="18" t="s">
        <v>3</v>
      </c>
      <c r="F59" s="233">
        <v>147.80000000000001</v>
      </c>
      <c r="G59" s="37"/>
      <c r="H59" s="38"/>
    </row>
    <row r="60" s="2" customFormat="1" ht="16.8" customHeight="1">
      <c r="A60" s="37"/>
      <c r="B60" s="38"/>
      <c r="C60" s="234" t="s">
        <v>1225</v>
      </c>
      <c r="D60" s="37"/>
      <c r="E60" s="37"/>
      <c r="F60" s="37"/>
      <c r="G60" s="37"/>
      <c r="H60" s="38"/>
    </row>
    <row r="61" s="2" customFormat="1" ht="16.8" customHeight="1">
      <c r="A61" s="37"/>
      <c r="B61" s="38"/>
      <c r="C61" s="232" t="s">
        <v>493</v>
      </c>
      <c r="D61" s="232" t="s">
        <v>494</v>
      </c>
      <c r="E61" s="18" t="s">
        <v>161</v>
      </c>
      <c r="F61" s="233">
        <v>6057.3000000000002</v>
      </c>
      <c r="G61" s="37"/>
      <c r="H61" s="38"/>
    </row>
    <row r="62" s="2" customFormat="1" ht="16.8" customHeight="1">
      <c r="A62" s="37"/>
      <c r="B62" s="38"/>
      <c r="C62" s="232" t="s">
        <v>531</v>
      </c>
      <c r="D62" s="232" t="s">
        <v>532</v>
      </c>
      <c r="E62" s="18" t="s">
        <v>161</v>
      </c>
      <c r="F62" s="233">
        <v>3827.8000000000002</v>
      </c>
      <c r="G62" s="37"/>
      <c r="H62" s="38"/>
    </row>
    <row r="63" s="2" customFormat="1" ht="26.4" customHeight="1">
      <c r="A63" s="37"/>
      <c r="B63" s="38"/>
      <c r="C63" s="227" t="s">
        <v>1227</v>
      </c>
      <c r="D63" s="227" t="s">
        <v>91</v>
      </c>
      <c r="E63" s="37"/>
      <c r="F63" s="37"/>
      <c r="G63" s="37"/>
      <c r="H63" s="38"/>
    </row>
    <row r="64" s="2" customFormat="1" ht="16.8" customHeight="1">
      <c r="A64" s="37"/>
      <c r="B64" s="38"/>
      <c r="C64" s="228" t="s">
        <v>411</v>
      </c>
      <c r="D64" s="229" t="s">
        <v>3</v>
      </c>
      <c r="E64" s="230" t="s">
        <v>3</v>
      </c>
      <c r="F64" s="231">
        <v>147.80000000000001</v>
      </c>
      <c r="G64" s="37"/>
      <c r="H64" s="38"/>
    </row>
    <row r="65" s="2" customFormat="1" ht="16.8" customHeight="1">
      <c r="A65" s="37"/>
      <c r="B65" s="38"/>
      <c r="C65" s="228" t="s">
        <v>413</v>
      </c>
      <c r="D65" s="229" t="s">
        <v>3</v>
      </c>
      <c r="E65" s="230" t="s">
        <v>3</v>
      </c>
      <c r="F65" s="231">
        <v>2858</v>
      </c>
      <c r="G65" s="37"/>
      <c r="H65" s="38"/>
    </row>
    <row r="66" s="2" customFormat="1" ht="16.8" customHeight="1">
      <c r="A66" s="37"/>
      <c r="B66" s="38"/>
      <c r="C66" s="228" t="s">
        <v>415</v>
      </c>
      <c r="D66" s="229" t="s">
        <v>3</v>
      </c>
      <c r="E66" s="230" t="s">
        <v>3</v>
      </c>
      <c r="F66" s="231">
        <v>371</v>
      </c>
      <c r="G66" s="37"/>
      <c r="H66" s="38"/>
    </row>
    <row r="67" s="2" customFormat="1" ht="16.8" customHeight="1">
      <c r="A67" s="37"/>
      <c r="B67" s="38"/>
      <c r="C67" s="228" t="s">
        <v>417</v>
      </c>
      <c r="D67" s="229" t="s">
        <v>3</v>
      </c>
      <c r="E67" s="230" t="s">
        <v>3</v>
      </c>
      <c r="F67" s="231">
        <v>699.20000000000005</v>
      </c>
      <c r="G67" s="37"/>
      <c r="H67" s="38"/>
    </row>
    <row r="68" s="2" customFormat="1" ht="16.8" customHeight="1">
      <c r="A68" s="37"/>
      <c r="B68" s="38"/>
      <c r="C68" s="228" t="s">
        <v>421</v>
      </c>
      <c r="D68" s="229" t="s">
        <v>3</v>
      </c>
      <c r="E68" s="230" t="s">
        <v>3</v>
      </c>
      <c r="F68" s="231">
        <v>2567</v>
      </c>
      <c r="G68" s="37"/>
      <c r="H68" s="38"/>
    </row>
    <row r="69" s="2" customFormat="1" ht="16.8" customHeight="1">
      <c r="A69" s="37"/>
      <c r="B69" s="38"/>
      <c r="C69" s="234" t="s">
        <v>1225</v>
      </c>
      <c r="D69" s="37"/>
      <c r="E69" s="37"/>
      <c r="F69" s="37"/>
      <c r="G69" s="37"/>
      <c r="H69" s="38"/>
    </row>
    <row r="70" s="2" customFormat="1">
      <c r="A70" s="37"/>
      <c r="B70" s="38"/>
      <c r="C70" s="232" t="s">
        <v>448</v>
      </c>
      <c r="D70" s="232" t="s">
        <v>449</v>
      </c>
      <c r="E70" s="18" t="s">
        <v>383</v>
      </c>
      <c r="F70" s="233">
        <v>587.29999999999995</v>
      </c>
      <c r="G70" s="37"/>
      <c r="H70" s="38"/>
    </row>
    <row r="71" s="2" customFormat="1" ht="16.8" customHeight="1">
      <c r="A71" s="37"/>
      <c r="B71" s="38"/>
      <c r="C71" s="228" t="s">
        <v>423</v>
      </c>
      <c r="D71" s="229" t="s">
        <v>3</v>
      </c>
      <c r="E71" s="230" t="s">
        <v>3</v>
      </c>
      <c r="F71" s="231">
        <v>451</v>
      </c>
      <c r="G71" s="37"/>
      <c r="H71" s="38"/>
    </row>
    <row r="72" s="2" customFormat="1" ht="16.8" customHeight="1">
      <c r="A72" s="37"/>
      <c r="B72" s="38"/>
      <c r="C72" s="228" t="s">
        <v>426</v>
      </c>
      <c r="D72" s="229" t="s">
        <v>3</v>
      </c>
      <c r="E72" s="230" t="s">
        <v>3</v>
      </c>
      <c r="F72" s="231">
        <v>147.80000000000001</v>
      </c>
      <c r="G72" s="37"/>
      <c r="H72" s="38"/>
    </row>
    <row r="73" s="2" customFormat="1" ht="16.8" customHeight="1">
      <c r="A73" s="37"/>
      <c r="B73" s="38"/>
      <c r="C73" s="234" t="s">
        <v>1225</v>
      </c>
      <c r="D73" s="37"/>
      <c r="E73" s="37"/>
      <c r="F73" s="37"/>
      <c r="G73" s="37"/>
      <c r="H73" s="38"/>
    </row>
    <row r="74" s="2" customFormat="1">
      <c r="A74" s="37"/>
      <c r="B74" s="38"/>
      <c r="C74" s="232" t="s">
        <v>436</v>
      </c>
      <c r="D74" s="232" t="s">
        <v>437</v>
      </c>
      <c r="E74" s="18" t="s">
        <v>383</v>
      </c>
      <c r="F74" s="233">
        <v>73.900000000000006</v>
      </c>
      <c r="G74" s="37"/>
      <c r="H74" s="38"/>
    </row>
    <row r="75" s="2" customFormat="1">
      <c r="A75" s="37"/>
      <c r="B75" s="38"/>
      <c r="C75" s="232" t="s">
        <v>448</v>
      </c>
      <c r="D75" s="232" t="s">
        <v>449</v>
      </c>
      <c r="E75" s="18" t="s">
        <v>383</v>
      </c>
      <c r="F75" s="233">
        <v>587.29999999999995</v>
      </c>
      <c r="G75" s="37"/>
      <c r="H75" s="38"/>
    </row>
    <row r="76" s="2" customFormat="1" ht="16.8" customHeight="1">
      <c r="A76" s="37"/>
      <c r="B76" s="38"/>
      <c r="C76" s="232" t="s">
        <v>526</v>
      </c>
      <c r="D76" s="232" t="s">
        <v>527</v>
      </c>
      <c r="E76" s="18" t="s">
        <v>161</v>
      </c>
      <c r="F76" s="233">
        <v>147.80000000000001</v>
      </c>
      <c r="G76" s="37"/>
      <c r="H76" s="38"/>
    </row>
    <row r="77" s="2" customFormat="1" ht="16.8" customHeight="1">
      <c r="A77" s="37"/>
      <c r="B77" s="38"/>
      <c r="C77" s="232" t="s">
        <v>531</v>
      </c>
      <c r="D77" s="232" t="s">
        <v>532</v>
      </c>
      <c r="E77" s="18" t="s">
        <v>161</v>
      </c>
      <c r="F77" s="233">
        <v>147.80000000000001</v>
      </c>
      <c r="G77" s="37"/>
      <c r="H77" s="38"/>
    </row>
    <row r="78" s="2" customFormat="1" ht="16.8" customHeight="1">
      <c r="A78" s="37"/>
      <c r="B78" s="38"/>
      <c r="C78" s="232" t="s">
        <v>536</v>
      </c>
      <c r="D78" s="232" t="s">
        <v>537</v>
      </c>
      <c r="E78" s="18" t="s">
        <v>161</v>
      </c>
      <c r="F78" s="233">
        <v>147.80000000000001</v>
      </c>
      <c r="G78" s="37"/>
      <c r="H78" s="38"/>
    </row>
    <row r="79" s="2" customFormat="1" ht="16.8" customHeight="1">
      <c r="A79" s="37"/>
      <c r="B79" s="38"/>
      <c r="C79" s="232" t="s">
        <v>547</v>
      </c>
      <c r="D79" s="232" t="s">
        <v>548</v>
      </c>
      <c r="E79" s="18" t="s">
        <v>161</v>
      </c>
      <c r="F79" s="233">
        <v>147.80000000000001</v>
      </c>
      <c r="G79" s="37"/>
      <c r="H79" s="38"/>
    </row>
    <row r="80" s="2" customFormat="1" ht="16.8" customHeight="1">
      <c r="A80" s="37"/>
      <c r="B80" s="38"/>
      <c r="C80" s="232" t="s">
        <v>552</v>
      </c>
      <c r="D80" s="232" t="s">
        <v>553</v>
      </c>
      <c r="E80" s="18" t="s">
        <v>161</v>
      </c>
      <c r="F80" s="233">
        <v>147.80000000000001</v>
      </c>
      <c r="G80" s="37"/>
      <c r="H80" s="38"/>
    </row>
    <row r="81" s="2" customFormat="1" ht="26.4" customHeight="1">
      <c r="A81" s="37"/>
      <c r="B81" s="38"/>
      <c r="C81" s="227" t="s">
        <v>1228</v>
      </c>
      <c r="D81" s="227" t="s">
        <v>94</v>
      </c>
      <c r="E81" s="37"/>
      <c r="F81" s="37"/>
      <c r="G81" s="37"/>
      <c r="H81" s="38"/>
    </row>
    <row r="82" s="2" customFormat="1" ht="16.8" customHeight="1">
      <c r="A82" s="37"/>
      <c r="B82" s="38"/>
      <c r="C82" s="228" t="s">
        <v>1226</v>
      </c>
      <c r="D82" s="229" t="s">
        <v>1226</v>
      </c>
      <c r="E82" s="230" t="s">
        <v>3</v>
      </c>
      <c r="F82" s="231">
        <v>874</v>
      </c>
      <c r="G82" s="37"/>
      <c r="H82" s="38"/>
    </row>
    <row r="83" s="2" customFormat="1" ht="16.8" customHeight="1">
      <c r="A83" s="37"/>
      <c r="B83" s="38"/>
      <c r="C83" s="232" t="s">
        <v>1226</v>
      </c>
      <c r="D83" s="232" t="s">
        <v>476</v>
      </c>
      <c r="E83" s="18" t="s">
        <v>3</v>
      </c>
      <c r="F83" s="233">
        <v>874</v>
      </c>
      <c r="G83" s="37"/>
      <c r="H83" s="38"/>
    </row>
    <row r="84" s="2" customFormat="1" ht="16.8" customHeight="1">
      <c r="A84" s="37"/>
      <c r="B84" s="38"/>
      <c r="C84" s="228" t="s">
        <v>419</v>
      </c>
      <c r="D84" s="229" t="s">
        <v>419</v>
      </c>
      <c r="E84" s="230" t="s">
        <v>3</v>
      </c>
      <c r="F84" s="231">
        <v>1693</v>
      </c>
      <c r="G84" s="37"/>
      <c r="H84" s="38"/>
    </row>
    <row r="85" s="2" customFormat="1" ht="16.8" customHeight="1">
      <c r="A85" s="37"/>
      <c r="B85" s="38"/>
      <c r="C85" s="232" t="s">
        <v>419</v>
      </c>
      <c r="D85" s="232" t="s">
        <v>477</v>
      </c>
      <c r="E85" s="18" t="s">
        <v>3</v>
      </c>
      <c r="F85" s="233">
        <v>1693</v>
      </c>
      <c r="G85" s="37"/>
      <c r="H85" s="38"/>
    </row>
    <row r="86" s="2" customFormat="1" ht="16.8" customHeight="1">
      <c r="A86" s="37"/>
      <c r="B86" s="38"/>
      <c r="C86" s="228" t="s">
        <v>421</v>
      </c>
      <c r="D86" s="229" t="s">
        <v>3</v>
      </c>
      <c r="E86" s="230" t="s">
        <v>3</v>
      </c>
      <c r="F86" s="231">
        <v>2567</v>
      </c>
      <c r="G86" s="37"/>
      <c r="H86" s="38"/>
    </row>
    <row r="87" s="2" customFormat="1" ht="16.8" customHeight="1">
      <c r="A87" s="37"/>
      <c r="B87" s="38"/>
      <c r="C87" s="232" t="s">
        <v>1226</v>
      </c>
      <c r="D87" s="232" t="s">
        <v>476</v>
      </c>
      <c r="E87" s="18" t="s">
        <v>3</v>
      </c>
      <c r="F87" s="233">
        <v>874</v>
      </c>
      <c r="G87" s="37"/>
      <c r="H87" s="38"/>
    </row>
    <row r="88" s="2" customFormat="1" ht="16.8" customHeight="1">
      <c r="A88" s="37"/>
      <c r="B88" s="38"/>
      <c r="C88" s="232" t="s">
        <v>419</v>
      </c>
      <c r="D88" s="232" t="s">
        <v>477</v>
      </c>
      <c r="E88" s="18" t="s">
        <v>3</v>
      </c>
      <c r="F88" s="233">
        <v>1693</v>
      </c>
      <c r="G88" s="37"/>
      <c r="H88" s="38"/>
    </row>
    <row r="89" s="2" customFormat="1" ht="16.8" customHeight="1">
      <c r="A89" s="37"/>
      <c r="B89" s="38"/>
      <c r="C89" s="232" t="s">
        <v>421</v>
      </c>
      <c r="D89" s="232" t="s">
        <v>442</v>
      </c>
      <c r="E89" s="18" t="s">
        <v>3</v>
      </c>
      <c r="F89" s="233">
        <v>2567</v>
      </c>
      <c r="G89" s="37"/>
      <c r="H89" s="38"/>
    </row>
    <row r="90" s="2" customFormat="1" ht="16.8" customHeight="1">
      <c r="A90" s="37"/>
      <c r="B90" s="38"/>
      <c r="C90" s="228" t="s">
        <v>426</v>
      </c>
      <c r="D90" s="229" t="s">
        <v>3</v>
      </c>
      <c r="E90" s="230" t="s">
        <v>3</v>
      </c>
      <c r="F90" s="231">
        <v>147.80000000000001</v>
      </c>
      <c r="G90" s="37"/>
      <c r="H90" s="38"/>
    </row>
    <row r="91" s="2" customFormat="1" ht="16.8" customHeight="1">
      <c r="A91" s="37"/>
      <c r="B91" s="38"/>
      <c r="C91" s="232" t="s">
        <v>426</v>
      </c>
      <c r="D91" s="232" t="s">
        <v>662</v>
      </c>
      <c r="E91" s="18" t="s">
        <v>3</v>
      </c>
      <c r="F91" s="233">
        <v>147.80000000000001</v>
      </c>
      <c r="G91" s="37"/>
      <c r="H91" s="38"/>
    </row>
    <row r="92" s="2" customFormat="1" ht="7.44" customHeight="1">
      <c r="A92" s="37"/>
      <c r="B92" s="54"/>
      <c r="C92" s="55"/>
      <c r="D92" s="55"/>
      <c r="E92" s="55"/>
      <c r="F92" s="55"/>
      <c r="G92" s="55"/>
      <c r="H92" s="38"/>
    </row>
    <row r="93" s="2" customFormat="1">
      <c r="A93" s="37"/>
      <c r="B93" s="37"/>
      <c r="C93" s="37"/>
      <c r="D93" s="37"/>
      <c r="E93" s="37"/>
      <c r="F93" s="37"/>
      <c r="G93" s="37"/>
      <c r="H93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5" customWidth="1"/>
    <col min="2" max="2" width="1.667969" style="235" customWidth="1"/>
    <col min="3" max="4" width="5" style="235" customWidth="1"/>
    <col min="5" max="5" width="11.66016" style="235" customWidth="1"/>
    <col min="6" max="6" width="9.160156" style="235" customWidth="1"/>
    <col min="7" max="7" width="5" style="235" customWidth="1"/>
    <col min="8" max="8" width="77.83203" style="235" customWidth="1"/>
    <col min="9" max="10" width="20" style="235" customWidth="1"/>
    <col min="11" max="11" width="1.667969" style="235" customWidth="1"/>
  </cols>
  <sheetData>
    <row r="1" s="1" customFormat="1" ht="37.5" customHeight="1"/>
    <row r="2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="15" customFormat="1" ht="45" customHeight="1">
      <c r="B3" s="239"/>
      <c r="C3" s="240" t="s">
        <v>1229</v>
      </c>
      <c r="D3" s="240"/>
      <c r="E3" s="240"/>
      <c r="F3" s="240"/>
      <c r="G3" s="240"/>
      <c r="H3" s="240"/>
      <c r="I3" s="240"/>
      <c r="J3" s="240"/>
      <c r="K3" s="241"/>
    </row>
    <row r="4" s="1" customFormat="1" ht="25.5" customHeight="1">
      <c r="B4" s="242"/>
      <c r="C4" s="243" t="s">
        <v>1230</v>
      </c>
      <c r="D4" s="243"/>
      <c r="E4" s="243"/>
      <c r="F4" s="243"/>
      <c r="G4" s="243"/>
      <c r="H4" s="243"/>
      <c r="I4" s="243"/>
      <c r="J4" s="243"/>
      <c r="K4" s="244"/>
    </row>
    <row r="5" s="1" customFormat="1" ht="5.25" customHeight="1">
      <c r="B5" s="242"/>
      <c r="C5" s="245"/>
      <c r="D5" s="245"/>
      <c r="E5" s="245"/>
      <c r="F5" s="245"/>
      <c r="G5" s="245"/>
      <c r="H5" s="245"/>
      <c r="I5" s="245"/>
      <c r="J5" s="245"/>
      <c r="K5" s="244"/>
    </row>
    <row r="6" s="1" customFormat="1" ht="15" customHeight="1">
      <c r="B6" s="242"/>
      <c r="C6" s="246" t="s">
        <v>1231</v>
      </c>
      <c r="D6" s="246"/>
      <c r="E6" s="246"/>
      <c r="F6" s="246"/>
      <c r="G6" s="246"/>
      <c r="H6" s="246"/>
      <c r="I6" s="246"/>
      <c r="J6" s="246"/>
      <c r="K6" s="244"/>
    </row>
    <row r="7" s="1" customFormat="1" ht="15" customHeight="1">
      <c r="B7" s="247"/>
      <c r="C7" s="246" t="s">
        <v>1232</v>
      </c>
      <c r="D7" s="246"/>
      <c r="E7" s="246"/>
      <c r="F7" s="246"/>
      <c r="G7" s="246"/>
      <c r="H7" s="246"/>
      <c r="I7" s="246"/>
      <c r="J7" s="246"/>
      <c r="K7" s="244"/>
    </row>
    <row r="8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="1" customFormat="1" ht="15" customHeight="1">
      <c r="B9" s="247"/>
      <c r="C9" s="246" t="s">
        <v>1233</v>
      </c>
      <c r="D9" s="246"/>
      <c r="E9" s="246"/>
      <c r="F9" s="246"/>
      <c r="G9" s="246"/>
      <c r="H9" s="246"/>
      <c r="I9" s="246"/>
      <c r="J9" s="246"/>
      <c r="K9" s="244"/>
    </row>
    <row r="10" s="1" customFormat="1" ht="15" customHeight="1">
      <c r="B10" s="247"/>
      <c r="C10" s="246"/>
      <c r="D10" s="246" t="s">
        <v>1234</v>
      </c>
      <c r="E10" s="246"/>
      <c r="F10" s="246"/>
      <c r="G10" s="246"/>
      <c r="H10" s="246"/>
      <c r="I10" s="246"/>
      <c r="J10" s="246"/>
      <c r="K10" s="244"/>
    </row>
    <row r="11" s="1" customFormat="1" ht="15" customHeight="1">
      <c r="B11" s="247"/>
      <c r="C11" s="248"/>
      <c r="D11" s="246" t="s">
        <v>1235</v>
      </c>
      <c r="E11" s="246"/>
      <c r="F11" s="246"/>
      <c r="G11" s="246"/>
      <c r="H11" s="246"/>
      <c r="I11" s="246"/>
      <c r="J11" s="246"/>
      <c r="K11" s="244"/>
    </row>
    <row r="12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="1" customFormat="1" ht="15" customHeight="1">
      <c r="B13" s="247"/>
      <c r="C13" s="248"/>
      <c r="D13" s="249" t="s">
        <v>1236</v>
      </c>
      <c r="E13" s="246"/>
      <c r="F13" s="246"/>
      <c r="G13" s="246"/>
      <c r="H13" s="246"/>
      <c r="I13" s="246"/>
      <c r="J13" s="246"/>
      <c r="K13" s="244"/>
    </row>
    <row r="14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="1" customFormat="1" ht="15" customHeight="1">
      <c r="B15" s="247"/>
      <c r="C15" s="248"/>
      <c r="D15" s="246" t="s">
        <v>1237</v>
      </c>
      <c r="E15" s="246"/>
      <c r="F15" s="246"/>
      <c r="G15" s="246"/>
      <c r="H15" s="246"/>
      <c r="I15" s="246"/>
      <c r="J15" s="246"/>
      <c r="K15" s="244"/>
    </row>
    <row r="16" s="1" customFormat="1" ht="15" customHeight="1">
      <c r="B16" s="247"/>
      <c r="C16" s="248"/>
      <c r="D16" s="246" t="s">
        <v>1238</v>
      </c>
      <c r="E16" s="246"/>
      <c r="F16" s="246"/>
      <c r="G16" s="246"/>
      <c r="H16" s="246"/>
      <c r="I16" s="246"/>
      <c r="J16" s="246"/>
      <c r="K16" s="244"/>
    </row>
    <row r="17" s="1" customFormat="1" ht="15" customHeight="1">
      <c r="B17" s="247"/>
      <c r="C17" s="248"/>
      <c r="D17" s="246" t="s">
        <v>1239</v>
      </c>
      <c r="E17" s="246"/>
      <c r="F17" s="246"/>
      <c r="G17" s="246"/>
      <c r="H17" s="246"/>
      <c r="I17" s="246"/>
      <c r="J17" s="246"/>
      <c r="K17" s="244"/>
    </row>
    <row r="18" s="1" customFormat="1" ht="15" customHeight="1">
      <c r="B18" s="247"/>
      <c r="C18" s="248"/>
      <c r="D18" s="248"/>
      <c r="E18" s="250" t="s">
        <v>79</v>
      </c>
      <c r="F18" s="246" t="s">
        <v>1240</v>
      </c>
      <c r="G18" s="246"/>
      <c r="H18" s="246"/>
      <c r="I18" s="246"/>
      <c r="J18" s="246"/>
      <c r="K18" s="244"/>
    </row>
    <row r="19" s="1" customFormat="1" ht="15" customHeight="1">
      <c r="B19" s="247"/>
      <c r="C19" s="248"/>
      <c r="D19" s="248"/>
      <c r="E19" s="250" t="s">
        <v>1241</v>
      </c>
      <c r="F19" s="246" t="s">
        <v>1242</v>
      </c>
      <c r="G19" s="246"/>
      <c r="H19" s="246"/>
      <c r="I19" s="246"/>
      <c r="J19" s="246"/>
      <c r="K19" s="244"/>
    </row>
    <row r="20" s="1" customFormat="1" ht="15" customHeight="1">
      <c r="B20" s="247"/>
      <c r="C20" s="248"/>
      <c r="D20" s="248"/>
      <c r="E20" s="250" t="s">
        <v>1243</v>
      </c>
      <c r="F20" s="246" t="s">
        <v>1244</v>
      </c>
      <c r="G20" s="246"/>
      <c r="H20" s="246"/>
      <c r="I20" s="246"/>
      <c r="J20" s="246"/>
      <c r="K20" s="244"/>
    </row>
    <row r="21" s="1" customFormat="1" ht="15" customHeight="1">
      <c r="B21" s="247"/>
      <c r="C21" s="248"/>
      <c r="D21" s="248"/>
      <c r="E21" s="250" t="s">
        <v>1245</v>
      </c>
      <c r="F21" s="246" t="s">
        <v>1246</v>
      </c>
      <c r="G21" s="246"/>
      <c r="H21" s="246"/>
      <c r="I21" s="246"/>
      <c r="J21" s="246"/>
      <c r="K21" s="244"/>
    </row>
    <row r="22" s="1" customFormat="1" ht="15" customHeight="1">
      <c r="B22" s="247"/>
      <c r="C22" s="248"/>
      <c r="D22" s="248"/>
      <c r="E22" s="250" t="s">
        <v>1247</v>
      </c>
      <c r="F22" s="246" t="s">
        <v>1248</v>
      </c>
      <c r="G22" s="246"/>
      <c r="H22" s="246"/>
      <c r="I22" s="246"/>
      <c r="J22" s="246"/>
      <c r="K22" s="244"/>
    </row>
    <row r="23" s="1" customFormat="1" ht="15" customHeight="1">
      <c r="B23" s="247"/>
      <c r="C23" s="248"/>
      <c r="D23" s="248"/>
      <c r="E23" s="250" t="s">
        <v>88</v>
      </c>
      <c r="F23" s="246" t="s">
        <v>1249</v>
      </c>
      <c r="G23" s="246"/>
      <c r="H23" s="246"/>
      <c r="I23" s="246"/>
      <c r="J23" s="246"/>
      <c r="K23" s="244"/>
    </row>
    <row r="24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="1" customFormat="1" ht="15" customHeight="1">
      <c r="B25" s="247"/>
      <c r="C25" s="246" t="s">
        <v>1250</v>
      </c>
      <c r="D25" s="246"/>
      <c r="E25" s="246"/>
      <c r="F25" s="246"/>
      <c r="G25" s="246"/>
      <c r="H25" s="246"/>
      <c r="I25" s="246"/>
      <c r="J25" s="246"/>
      <c r="K25" s="244"/>
    </row>
    <row r="26" s="1" customFormat="1" ht="15" customHeight="1">
      <c r="B26" s="247"/>
      <c r="C26" s="246" t="s">
        <v>1251</v>
      </c>
      <c r="D26" s="246"/>
      <c r="E26" s="246"/>
      <c r="F26" s="246"/>
      <c r="G26" s="246"/>
      <c r="H26" s="246"/>
      <c r="I26" s="246"/>
      <c r="J26" s="246"/>
      <c r="K26" s="244"/>
    </row>
    <row r="27" s="1" customFormat="1" ht="15" customHeight="1">
      <c r="B27" s="247"/>
      <c r="C27" s="246"/>
      <c r="D27" s="246" t="s">
        <v>1252</v>
      </c>
      <c r="E27" s="246"/>
      <c r="F27" s="246"/>
      <c r="G27" s="246"/>
      <c r="H27" s="246"/>
      <c r="I27" s="246"/>
      <c r="J27" s="246"/>
      <c r="K27" s="244"/>
    </row>
    <row r="28" s="1" customFormat="1" ht="15" customHeight="1">
      <c r="B28" s="247"/>
      <c r="C28" s="248"/>
      <c r="D28" s="246" t="s">
        <v>1253</v>
      </c>
      <c r="E28" s="246"/>
      <c r="F28" s="246"/>
      <c r="G28" s="246"/>
      <c r="H28" s="246"/>
      <c r="I28" s="246"/>
      <c r="J28" s="246"/>
      <c r="K28" s="244"/>
    </row>
    <row r="29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="1" customFormat="1" ht="15" customHeight="1">
      <c r="B30" s="247"/>
      <c r="C30" s="248"/>
      <c r="D30" s="246" t="s">
        <v>1254</v>
      </c>
      <c r="E30" s="246"/>
      <c r="F30" s="246"/>
      <c r="G30" s="246"/>
      <c r="H30" s="246"/>
      <c r="I30" s="246"/>
      <c r="J30" s="246"/>
      <c r="K30" s="244"/>
    </row>
    <row r="31" s="1" customFormat="1" ht="15" customHeight="1">
      <c r="B31" s="247"/>
      <c r="C31" s="248"/>
      <c r="D31" s="246" t="s">
        <v>1255</v>
      </c>
      <c r="E31" s="246"/>
      <c r="F31" s="246"/>
      <c r="G31" s="246"/>
      <c r="H31" s="246"/>
      <c r="I31" s="246"/>
      <c r="J31" s="246"/>
      <c r="K31" s="244"/>
    </row>
    <row r="32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="1" customFormat="1" ht="15" customHeight="1">
      <c r="B33" s="247"/>
      <c r="C33" s="248"/>
      <c r="D33" s="246" t="s">
        <v>1256</v>
      </c>
      <c r="E33" s="246"/>
      <c r="F33" s="246"/>
      <c r="G33" s="246"/>
      <c r="H33" s="246"/>
      <c r="I33" s="246"/>
      <c r="J33" s="246"/>
      <c r="K33" s="244"/>
    </row>
    <row r="34" s="1" customFormat="1" ht="15" customHeight="1">
      <c r="B34" s="247"/>
      <c r="C34" s="248"/>
      <c r="D34" s="246" t="s">
        <v>1257</v>
      </c>
      <c r="E34" s="246"/>
      <c r="F34" s="246"/>
      <c r="G34" s="246"/>
      <c r="H34" s="246"/>
      <c r="I34" s="246"/>
      <c r="J34" s="246"/>
      <c r="K34" s="244"/>
    </row>
    <row r="35" s="1" customFormat="1" ht="15" customHeight="1">
      <c r="B35" s="247"/>
      <c r="C35" s="248"/>
      <c r="D35" s="246" t="s">
        <v>1258</v>
      </c>
      <c r="E35" s="246"/>
      <c r="F35" s="246"/>
      <c r="G35" s="246"/>
      <c r="H35" s="246"/>
      <c r="I35" s="246"/>
      <c r="J35" s="246"/>
      <c r="K35" s="244"/>
    </row>
    <row r="36" s="1" customFormat="1" ht="15" customHeight="1">
      <c r="B36" s="247"/>
      <c r="C36" s="248"/>
      <c r="D36" s="246"/>
      <c r="E36" s="249" t="s">
        <v>142</v>
      </c>
      <c r="F36" s="246"/>
      <c r="G36" s="246" t="s">
        <v>1259</v>
      </c>
      <c r="H36" s="246"/>
      <c r="I36" s="246"/>
      <c r="J36" s="246"/>
      <c r="K36" s="244"/>
    </row>
    <row r="37" s="1" customFormat="1" ht="30.75" customHeight="1">
      <c r="B37" s="247"/>
      <c r="C37" s="248"/>
      <c r="D37" s="246"/>
      <c r="E37" s="249" t="s">
        <v>1260</v>
      </c>
      <c r="F37" s="246"/>
      <c r="G37" s="246" t="s">
        <v>1261</v>
      </c>
      <c r="H37" s="246"/>
      <c r="I37" s="246"/>
      <c r="J37" s="246"/>
      <c r="K37" s="244"/>
    </row>
    <row r="38" s="1" customFormat="1" ht="15" customHeight="1">
      <c r="B38" s="247"/>
      <c r="C38" s="248"/>
      <c r="D38" s="246"/>
      <c r="E38" s="249" t="s">
        <v>53</v>
      </c>
      <c r="F38" s="246"/>
      <c r="G38" s="246" t="s">
        <v>1262</v>
      </c>
      <c r="H38" s="246"/>
      <c r="I38" s="246"/>
      <c r="J38" s="246"/>
      <c r="K38" s="244"/>
    </row>
    <row r="39" s="1" customFormat="1" ht="15" customHeight="1">
      <c r="B39" s="247"/>
      <c r="C39" s="248"/>
      <c r="D39" s="246"/>
      <c r="E39" s="249" t="s">
        <v>54</v>
      </c>
      <c r="F39" s="246"/>
      <c r="G39" s="246" t="s">
        <v>1263</v>
      </c>
      <c r="H39" s="246"/>
      <c r="I39" s="246"/>
      <c r="J39" s="246"/>
      <c r="K39" s="244"/>
    </row>
    <row r="40" s="1" customFormat="1" ht="15" customHeight="1">
      <c r="B40" s="247"/>
      <c r="C40" s="248"/>
      <c r="D40" s="246"/>
      <c r="E40" s="249" t="s">
        <v>143</v>
      </c>
      <c r="F40" s="246"/>
      <c r="G40" s="246" t="s">
        <v>1264</v>
      </c>
      <c r="H40" s="246"/>
      <c r="I40" s="246"/>
      <c r="J40" s="246"/>
      <c r="K40" s="244"/>
    </row>
    <row r="41" s="1" customFormat="1" ht="15" customHeight="1">
      <c r="B41" s="247"/>
      <c r="C41" s="248"/>
      <c r="D41" s="246"/>
      <c r="E41" s="249" t="s">
        <v>144</v>
      </c>
      <c r="F41" s="246"/>
      <c r="G41" s="246" t="s">
        <v>1265</v>
      </c>
      <c r="H41" s="246"/>
      <c r="I41" s="246"/>
      <c r="J41" s="246"/>
      <c r="K41" s="244"/>
    </row>
    <row r="42" s="1" customFormat="1" ht="15" customHeight="1">
      <c r="B42" s="247"/>
      <c r="C42" s="248"/>
      <c r="D42" s="246"/>
      <c r="E42" s="249" t="s">
        <v>1266</v>
      </c>
      <c r="F42" s="246"/>
      <c r="G42" s="246" t="s">
        <v>1267</v>
      </c>
      <c r="H42" s="246"/>
      <c r="I42" s="246"/>
      <c r="J42" s="246"/>
      <c r="K42" s="244"/>
    </row>
    <row r="43" s="1" customFormat="1" ht="15" customHeight="1">
      <c r="B43" s="247"/>
      <c r="C43" s="248"/>
      <c r="D43" s="246"/>
      <c r="E43" s="249"/>
      <c r="F43" s="246"/>
      <c r="G43" s="246" t="s">
        <v>1268</v>
      </c>
      <c r="H43" s="246"/>
      <c r="I43" s="246"/>
      <c r="J43" s="246"/>
      <c r="K43" s="244"/>
    </row>
    <row r="44" s="1" customFormat="1" ht="15" customHeight="1">
      <c r="B44" s="247"/>
      <c r="C44" s="248"/>
      <c r="D44" s="246"/>
      <c r="E44" s="249" t="s">
        <v>1269</v>
      </c>
      <c r="F44" s="246"/>
      <c r="G44" s="246" t="s">
        <v>1270</v>
      </c>
      <c r="H44" s="246"/>
      <c r="I44" s="246"/>
      <c r="J44" s="246"/>
      <c r="K44" s="244"/>
    </row>
    <row r="45" s="1" customFormat="1" ht="15" customHeight="1">
      <c r="B45" s="247"/>
      <c r="C45" s="248"/>
      <c r="D45" s="246"/>
      <c r="E45" s="249" t="s">
        <v>146</v>
      </c>
      <c r="F45" s="246"/>
      <c r="G45" s="246" t="s">
        <v>1271</v>
      </c>
      <c r="H45" s="246"/>
      <c r="I45" s="246"/>
      <c r="J45" s="246"/>
      <c r="K45" s="244"/>
    </row>
    <row r="46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="1" customFormat="1" ht="15" customHeight="1">
      <c r="B47" s="247"/>
      <c r="C47" s="248"/>
      <c r="D47" s="246" t="s">
        <v>1272</v>
      </c>
      <c r="E47" s="246"/>
      <c r="F47" s="246"/>
      <c r="G47" s="246"/>
      <c r="H47" s="246"/>
      <c r="I47" s="246"/>
      <c r="J47" s="246"/>
      <c r="K47" s="244"/>
    </row>
    <row r="48" s="1" customFormat="1" ht="15" customHeight="1">
      <c r="B48" s="247"/>
      <c r="C48" s="248"/>
      <c r="D48" s="248"/>
      <c r="E48" s="246" t="s">
        <v>1273</v>
      </c>
      <c r="F48" s="246"/>
      <c r="G48" s="246"/>
      <c r="H48" s="246"/>
      <c r="I48" s="246"/>
      <c r="J48" s="246"/>
      <c r="K48" s="244"/>
    </row>
    <row r="49" s="1" customFormat="1" ht="15" customHeight="1">
      <c r="B49" s="247"/>
      <c r="C49" s="248"/>
      <c r="D49" s="248"/>
      <c r="E49" s="246" t="s">
        <v>1274</v>
      </c>
      <c r="F49" s="246"/>
      <c r="G49" s="246"/>
      <c r="H49" s="246"/>
      <c r="I49" s="246"/>
      <c r="J49" s="246"/>
      <c r="K49" s="244"/>
    </row>
    <row r="50" s="1" customFormat="1" ht="15" customHeight="1">
      <c r="B50" s="247"/>
      <c r="C50" s="248"/>
      <c r="D50" s="248"/>
      <c r="E50" s="246" t="s">
        <v>1275</v>
      </c>
      <c r="F50" s="246"/>
      <c r="G50" s="246"/>
      <c r="H50" s="246"/>
      <c r="I50" s="246"/>
      <c r="J50" s="246"/>
      <c r="K50" s="244"/>
    </row>
    <row r="51" s="1" customFormat="1" ht="15" customHeight="1">
      <c r="B51" s="247"/>
      <c r="C51" s="248"/>
      <c r="D51" s="246" t="s">
        <v>1276</v>
      </c>
      <c r="E51" s="246"/>
      <c r="F51" s="246"/>
      <c r="G51" s="246"/>
      <c r="H51" s="246"/>
      <c r="I51" s="246"/>
      <c r="J51" s="246"/>
      <c r="K51" s="244"/>
    </row>
    <row r="52" s="1" customFormat="1" ht="25.5" customHeight="1">
      <c r="B52" s="242"/>
      <c r="C52" s="243" t="s">
        <v>1277</v>
      </c>
      <c r="D52" s="243"/>
      <c r="E52" s="243"/>
      <c r="F52" s="243"/>
      <c r="G52" s="243"/>
      <c r="H52" s="243"/>
      <c r="I52" s="243"/>
      <c r="J52" s="243"/>
      <c r="K52" s="244"/>
    </row>
    <row r="53" s="1" customFormat="1" ht="5.25" customHeight="1">
      <c r="B53" s="242"/>
      <c r="C53" s="245"/>
      <c r="D53" s="245"/>
      <c r="E53" s="245"/>
      <c r="F53" s="245"/>
      <c r="G53" s="245"/>
      <c r="H53" s="245"/>
      <c r="I53" s="245"/>
      <c r="J53" s="245"/>
      <c r="K53" s="244"/>
    </row>
    <row r="54" s="1" customFormat="1" ht="15" customHeight="1">
      <c r="B54" s="242"/>
      <c r="C54" s="246" t="s">
        <v>1278</v>
      </c>
      <c r="D54" s="246"/>
      <c r="E54" s="246"/>
      <c r="F54" s="246"/>
      <c r="G54" s="246"/>
      <c r="H54" s="246"/>
      <c r="I54" s="246"/>
      <c r="J54" s="246"/>
      <c r="K54" s="244"/>
    </row>
    <row r="55" s="1" customFormat="1" ht="15" customHeight="1">
      <c r="B55" s="242"/>
      <c r="C55" s="246" t="s">
        <v>1279</v>
      </c>
      <c r="D55" s="246"/>
      <c r="E55" s="246"/>
      <c r="F55" s="246"/>
      <c r="G55" s="246"/>
      <c r="H55" s="246"/>
      <c r="I55" s="246"/>
      <c r="J55" s="246"/>
      <c r="K55" s="244"/>
    </row>
    <row r="56" s="1" customFormat="1" ht="12.75" customHeight="1">
      <c r="B56" s="242"/>
      <c r="C56" s="246"/>
      <c r="D56" s="246"/>
      <c r="E56" s="246"/>
      <c r="F56" s="246"/>
      <c r="G56" s="246"/>
      <c r="H56" s="246"/>
      <c r="I56" s="246"/>
      <c r="J56" s="246"/>
      <c r="K56" s="244"/>
    </row>
    <row r="57" s="1" customFormat="1" ht="15" customHeight="1">
      <c r="B57" s="242"/>
      <c r="C57" s="246" t="s">
        <v>1280</v>
      </c>
      <c r="D57" s="246"/>
      <c r="E57" s="246"/>
      <c r="F57" s="246"/>
      <c r="G57" s="246"/>
      <c r="H57" s="246"/>
      <c r="I57" s="246"/>
      <c r="J57" s="246"/>
      <c r="K57" s="244"/>
    </row>
    <row r="58" s="1" customFormat="1" ht="15" customHeight="1">
      <c r="B58" s="242"/>
      <c r="C58" s="248"/>
      <c r="D58" s="246" t="s">
        <v>1281</v>
      </c>
      <c r="E58" s="246"/>
      <c r="F58" s="246"/>
      <c r="G58" s="246"/>
      <c r="H58" s="246"/>
      <c r="I58" s="246"/>
      <c r="J58" s="246"/>
      <c r="K58" s="244"/>
    </row>
    <row r="59" s="1" customFormat="1" ht="15" customHeight="1">
      <c r="B59" s="242"/>
      <c r="C59" s="248"/>
      <c r="D59" s="246" t="s">
        <v>1282</v>
      </c>
      <c r="E59" s="246"/>
      <c r="F59" s="246"/>
      <c r="G59" s="246"/>
      <c r="H59" s="246"/>
      <c r="I59" s="246"/>
      <c r="J59" s="246"/>
      <c r="K59" s="244"/>
    </row>
    <row r="60" s="1" customFormat="1" ht="15" customHeight="1">
      <c r="B60" s="242"/>
      <c r="C60" s="248"/>
      <c r="D60" s="246" t="s">
        <v>1283</v>
      </c>
      <c r="E60" s="246"/>
      <c r="F60" s="246"/>
      <c r="G60" s="246"/>
      <c r="H60" s="246"/>
      <c r="I60" s="246"/>
      <c r="J60" s="246"/>
      <c r="K60" s="244"/>
    </row>
    <row r="61" s="1" customFormat="1" ht="15" customHeight="1">
      <c r="B61" s="242"/>
      <c r="C61" s="248"/>
      <c r="D61" s="246" t="s">
        <v>1284</v>
      </c>
      <c r="E61" s="246"/>
      <c r="F61" s="246"/>
      <c r="G61" s="246"/>
      <c r="H61" s="246"/>
      <c r="I61" s="246"/>
      <c r="J61" s="246"/>
      <c r="K61" s="244"/>
    </row>
    <row r="62" s="1" customFormat="1" ht="15" customHeight="1">
      <c r="B62" s="242"/>
      <c r="C62" s="248"/>
      <c r="D62" s="251" t="s">
        <v>1285</v>
      </c>
      <c r="E62" s="251"/>
      <c r="F62" s="251"/>
      <c r="G62" s="251"/>
      <c r="H62" s="251"/>
      <c r="I62" s="251"/>
      <c r="J62" s="251"/>
      <c r="K62" s="244"/>
    </row>
    <row r="63" s="1" customFormat="1" ht="15" customHeight="1">
      <c r="B63" s="242"/>
      <c r="C63" s="248"/>
      <c r="D63" s="246" t="s">
        <v>1286</v>
      </c>
      <c r="E63" s="246"/>
      <c r="F63" s="246"/>
      <c r="G63" s="246"/>
      <c r="H63" s="246"/>
      <c r="I63" s="246"/>
      <c r="J63" s="246"/>
      <c r="K63" s="244"/>
    </row>
    <row r="64" s="1" customFormat="1" ht="12.75" customHeight="1">
      <c r="B64" s="242"/>
      <c r="C64" s="248"/>
      <c r="D64" s="248"/>
      <c r="E64" s="252"/>
      <c r="F64" s="248"/>
      <c r="G64" s="248"/>
      <c r="H64" s="248"/>
      <c r="I64" s="248"/>
      <c r="J64" s="248"/>
      <c r="K64" s="244"/>
    </row>
    <row r="65" s="1" customFormat="1" ht="15" customHeight="1">
      <c r="B65" s="242"/>
      <c r="C65" s="248"/>
      <c r="D65" s="246" t="s">
        <v>1287</v>
      </c>
      <c r="E65" s="246"/>
      <c r="F65" s="246"/>
      <c r="G65" s="246"/>
      <c r="H65" s="246"/>
      <c r="I65" s="246"/>
      <c r="J65" s="246"/>
      <c r="K65" s="244"/>
    </row>
    <row r="66" s="1" customFormat="1" ht="15" customHeight="1">
      <c r="B66" s="242"/>
      <c r="C66" s="248"/>
      <c r="D66" s="251" t="s">
        <v>1288</v>
      </c>
      <c r="E66" s="251"/>
      <c r="F66" s="251"/>
      <c r="G66" s="251"/>
      <c r="H66" s="251"/>
      <c r="I66" s="251"/>
      <c r="J66" s="251"/>
      <c r="K66" s="244"/>
    </row>
    <row r="67" s="1" customFormat="1" ht="15" customHeight="1">
      <c r="B67" s="242"/>
      <c r="C67" s="248"/>
      <c r="D67" s="246" t="s">
        <v>1289</v>
      </c>
      <c r="E67" s="246"/>
      <c r="F67" s="246"/>
      <c r="G67" s="246"/>
      <c r="H67" s="246"/>
      <c r="I67" s="246"/>
      <c r="J67" s="246"/>
      <c r="K67" s="244"/>
    </row>
    <row r="68" s="1" customFormat="1" ht="15" customHeight="1">
      <c r="B68" s="242"/>
      <c r="C68" s="248"/>
      <c r="D68" s="246" t="s">
        <v>1290</v>
      </c>
      <c r="E68" s="246"/>
      <c r="F68" s="246"/>
      <c r="G68" s="246"/>
      <c r="H68" s="246"/>
      <c r="I68" s="246"/>
      <c r="J68" s="246"/>
      <c r="K68" s="244"/>
    </row>
    <row r="69" s="1" customFormat="1" ht="15" customHeight="1">
      <c r="B69" s="242"/>
      <c r="C69" s="248"/>
      <c r="D69" s="246" t="s">
        <v>1291</v>
      </c>
      <c r="E69" s="246"/>
      <c r="F69" s="246"/>
      <c r="G69" s="246"/>
      <c r="H69" s="246"/>
      <c r="I69" s="246"/>
      <c r="J69" s="246"/>
      <c r="K69" s="244"/>
    </row>
    <row r="70" s="1" customFormat="1" ht="15" customHeight="1">
      <c r="B70" s="242"/>
      <c r="C70" s="248"/>
      <c r="D70" s="246" t="s">
        <v>1292</v>
      </c>
      <c r="E70" s="246"/>
      <c r="F70" s="246"/>
      <c r="G70" s="246"/>
      <c r="H70" s="246"/>
      <c r="I70" s="246"/>
      <c r="J70" s="246"/>
      <c r="K70" s="244"/>
    </row>
    <row r="7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="1" customFormat="1" ht="45" customHeight="1">
      <c r="B75" s="261"/>
      <c r="C75" s="262" t="s">
        <v>1293</v>
      </c>
      <c r="D75" s="262"/>
      <c r="E75" s="262"/>
      <c r="F75" s="262"/>
      <c r="G75" s="262"/>
      <c r="H75" s="262"/>
      <c r="I75" s="262"/>
      <c r="J75" s="262"/>
      <c r="K75" s="263"/>
    </row>
    <row r="76" s="1" customFormat="1" ht="17.25" customHeight="1">
      <c r="B76" s="261"/>
      <c r="C76" s="264" t="s">
        <v>1294</v>
      </c>
      <c r="D76" s="264"/>
      <c r="E76" s="264"/>
      <c r="F76" s="264" t="s">
        <v>1295</v>
      </c>
      <c r="G76" s="265"/>
      <c r="H76" s="264" t="s">
        <v>54</v>
      </c>
      <c r="I76" s="264" t="s">
        <v>57</v>
      </c>
      <c r="J76" s="264" t="s">
        <v>1296</v>
      </c>
      <c r="K76" s="263"/>
    </row>
    <row r="77" s="1" customFormat="1" ht="17.25" customHeight="1">
      <c r="B77" s="261"/>
      <c r="C77" s="266" t="s">
        <v>1297</v>
      </c>
      <c r="D77" s="266"/>
      <c r="E77" s="266"/>
      <c r="F77" s="267" t="s">
        <v>1298</v>
      </c>
      <c r="G77" s="268"/>
      <c r="H77" s="266"/>
      <c r="I77" s="266"/>
      <c r="J77" s="266" t="s">
        <v>1299</v>
      </c>
      <c r="K77" s="263"/>
    </row>
    <row r="78" s="1" customFormat="1" ht="5.25" customHeight="1">
      <c r="B78" s="261"/>
      <c r="C78" s="269"/>
      <c r="D78" s="269"/>
      <c r="E78" s="269"/>
      <c r="F78" s="269"/>
      <c r="G78" s="270"/>
      <c r="H78" s="269"/>
      <c r="I78" s="269"/>
      <c r="J78" s="269"/>
      <c r="K78" s="263"/>
    </row>
    <row r="79" s="1" customFormat="1" ht="15" customHeight="1">
      <c r="B79" s="261"/>
      <c r="C79" s="249" t="s">
        <v>53</v>
      </c>
      <c r="D79" s="271"/>
      <c r="E79" s="271"/>
      <c r="F79" s="272" t="s">
        <v>1300</v>
      </c>
      <c r="G79" s="273"/>
      <c r="H79" s="249" t="s">
        <v>1301</v>
      </c>
      <c r="I79" s="249" t="s">
        <v>1302</v>
      </c>
      <c r="J79" s="249">
        <v>20</v>
      </c>
      <c r="K79" s="263"/>
    </row>
    <row r="80" s="1" customFormat="1" ht="15" customHeight="1">
      <c r="B80" s="261"/>
      <c r="C80" s="249" t="s">
        <v>1303</v>
      </c>
      <c r="D80" s="249"/>
      <c r="E80" s="249"/>
      <c r="F80" s="272" t="s">
        <v>1300</v>
      </c>
      <c r="G80" s="273"/>
      <c r="H80" s="249" t="s">
        <v>1304</v>
      </c>
      <c r="I80" s="249" t="s">
        <v>1302</v>
      </c>
      <c r="J80" s="249">
        <v>120</v>
      </c>
      <c r="K80" s="263"/>
    </row>
    <row r="81" s="1" customFormat="1" ht="15" customHeight="1">
      <c r="B81" s="274"/>
      <c r="C81" s="249" t="s">
        <v>1305</v>
      </c>
      <c r="D81" s="249"/>
      <c r="E81" s="249"/>
      <c r="F81" s="272" t="s">
        <v>1306</v>
      </c>
      <c r="G81" s="273"/>
      <c r="H81" s="249" t="s">
        <v>1307</v>
      </c>
      <c r="I81" s="249" t="s">
        <v>1302</v>
      </c>
      <c r="J81" s="249">
        <v>50</v>
      </c>
      <c r="K81" s="263"/>
    </row>
    <row r="82" s="1" customFormat="1" ht="15" customHeight="1">
      <c r="B82" s="274"/>
      <c r="C82" s="249" t="s">
        <v>1308</v>
      </c>
      <c r="D82" s="249"/>
      <c r="E82" s="249"/>
      <c r="F82" s="272" t="s">
        <v>1300</v>
      </c>
      <c r="G82" s="273"/>
      <c r="H82" s="249" t="s">
        <v>1309</v>
      </c>
      <c r="I82" s="249" t="s">
        <v>1310</v>
      </c>
      <c r="J82" s="249"/>
      <c r="K82" s="263"/>
    </row>
    <row r="83" s="1" customFormat="1" ht="15" customHeight="1">
      <c r="B83" s="274"/>
      <c r="C83" s="275" t="s">
        <v>1311</v>
      </c>
      <c r="D83" s="275"/>
      <c r="E83" s="275"/>
      <c r="F83" s="276" t="s">
        <v>1306</v>
      </c>
      <c r="G83" s="275"/>
      <c r="H83" s="275" t="s">
        <v>1312</v>
      </c>
      <c r="I83" s="275" t="s">
        <v>1302</v>
      </c>
      <c r="J83" s="275">
        <v>15</v>
      </c>
      <c r="K83" s="263"/>
    </row>
    <row r="84" s="1" customFormat="1" ht="15" customHeight="1">
      <c r="B84" s="274"/>
      <c r="C84" s="275" t="s">
        <v>1313</v>
      </c>
      <c r="D84" s="275"/>
      <c r="E84" s="275"/>
      <c r="F84" s="276" t="s">
        <v>1306</v>
      </c>
      <c r="G84" s="275"/>
      <c r="H84" s="275" t="s">
        <v>1314</v>
      </c>
      <c r="I84" s="275" t="s">
        <v>1302</v>
      </c>
      <c r="J84" s="275">
        <v>15</v>
      </c>
      <c r="K84" s="263"/>
    </row>
    <row r="85" s="1" customFormat="1" ht="15" customHeight="1">
      <c r="B85" s="274"/>
      <c r="C85" s="275" t="s">
        <v>1315</v>
      </c>
      <c r="D85" s="275"/>
      <c r="E85" s="275"/>
      <c r="F85" s="276" t="s">
        <v>1306</v>
      </c>
      <c r="G85" s="275"/>
      <c r="H85" s="275" t="s">
        <v>1316</v>
      </c>
      <c r="I85" s="275" t="s">
        <v>1302</v>
      </c>
      <c r="J85" s="275">
        <v>20</v>
      </c>
      <c r="K85" s="263"/>
    </row>
    <row r="86" s="1" customFormat="1" ht="15" customHeight="1">
      <c r="B86" s="274"/>
      <c r="C86" s="275" t="s">
        <v>1317</v>
      </c>
      <c r="D86" s="275"/>
      <c r="E86" s="275"/>
      <c r="F86" s="276" t="s">
        <v>1306</v>
      </c>
      <c r="G86" s="275"/>
      <c r="H86" s="275" t="s">
        <v>1318</v>
      </c>
      <c r="I86" s="275" t="s">
        <v>1302</v>
      </c>
      <c r="J86" s="275">
        <v>20</v>
      </c>
      <c r="K86" s="263"/>
    </row>
    <row r="87" s="1" customFormat="1" ht="15" customHeight="1">
      <c r="B87" s="274"/>
      <c r="C87" s="249" t="s">
        <v>1319</v>
      </c>
      <c r="D87" s="249"/>
      <c r="E87" s="249"/>
      <c r="F87" s="272" t="s">
        <v>1306</v>
      </c>
      <c r="G87" s="273"/>
      <c r="H87" s="249" t="s">
        <v>1320</v>
      </c>
      <c r="I87" s="249" t="s">
        <v>1302</v>
      </c>
      <c r="J87" s="249">
        <v>50</v>
      </c>
      <c r="K87" s="263"/>
    </row>
    <row r="88" s="1" customFormat="1" ht="15" customHeight="1">
      <c r="B88" s="274"/>
      <c r="C88" s="249" t="s">
        <v>1321</v>
      </c>
      <c r="D88" s="249"/>
      <c r="E88" s="249"/>
      <c r="F88" s="272" t="s">
        <v>1306</v>
      </c>
      <c r="G88" s="273"/>
      <c r="H88" s="249" t="s">
        <v>1322</v>
      </c>
      <c r="I88" s="249" t="s">
        <v>1302</v>
      </c>
      <c r="J88" s="249">
        <v>20</v>
      </c>
      <c r="K88" s="263"/>
    </row>
    <row r="89" s="1" customFormat="1" ht="15" customHeight="1">
      <c r="B89" s="274"/>
      <c r="C89" s="249" t="s">
        <v>1323</v>
      </c>
      <c r="D89" s="249"/>
      <c r="E89" s="249"/>
      <c r="F89" s="272" t="s">
        <v>1306</v>
      </c>
      <c r="G89" s="273"/>
      <c r="H89" s="249" t="s">
        <v>1324</v>
      </c>
      <c r="I89" s="249" t="s">
        <v>1302</v>
      </c>
      <c r="J89" s="249">
        <v>20</v>
      </c>
      <c r="K89" s="263"/>
    </row>
    <row r="90" s="1" customFormat="1" ht="15" customHeight="1">
      <c r="B90" s="274"/>
      <c r="C90" s="249" t="s">
        <v>1325</v>
      </c>
      <c r="D90" s="249"/>
      <c r="E90" s="249"/>
      <c r="F90" s="272" t="s">
        <v>1306</v>
      </c>
      <c r="G90" s="273"/>
      <c r="H90" s="249" t="s">
        <v>1326</v>
      </c>
      <c r="I90" s="249" t="s">
        <v>1302</v>
      </c>
      <c r="J90" s="249">
        <v>50</v>
      </c>
      <c r="K90" s="263"/>
    </row>
    <row r="91" s="1" customFormat="1" ht="15" customHeight="1">
      <c r="B91" s="274"/>
      <c r="C91" s="249" t="s">
        <v>1327</v>
      </c>
      <c r="D91" s="249"/>
      <c r="E91" s="249"/>
      <c r="F91" s="272" t="s">
        <v>1306</v>
      </c>
      <c r="G91" s="273"/>
      <c r="H91" s="249" t="s">
        <v>1327</v>
      </c>
      <c r="I91" s="249" t="s">
        <v>1302</v>
      </c>
      <c r="J91" s="249">
        <v>50</v>
      </c>
      <c r="K91" s="263"/>
    </row>
    <row r="92" s="1" customFormat="1" ht="15" customHeight="1">
      <c r="B92" s="274"/>
      <c r="C92" s="249" t="s">
        <v>1328</v>
      </c>
      <c r="D92" s="249"/>
      <c r="E92" s="249"/>
      <c r="F92" s="272" t="s">
        <v>1306</v>
      </c>
      <c r="G92" s="273"/>
      <c r="H92" s="249" t="s">
        <v>1329</v>
      </c>
      <c r="I92" s="249" t="s">
        <v>1302</v>
      </c>
      <c r="J92" s="249">
        <v>255</v>
      </c>
      <c r="K92" s="263"/>
    </row>
    <row r="93" s="1" customFormat="1" ht="15" customHeight="1">
      <c r="B93" s="274"/>
      <c r="C93" s="249" t="s">
        <v>1330</v>
      </c>
      <c r="D93" s="249"/>
      <c r="E93" s="249"/>
      <c r="F93" s="272" t="s">
        <v>1300</v>
      </c>
      <c r="G93" s="273"/>
      <c r="H93" s="249" t="s">
        <v>1331</v>
      </c>
      <c r="I93" s="249" t="s">
        <v>1332</v>
      </c>
      <c r="J93" s="249"/>
      <c r="K93" s="263"/>
    </row>
    <row r="94" s="1" customFormat="1" ht="15" customHeight="1">
      <c r="B94" s="274"/>
      <c r="C94" s="249" t="s">
        <v>1333</v>
      </c>
      <c r="D94" s="249"/>
      <c r="E94" s="249"/>
      <c r="F94" s="272" t="s">
        <v>1300</v>
      </c>
      <c r="G94" s="273"/>
      <c r="H94" s="249" t="s">
        <v>1334</v>
      </c>
      <c r="I94" s="249" t="s">
        <v>1335</v>
      </c>
      <c r="J94" s="249"/>
      <c r="K94" s="263"/>
    </row>
    <row r="95" s="1" customFormat="1" ht="15" customHeight="1">
      <c r="B95" s="274"/>
      <c r="C95" s="249" t="s">
        <v>1336</v>
      </c>
      <c r="D95" s="249"/>
      <c r="E95" s="249"/>
      <c r="F95" s="272" t="s">
        <v>1300</v>
      </c>
      <c r="G95" s="273"/>
      <c r="H95" s="249" t="s">
        <v>1336</v>
      </c>
      <c r="I95" s="249" t="s">
        <v>1335</v>
      </c>
      <c r="J95" s="249"/>
      <c r="K95" s="263"/>
    </row>
    <row r="96" s="1" customFormat="1" ht="15" customHeight="1">
      <c r="B96" s="274"/>
      <c r="C96" s="249" t="s">
        <v>38</v>
      </c>
      <c r="D96" s="249"/>
      <c r="E96" s="249"/>
      <c r="F96" s="272" t="s">
        <v>1300</v>
      </c>
      <c r="G96" s="273"/>
      <c r="H96" s="249" t="s">
        <v>1337</v>
      </c>
      <c r="I96" s="249" t="s">
        <v>1335</v>
      </c>
      <c r="J96" s="249"/>
      <c r="K96" s="263"/>
    </row>
    <row r="97" s="1" customFormat="1" ht="15" customHeight="1">
      <c r="B97" s="274"/>
      <c r="C97" s="249" t="s">
        <v>48</v>
      </c>
      <c r="D97" s="249"/>
      <c r="E97" s="249"/>
      <c r="F97" s="272" t="s">
        <v>1300</v>
      </c>
      <c r="G97" s="273"/>
      <c r="H97" s="249" t="s">
        <v>1338</v>
      </c>
      <c r="I97" s="249" t="s">
        <v>1335</v>
      </c>
      <c r="J97" s="249"/>
      <c r="K97" s="263"/>
    </row>
    <row r="98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="1" customFormat="1" ht="45" customHeight="1">
      <c r="B102" s="261"/>
      <c r="C102" s="262" t="s">
        <v>1339</v>
      </c>
      <c r="D102" s="262"/>
      <c r="E102" s="262"/>
      <c r="F102" s="262"/>
      <c r="G102" s="262"/>
      <c r="H102" s="262"/>
      <c r="I102" s="262"/>
      <c r="J102" s="262"/>
      <c r="K102" s="263"/>
    </row>
    <row r="103" s="1" customFormat="1" ht="17.25" customHeight="1">
      <c r="B103" s="261"/>
      <c r="C103" s="264" t="s">
        <v>1294</v>
      </c>
      <c r="D103" s="264"/>
      <c r="E103" s="264"/>
      <c r="F103" s="264" t="s">
        <v>1295</v>
      </c>
      <c r="G103" s="265"/>
      <c r="H103" s="264" t="s">
        <v>54</v>
      </c>
      <c r="I103" s="264" t="s">
        <v>57</v>
      </c>
      <c r="J103" s="264" t="s">
        <v>1296</v>
      </c>
      <c r="K103" s="263"/>
    </row>
    <row r="104" s="1" customFormat="1" ht="17.25" customHeight="1">
      <c r="B104" s="261"/>
      <c r="C104" s="266" t="s">
        <v>1297</v>
      </c>
      <c r="D104" s="266"/>
      <c r="E104" s="266"/>
      <c r="F104" s="267" t="s">
        <v>1298</v>
      </c>
      <c r="G104" s="268"/>
      <c r="H104" s="266"/>
      <c r="I104" s="266"/>
      <c r="J104" s="266" t="s">
        <v>1299</v>
      </c>
      <c r="K104" s="263"/>
    </row>
    <row r="105" s="1" customFormat="1" ht="5.25" customHeight="1">
      <c r="B105" s="261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="1" customFormat="1" ht="15" customHeight="1">
      <c r="B106" s="261"/>
      <c r="C106" s="249" t="s">
        <v>53</v>
      </c>
      <c r="D106" s="271"/>
      <c r="E106" s="271"/>
      <c r="F106" s="272" t="s">
        <v>1300</v>
      </c>
      <c r="G106" s="249"/>
      <c r="H106" s="249" t="s">
        <v>1340</v>
      </c>
      <c r="I106" s="249" t="s">
        <v>1302</v>
      </c>
      <c r="J106" s="249">
        <v>20</v>
      </c>
      <c r="K106" s="263"/>
    </row>
    <row r="107" s="1" customFormat="1" ht="15" customHeight="1">
      <c r="B107" s="261"/>
      <c r="C107" s="249" t="s">
        <v>1303</v>
      </c>
      <c r="D107" s="249"/>
      <c r="E107" s="249"/>
      <c r="F107" s="272" t="s">
        <v>1300</v>
      </c>
      <c r="G107" s="249"/>
      <c r="H107" s="249" t="s">
        <v>1340</v>
      </c>
      <c r="I107" s="249" t="s">
        <v>1302</v>
      </c>
      <c r="J107" s="249">
        <v>120</v>
      </c>
      <c r="K107" s="263"/>
    </row>
    <row r="108" s="1" customFormat="1" ht="15" customHeight="1">
      <c r="B108" s="274"/>
      <c r="C108" s="249" t="s">
        <v>1305</v>
      </c>
      <c r="D108" s="249"/>
      <c r="E108" s="249"/>
      <c r="F108" s="272" t="s">
        <v>1306</v>
      </c>
      <c r="G108" s="249"/>
      <c r="H108" s="249" t="s">
        <v>1340</v>
      </c>
      <c r="I108" s="249" t="s">
        <v>1302</v>
      </c>
      <c r="J108" s="249">
        <v>50</v>
      </c>
      <c r="K108" s="263"/>
    </row>
    <row r="109" s="1" customFormat="1" ht="15" customHeight="1">
      <c r="B109" s="274"/>
      <c r="C109" s="249" t="s">
        <v>1308</v>
      </c>
      <c r="D109" s="249"/>
      <c r="E109" s="249"/>
      <c r="F109" s="272" t="s">
        <v>1300</v>
      </c>
      <c r="G109" s="249"/>
      <c r="H109" s="249" t="s">
        <v>1340</v>
      </c>
      <c r="I109" s="249" t="s">
        <v>1310</v>
      </c>
      <c r="J109" s="249"/>
      <c r="K109" s="263"/>
    </row>
    <row r="110" s="1" customFormat="1" ht="15" customHeight="1">
      <c r="B110" s="274"/>
      <c r="C110" s="249" t="s">
        <v>1319</v>
      </c>
      <c r="D110" s="249"/>
      <c r="E110" s="249"/>
      <c r="F110" s="272" t="s">
        <v>1306</v>
      </c>
      <c r="G110" s="249"/>
      <c r="H110" s="249" t="s">
        <v>1340</v>
      </c>
      <c r="I110" s="249" t="s">
        <v>1302</v>
      </c>
      <c r="J110" s="249">
        <v>50</v>
      </c>
      <c r="K110" s="263"/>
    </row>
    <row r="111" s="1" customFormat="1" ht="15" customHeight="1">
      <c r="B111" s="274"/>
      <c r="C111" s="249" t="s">
        <v>1327</v>
      </c>
      <c r="D111" s="249"/>
      <c r="E111" s="249"/>
      <c r="F111" s="272" t="s">
        <v>1306</v>
      </c>
      <c r="G111" s="249"/>
      <c r="H111" s="249" t="s">
        <v>1340</v>
      </c>
      <c r="I111" s="249" t="s">
        <v>1302</v>
      </c>
      <c r="J111" s="249">
        <v>50</v>
      </c>
      <c r="K111" s="263"/>
    </row>
    <row r="112" s="1" customFormat="1" ht="15" customHeight="1">
      <c r="B112" s="274"/>
      <c r="C112" s="249" t="s">
        <v>1325</v>
      </c>
      <c r="D112" s="249"/>
      <c r="E112" s="249"/>
      <c r="F112" s="272" t="s">
        <v>1306</v>
      </c>
      <c r="G112" s="249"/>
      <c r="H112" s="249" t="s">
        <v>1340</v>
      </c>
      <c r="I112" s="249" t="s">
        <v>1302</v>
      </c>
      <c r="J112" s="249">
        <v>50</v>
      </c>
      <c r="K112" s="263"/>
    </row>
    <row r="113" s="1" customFormat="1" ht="15" customHeight="1">
      <c r="B113" s="274"/>
      <c r="C113" s="249" t="s">
        <v>53</v>
      </c>
      <c r="D113" s="249"/>
      <c r="E113" s="249"/>
      <c r="F113" s="272" t="s">
        <v>1300</v>
      </c>
      <c r="G113" s="249"/>
      <c r="H113" s="249" t="s">
        <v>1341</v>
      </c>
      <c r="I113" s="249" t="s">
        <v>1302</v>
      </c>
      <c r="J113" s="249">
        <v>20</v>
      </c>
      <c r="K113" s="263"/>
    </row>
    <row r="114" s="1" customFormat="1" ht="15" customHeight="1">
      <c r="B114" s="274"/>
      <c r="C114" s="249" t="s">
        <v>1342</v>
      </c>
      <c r="D114" s="249"/>
      <c r="E114" s="249"/>
      <c r="F114" s="272" t="s">
        <v>1300</v>
      </c>
      <c r="G114" s="249"/>
      <c r="H114" s="249" t="s">
        <v>1343</v>
      </c>
      <c r="I114" s="249" t="s">
        <v>1302</v>
      </c>
      <c r="J114" s="249">
        <v>120</v>
      </c>
      <c r="K114" s="263"/>
    </row>
    <row r="115" s="1" customFormat="1" ht="15" customHeight="1">
      <c r="B115" s="274"/>
      <c r="C115" s="249" t="s">
        <v>38</v>
      </c>
      <c r="D115" s="249"/>
      <c r="E115" s="249"/>
      <c r="F115" s="272" t="s">
        <v>1300</v>
      </c>
      <c r="G115" s="249"/>
      <c r="H115" s="249" t="s">
        <v>1344</v>
      </c>
      <c r="I115" s="249" t="s">
        <v>1335</v>
      </c>
      <c r="J115" s="249"/>
      <c r="K115" s="263"/>
    </row>
    <row r="116" s="1" customFormat="1" ht="15" customHeight="1">
      <c r="B116" s="274"/>
      <c r="C116" s="249" t="s">
        <v>48</v>
      </c>
      <c r="D116" s="249"/>
      <c r="E116" s="249"/>
      <c r="F116" s="272" t="s">
        <v>1300</v>
      </c>
      <c r="G116" s="249"/>
      <c r="H116" s="249" t="s">
        <v>1345</v>
      </c>
      <c r="I116" s="249" t="s">
        <v>1335</v>
      </c>
      <c r="J116" s="249"/>
      <c r="K116" s="263"/>
    </row>
    <row r="117" s="1" customFormat="1" ht="15" customHeight="1">
      <c r="B117" s="274"/>
      <c r="C117" s="249" t="s">
        <v>57</v>
      </c>
      <c r="D117" s="249"/>
      <c r="E117" s="249"/>
      <c r="F117" s="272" t="s">
        <v>1300</v>
      </c>
      <c r="G117" s="249"/>
      <c r="H117" s="249" t="s">
        <v>1346</v>
      </c>
      <c r="I117" s="249" t="s">
        <v>1347</v>
      </c>
      <c r="J117" s="249"/>
      <c r="K117" s="263"/>
    </row>
    <row r="118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0" t="s">
        <v>1348</v>
      </c>
      <c r="D122" s="240"/>
      <c r="E122" s="240"/>
      <c r="F122" s="240"/>
      <c r="G122" s="240"/>
      <c r="H122" s="240"/>
      <c r="I122" s="240"/>
      <c r="J122" s="240"/>
      <c r="K122" s="291"/>
    </row>
    <row r="123" s="1" customFormat="1" ht="17.25" customHeight="1">
      <c r="B123" s="292"/>
      <c r="C123" s="264" t="s">
        <v>1294</v>
      </c>
      <c r="D123" s="264"/>
      <c r="E123" s="264"/>
      <c r="F123" s="264" t="s">
        <v>1295</v>
      </c>
      <c r="G123" s="265"/>
      <c r="H123" s="264" t="s">
        <v>54</v>
      </c>
      <c r="I123" s="264" t="s">
        <v>57</v>
      </c>
      <c r="J123" s="264" t="s">
        <v>1296</v>
      </c>
      <c r="K123" s="293"/>
    </row>
    <row r="124" s="1" customFormat="1" ht="17.25" customHeight="1">
      <c r="B124" s="292"/>
      <c r="C124" s="266" t="s">
        <v>1297</v>
      </c>
      <c r="D124" s="266"/>
      <c r="E124" s="266"/>
      <c r="F124" s="267" t="s">
        <v>1298</v>
      </c>
      <c r="G124" s="268"/>
      <c r="H124" s="266"/>
      <c r="I124" s="266"/>
      <c r="J124" s="266" t="s">
        <v>1299</v>
      </c>
      <c r="K124" s="293"/>
    </row>
    <row r="125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="1" customFormat="1" ht="15" customHeight="1">
      <c r="B126" s="294"/>
      <c r="C126" s="249" t="s">
        <v>1303</v>
      </c>
      <c r="D126" s="271"/>
      <c r="E126" s="271"/>
      <c r="F126" s="272" t="s">
        <v>1300</v>
      </c>
      <c r="G126" s="249"/>
      <c r="H126" s="249" t="s">
        <v>1340</v>
      </c>
      <c r="I126" s="249" t="s">
        <v>1302</v>
      </c>
      <c r="J126" s="249">
        <v>120</v>
      </c>
      <c r="K126" s="297"/>
    </row>
    <row r="127" s="1" customFormat="1" ht="15" customHeight="1">
      <c r="B127" s="294"/>
      <c r="C127" s="249" t="s">
        <v>1349</v>
      </c>
      <c r="D127" s="249"/>
      <c r="E127" s="249"/>
      <c r="F127" s="272" t="s">
        <v>1300</v>
      </c>
      <c r="G127" s="249"/>
      <c r="H127" s="249" t="s">
        <v>1350</v>
      </c>
      <c r="I127" s="249" t="s">
        <v>1302</v>
      </c>
      <c r="J127" s="249" t="s">
        <v>1351</v>
      </c>
      <c r="K127" s="297"/>
    </row>
    <row r="128" s="1" customFormat="1" ht="15" customHeight="1">
      <c r="B128" s="294"/>
      <c r="C128" s="249" t="s">
        <v>88</v>
      </c>
      <c r="D128" s="249"/>
      <c r="E128" s="249"/>
      <c r="F128" s="272" t="s">
        <v>1300</v>
      </c>
      <c r="G128" s="249"/>
      <c r="H128" s="249" t="s">
        <v>1352</v>
      </c>
      <c r="I128" s="249" t="s">
        <v>1302</v>
      </c>
      <c r="J128" s="249" t="s">
        <v>1351</v>
      </c>
      <c r="K128" s="297"/>
    </row>
    <row r="129" s="1" customFormat="1" ht="15" customHeight="1">
      <c r="B129" s="294"/>
      <c r="C129" s="249" t="s">
        <v>1311</v>
      </c>
      <c r="D129" s="249"/>
      <c r="E129" s="249"/>
      <c r="F129" s="272" t="s">
        <v>1306</v>
      </c>
      <c r="G129" s="249"/>
      <c r="H129" s="249" t="s">
        <v>1312</v>
      </c>
      <c r="I129" s="249" t="s">
        <v>1302</v>
      </c>
      <c r="J129" s="249">
        <v>15</v>
      </c>
      <c r="K129" s="297"/>
    </row>
    <row r="130" s="1" customFormat="1" ht="15" customHeight="1">
      <c r="B130" s="294"/>
      <c r="C130" s="275" t="s">
        <v>1313</v>
      </c>
      <c r="D130" s="275"/>
      <c r="E130" s="275"/>
      <c r="F130" s="276" t="s">
        <v>1306</v>
      </c>
      <c r="G130" s="275"/>
      <c r="H130" s="275" t="s">
        <v>1314</v>
      </c>
      <c r="I130" s="275" t="s">
        <v>1302</v>
      </c>
      <c r="J130" s="275">
        <v>15</v>
      </c>
      <c r="K130" s="297"/>
    </row>
    <row r="131" s="1" customFormat="1" ht="15" customHeight="1">
      <c r="B131" s="294"/>
      <c r="C131" s="275" t="s">
        <v>1315</v>
      </c>
      <c r="D131" s="275"/>
      <c r="E131" s="275"/>
      <c r="F131" s="276" t="s">
        <v>1306</v>
      </c>
      <c r="G131" s="275"/>
      <c r="H131" s="275" t="s">
        <v>1316</v>
      </c>
      <c r="I131" s="275" t="s">
        <v>1302</v>
      </c>
      <c r="J131" s="275">
        <v>20</v>
      </c>
      <c r="K131" s="297"/>
    </row>
    <row r="132" s="1" customFormat="1" ht="15" customHeight="1">
      <c r="B132" s="294"/>
      <c r="C132" s="275" t="s">
        <v>1317</v>
      </c>
      <c r="D132" s="275"/>
      <c r="E132" s="275"/>
      <c r="F132" s="276" t="s">
        <v>1306</v>
      </c>
      <c r="G132" s="275"/>
      <c r="H132" s="275" t="s">
        <v>1318</v>
      </c>
      <c r="I132" s="275" t="s">
        <v>1302</v>
      </c>
      <c r="J132" s="275">
        <v>20</v>
      </c>
      <c r="K132" s="297"/>
    </row>
    <row r="133" s="1" customFormat="1" ht="15" customHeight="1">
      <c r="B133" s="294"/>
      <c r="C133" s="249" t="s">
        <v>1305</v>
      </c>
      <c r="D133" s="249"/>
      <c r="E133" s="249"/>
      <c r="F133" s="272" t="s">
        <v>1306</v>
      </c>
      <c r="G133" s="249"/>
      <c r="H133" s="249" t="s">
        <v>1340</v>
      </c>
      <c r="I133" s="249" t="s">
        <v>1302</v>
      </c>
      <c r="J133" s="249">
        <v>50</v>
      </c>
      <c r="K133" s="297"/>
    </row>
    <row r="134" s="1" customFormat="1" ht="15" customHeight="1">
      <c r="B134" s="294"/>
      <c r="C134" s="249" t="s">
        <v>1319</v>
      </c>
      <c r="D134" s="249"/>
      <c r="E134" s="249"/>
      <c r="F134" s="272" t="s">
        <v>1306</v>
      </c>
      <c r="G134" s="249"/>
      <c r="H134" s="249" t="s">
        <v>1340</v>
      </c>
      <c r="I134" s="249" t="s">
        <v>1302</v>
      </c>
      <c r="J134" s="249">
        <v>50</v>
      </c>
      <c r="K134" s="297"/>
    </row>
    <row r="135" s="1" customFormat="1" ht="15" customHeight="1">
      <c r="B135" s="294"/>
      <c r="C135" s="249" t="s">
        <v>1325</v>
      </c>
      <c r="D135" s="249"/>
      <c r="E135" s="249"/>
      <c r="F135" s="272" t="s">
        <v>1306</v>
      </c>
      <c r="G135" s="249"/>
      <c r="H135" s="249" t="s">
        <v>1340</v>
      </c>
      <c r="I135" s="249" t="s">
        <v>1302</v>
      </c>
      <c r="J135" s="249">
        <v>50</v>
      </c>
      <c r="K135" s="297"/>
    </row>
    <row r="136" s="1" customFormat="1" ht="15" customHeight="1">
      <c r="B136" s="294"/>
      <c r="C136" s="249" t="s">
        <v>1327</v>
      </c>
      <c r="D136" s="249"/>
      <c r="E136" s="249"/>
      <c r="F136" s="272" t="s">
        <v>1306</v>
      </c>
      <c r="G136" s="249"/>
      <c r="H136" s="249" t="s">
        <v>1340</v>
      </c>
      <c r="I136" s="249" t="s">
        <v>1302</v>
      </c>
      <c r="J136" s="249">
        <v>50</v>
      </c>
      <c r="K136" s="297"/>
    </row>
    <row r="137" s="1" customFormat="1" ht="15" customHeight="1">
      <c r="B137" s="294"/>
      <c r="C137" s="249" t="s">
        <v>1328</v>
      </c>
      <c r="D137" s="249"/>
      <c r="E137" s="249"/>
      <c r="F137" s="272" t="s">
        <v>1306</v>
      </c>
      <c r="G137" s="249"/>
      <c r="H137" s="249" t="s">
        <v>1353</v>
      </c>
      <c r="I137" s="249" t="s">
        <v>1302</v>
      </c>
      <c r="J137" s="249">
        <v>255</v>
      </c>
      <c r="K137" s="297"/>
    </row>
    <row r="138" s="1" customFormat="1" ht="15" customHeight="1">
      <c r="B138" s="294"/>
      <c r="C138" s="249" t="s">
        <v>1330</v>
      </c>
      <c r="D138" s="249"/>
      <c r="E138" s="249"/>
      <c r="F138" s="272" t="s">
        <v>1300</v>
      </c>
      <c r="G138" s="249"/>
      <c r="H138" s="249" t="s">
        <v>1354</v>
      </c>
      <c r="I138" s="249" t="s">
        <v>1332</v>
      </c>
      <c r="J138" s="249"/>
      <c r="K138" s="297"/>
    </row>
    <row r="139" s="1" customFormat="1" ht="15" customHeight="1">
      <c r="B139" s="294"/>
      <c r="C139" s="249" t="s">
        <v>1333</v>
      </c>
      <c r="D139" s="249"/>
      <c r="E139" s="249"/>
      <c r="F139" s="272" t="s">
        <v>1300</v>
      </c>
      <c r="G139" s="249"/>
      <c r="H139" s="249" t="s">
        <v>1355</v>
      </c>
      <c r="I139" s="249" t="s">
        <v>1335</v>
      </c>
      <c r="J139" s="249"/>
      <c r="K139" s="297"/>
    </row>
    <row r="140" s="1" customFormat="1" ht="15" customHeight="1">
      <c r="B140" s="294"/>
      <c r="C140" s="249" t="s">
        <v>1336</v>
      </c>
      <c r="D140" s="249"/>
      <c r="E140" s="249"/>
      <c r="F140" s="272" t="s">
        <v>1300</v>
      </c>
      <c r="G140" s="249"/>
      <c r="H140" s="249" t="s">
        <v>1336</v>
      </c>
      <c r="I140" s="249" t="s">
        <v>1335</v>
      </c>
      <c r="J140" s="249"/>
      <c r="K140" s="297"/>
    </row>
    <row r="141" s="1" customFormat="1" ht="15" customHeight="1">
      <c r="B141" s="294"/>
      <c r="C141" s="249" t="s">
        <v>38</v>
      </c>
      <c r="D141" s="249"/>
      <c r="E141" s="249"/>
      <c r="F141" s="272" t="s">
        <v>1300</v>
      </c>
      <c r="G141" s="249"/>
      <c r="H141" s="249" t="s">
        <v>1356</v>
      </c>
      <c r="I141" s="249" t="s">
        <v>1335</v>
      </c>
      <c r="J141" s="249"/>
      <c r="K141" s="297"/>
    </row>
    <row r="142" s="1" customFormat="1" ht="15" customHeight="1">
      <c r="B142" s="294"/>
      <c r="C142" s="249" t="s">
        <v>1357</v>
      </c>
      <c r="D142" s="249"/>
      <c r="E142" s="249"/>
      <c r="F142" s="272" t="s">
        <v>1300</v>
      </c>
      <c r="G142" s="249"/>
      <c r="H142" s="249" t="s">
        <v>1358</v>
      </c>
      <c r="I142" s="249" t="s">
        <v>1335</v>
      </c>
      <c r="J142" s="249"/>
      <c r="K142" s="297"/>
    </row>
    <row r="143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="1" customFormat="1" ht="45" customHeight="1">
      <c r="B147" s="261"/>
      <c r="C147" s="262" t="s">
        <v>1359</v>
      </c>
      <c r="D147" s="262"/>
      <c r="E147" s="262"/>
      <c r="F147" s="262"/>
      <c r="G147" s="262"/>
      <c r="H147" s="262"/>
      <c r="I147" s="262"/>
      <c r="J147" s="262"/>
      <c r="K147" s="263"/>
    </row>
    <row r="148" s="1" customFormat="1" ht="17.25" customHeight="1">
      <c r="B148" s="261"/>
      <c r="C148" s="264" t="s">
        <v>1294</v>
      </c>
      <c r="D148" s="264"/>
      <c r="E148" s="264"/>
      <c r="F148" s="264" t="s">
        <v>1295</v>
      </c>
      <c r="G148" s="265"/>
      <c r="H148" s="264" t="s">
        <v>54</v>
      </c>
      <c r="I148" s="264" t="s">
        <v>57</v>
      </c>
      <c r="J148" s="264" t="s">
        <v>1296</v>
      </c>
      <c r="K148" s="263"/>
    </row>
    <row r="149" s="1" customFormat="1" ht="17.25" customHeight="1">
      <c r="B149" s="261"/>
      <c r="C149" s="266" t="s">
        <v>1297</v>
      </c>
      <c r="D149" s="266"/>
      <c r="E149" s="266"/>
      <c r="F149" s="267" t="s">
        <v>1298</v>
      </c>
      <c r="G149" s="268"/>
      <c r="H149" s="266"/>
      <c r="I149" s="266"/>
      <c r="J149" s="266" t="s">
        <v>1299</v>
      </c>
      <c r="K149" s="263"/>
    </row>
    <row r="150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="1" customFormat="1" ht="15" customHeight="1">
      <c r="B151" s="274"/>
      <c r="C151" s="301" t="s">
        <v>1303</v>
      </c>
      <c r="D151" s="249"/>
      <c r="E151" s="249"/>
      <c r="F151" s="302" t="s">
        <v>1300</v>
      </c>
      <c r="G151" s="249"/>
      <c r="H151" s="301" t="s">
        <v>1340</v>
      </c>
      <c r="I151" s="301" t="s">
        <v>1302</v>
      </c>
      <c r="J151" s="301">
        <v>120</v>
      </c>
      <c r="K151" s="297"/>
    </row>
    <row r="152" s="1" customFormat="1" ht="15" customHeight="1">
      <c r="B152" s="274"/>
      <c r="C152" s="301" t="s">
        <v>1349</v>
      </c>
      <c r="D152" s="249"/>
      <c r="E152" s="249"/>
      <c r="F152" s="302" t="s">
        <v>1300</v>
      </c>
      <c r="G152" s="249"/>
      <c r="H152" s="301" t="s">
        <v>1360</v>
      </c>
      <c r="I152" s="301" t="s">
        <v>1302</v>
      </c>
      <c r="J152" s="301" t="s">
        <v>1351</v>
      </c>
      <c r="K152" s="297"/>
    </row>
    <row r="153" s="1" customFormat="1" ht="15" customHeight="1">
      <c r="B153" s="274"/>
      <c r="C153" s="301" t="s">
        <v>88</v>
      </c>
      <c r="D153" s="249"/>
      <c r="E153" s="249"/>
      <c r="F153" s="302" t="s">
        <v>1300</v>
      </c>
      <c r="G153" s="249"/>
      <c r="H153" s="301" t="s">
        <v>1361</v>
      </c>
      <c r="I153" s="301" t="s">
        <v>1302</v>
      </c>
      <c r="J153" s="301" t="s">
        <v>1351</v>
      </c>
      <c r="K153" s="297"/>
    </row>
    <row r="154" s="1" customFormat="1" ht="15" customHeight="1">
      <c r="B154" s="274"/>
      <c r="C154" s="301" t="s">
        <v>1305</v>
      </c>
      <c r="D154" s="249"/>
      <c r="E154" s="249"/>
      <c r="F154" s="302" t="s">
        <v>1306</v>
      </c>
      <c r="G154" s="249"/>
      <c r="H154" s="301" t="s">
        <v>1340</v>
      </c>
      <c r="I154" s="301" t="s">
        <v>1302</v>
      </c>
      <c r="J154" s="301">
        <v>50</v>
      </c>
      <c r="K154" s="297"/>
    </row>
    <row r="155" s="1" customFormat="1" ht="15" customHeight="1">
      <c r="B155" s="274"/>
      <c r="C155" s="301" t="s">
        <v>1308</v>
      </c>
      <c r="D155" s="249"/>
      <c r="E155" s="249"/>
      <c r="F155" s="302" t="s">
        <v>1300</v>
      </c>
      <c r="G155" s="249"/>
      <c r="H155" s="301" t="s">
        <v>1340</v>
      </c>
      <c r="I155" s="301" t="s">
        <v>1310</v>
      </c>
      <c r="J155" s="301"/>
      <c r="K155" s="297"/>
    </row>
    <row r="156" s="1" customFormat="1" ht="15" customHeight="1">
      <c r="B156" s="274"/>
      <c r="C156" s="301" t="s">
        <v>1319</v>
      </c>
      <c r="D156" s="249"/>
      <c r="E156" s="249"/>
      <c r="F156" s="302" t="s">
        <v>1306</v>
      </c>
      <c r="G156" s="249"/>
      <c r="H156" s="301" t="s">
        <v>1340</v>
      </c>
      <c r="I156" s="301" t="s">
        <v>1302</v>
      </c>
      <c r="J156" s="301">
        <v>50</v>
      </c>
      <c r="K156" s="297"/>
    </row>
    <row r="157" s="1" customFormat="1" ht="15" customHeight="1">
      <c r="B157" s="274"/>
      <c r="C157" s="301" t="s">
        <v>1327</v>
      </c>
      <c r="D157" s="249"/>
      <c r="E157" s="249"/>
      <c r="F157" s="302" t="s">
        <v>1306</v>
      </c>
      <c r="G157" s="249"/>
      <c r="H157" s="301" t="s">
        <v>1340</v>
      </c>
      <c r="I157" s="301" t="s">
        <v>1302</v>
      </c>
      <c r="J157" s="301">
        <v>50</v>
      </c>
      <c r="K157" s="297"/>
    </row>
    <row r="158" s="1" customFormat="1" ht="15" customHeight="1">
      <c r="B158" s="274"/>
      <c r="C158" s="301" t="s">
        <v>1325</v>
      </c>
      <c r="D158" s="249"/>
      <c r="E158" s="249"/>
      <c r="F158" s="302" t="s">
        <v>1306</v>
      </c>
      <c r="G158" s="249"/>
      <c r="H158" s="301" t="s">
        <v>1340</v>
      </c>
      <c r="I158" s="301" t="s">
        <v>1302</v>
      </c>
      <c r="J158" s="301">
        <v>50</v>
      </c>
      <c r="K158" s="297"/>
    </row>
    <row r="159" s="1" customFormat="1" ht="15" customHeight="1">
      <c r="B159" s="274"/>
      <c r="C159" s="301" t="s">
        <v>134</v>
      </c>
      <c r="D159" s="249"/>
      <c r="E159" s="249"/>
      <c r="F159" s="302" t="s">
        <v>1300</v>
      </c>
      <c r="G159" s="249"/>
      <c r="H159" s="301" t="s">
        <v>1362</v>
      </c>
      <c r="I159" s="301" t="s">
        <v>1302</v>
      </c>
      <c r="J159" s="301" t="s">
        <v>1363</v>
      </c>
      <c r="K159" s="297"/>
    </row>
    <row r="160" s="1" customFormat="1" ht="15" customHeight="1">
      <c r="B160" s="274"/>
      <c r="C160" s="301" t="s">
        <v>1364</v>
      </c>
      <c r="D160" s="249"/>
      <c r="E160" s="249"/>
      <c r="F160" s="302" t="s">
        <v>1300</v>
      </c>
      <c r="G160" s="249"/>
      <c r="H160" s="301" t="s">
        <v>1365</v>
      </c>
      <c r="I160" s="301" t="s">
        <v>1335</v>
      </c>
      <c r="J160" s="301"/>
      <c r="K160" s="297"/>
    </row>
    <row r="16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="1" customFormat="1" ht="45" customHeight="1">
      <c r="B165" s="239"/>
      <c r="C165" s="240" t="s">
        <v>1366</v>
      </c>
      <c r="D165" s="240"/>
      <c r="E165" s="240"/>
      <c r="F165" s="240"/>
      <c r="G165" s="240"/>
      <c r="H165" s="240"/>
      <c r="I165" s="240"/>
      <c r="J165" s="240"/>
      <c r="K165" s="241"/>
    </row>
    <row r="166" s="1" customFormat="1" ht="17.25" customHeight="1">
      <c r="B166" s="239"/>
      <c r="C166" s="264" t="s">
        <v>1294</v>
      </c>
      <c r="D166" s="264"/>
      <c r="E166" s="264"/>
      <c r="F166" s="264" t="s">
        <v>1295</v>
      </c>
      <c r="G166" s="306"/>
      <c r="H166" s="307" t="s">
        <v>54</v>
      </c>
      <c r="I166" s="307" t="s">
        <v>57</v>
      </c>
      <c r="J166" s="264" t="s">
        <v>1296</v>
      </c>
      <c r="K166" s="241"/>
    </row>
    <row r="167" s="1" customFormat="1" ht="17.25" customHeight="1">
      <c r="B167" s="242"/>
      <c r="C167" s="266" t="s">
        <v>1297</v>
      </c>
      <c r="D167" s="266"/>
      <c r="E167" s="266"/>
      <c r="F167" s="267" t="s">
        <v>1298</v>
      </c>
      <c r="G167" s="308"/>
      <c r="H167" s="309"/>
      <c r="I167" s="309"/>
      <c r="J167" s="266" t="s">
        <v>1299</v>
      </c>
      <c r="K167" s="244"/>
    </row>
    <row r="168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="1" customFormat="1" ht="15" customHeight="1">
      <c r="B169" s="274"/>
      <c r="C169" s="249" t="s">
        <v>1303</v>
      </c>
      <c r="D169" s="249"/>
      <c r="E169" s="249"/>
      <c r="F169" s="272" t="s">
        <v>1300</v>
      </c>
      <c r="G169" s="249"/>
      <c r="H169" s="249" t="s">
        <v>1340</v>
      </c>
      <c r="I169" s="249" t="s">
        <v>1302</v>
      </c>
      <c r="J169" s="249">
        <v>120</v>
      </c>
      <c r="K169" s="297"/>
    </row>
    <row r="170" s="1" customFormat="1" ht="15" customHeight="1">
      <c r="B170" s="274"/>
      <c r="C170" s="249" t="s">
        <v>1349</v>
      </c>
      <c r="D170" s="249"/>
      <c r="E170" s="249"/>
      <c r="F170" s="272" t="s">
        <v>1300</v>
      </c>
      <c r="G170" s="249"/>
      <c r="H170" s="249" t="s">
        <v>1350</v>
      </c>
      <c r="I170" s="249" t="s">
        <v>1302</v>
      </c>
      <c r="J170" s="249" t="s">
        <v>1351</v>
      </c>
      <c r="K170" s="297"/>
    </row>
    <row r="171" s="1" customFormat="1" ht="15" customHeight="1">
      <c r="B171" s="274"/>
      <c r="C171" s="249" t="s">
        <v>88</v>
      </c>
      <c r="D171" s="249"/>
      <c r="E171" s="249"/>
      <c r="F171" s="272" t="s">
        <v>1300</v>
      </c>
      <c r="G171" s="249"/>
      <c r="H171" s="249" t="s">
        <v>1367</v>
      </c>
      <c r="I171" s="249" t="s">
        <v>1302</v>
      </c>
      <c r="J171" s="249" t="s">
        <v>1351</v>
      </c>
      <c r="K171" s="297"/>
    </row>
    <row r="172" s="1" customFormat="1" ht="15" customHeight="1">
      <c r="B172" s="274"/>
      <c r="C172" s="249" t="s">
        <v>1305</v>
      </c>
      <c r="D172" s="249"/>
      <c r="E172" s="249"/>
      <c r="F172" s="272" t="s">
        <v>1306</v>
      </c>
      <c r="G172" s="249"/>
      <c r="H172" s="249" t="s">
        <v>1367</v>
      </c>
      <c r="I172" s="249" t="s">
        <v>1302</v>
      </c>
      <c r="J172" s="249">
        <v>50</v>
      </c>
      <c r="K172" s="297"/>
    </row>
    <row r="173" s="1" customFormat="1" ht="15" customHeight="1">
      <c r="B173" s="274"/>
      <c r="C173" s="249" t="s">
        <v>1308</v>
      </c>
      <c r="D173" s="249"/>
      <c r="E173" s="249"/>
      <c r="F173" s="272" t="s">
        <v>1300</v>
      </c>
      <c r="G173" s="249"/>
      <c r="H173" s="249" t="s">
        <v>1367</v>
      </c>
      <c r="I173" s="249" t="s">
        <v>1310</v>
      </c>
      <c r="J173" s="249"/>
      <c r="K173" s="297"/>
    </row>
    <row r="174" s="1" customFormat="1" ht="15" customHeight="1">
      <c r="B174" s="274"/>
      <c r="C174" s="249" t="s">
        <v>1319</v>
      </c>
      <c r="D174" s="249"/>
      <c r="E174" s="249"/>
      <c r="F174" s="272" t="s">
        <v>1306</v>
      </c>
      <c r="G174" s="249"/>
      <c r="H174" s="249" t="s">
        <v>1367</v>
      </c>
      <c r="I174" s="249" t="s">
        <v>1302</v>
      </c>
      <c r="J174" s="249">
        <v>50</v>
      </c>
      <c r="K174" s="297"/>
    </row>
    <row r="175" s="1" customFormat="1" ht="15" customHeight="1">
      <c r="B175" s="274"/>
      <c r="C175" s="249" t="s">
        <v>1327</v>
      </c>
      <c r="D175" s="249"/>
      <c r="E175" s="249"/>
      <c r="F175" s="272" t="s">
        <v>1306</v>
      </c>
      <c r="G175" s="249"/>
      <c r="H175" s="249" t="s">
        <v>1367</v>
      </c>
      <c r="I175" s="249" t="s">
        <v>1302</v>
      </c>
      <c r="J175" s="249">
        <v>50</v>
      </c>
      <c r="K175" s="297"/>
    </row>
    <row r="176" s="1" customFormat="1" ht="15" customHeight="1">
      <c r="B176" s="274"/>
      <c r="C176" s="249" t="s">
        <v>1325</v>
      </c>
      <c r="D176" s="249"/>
      <c r="E176" s="249"/>
      <c r="F176" s="272" t="s">
        <v>1306</v>
      </c>
      <c r="G176" s="249"/>
      <c r="H176" s="249" t="s">
        <v>1367</v>
      </c>
      <c r="I176" s="249" t="s">
        <v>1302</v>
      </c>
      <c r="J176" s="249">
        <v>50</v>
      </c>
      <c r="K176" s="297"/>
    </row>
    <row r="177" s="1" customFormat="1" ht="15" customHeight="1">
      <c r="B177" s="274"/>
      <c r="C177" s="249" t="s">
        <v>142</v>
      </c>
      <c r="D177" s="249"/>
      <c r="E177" s="249"/>
      <c r="F177" s="272" t="s">
        <v>1300</v>
      </c>
      <c r="G177" s="249"/>
      <c r="H177" s="249" t="s">
        <v>1368</v>
      </c>
      <c r="I177" s="249" t="s">
        <v>1369</v>
      </c>
      <c r="J177" s="249"/>
      <c r="K177" s="297"/>
    </row>
    <row r="178" s="1" customFormat="1" ht="15" customHeight="1">
      <c r="B178" s="274"/>
      <c r="C178" s="249" t="s">
        <v>57</v>
      </c>
      <c r="D178" s="249"/>
      <c r="E178" s="249"/>
      <c r="F178" s="272" t="s">
        <v>1300</v>
      </c>
      <c r="G178" s="249"/>
      <c r="H178" s="249" t="s">
        <v>1370</v>
      </c>
      <c r="I178" s="249" t="s">
        <v>1371</v>
      </c>
      <c r="J178" s="249">
        <v>1</v>
      </c>
      <c r="K178" s="297"/>
    </row>
    <row r="179" s="1" customFormat="1" ht="15" customHeight="1">
      <c r="B179" s="274"/>
      <c r="C179" s="249" t="s">
        <v>53</v>
      </c>
      <c r="D179" s="249"/>
      <c r="E179" s="249"/>
      <c r="F179" s="272" t="s">
        <v>1300</v>
      </c>
      <c r="G179" s="249"/>
      <c r="H179" s="249" t="s">
        <v>1372</v>
      </c>
      <c r="I179" s="249" t="s">
        <v>1302</v>
      </c>
      <c r="J179" s="249">
        <v>20</v>
      </c>
      <c r="K179" s="297"/>
    </row>
    <row r="180" s="1" customFormat="1" ht="15" customHeight="1">
      <c r="B180" s="274"/>
      <c r="C180" s="249" t="s">
        <v>54</v>
      </c>
      <c r="D180" s="249"/>
      <c r="E180" s="249"/>
      <c r="F180" s="272" t="s">
        <v>1300</v>
      </c>
      <c r="G180" s="249"/>
      <c r="H180" s="249" t="s">
        <v>1373</v>
      </c>
      <c r="I180" s="249" t="s">
        <v>1302</v>
      </c>
      <c r="J180" s="249">
        <v>255</v>
      </c>
      <c r="K180" s="297"/>
    </row>
    <row r="181" s="1" customFormat="1" ht="15" customHeight="1">
      <c r="B181" s="274"/>
      <c r="C181" s="249" t="s">
        <v>143</v>
      </c>
      <c r="D181" s="249"/>
      <c r="E181" s="249"/>
      <c r="F181" s="272" t="s">
        <v>1300</v>
      </c>
      <c r="G181" s="249"/>
      <c r="H181" s="249" t="s">
        <v>1264</v>
      </c>
      <c r="I181" s="249" t="s">
        <v>1302</v>
      </c>
      <c r="J181" s="249">
        <v>10</v>
      </c>
      <c r="K181" s="297"/>
    </row>
    <row r="182" s="1" customFormat="1" ht="15" customHeight="1">
      <c r="B182" s="274"/>
      <c r="C182" s="249" t="s">
        <v>144</v>
      </c>
      <c r="D182" s="249"/>
      <c r="E182" s="249"/>
      <c r="F182" s="272" t="s">
        <v>1300</v>
      </c>
      <c r="G182" s="249"/>
      <c r="H182" s="249" t="s">
        <v>1374</v>
      </c>
      <c r="I182" s="249" t="s">
        <v>1335</v>
      </c>
      <c r="J182" s="249"/>
      <c r="K182" s="297"/>
    </row>
    <row r="183" s="1" customFormat="1" ht="15" customHeight="1">
      <c r="B183" s="274"/>
      <c r="C183" s="249" t="s">
        <v>1375</v>
      </c>
      <c r="D183" s="249"/>
      <c r="E183" s="249"/>
      <c r="F183" s="272" t="s">
        <v>1300</v>
      </c>
      <c r="G183" s="249"/>
      <c r="H183" s="249" t="s">
        <v>1376</v>
      </c>
      <c r="I183" s="249" t="s">
        <v>1335</v>
      </c>
      <c r="J183" s="249"/>
      <c r="K183" s="297"/>
    </row>
    <row r="184" s="1" customFormat="1" ht="15" customHeight="1">
      <c r="B184" s="274"/>
      <c r="C184" s="249" t="s">
        <v>1364</v>
      </c>
      <c r="D184" s="249"/>
      <c r="E184" s="249"/>
      <c r="F184" s="272" t="s">
        <v>1300</v>
      </c>
      <c r="G184" s="249"/>
      <c r="H184" s="249" t="s">
        <v>1377</v>
      </c>
      <c r="I184" s="249" t="s">
        <v>1335</v>
      </c>
      <c r="J184" s="249"/>
      <c r="K184" s="297"/>
    </row>
    <row r="185" s="1" customFormat="1" ht="15" customHeight="1">
      <c r="B185" s="274"/>
      <c r="C185" s="249" t="s">
        <v>146</v>
      </c>
      <c r="D185" s="249"/>
      <c r="E185" s="249"/>
      <c r="F185" s="272" t="s">
        <v>1306</v>
      </c>
      <c r="G185" s="249"/>
      <c r="H185" s="249" t="s">
        <v>1378</v>
      </c>
      <c r="I185" s="249" t="s">
        <v>1302</v>
      </c>
      <c r="J185" s="249">
        <v>50</v>
      </c>
      <c r="K185" s="297"/>
    </row>
    <row r="186" s="1" customFormat="1" ht="15" customHeight="1">
      <c r="B186" s="274"/>
      <c r="C186" s="249" t="s">
        <v>1379</v>
      </c>
      <c r="D186" s="249"/>
      <c r="E186" s="249"/>
      <c r="F186" s="272" t="s">
        <v>1306</v>
      </c>
      <c r="G186" s="249"/>
      <c r="H186" s="249" t="s">
        <v>1380</v>
      </c>
      <c r="I186" s="249" t="s">
        <v>1381</v>
      </c>
      <c r="J186" s="249"/>
      <c r="K186" s="297"/>
    </row>
    <row r="187" s="1" customFormat="1" ht="15" customHeight="1">
      <c r="B187" s="274"/>
      <c r="C187" s="249" t="s">
        <v>1382</v>
      </c>
      <c r="D187" s="249"/>
      <c r="E187" s="249"/>
      <c r="F187" s="272" t="s">
        <v>1306</v>
      </c>
      <c r="G187" s="249"/>
      <c r="H187" s="249" t="s">
        <v>1383</v>
      </c>
      <c r="I187" s="249" t="s">
        <v>1381</v>
      </c>
      <c r="J187" s="249"/>
      <c r="K187" s="297"/>
    </row>
    <row r="188" s="1" customFormat="1" ht="15" customHeight="1">
      <c r="B188" s="274"/>
      <c r="C188" s="249" t="s">
        <v>1384</v>
      </c>
      <c r="D188" s="249"/>
      <c r="E188" s="249"/>
      <c r="F188" s="272" t="s">
        <v>1306</v>
      </c>
      <c r="G188" s="249"/>
      <c r="H188" s="249" t="s">
        <v>1385</v>
      </c>
      <c r="I188" s="249" t="s">
        <v>1381</v>
      </c>
      <c r="J188" s="249"/>
      <c r="K188" s="297"/>
    </row>
    <row r="189" s="1" customFormat="1" ht="15" customHeight="1">
      <c r="B189" s="274"/>
      <c r="C189" s="310" t="s">
        <v>1386</v>
      </c>
      <c r="D189" s="249"/>
      <c r="E189" s="249"/>
      <c r="F189" s="272" t="s">
        <v>1306</v>
      </c>
      <c r="G189" s="249"/>
      <c r="H189" s="249" t="s">
        <v>1387</v>
      </c>
      <c r="I189" s="249" t="s">
        <v>1388</v>
      </c>
      <c r="J189" s="311" t="s">
        <v>1389</v>
      </c>
      <c r="K189" s="297"/>
    </row>
    <row r="190" s="1" customFormat="1" ht="15" customHeight="1">
      <c r="B190" s="274"/>
      <c r="C190" s="310" t="s">
        <v>42</v>
      </c>
      <c r="D190" s="249"/>
      <c r="E190" s="249"/>
      <c r="F190" s="272" t="s">
        <v>1300</v>
      </c>
      <c r="G190" s="249"/>
      <c r="H190" s="246" t="s">
        <v>1390</v>
      </c>
      <c r="I190" s="249" t="s">
        <v>1391</v>
      </c>
      <c r="J190" s="249"/>
      <c r="K190" s="297"/>
    </row>
    <row r="191" s="1" customFormat="1" ht="15" customHeight="1">
      <c r="B191" s="274"/>
      <c r="C191" s="310" t="s">
        <v>1392</v>
      </c>
      <c r="D191" s="249"/>
      <c r="E191" s="249"/>
      <c r="F191" s="272" t="s">
        <v>1300</v>
      </c>
      <c r="G191" s="249"/>
      <c r="H191" s="249" t="s">
        <v>1393</v>
      </c>
      <c r="I191" s="249" t="s">
        <v>1335</v>
      </c>
      <c r="J191" s="249"/>
      <c r="K191" s="297"/>
    </row>
    <row r="192" s="1" customFormat="1" ht="15" customHeight="1">
      <c r="B192" s="274"/>
      <c r="C192" s="310" t="s">
        <v>1394</v>
      </c>
      <c r="D192" s="249"/>
      <c r="E192" s="249"/>
      <c r="F192" s="272" t="s">
        <v>1300</v>
      </c>
      <c r="G192" s="249"/>
      <c r="H192" s="249" t="s">
        <v>1395</v>
      </c>
      <c r="I192" s="249" t="s">
        <v>1335</v>
      </c>
      <c r="J192" s="249"/>
      <c r="K192" s="297"/>
    </row>
    <row r="193" s="1" customFormat="1" ht="15" customHeight="1">
      <c r="B193" s="274"/>
      <c r="C193" s="310" t="s">
        <v>1396</v>
      </c>
      <c r="D193" s="249"/>
      <c r="E193" s="249"/>
      <c r="F193" s="272" t="s">
        <v>1306</v>
      </c>
      <c r="G193" s="249"/>
      <c r="H193" s="249" t="s">
        <v>1397</v>
      </c>
      <c r="I193" s="249" t="s">
        <v>1335</v>
      </c>
      <c r="J193" s="249"/>
      <c r="K193" s="297"/>
    </row>
    <row r="194" s="1" customFormat="1" ht="15" customHeight="1">
      <c r="B194" s="303"/>
      <c r="C194" s="312"/>
      <c r="D194" s="283"/>
      <c r="E194" s="283"/>
      <c r="F194" s="283"/>
      <c r="G194" s="283"/>
      <c r="H194" s="283"/>
      <c r="I194" s="283"/>
      <c r="J194" s="283"/>
      <c r="K194" s="304"/>
    </row>
    <row r="195" s="1" customFormat="1" ht="18.75" customHeight="1">
      <c r="B195" s="285"/>
      <c r="C195" s="295"/>
      <c r="D195" s="295"/>
      <c r="E195" s="295"/>
      <c r="F195" s="305"/>
      <c r="G195" s="295"/>
      <c r="H195" s="295"/>
      <c r="I195" s="295"/>
      <c r="J195" s="295"/>
      <c r="K195" s="285"/>
    </row>
    <row r="196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="1" customFormat="1" ht="21">
      <c r="B199" s="239"/>
      <c r="C199" s="240" t="s">
        <v>1398</v>
      </c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5.5" customHeight="1">
      <c r="B200" s="239"/>
      <c r="C200" s="313" t="s">
        <v>1399</v>
      </c>
      <c r="D200" s="313"/>
      <c r="E200" s="313"/>
      <c r="F200" s="313" t="s">
        <v>1400</v>
      </c>
      <c r="G200" s="314"/>
      <c r="H200" s="313" t="s">
        <v>1401</v>
      </c>
      <c r="I200" s="313"/>
      <c r="J200" s="313"/>
      <c r="K200" s="241"/>
    </row>
    <row r="201" s="1" customFormat="1" ht="5.25" customHeight="1">
      <c r="B201" s="274"/>
      <c r="C201" s="269"/>
      <c r="D201" s="269"/>
      <c r="E201" s="269"/>
      <c r="F201" s="269"/>
      <c r="G201" s="295"/>
      <c r="H201" s="269"/>
      <c r="I201" s="269"/>
      <c r="J201" s="269"/>
      <c r="K201" s="297"/>
    </row>
    <row r="202" s="1" customFormat="1" ht="15" customHeight="1">
      <c r="B202" s="274"/>
      <c r="C202" s="249" t="s">
        <v>1391</v>
      </c>
      <c r="D202" s="249"/>
      <c r="E202" s="249"/>
      <c r="F202" s="272" t="s">
        <v>43</v>
      </c>
      <c r="G202" s="249"/>
      <c r="H202" s="249" t="s">
        <v>1402</v>
      </c>
      <c r="I202" s="249"/>
      <c r="J202" s="249"/>
      <c r="K202" s="297"/>
    </row>
    <row r="203" s="1" customFormat="1" ht="15" customHeight="1">
      <c r="B203" s="274"/>
      <c r="C203" s="249"/>
      <c r="D203" s="249"/>
      <c r="E203" s="249"/>
      <c r="F203" s="272" t="s">
        <v>44</v>
      </c>
      <c r="G203" s="249"/>
      <c r="H203" s="249" t="s">
        <v>1403</v>
      </c>
      <c r="I203" s="249"/>
      <c r="J203" s="249"/>
      <c r="K203" s="297"/>
    </row>
    <row r="204" s="1" customFormat="1" ht="15" customHeight="1">
      <c r="B204" s="274"/>
      <c r="C204" s="249"/>
      <c r="D204" s="249"/>
      <c r="E204" s="249"/>
      <c r="F204" s="272" t="s">
        <v>47</v>
      </c>
      <c r="G204" s="249"/>
      <c r="H204" s="249" t="s">
        <v>1404</v>
      </c>
      <c r="I204" s="249"/>
      <c r="J204" s="249"/>
      <c r="K204" s="297"/>
    </row>
    <row r="205" s="1" customFormat="1" ht="15" customHeight="1">
      <c r="B205" s="274"/>
      <c r="C205" s="249"/>
      <c r="D205" s="249"/>
      <c r="E205" s="249"/>
      <c r="F205" s="272" t="s">
        <v>45</v>
      </c>
      <c r="G205" s="249"/>
      <c r="H205" s="249" t="s">
        <v>1405</v>
      </c>
      <c r="I205" s="249"/>
      <c r="J205" s="249"/>
      <c r="K205" s="297"/>
    </row>
    <row r="206" s="1" customFormat="1" ht="15" customHeight="1">
      <c r="B206" s="274"/>
      <c r="C206" s="249"/>
      <c r="D206" s="249"/>
      <c r="E206" s="249"/>
      <c r="F206" s="272" t="s">
        <v>46</v>
      </c>
      <c r="G206" s="249"/>
      <c r="H206" s="249" t="s">
        <v>1406</v>
      </c>
      <c r="I206" s="249"/>
      <c r="J206" s="249"/>
      <c r="K206" s="297"/>
    </row>
    <row r="207" s="1" customFormat="1" ht="15" customHeight="1">
      <c r="B207" s="274"/>
      <c r="C207" s="249"/>
      <c r="D207" s="249"/>
      <c r="E207" s="249"/>
      <c r="F207" s="272"/>
      <c r="G207" s="249"/>
      <c r="H207" s="249"/>
      <c r="I207" s="249"/>
      <c r="J207" s="249"/>
      <c r="K207" s="297"/>
    </row>
    <row r="208" s="1" customFormat="1" ht="15" customHeight="1">
      <c r="B208" s="274"/>
      <c r="C208" s="249" t="s">
        <v>1347</v>
      </c>
      <c r="D208" s="249"/>
      <c r="E208" s="249"/>
      <c r="F208" s="272" t="s">
        <v>79</v>
      </c>
      <c r="G208" s="249"/>
      <c r="H208" s="249" t="s">
        <v>1407</v>
      </c>
      <c r="I208" s="249"/>
      <c r="J208" s="249"/>
      <c r="K208" s="297"/>
    </row>
    <row r="209" s="1" customFormat="1" ht="15" customHeight="1">
      <c r="B209" s="274"/>
      <c r="C209" s="249"/>
      <c r="D209" s="249"/>
      <c r="E209" s="249"/>
      <c r="F209" s="272" t="s">
        <v>1243</v>
      </c>
      <c r="G209" s="249"/>
      <c r="H209" s="249" t="s">
        <v>1244</v>
      </c>
      <c r="I209" s="249"/>
      <c r="J209" s="249"/>
      <c r="K209" s="297"/>
    </row>
    <row r="210" s="1" customFormat="1" ht="15" customHeight="1">
      <c r="B210" s="274"/>
      <c r="C210" s="249"/>
      <c r="D210" s="249"/>
      <c r="E210" s="249"/>
      <c r="F210" s="272" t="s">
        <v>1241</v>
      </c>
      <c r="G210" s="249"/>
      <c r="H210" s="249" t="s">
        <v>1408</v>
      </c>
      <c r="I210" s="249"/>
      <c r="J210" s="249"/>
      <c r="K210" s="297"/>
    </row>
    <row r="211" s="1" customFormat="1" ht="15" customHeight="1">
      <c r="B211" s="315"/>
      <c r="C211" s="249"/>
      <c r="D211" s="249"/>
      <c r="E211" s="249"/>
      <c r="F211" s="272" t="s">
        <v>1245</v>
      </c>
      <c r="G211" s="310"/>
      <c r="H211" s="301" t="s">
        <v>1246</v>
      </c>
      <c r="I211" s="301"/>
      <c r="J211" s="301"/>
      <c r="K211" s="316"/>
    </row>
    <row r="212" s="1" customFormat="1" ht="15" customHeight="1">
      <c r="B212" s="315"/>
      <c r="C212" s="249"/>
      <c r="D212" s="249"/>
      <c r="E212" s="249"/>
      <c r="F212" s="272" t="s">
        <v>1247</v>
      </c>
      <c r="G212" s="310"/>
      <c r="H212" s="301" t="s">
        <v>1409</v>
      </c>
      <c r="I212" s="301"/>
      <c r="J212" s="301"/>
      <c r="K212" s="316"/>
    </row>
    <row r="213" s="1" customFormat="1" ht="15" customHeight="1">
      <c r="B213" s="315"/>
      <c r="C213" s="249"/>
      <c r="D213" s="249"/>
      <c r="E213" s="249"/>
      <c r="F213" s="272"/>
      <c r="G213" s="310"/>
      <c r="H213" s="301"/>
      <c r="I213" s="301"/>
      <c r="J213" s="301"/>
      <c r="K213" s="316"/>
    </row>
    <row r="214" s="1" customFormat="1" ht="15" customHeight="1">
      <c r="B214" s="315"/>
      <c r="C214" s="249" t="s">
        <v>1371</v>
      </c>
      <c r="D214" s="249"/>
      <c r="E214" s="249"/>
      <c r="F214" s="272">
        <v>1</v>
      </c>
      <c r="G214" s="310"/>
      <c r="H214" s="301" t="s">
        <v>1410</v>
      </c>
      <c r="I214" s="301"/>
      <c r="J214" s="301"/>
      <c r="K214" s="316"/>
    </row>
    <row r="215" s="1" customFormat="1" ht="15" customHeight="1">
      <c r="B215" s="315"/>
      <c r="C215" s="249"/>
      <c r="D215" s="249"/>
      <c r="E215" s="249"/>
      <c r="F215" s="272">
        <v>2</v>
      </c>
      <c r="G215" s="310"/>
      <c r="H215" s="301" t="s">
        <v>1411</v>
      </c>
      <c r="I215" s="301"/>
      <c r="J215" s="301"/>
      <c r="K215" s="316"/>
    </row>
    <row r="216" s="1" customFormat="1" ht="15" customHeight="1">
      <c r="B216" s="315"/>
      <c r="C216" s="249"/>
      <c r="D216" s="249"/>
      <c r="E216" s="249"/>
      <c r="F216" s="272">
        <v>3</v>
      </c>
      <c r="G216" s="310"/>
      <c r="H216" s="301" t="s">
        <v>1412</v>
      </c>
      <c r="I216" s="301"/>
      <c r="J216" s="301"/>
      <c r="K216" s="316"/>
    </row>
    <row r="217" s="1" customFormat="1" ht="15" customHeight="1">
      <c r="B217" s="315"/>
      <c r="C217" s="249"/>
      <c r="D217" s="249"/>
      <c r="E217" s="249"/>
      <c r="F217" s="272">
        <v>4</v>
      </c>
      <c r="G217" s="310"/>
      <c r="H217" s="301" t="s">
        <v>1413</v>
      </c>
      <c r="I217" s="301"/>
      <c r="J217" s="301"/>
      <c r="K217" s="316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2023-02-28T14:16:22Z</dcterms:created>
  <dcterms:modified xsi:type="dcterms:W3CDTF">2023-02-28T14:16:39Z</dcterms:modified>
</cp:coreProperties>
</file>