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střechy" sheetId="2" r:id="rId2"/>
  </sheets>
  <definedNames>
    <definedName name="_xlnm.Print_Area" localSheetId="0">'Rekapitulace stavby'!$D$4:$AO$76,'Rekapitulace stavby'!$C$82:$AQ$96</definedName>
    <definedName name="_xlnm._FilterDatabase" localSheetId="1" hidden="1">'01 - Oprava střechy'!$C$127:$K$330</definedName>
    <definedName name="_xlnm.Print_Area" localSheetId="1">'01 - Oprava střechy'!$C$4:$J$76,'01 - Oprava střechy'!$C$82:$J$109,'01 - Oprava střechy'!$C$115:$K$330</definedName>
    <definedName name="_xlnm.Print_Titles" localSheetId="0">'Rekapitulace stavby'!$92:$92</definedName>
    <definedName name="_xlnm.Print_Titles" localSheetId="1">'01 - Oprava střechy'!$127:$127</definedName>
  </definedNames>
  <calcPr fullCalcOnLoad="1"/>
</workbook>
</file>

<file path=xl/sharedStrings.xml><?xml version="1.0" encoding="utf-8"?>
<sst xmlns="http://schemas.openxmlformats.org/spreadsheetml/2006/main" count="2087" uniqueCount="445">
  <si>
    <t>Export Komplet</t>
  </si>
  <si>
    <t/>
  </si>
  <si>
    <t>2.0</t>
  </si>
  <si>
    <t>ZAMOK</t>
  </si>
  <si>
    <t>False</t>
  </si>
  <si>
    <t>{a0d09cb2-5b5d-4cfb-92e6-484cd95d92c8}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</si>
  <si>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</si>
  <si>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</si>
  <si>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</si>
  <si>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</si>
  <si>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</si>
  <si>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</si>
  <si>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</si>
  <si>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</si>
  <si>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20230421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</si>
  <si>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</si>
  <si>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</si>
  <si>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krovu s střechy sladovny č.p. 645 IV. etapa</t>
  </si>
  <si>
    <t>KSO:</t>
  </si>
  <si>
    <t>CC-CZ:</t>
  </si>
  <si>
    <t>Místo:</t>
  </si>
  <si>
    <t>Šluknov</t>
  </si>
  <si>
    <t>Datum:</t>
  </si>
  <si>
    <t>21. 4. 2023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</si>
  <si>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</si>
  <si>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</si>
  <si>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</si>
  <si>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</si>
  <si>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</si>
  <si>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</si>
  <si>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</si>
  <si>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</si>
  <si>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</si>
  <si>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</si>
  <si>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</si>
  <si>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</si>
  <si>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</si>
  <si>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</si>
  <si>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</si>
  <si>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</si>
  <si>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</si>
  <si>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</si>
  <si>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</si>
  <si>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</si>
  <si>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</si>
  <si>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</si>
  <si>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</si>
  <si>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</si>
  <si>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</si>
  <si>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</si>
  <si>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</si>
  <si>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</si>
  <si>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</si>
  <si>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</si>
  <si>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</si>
  <si>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</si>
  <si>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</si>
  <si>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</si>
  <si>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</si>
  <si>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</si>
  <si>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</si>
  <si>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</si>
  <si>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</si>
  <si>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</si>
  <si>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</si>
  <si>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</si>
  <si>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</si>
  <si>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</si>
  <si>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</si>
  <si>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</si>
  <si>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</si>
  <si>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</si>
  <si>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</si>
  <si>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</si>
  <si>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</si>
  <si>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</si>
  <si>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</si>
  <si>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</si>
  <si>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</si>
  <si>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</si>
  <si>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</si>
  <si>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</si>
  <si>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</si>
  <si>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</si>
  <si>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</si>
  <si>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{b4190610-4c9d-41bf-a3f6-e8875fa1470b}</t>
  </si>
  <si>
    <t>2</t>
  </si>
  <si>
    <t>KRYCÍ LIST SOUPISU PRACÍ</t>
  </si>
  <si>
    <t>Objekt:</t>
  </si>
  <si>
    <t>01 -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</si>
  <si>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</si>
  <si>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</si>
  <si>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</si>
  <si>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</si>
  <si>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</si>
  <si>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</si>
  <si>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</si>
  <si>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</si>
  <si>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</si>
  <si>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</si>
  <si>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</si>
  <si>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</si>
  <si>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</si>
  <si>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</si>
  <si>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</si>
  <si>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</si>
  <si>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</si>
  <si>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</si>
  <si>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</si>
  <si>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</si>
  <si>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</si>
  <si>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</si>
  <si>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</si>
  <si>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</si>
  <si>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</si>
  <si>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</si>
  <si>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</si>
  <si>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</si>
  <si>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</si>
  <si>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</si>
  <si>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</si>
  <si>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</si>
  <si>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</si>
  <si>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</si>
  <si>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</si>
  <si>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9</t>
  </si>
  <si>
    <t>Ostatní konstrukce a práce, bourání</t>
  </si>
  <si>
    <t>K</t>
  </si>
  <si>
    <t>941211111</t>
  </si>
  <si>
    <t>Montáž lešení řadového rámového lehkého zatížení do 200 kg/m2 š do 0,9 m v do 10 m</t>
  </si>
  <si>
    <t>m2</t>
  </si>
  <si>
    <t>CS ÚRS 2022 01</t>
  </si>
  <si>
    <t>4</t>
  </si>
  <si>
    <t>-879852906</t>
  </si>
  <si>
    <t>PP</t>
  </si>
  <si>
    <t>Montáž lešení řadového rámového lehkého pracovního s podlahami  s provozním zatížením tř. 3 do 200 kg/m2 šířky tř. SW06 přes 0,6 do 0,9 m, výšky do 10 m</t>
  </si>
  <si>
    <t>VV</t>
  </si>
  <si>
    <t>(16,35+28,275+11,925+1)*6</t>
  </si>
  <si>
    <t>-153"I.et</t>
  </si>
  <si>
    <t>-132"III.et</t>
  </si>
  <si>
    <t>Součet</t>
  </si>
  <si>
    <t>941211211</t>
  </si>
  <si>
    <t>Příplatek k lešení řadovému rámovému lehkému š 0,9 m v do 25 m za první a ZKD den použití</t>
  </si>
  <si>
    <t>1141701380</t>
  </si>
  <si>
    <t>Montáž lešení řadového rámového lehkého pracovního s podlahami  s provozním zatížením tř. 3 do 200 kg/m2 Příplatek za první a každý další den použití lešení k ceně -1111 nebo -1112</t>
  </si>
  <si>
    <t>60,3</t>
  </si>
  <si>
    <t>60,3*120 'Přepočtené koeficientem množství</t>
  </si>
  <si>
    <t>941211811</t>
  </si>
  <si>
    <t>Demontáž lešení řadového rámového lehkého zatížení do 200 kg/m2 š do 0,9 m v do 10 m</t>
  </si>
  <si>
    <t>25836870</t>
  </si>
  <si>
    <t>Demontáž lešení řadového rámového lehkého pracovního  s provozním zatížením tř. 3 do 200 kg/m2 šířky tř. SW06 přes 0,6 do 0,9 m, výšky do 10 m</t>
  </si>
  <si>
    <t>997</t>
  </si>
  <si>
    <t>Přesun sutě</t>
  </si>
  <si>
    <t>997013501</t>
  </si>
  <si>
    <t>Odvoz suti a vybouraných hmot na skládku nebo meziskládku do 1 km se složením</t>
  </si>
  <si>
    <t>t</t>
  </si>
  <si>
    <t>1861534474</t>
  </si>
  <si>
    <t>Odvoz suti a vybouraných hmot na skládku nebo meziskládku  se složením, na vzdálenost do 1 km</t>
  </si>
  <si>
    <t>5</t>
  </si>
  <si>
    <t>997013509</t>
  </si>
  <si>
    <t>Odvoz suti a vybouraných hmot na skládku nebo meziskládku  se složením, na vzdálenost Příplatek k ceně za každý další i započatý 1 km přes 1 km</t>
  </si>
  <si>
    <t>1354702091</t>
  </si>
  <si>
    <t>7,581*30 'Přepočtené koeficientem množství</t>
  </si>
  <si>
    <t>6</t>
  </si>
  <si>
    <t>997013631</t>
  </si>
  <si>
    <t>Poplatek za uložení na skládce (skládkovné) stavebního odpadu směsného kód odpadu 17 09 04</t>
  </si>
  <si>
    <t>-637456159</t>
  </si>
  <si>
    <t>Poplatek za uložení stavebního odpadu na skládce (skládkovné) směsného stavebního a demoličního zatříděného do Katalogu odpadů pod kódem 17 09 04</t>
  </si>
  <si>
    <t>PSV</t>
  </si>
  <si>
    <t>Práce a dodávky PSV</t>
  </si>
  <si>
    <t>712</t>
  </si>
  <si>
    <t>Povlakové krytiny</t>
  </si>
  <si>
    <t>7</t>
  </si>
  <si>
    <t>712600831</t>
  </si>
  <si>
    <t>Odstranění povlakové krytiny střech přes 30° jednovrstvé</t>
  </si>
  <si>
    <t>CS ÚRS 2020 01</t>
  </si>
  <si>
    <t>16</t>
  </si>
  <si>
    <t>-807516632</t>
  </si>
  <si>
    <t>Odstranění ze střech šikmých přes 30° do 45°  krytiny povlakové jednovrstvé</t>
  </si>
  <si>
    <t>157,3"proviz. krytina PVC</t>
  </si>
  <si>
    <t>762</t>
  </si>
  <si>
    <t>Konstrukce tesařské</t>
  </si>
  <si>
    <t>8</t>
  </si>
  <si>
    <t>762085103</t>
  </si>
  <si>
    <t>Montáž kotevních želez, příložek, patek nebo táhel</t>
  </si>
  <si>
    <t>kus</t>
  </si>
  <si>
    <t>1078932553</t>
  </si>
  <si>
    <t>Práce společné pro tesařské konstrukce  montáž ocelových spojovacích prostředků (materiál ve specifikaci) kotevních želez příložek, patek, táhel</t>
  </si>
  <si>
    <t>90</t>
  </si>
  <si>
    <t>-14-54</t>
  </si>
  <si>
    <t>M</t>
  </si>
  <si>
    <t>31197006</t>
  </si>
  <si>
    <t>tyč závitová Pz 4.6 M16</t>
  </si>
  <si>
    <t>m</t>
  </si>
  <si>
    <t>32</t>
  </si>
  <si>
    <t>-2118887514</t>
  </si>
  <si>
    <t>10</t>
  </si>
  <si>
    <t>31111008</t>
  </si>
  <si>
    <t>matice přesná šestihranná Pz DIN 934-8 M16</t>
  </si>
  <si>
    <t>100 kus</t>
  </si>
  <si>
    <t>-1326084530</t>
  </si>
  <si>
    <t>11</t>
  </si>
  <si>
    <t>31120008</t>
  </si>
  <si>
    <t>podložka DIN 125-A ZB D 16mm</t>
  </si>
  <si>
    <t>-1884620612</t>
  </si>
  <si>
    <t>12</t>
  </si>
  <si>
    <t>762086R</t>
  </si>
  <si>
    <t>úprava trámů česáním</t>
  </si>
  <si>
    <t>-1171037219</t>
  </si>
  <si>
    <t>65-39,3</t>
  </si>
  <si>
    <t>13</t>
  </si>
  <si>
    <t>762111811</t>
  </si>
  <si>
    <t>Demontáž stěn a příček z hraněného řeziva</t>
  </si>
  <si>
    <t>-1810171511</t>
  </si>
  <si>
    <t>Demontáž stěn a příček  z hranolků, fošen nebo latí</t>
  </si>
  <si>
    <t>10+27"proviz. bednění štítu</t>
  </si>
  <si>
    <t>14</t>
  </si>
  <si>
    <t>762311002</t>
  </si>
  <si>
    <t>Celodřevěný plátový spoj s šikmými čely tříkolíkový plochy do 224 cm2</t>
  </si>
  <si>
    <t>-1983933174</t>
  </si>
  <si>
    <t>Celodřevěný plátový spoj s šikmými čely tříkolíkový, průřezové plochy přes 120 do 224 cm2</t>
  </si>
  <si>
    <t>14"01</t>
  </si>
  <si>
    <t>-7"III.et</t>
  </si>
  <si>
    <t>762332132</t>
  </si>
  <si>
    <t>Montáž vázaných kcí krovů pravidelných z hraněného řeziva průřezové plochy do 224 cm2</t>
  </si>
  <si>
    <t>-1386187395</t>
  </si>
  <si>
    <t>Montáž vázaných konstrukcí krovů  střech pultových, sedlových, valbových, stanových čtvercového nebo obdélníkového půdorysu, z řeziva hraněného průřezové plochy přes 120 do 224 cm2</t>
  </si>
  <si>
    <t>60512130</t>
  </si>
  <si>
    <t>hranol stavební řezivo průřezu 100-140x100-140mm do dl 5m</t>
  </si>
  <si>
    <t>m3</t>
  </si>
  <si>
    <t>619305786</t>
  </si>
  <si>
    <t>hranol stavební řezivo průřezu do 224cm2 do dl 6m</t>
  </si>
  <si>
    <t>0,45*1,05 'Přepočtené koeficientem množství</t>
  </si>
  <si>
    <t>17</t>
  </si>
  <si>
    <t>762332133</t>
  </si>
  <si>
    <t>Montáž vázaných kcí krovů pravidelných z hraněného řeziva průřezové plochy do 288 cm2</t>
  </si>
  <si>
    <t>660391705</t>
  </si>
  <si>
    <t>Montáž vázaných konstrukcí krovů  střech pultových, sedlových, valbových, stanových čtvercového nebo obdélníkového půdorysu, z řeziva hraněného průřezové plochy přes 224 do 288 cm2</t>
  </si>
  <si>
    <t>170,4+79,2+39,5"krokve</t>
  </si>
  <si>
    <t>9"vzp</t>
  </si>
  <si>
    <t>80,55"poz</t>
  </si>
  <si>
    <t>12"kr</t>
  </si>
  <si>
    <t>9"sl</t>
  </si>
  <si>
    <t>17,1+25,4"vaz</t>
  </si>
  <si>
    <t>-120,69"I.et</t>
  </si>
  <si>
    <t>-73,975"III.et</t>
  </si>
  <si>
    <t>18</t>
  </si>
  <si>
    <t>60512135</t>
  </si>
  <si>
    <t>hranol stavební řezivo průřezu do 288cm2 do dl 6m</t>
  </si>
  <si>
    <t>164808594</t>
  </si>
  <si>
    <t>4,635+2,15+1,075+0,216+1,89+0,27+0,2+0,462+0,561</t>
  </si>
  <si>
    <t>-3,295</t>
  </si>
  <si>
    <t>-1,914</t>
  </si>
  <si>
    <t>6,25*1,05 'Přepočtené koeficientem množství</t>
  </si>
  <si>
    <t>19</t>
  </si>
  <si>
    <t>762332134</t>
  </si>
  <si>
    <t>Montáž vázaných kcí krovů pravidelných z hraněného řeziva průřezové plochy do 450 cm2</t>
  </si>
  <si>
    <t>2135129631</t>
  </si>
  <si>
    <t>Montáž vázaných konstrukcí krovů  střech pultových, sedlových, valbových, stanových čtvercového nebo obdélníkového půdorysu, z řeziva hraněného průřezové plochy přes 288 do 450 cm2</t>
  </si>
  <si>
    <t>11,7"sl</t>
  </si>
  <si>
    <t>11,4"zt</t>
  </si>
  <si>
    <t>17,1+25,4+12,7+25,4"vaznice</t>
  </si>
  <si>
    <t>-0,6"III.et</t>
  </si>
  <si>
    <t>20</t>
  </si>
  <si>
    <t>60512140</t>
  </si>
  <si>
    <t>hranol stavební řezivo průřezu do 450cm2 do dl 6m</t>
  </si>
  <si>
    <t>620743587</t>
  </si>
  <si>
    <t>0,511+0,52+0,65+0,81+0,458+0,75+1,4</t>
  </si>
  <si>
    <t>-0,018</t>
  </si>
  <si>
    <t>5,081*1,05 'Přepočtené koeficientem množství</t>
  </si>
  <si>
    <t>762341811</t>
  </si>
  <si>
    <t>Demontáž bednění střech z prken</t>
  </si>
  <si>
    <t>-383793813</t>
  </si>
  <si>
    <t>Demontáž bednění a laťování  bednění střech rovných, obloukových, sklonu do 60° se všemi nadstřešními konstrukcemi z prken hrubých, hoblovaných tl. do 32 mm</t>
  </si>
  <si>
    <t>728,434</t>
  </si>
  <si>
    <t>8,5*7,2/Cos(45)</t>
  </si>
  <si>
    <t>-99,808"I.et</t>
  </si>
  <si>
    <t>-537,176"III.et</t>
  </si>
  <si>
    <t>22</t>
  </si>
  <si>
    <t>762342211</t>
  </si>
  <si>
    <t>Montáž laťování na střechách jednoduchých sklonu do 60° osové vzdálenosti do 150 mm</t>
  </si>
  <si>
    <t>-1541333383</t>
  </si>
  <si>
    <t>Bednění a laťování montáž laťování střech jednoduchých sklonu do 60° při osové vzdálenosti latí do 150 mm</t>
  </si>
  <si>
    <t>598,25/Cos(45)</t>
  </si>
  <si>
    <t>-113,068"I.et</t>
  </si>
  <si>
    <t>-561"III.et</t>
  </si>
  <si>
    <t>23</t>
  </si>
  <si>
    <t>60514114</t>
  </si>
  <si>
    <t>řezivo jehličnaté latě střešní impregnované dl 4 m</t>
  </si>
  <si>
    <t>1232437327</t>
  </si>
  <si>
    <t>řezivo jehličnaté lať impregnovaná dl 4 m</t>
  </si>
  <si>
    <t>846*6*0,04*0,06</t>
  </si>
  <si>
    <t>-1,708</t>
  </si>
  <si>
    <t>-9,33</t>
  </si>
  <si>
    <t>1,144*1,05 'Přepočtené koeficientem množství</t>
  </si>
  <si>
    <t>24</t>
  </si>
  <si>
    <t>762342441</t>
  </si>
  <si>
    <t>Montáž lišt trojúhelníkových nebo kontralatí na střechách sklonu do 60°</t>
  </si>
  <si>
    <t>1790935087</t>
  </si>
  <si>
    <t>Bednění a laťování montáž lišt trojúhelníkových nebo kontralatí</t>
  </si>
  <si>
    <t>880</t>
  </si>
  <si>
    <t>-88"I.et</t>
  </si>
  <si>
    <t>-480"III.et</t>
  </si>
  <si>
    <t>25</t>
  </si>
  <si>
    <t>-1035084782</t>
  </si>
  <si>
    <t>880*0,04*0,06</t>
  </si>
  <si>
    <t>-0,222</t>
  </si>
  <si>
    <t>-1,271</t>
  </si>
  <si>
    <t>0,619*1,05 'Přepočtené koeficientem množství</t>
  </si>
  <si>
    <t>26</t>
  </si>
  <si>
    <t>7623518R</t>
  </si>
  <si>
    <t>Demontáž vazníků provizorního zastřešení</t>
  </si>
  <si>
    <t>-479153953</t>
  </si>
  <si>
    <t>14*14</t>
  </si>
  <si>
    <t>4*5</t>
  </si>
  <si>
    <t>27</t>
  </si>
  <si>
    <t>7623535R1</t>
  </si>
  <si>
    <t>Atypická konstrukce volského oka vč. zaslepení a kontralatí</t>
  </si>
  <si>
    <t>1921151847</t>
  </si>
  <si>
    <t>28</t>
  </si>
  <si>
    <t>7623535R2</t>
  </si>
  <si>
    <t>Atypická konstrukce napoleonského klobouku vč. zaslepení a kontralatí</t>
  </si>
  <si>
    <t>-1914068959</t>
  </si>
  <si>
    <t>29</t>
  </si>
  <si>
    <t>762395000</t>
  </si>
  <si>
    <t>Spojovací prostředky pro montáž krovu, bednění, laťování, světlíky, klíny</t>
  </si>
  <si>
    <t>671967364</t>
  </si>
  <si>
    <t>Spojovací prostředky krovů, bednění a laťování, nadstřešních konstrukcí  svory, prkna, hřebíky, pásová ocel, vruty</t>
  </si>
  <si>
    <t>0,473+6,563+5,335+1,201+0,65</t>
  </si>
  <si>
    <t>30</t>
  </si>
  <si>
    <t>998762102</t>
  </si>
  <si>
    <t>Přesun hmot tonážní pro kce tesařské v objektech v do 12 m</t>
  </si>
  <si>
    <t>1672067821</t>
  </si>
  <si>
    <t>Přesun hmot pro konstrukce tesařské  stanovený z hmotnosti přesunovaného materiálu vodorovná dopravní vzdálenost do 50 m v objektech výšky přes 6 do 12 m</t>
  </si>
  <si>
    <t>764</t>
  </si>
  <si>
    <t>Konstrukce klempířské</t>
  </si>
  <si>
    <t>31</t>
  </si>
  <si>
    <t>764002801</t>
  </si>
  <si>
    <t>Demontáž závětrné lišty do suti</t>
  </si>
  <si>
    <t>-176776514</t>
  </si>
  <si>
    <t>Demontáž klempířských konstrukcí závětrné lišty do suti</t>
  </si>
  <si>
    <t>13,75"proviz. lišty hvozd</t>
  </si>
  <si>
    <t>764004801</t>
  </si>
  <si>
    <t>Demontáž podokapního žlabu do suti</t>
  </si>
  <si>
    <t>-557090799</t>
  </si>
  <si>
    <t>Demontáž klempířských konstrukcí žlabu podokapního do suti</t>
  </si>
  <si>
    <t>6,5+2*13"žlaby hvozd, proviz. střecha z vazníků</t>
  </si>
  <si>
    <t>33</t>
  </si>
  <si>
    <t>764541405</t>
  </si>
  <si>
    <t>Žlab podokapní půlkruhový z TiZn předzvětralého plechu rš 330 mm</t>
  </si>
  <si>
    <t>-915847321</t>
  </si>
  <si>
    <t>Žlab podokapní z titanzinkového předzvětralého plechu včetně háků a čel půlkruhový rš 330 mm</t>
  </si>
  <si>
    <t>111,66</t>
  </si>
  <si>
    <t>-2</t>
  </si>
  <si>
    <t>-57,13"III.et</t>
  </si>
  <si>
    <t>34</t>
  </si>
  <si>
    <t>764548423</t>
  </si>
  <si>
    <t>Svody kruhové včetně objímek, kolen, odskoků z TiZn předzvětralého plechu průměru 100 mm</t>
  </si>
  <si>
    <t>-143185543</t>
  </si>
  <si>
    <t>Svod z titanzinkového předzvětralého plechu včetně objímek, kolen a odskoků kruhový, průměru 100 mm</t>
  </si>
  <si>
    <t>7*6+2*13+2</t>
  </si>
  <si>
    <t>-6,5"I.et</t>
  </si>
  <si>
    <t>-38,4"III.et</t>
  </si>
  <si>
    <t>35</t>
  </si>
  <si>
    <t>998764102</t>
  </si>
  <si>
    <t>Přesun hmot tonážní pro konstrukce klempířské v objektech v do 12 m</t>
  </si>
  <si>
    <t>-2010857545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</si>
  <si>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</si>
  <si>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</si>
  <si>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</si>
  <si>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36</t>
  </si>
  <si>
    <t>765114021</t>
  </si>
  <si>
    <t>Krytina keramická bobrovka režná šupinové krytí sklonu do 30° na sucho</t>
  </si>
  <si>
    <t>-685758777</t>
  </si>
  <si>
    <t>Krytina keramická hladká bobrovka sklonu střechy do 30° na sucho šupinové krytí režná</t>
  </si>
  <si>
    <t>822,053</t>
  </si>
  <si>
    <t>-94,572"I.et</t>
  </si>
  <si>
    <t>-561,01"III.et</t>
  </si>
  <si>
    <t>37</t>
  </si>
  <si>
    <t>765114211</t>
  </si>
  <si>
    <t>Krytina keramická bobrovka nárožní hrana z hřebenáčů režných na sucho s větracím pásem kovovým</t>
  </si>
  <si>
    <t>-1914910514</t>
  </si>
  <si>
    <t>Krytina keramická hladká bobrovka sklonu střechy do 30° nárožní hrana na sucho s větracím pásem kovovým, z hřebenáčů režných</t>
  </si>
  <si>
    <t>38</t>
  </si>
  <si>
    <t>765114311</t>
  </si>
  <si>
    <t>Krytina keramická bobrovka hřeben z hřebenáčů režných na sucho s větracím pásem kovovým</t>
  </si>
  <si>
    <t>-1754182142</t>
  </si>
  <si>
    <t>Krytina keramická hladká bobrovka sklonu střechy do 30° hřeben na sucho s větracím pásem kovovým, z hřebenáčů režných</t>
  </si>
  <si>
    <t>10,43+42,85+3,5</t>
  </si>
  <si>
    <t>-32,37"III.et</t>
  </si>
  <si>
    <t>39</t>
  </si>
  <si>
    <t>765115401</t>
  </si>
  <si>
    <t>Montáž protisněhového háku pro keramickou krytinu</t>
  </si>
  <si>
    <t>586020833</t>
  </si>
  <si>
    <t>Montáž střešních doplňků krytiny keramické  protisněhové zábrany háku</t>
  </si>
  <si>
    <t>822*3</t>
  </si>
  <si>
    <t>-282"I.et</t>
  </si>
  <si>
    <t>-1056"III.et</t>
  </si>
  <si>
    <t>40</t>
  </si>
  <si>
    <t>59660241</t>
  </si>
  <si>
    <t>hák protisněhový C-380</t>
  </si>
  <si>
    <t>900060842</t>
  </si>
  <si>
    <t>hák protisněhový na tašky keramické hladké krytiny</t>
  </si>
  <si>
    <t>41</t>
  </si>
  <si>
    <t>765191011</t>
  </si>
  <si>
    <t>Montáž pojistné hydroizolační fólie kladené ve sklonu do 30° volně na krokve</t>
  </si>
  <si>
    <t>-338491247</t>
  </si>
  <si>
    <t>Montáž pojistné hydroizolační nebo parotěsné fólie kladené ve sklonu přes 20° volně na krokve</t>
  </si>
  <si>
    <t>751,481</t>
  </si>
  <si>
    <t>-561</t>
  </si>
  <si>
    <t>42</t>
  </si>
  <si>
    <t>59244084</t>
  </si>
  <si>
    <t>fólie difúzně otevřená doplňková hydroizolační vrstva se dvěma lepicími pruhy - 1 m2</t>
  </si>
  <si>
    <t>465706472</t>
  </si>
  <si>
    <t>fólie kontaktní difuzně propustná pro doplňkovou hydroizolační vrstvu, monolitická třívrstvá PES/PP 150-160g/m2, integrovaná samolepící páska</t>
  </si>
  <si>
    <t>190,481*1,1 'Přepočtené koeficientem množství</t>
  </si>
  <si>
    <t>43</t>
  </si>
  <si>
    <t>765191911</t>
  </si>
  <si>
    <t>Demontáž pojistné hydroizolační fólie kladené ve sklonu přes 30°</t>
  </si>
  <si>
    <t>1358230025</t>
  </si>
  <si>
    <t>Demontáž pojistné hydroizolační fólie  kladené ve sklonu přes 30°</t>
  </si>
  <si>
    <t>547,292</t>
  </si>
  <si>
    <t>12*12/Cos(20)</t>
  </si>
  <si>
    <t>9,3*3</t>
  </si>
  <si>
    <t>44</t>
  </si>
  <si>
    <t>998765102</t>
  </si>
  <si>
    <t>Přesun hmot tonážní pro krytiny skládané v objektech v do 12 m</t>
  </si>
  <si>
    <t>10399614</t>
  </si>
  <si>
    <t>Přesun hmot pro krytiny skládané stanovený z hmotnosti přesunovaného materiálu vodorovná dopravní vzdálenost do 50 m na objektech výšky přes 6 do 12 m</t>
  </si>
  <si>
    <t>VRN</t>
  </si>
  <si>
    <t>Vedlejší rozpočtové náklady</t>
  </si>
  <si>
    <t>VRN3</t>
  </si>
  <si>
    <t>Zařízení staveniště</t>
  </si>
  <si>
    <t>45</t>
  </si>
  <si>
    <t>032903000</t>
  </si>
  <si>
    <t>Náklady na provoz a údržbu vybavení staveniště</t>
  </si>
  <si>
    <t>soubor</t>
  </si>
  <si>
    <t>1024</t>
  </si>
  <si>
    <t>-1776335495</t>
  </si>
  <si>
    <t>VRN7</t>
  </si>
  <si>
    <t>Provozní vlivy</t>
  </si>
  <si>
    <t>46</t>
  </si>
  <si>
    <t>072103011</t>
  </si>
  <si>
    <t>Zajištění DIO komunikace II. a III. třídy</t>
  </si>
  <si>
    <t>-452691146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</si>
</sst>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20230421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krovu s střechy sladovny č.p. 645 IV.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21. 4. 2023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Oprava střechy'!J30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Oprava střechy'!P128</f>
        <v>0</v>
      </c>
      <c r="AV95" s="127">
        <f>'01 - Oprava střechy'!J33</f>
        <v>0</v>
      </c>
      <c r="AW95" s="127">
        <f>'01 - Oprava střechy'!J34</f>
        <v>0</v>
      </c>
      <c r="AX95" s="127">
        <f>'01 - Oprava střechy'!J35</f>
        <v>0</v>
      </c>
      <c r="AY95" s="127">
        <f>'01 - Oprava střechy'!J36</f>
        <v>0</v>
      </c>
      <c r="AZ95" s="127">
        <f>'01 - Oprava střechy'!F33</f>
        <v>0</v>
      </c>
      <c r="BA95" s="127">
        <f>'01 - Oprava střechy'!F34</f>
        <v>0</v>
      </c>
      <c r="BB95" s="127">
        <f>'01 - Oprava střechy'!F35</f>
        <v>0</v>
      </c>
      <c r="BC95" s="127">
        <f>'01 - Oprava střechy'!F36</f>
        <v>0</v>
      </c>
      <c r="BD95" s="129">
        <f>'01 - Oprava střechy'!F37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Oprava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86</v>
      </c>
    </row>
    <row r="4" spans="2:46" s="1" customFormat="1" ht="24.95" customHeight="1">
      <c r="B4" s="19"/>
      <c r="D4" s="133" t="s">
        <v>87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Oprava krovu s střechy sladovny č.p. 645 IV. etapa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26</v>
      </c>
      <c r="F15" s="37"/>
      <c r="G15" s="37"/>
      <c r="H15" s="37"/>
      <c r="I15" s="135" t="s">
        <v>27</v>
      </c>
      <c r="J15" s="138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5" t="s">
        <v>27</v>
      </c>
      <c r="J21" s="138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34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36</v>
      </c>
      <c r="E30" s="37"/>
      <c r="F30" s="37"/>
      <c r="G30" s="37"/>
      <c r="H30" s="37"/>
      <c r="I30" s="37"/>
      <c r="J30" s="146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38</v>
      </c>
      <c r="G32" s="37"/>
      <c r="H32" s="37"/>
      <c r="I32" s="147" t="s">
        <v>37</v>
      </c>
      <c r="J32" s="14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40</v>
      </c>
      <c r="E33" s="135" t="s">
        <v>41</v>
      </c>
      <c r="F33" s="149">
        <f>ROUND((SUM(BE128:BE330)),2)</f>
        <v>0</v>
      </c>
      <c r="G33" s="37"/>
      <c r="H33" s="37"/>
      <c r="I33" s="150">
        <v>0.21</v>
      </c>
      <c r="J33" s="149">
        <f>ROUND(((SUM(BE128:BE330))*I33),2)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42</v>
      </c>
      <c r="F34" s="149">
        <f>ROUND((SUM(BF128:BF330)),2)</f>
        <v>0</v>
      </c>
      <c r="G34" s="37"/>
      <c r="H34" s="37"/>
      <c r="I34" s="150">
        <v>0.15</v>
      </c>
      <c r="J34" s="149">
        <f>ROUND(((SUM(BF128:BF330))*I34),2)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43</v>
      </c>
      <c r="F35" s="149">
        <f>ROUND((SUM(BG128:BG330)),2)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44</v>
      </c>
      <c r="F36" s="149">
        <f>ROUND((SUM(BH128:BH330)),2)</f>
        <v>0</v>
      </c>
      <c r="G36" s="37"/>
      <c r="H36" s="37"/>
      <c r="I36" s="150">
        <v>0.15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45</v>
      </c>
      <c r="F37" s="149">
        <f>ROUND((SUM(BI128:BI330)),2)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46</v>
      </c>
      <c r="E39" s="153"/>
      <c r="F39" s="153"/>
      <c r="G39" s="154" t="s">
        <v>47</v>
      </c>
      <c r="H39" s="155" t="s">
        <v>48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69" t="str">
        <f>E7</f>
        <v>Oprava krovu s střechy sladovny č.p. 645 IV.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Oprava střechy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21. 4. 2023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91</v>
      </c>
      <c r="D94" s="171"/>
      <c r="E94" s="171"/>
      <c r="F94" s="171"/>
      <c r="G94" s="171"/>
      <c r="H94" s="171"/>
      <c r="I94" s="171"/>
      <c r="J94" s="172" t="s">
        <v>92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93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4"/>
      <c r="C97" s="175"/>
      <c r="D97" s="176" t="s">
        <v>95</v>
      </c>
      <c r="E97" s="177"/>
      <c r="F97" s="177"/>
      <c r="G97" s="177"/>
      <c r="H97" s="177"/>
      <c r="I97" s="177"/>
      <c r="J97" s="178">
        <f>J129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96</v>
      </c>
      <c r="E98" s="183"/>
      <c r="F98" s="183"/>
      <c r="G98" s="183"/>
      <c r="H98" s="183"/>
      <c r="I98" s="183"/>
      <c r="J98" s="184">
        <f>J130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97</v>
      </c>
      <c r="E99" s="183"/>
      <c r="F99" s="183"/>
      <c r="G99" s="183"/>
      <c r="H99" s="183"/>
      <c r="I99" s="183"/>
      <c r="J99" s="184">
        <f>J131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98</v>
      </c>
      <c r="E100" s="183"/>
      <c r="F100" s="183"/>
      <c r="G100" s="183"/>
      <c r="H100" s="183"/>
      <c r="I100" s="183"/>
      <c r="J100" s="184">
        <f>J144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4"/>
      <c r="C101" s="175"/>
      <c r="D101" s="176" t="s">
        <v>99</v>
      </c>
      <c r="E101" s="177"/>
      <c r="F101" s="177"/>
      <c r="G101" s="177"/>
      <c r="H101" s="177"/>
      <c r="I101" s="177"/>
      <c r="J101" s="178">
        <f>J152</f>
        <v>0</v>
      </c>
      <c r="K101" s="175"/>
      <c r="L101" s="17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0"/>
      <c r="C102" s="181"/>
      <c r="D102" s="182" t="s">
        <v>100</v>
      </c>
      <c r="E102" s="183"/>
      <c r="F102" s="183"/>
      <c r="G102" s="183"/>
      <c r="H102" s="183"/>
      <c r="I102" s="183"/>
      <c r="J102" s="184">
        <f>J153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0"/>
      <c r="C103" s="181"/>
      <c r="D103" s="182" t="s">
        <v>101</v>
      </c>
      <c r="E103" s="183"/>
      <c r="F103" s="183"/>
      <c r="G103" s="183"/>
      <c r="H103" s="183"/>
      <c r="I103" s="183"/>
      <c r="J103" s="184">
        <f>J157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0"/>
      <c r="C104" s="181"/>
      <c r="D104" s="182" t="s">
        <v>102</v>
      </c>
      <c r="E104" s="183"/>
      <c r="F104" s="183"/>
      <c r="G104" s="183"/>
      <c r="H104" s="183"/>
      <c r="I104" s="183"/>
      <c r="J104" s="184">
        <f>J264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0"/>
      <c r="C105" s="181"/>
      <c r="D105" s="182" t="s">
        <v>103</v>
      </c>
      <c r="E105" s="183"/>
      <c r="F105" s="183"/>
      <c r="G105" s="183"/>
      <c r="H105" s="183"/>
      <c r="I105" s="183"/>
      <c r="J105" s="184">
        <f>J285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4"/>
      <c r="C106" s="175"/>
      <c r="D106" s="176" t="s">
        <v>104</v>
      </c>
      <c r="E106" s="177"/>
      <c r="F106" s="177"/>
      <c r="G106" s="177"/>
      <c r="H106" s="177"/>
      <c r="I106" s="177"/>
      <c r="J106" s="178">
        <f>J324</f>
        <v>0</v>
      </c>
      <c r="K106" s="175"/>
      <c r="L106" s="17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0"/>
      <c r="C107" s="181"/>
      <c r="D107" s="182" t="s">
        <v>105</v>
      </c>
      <c r="E107" s="183"/>
      <c r="F107" s="183"/>
      <c r="G107" s="183"/>
      <c r="H107" s="183"/>
      <c r="I107" s="183"/>
      <c r="J107" s="184">
        <f>J325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0"/>
      <c r="C108" s="181"/>
      <c r="D108" s="182" t="s">
        <v>106</v>
      </c>
      <c r="E108" s="183"/>
      <c r="F108" s="183"/>
      <c r="G108" s="183"/>
      <c r="H108" s="183"/>
      <c r="I108" s="183"/>
      <c r="J108" s="184">
        <f>J328</f>
        <v>0</v>
      </c>
      <c r="K108" s="181"/>
      <c r="L108" s="18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107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69" t="str">
        <f>E7</f>
        <v>Oprava krovu s střechy sladovny č.p. 645 IV. etapa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88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01 - Oprava střechy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Šluknov</v>
      </c>
      <c r="G122" s="39"/>
      <c r="H122" s="39"/>
      <c r="I122" s="31" t="s">
        <v>22</v>
      </c>
      <c r="J122" s="78" t="str">
        <f>IF(J12="","",J12)</f>
        <v>21. 4. 2023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Město Šluknov</v>
      </c>
      <c r="G124" s="39"/>
      <c r="H124" s="39"/>
      <c r="I124" s="31" t="s">
        <v>30</v>
      </c>
      <c r="J124" s="35" t="str">
        <f>E21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J. Nešněra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86"/>
      <c r="B127" s="187"/>
      <c r="C127" s="188" t="s">
        <v>108</v>
      </c>
      <c r="D127" s="189" t="s">
        <v>61</v>
      </c>
      <c r="E127" s="189" t="s">
        <v>57</v>
      </c>
      <c r="F127" s="189" t="s">
        <v>58</v>
      </c>
      <c r="G127" s="189" t="s">
        <v>109</v>
      </c>
      <c r="H127" s="189" t="s">
        <v>110</v>
      </c>
      <c r="I127" s="189" t="s">
        <v>111</v>
      </c>
      <c r="J127" s="189" t="s">
        <v>92</v>
      </c>
      <c r="K127" s="190" t="s">
        <v>112</v>
      </c>
      <c r="L127" s="191"/>
      <c r="M127" s="99" t="s">
        <v>1</v>
      </c>
      <c r="N127" s="100" t="s">
        <v>40</v>
      </c>
      <c r="O127" s="100" t="s">
        <v>113</v>
      </c>
      <c r="P127" s="100" t="s">
        <v>114</v>
      </c>
      <c r="Q127" s="100" t="s">
        <v>115</v>
      </c>
      <c r="R127" s="100" t="s">
        <v>116</v>
      </c>
      <c r="S127" s="100" t="s">
        <v>117</v>
      </c>
      <c r="T127" s="101" t="s">
        <v>118</v>
      </c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pans="1:63" s="2" customFormat="1" ht="22.8" customHeight="1">
      <c r="A128" s="37"/>
      <c r="B128" s="38"/>
      <c r="C128" s="106" t="s">
        <v>119</v>
      </c>
      <c r="D128" s="39"/>
      <c r="E128" s="39"/>
      <c r="F128" s="39"/>
      <c r="G128" s="39"/>
      <c r="H128" s="39"/>
      <c r="I128" s="39"/>
      <c r="J128" s="192">
        <f>BK128</f>
        <v>0</v>
      </c>
      <c r="K128" s="39"/>
      <c r="L128" s="43"/>
      <c r="M128" s="102"/>
      <c r="N128" s="193"/>
      <c r="O128" s="103"/>
      <c r="P128" s="194">
        <f>P129+P152+P324</f>
        <v>0</v>
      </c>
      <c r="Q128" s="103"/>
      <c r="R128" s="194">
        <f>R129+R152+R324</f>
        <v>19.981925790000005</v>
      </c>
      <c r="S128" s="103"/>
      <c r="T128" s="195">
        <f>T129+T152+T324</f>
        <v>7.58144142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94</v>
      </c>
      <c r="BK128" s="196">
        <f>BK129+BK152+BK324</f>
        <v>0</v>
      </c>
    </row>
    <row r="129" spans="1:63" s="12" customFormat="1" ht="25.9" customHeight="1">
      <c r="A129" s="12"/>
      <c r="B129" s="197"/>
      <c r="C129" s="198"/>
      <c r="D129" s="199" t="s">
        <v>75</v>
      </c>
      <c r="E129" s="200" t="s">
        <v>120</v>
      </c>
      <c r="F129" s="200" t="s">
        <v>121</v>
      </c>
      <c r="G129" s="198"/>
      <c r="H129" s="198"/>
      <c r="I129" s="201"/>
      <c r="J129" s="202">
        <f>BK129</f>
        <v>0</v>
      </c>
      <c r="K129" s="198"/>
      <c r="L129" s="203"/>
      <c r="M129" s="204"/>
      <c r="N129" s="205"/>
      <c r="O129" s="205"/>
      <c r="P129" s="206">
        <f>P130+P131+P144</f>
        <v>0</v>
      </c>
      <c r="Q129" s="205"/>
      <c r="R129" s="206">
        <f>R130+R131+R144</f>
        <v>0</v>
      </c>
      <c r="S129" s="205"/>
      <c r="T129" s="207">
        <f>T130+T131+T144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84</v>
      </c>
      <c r="AT129" s="209" t="s">
        <v>75</v>
      </c>
      <c r="AU129" s="209" t="s">
        <v>76</v>
      </c>
      <c r="AY129" s="208" t="s">
        <v>122</v>
      </c>
      <c r="BK129" s="210">
        <f>BK130+BK131+BK144</f>
        <v>0</v>
      </c>
    </row>
    <row r="130" spans="1:63" s="12" customFormat="1" ht="22.8" customHeight="1">
      <c r="A130" s="12"/>
      <c r="B130" s="197"/>
      <c r="C130" s="198"/>
      <c r="D130" s="199" t="s">
        <v>75</v>
      </c>
      <c r="E130" s="211" t="s">
        <v>123</v>
      </c>
      <c r="F130" s="211" t="s">
        <v>124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v>0</v>
      </c>
      <c r="Q130" s="205"/>
      <c r="R130" s="206">
        <v>0</v>
      </c>
      <c r="S130" s="205"/>
      <c r="T130" s="207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84</v>
      </c>
      <c r="AT130" s="209" t="s">
        <v>75</v>
      </c>
      <c r="AU130" s="209" t="s">
        <v>84</v>
      </c>
      <c r="AY130" s="208" t="s">
        <v>122</v>
      </c>
      <c r="BK130" s="210">
        <v>0</v>
      </c>
    </row>
    <row r="131" spans="1:63" s="12" customFormat="1" ht="22.8" customHeight="1">
      <c r="A131" s="12"/>
      <c r="B131" s="197"/>
      <c r="C131" s="198"/>
      <c r="D131" s="199" t="s">
        <v>75</v>
      </c>
      <c r="E131" s="211" t="s">
        <v>125</v>
      </c>
      <c r="F131" s="211" t="s">
        <v>126</v>
      </c>
      <c r="G131" s="198"/>
      <c r="H131" s="198"/>
      <c r="I131" s="201"/>
      <c r="J131" s="212">
        <f>BK131</f>
        <v>0</v>
      </c>
      <c r="K131" s="198"/>
      <c r="L131" s="203"/>
      <c r="M131" s="204"/>
      <c r="N131" s="205"/>
      <c r="O131" s="205"/>
      <c r="P131" s="206">
        <f>SUM(P132:P143)</f>
        <v>0</v>
      </c>
      <c r="Q131" s="205"/>
      <c r="R131" s="206">
        <f>SUM(R132:R143)</f>
        <v>0</v>
      </c>
      <c r="S131" s="205"/>
      <c r="T131" s="207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8" t="s">
        <v>84</v>
      </c>
      <c r="AT131" s="209" t="s">
        <v>75</v>
      </c>
      <c r="AU131" s="209" t="s">
        <v>84</v>
      </c>
      <c r="AY131" s="208" t="s">
        <v>122</v>
      </c>
      <c r="BK131" s="210">
        <f>SUM(BK132:BK143)</f>
        <v>0</v>
      </c>
    </row>
    <row r="132" spans="1:65" s="2" customFormat="1" ht="33" customHeight="1">
      <c r="A132" s="37"/>
      <c r="B132" s="38"/>
      <c r="C132" s="213" t="s">
        <v>84</v>
      </c>
      <c r="D132" s="213" t="s">
        <v>127</v>
      </c>
      <c r="E132" s="214" t="s">
        <v>128</v>
      </c>
      <c r="F132" s="215" t="s">
        <v>129</v>
      </c>
      <c r="G132" s="216" t="s">
        <v>130</v>
      </c>
      <c r="H132" s="217">
        <v>60.3</v>
      </c>
      <c r="I132" s="218"/>
      <c r="J132" s="219">
        <f>ROUND(I132*H132,2)</f>
        <v>0</v>
      </c>
      <c r="K132" s="215" t="s">
        <v>131</v>
      </c>
      <c r="L132" s="43"/>
      <c r="M132" s="220" t="s">
        <v>1</v>
      </c>
      <c r="N132" s="221" t="s">
        <v>41</v>
      </c>
      <c r="O132" s="90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132</v>
      </c>
      <c r="AT132" s="224" t="s">
        <v>127</v>
      </c>
      <c r="AU132" s="224" t="s">
        <v>86</v>
      </c>
      <c r="AY132" s="16" t="s">
        <v>122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84</v>
      </c>
      <c r="BK132" s="225">
        <f>ROUND(I132*H132,2)</f>
        <v>0</v>
      </c>
      <c r="BL132" s="16" t="s">
        <v>132</v>
      </c>
      <c r="BM132" s="224" t="s">
        <v>133</v>
      </c>
    </row>
    <row r="133" spans="1:47" s="2" customFormat="1" ht="12">
      <c r="A133" s="37"/>
      <c r="B133" s="38"/>
      <c r="C133" s="39"/>
      <c r="D133" s="226" t="s">
        <v>134</v>
      </c>
      <c r="E133" s="39"/>
      <c r="F133" s="227" t="s">
        <v>135</v>
      </c>
      <c r="G133" s="39"/>
      <c r="H133" s="39"/>
      <c r="I133" s="228"/>
      <c r="J133" s="39"/>
      <c r="K133" s="39"/>
      <c r="L133" s="43"/>
      <c r="M133" s="229"/>
      <c r="N133" s="23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134</v>
      </c>
      <c r="AU133" s="16" t="s">
        <v>86</v>
      </c>
    </row>
    <row r="134" spans="1:51" s="13" customFormat="1" ht="12">
      <c r="A134" s="13"/>
      <c r="B134" s="231"/>
      <c r="C134" s="232"/>
      <c r="D134" s="226" t="s">
        <v>136</v>
      </c>
      <c r="E134" s="233" t="s">
        <v>1</v>
      </c>
      <c r="F134" s="234" t="s">
        <v>137</v>
      </c>
      <c r="G134" s="232"/>
      <c r="H134" s="235">
        <v>345.3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136</v>
      </c>
      <c r="AU134" s="241" t="s">
        <v>86</v>
      </c>
      <c r="AV134" s="13" t="s">
        <v>86</v>
      </c>
      <c r="AW134" s="13" t="s">
        <v>32</v>
      </c>
      <c r="AX134" s="13" t="s">
        <v>76</v>
      </c>
      <c r="AY134" s="241" t="s">
        <v>122</v>
      </c>
    </row>
    <row r="135" spans="1:51" s="13" customFormat="1" ht="12">
      <c r="A135" s="13"/>
      <c r="B135" s="231"/>
      <c r="C135" s="232"/>
      <c r="D135" s="226" t="s">
        <v>136</v>
      </c>
      <c r="E135" s="233" t="s">
        <v>1</v>
      </c>
      <c r="F135" s="234" t="s">
        <v>138</v>
      </c>
      <c r="G135" s="232"/>
      <c r="H135" s="235">
        <v>-153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136</v>
      </c>
      <c r="AU135" s="241" t="s">
        <v>86</v>
      </c>
      <c r="AV135" s="13" t="s">
        <v>86</v>
      </c>
      <c r="AW135" s="13" t="s">
        <v>32</v>
      </c>
      <c r="AX135" s="13" t="s">
        <v>76</v>
      </c>
      <c r="AY135" s="241" t="s">
        <v>122</v>
      </c>
    </row>
    <row r="136" spans="1:51" s="13" customFormat="1" ht="12">
      <c r="A136" s="13"/>
      <c r="B136" s="231"/>
      <c r="C136" s="232"/>
      <c r="D136" s="226" t="s">
        <v>136</v>
      </c>
      <c r="E136" s="233" t="s">
        <v>1</v>
      </c>
      <c r="F136" s="234" t="s">
        <v>139</v>
      </c>
      <c r="G136" s="232"/>
      <c r="H136" s="235">
        <v>-132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136</v>
      </c>
      <c r="AU136" s="241" t="s">
        <v>86</v>
      </c>
      <c r="AV136" s="13" t="s">
        <v>86</v>
      </c>
      <c r="AW136" s="13" t="s">
        <v>32</v>
      </c>
      <c r="AX136" s="13" t="s">
        <v>76</v>
      </c>
      <c r="AY136" s="241" t="s">
        <v>122</v>
      </c>
    </row>
    <row r="137" spans="1:51" s="14" customFormat="1" ht="12">
      <c r="A137" s="14"/>
      <c r="B137" s="242"/>
      <c r="C137" s="243"/>
      <c r="D137" s="226" t="s">
        <v>136</v>
      </c>
      <c r="E137" s="244" t="s">
        <v>1</v>
      </c>
      <c r="F137" s="245" t="s">
        <v>140</v>
      </c>
      <c r="G137" s="243"/>
      <c r="H137" s="246">
        <v>60.30000000000001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136</v>
      </c>
      <c r="AU137" s="252" t="s">
        <v>86</v>
      </c>
      <c r="AV137" s="14" t="s">
        <v>132</v>
      </c>
      <c r="AW137" s="14" t="s">
        <v>32</v>
      </c>
      <c r="AX137" s="14" t="s">
        <v>84</v>
      </c>
      <c r="AY137" s="252" t="s">
        <v>122</v>
      </c>
    </row>
    <row r="138" spans="1:65" s="2" customFormat="1" ht="33" customHeight="1">
      <c r="A138" s="37"/>
      <c r="B138" s="38"/>
      <c r="C138" s="213" t="s">
        <v>86</v>
      </c>
      <c r="D138" s="213" t="s">
        <v>127</v>
      </c>
      <c r="E138" s="214" t="s">
        <v>141</v>
      </c>
      <c r="F138" s="215" t="s">
        <v>142</v>
      </c>
      <c r="G138" s="216" t="s">
        <v>130</v>
      </c>
      <c r="H138" s="217">
        <v>7236</v>
      </c>
      <c r="I138" s="218"/>
      <c r="J138" s="219">
        <f>ROUND(I138*H138,2)</f>
        <v>0</v>
      </c>
      <c r="K138" s="215" t="s">
        <v>131</v>
      </c>
      <c r="L138" s="43"/>
      <c r="M138" s="220" t="s">
        <v>1</v>
      </c>
      <c r="N138" s="221" t="s">
        <v>41</v>
      </c>
      <c r="O138" s="90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132</v>
      </c>
      <c r="AT138" s="224" t="s">
        <v>127</v>
      </c>
      <c r="AU138" s="224" t="s">
        <v>86</v>
      </c>
      <c r="AY138" s="16" t="s">
        <v>122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84</v>
      </c>
      <c r="BK138" s="225">
        <f>ROUND(I138*H138,2)</f>
        <v>0</v>
      </c>
      <c r="BL138" s="16" t="s">
        <v>132</v>
      </c>
      <c r="BM138" s="224" t="s">
        <v>143</v>
      </c>
    </row>
    <row r="139" spans="1:47" s="2" customFormat="1" ht="12">
      <c r="A139" s="37"/>
      <c r="B139" s="38"/>
      <c r="C139" s="39"/>
      <c r="D139" s="226" t="s">
        <v>134</v>
      </c>
      <c r="E139" s="39"/>
      <c r="F139" s="227" t="s">
        <v>144</v>
      </c>
      <c r="G139" s="39"/>
      <c r="H139" s="39"/>
      <c r="I139" s="228"/>
      <c r="J139" s="39"/>
      <c r="K139" s="39"/>
      <c r="L139" s="43"/>
      <c r="M139" s="229"/>
      <c r="N139" s="23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134</v>
      </c>
      <c r="AU139" s="16" t="s">
        <v>86</v>
      </c>
    </row>
    <row r="140" spans="1:51" s="13" customFormat="1" ht="12">
      <c r="A140" s="13"/>
      <c r="B140" s="231"/>
      <c r="C140" s="232"/>
      <c r="D140" s="226" t="s">
        <v>136</v>
      </c>
      <c r="E140" s="233" t="s">
        <v>1</v>
      </c>
      <c r="F140" s="234" t="s">
        <v>145</v>
      </c>
      <c r="G140" s="232"/>
      <c r="H140" s="235">
        <v>60.3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136</v>
      </c>
      <c r="AU140" s="241" t="s">
        <v>86</v>
      </c>
      <c r="AV140" s="13" t="s">
        <v>86</v>
      </c>
      <c r="AW140" s="13" t="s">
        <v>32</v>
      </c>
      <c r="AX140" s="13" t="s">
        <v>84</v>
      </c>
      <c r="AY140" s="241" t="s">
        <v>122</v>
      </c>
    </row>
    <row r="141" spans="1:51" s="13" customFormat="1" ht="12">
      <c r="A141" s="13"/>
      <c r="B141" s="231"/>
      <c r="C141" s="232"/>
      <c r="D141" s="226" t="s">
        <v>136</v>
      </c>
      <c r="E141" s="232"/>
      <c r="F141" s="234" t="s">
        <v>146</v>
      </c>
      <c r="G141" s="232"/>
      <c r="H141" s="235">
        <v>7236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136</v>
      </c>
      <c r="AU141" s="241" t="s">
        <v>86</v>
      </c>
      <c r="AV141" s="13" t="s">
        <v>86</v>
      </c>
      <c r="AW141" s="13" t="s">
        <v>4</v>
      </c>
      <c r="AX141" s="13" t="s">
        <v>84</v>
      </c>
      <c r="AY141" s="241" t="s">
        <v>122</v>
      </c>
    </row>
    <row r="142" spans="1:65" s="2" customFormat="1" ht="33" customHeight="1">
      <c r="A142" s="37"/>
      <c r="B142" s="38"/>
      <c r="C142" s="213" t="s">
        <v>123</v>
      </c>
      <c r="D142" s="213" t="s">
        <v>127</v>
      </c>
      <c r="E142" s="214" t="s">
        <v>147</v>
      </c>
      <c r="F142" s="215" t="s">
        <v>148</v>
      </c>
      <c r="G142" s="216" t="s">
        <v>130</v>
      </c>
      <c r="H142" s="217">
        <v>60.3</v>
      </c>
      <c r="I142" s="218"/>
      <c r="J142" s="219">
        <f>ROUND(I142*H142,2)</f>
        <v>0</v>
      </c>
      <c r="K142" s="215" t="s">
        <v>131</v>
      </c>
      <c r="L142" s="43"/>
      <c r="M142" s="220" t="s">
        <v>1</v>
      </c>
      <c r="N142" s="221" t="s">
        <v>41</v>
      </c>
      <c r="O142" s="90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132</v>
      </c>
      <c r="AT142" s="224" t="s">
        <v>127</v>
      </c>
      <c r="AU142" s="224" t="s">
        <v>86</v>
      </c>
      <c r="AY142" s="16" t="s">
        <v>122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84</v>
      </c>
      <c r="BK142" s="225">
        <f>ROUND(I142*H142,2)</f>
        <v>0</v>
      </c>
      <c r="BL142" s="16" t="s">
        <v>132</v>
      </c>
      <c r="BM142" s="224" t="s">
        <v>149</v>
      </c>
    </row>
    <row r="143" spans="1:47" s="2" customFormat="1" ht="12">
      <c r="A143" s="37"/>
      <c r="B143" s="38"/>
      <c r="C143" s="39"/>
      <c r="D143" s="226" t="s">
        <v>134</v>
      </c>
      <c r="E143" s="39"/>
      <c r="F143" s="227" t="s">
        <v>150</v>
      </c>
      <c r="G143" s="39"/>
      <c r="H143" s="39"/>
      <c r="I143" s="228"/>
      <c r="J143" s="39"/>
      <c r="K143" s="39"/>
      <c r="L143" s="43"/>
      <c r="M143" s="229"/>
      <c r="N143" s="23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134</v>
      </c>
      <c r="AU143" s="16" t="s">
        <v>86</v>
      </c>
    </row>
    <row r="144" spans="1:63" s="12" customFormat="1" ht="22.8" customHeight="1">
      <c r="A144" s="12"/>
      <c r="B144" s="197"/>
      <c r="C144" s="198"/>
      <c r="D144" s="199" t="s">
        <v>75</v>
      </c>
      <c r="E144" s="211" t="s">
        <v>151</v>
      </c>
      <c r="F144" s="211" t="s">
        <v>152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SUM(P145:P151)</f>
        <v>0</v>
      </c>
      <c r="Q144" s="205"/>
      <c r="R144" s="206">
        <f>SUM(R145:R151)</f>
        <v>0</v>
      </c>
      <c r="S144" s="205"/>
      <c r="T144" s="207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84</v>
      </c>
      <c r="AT144" s="209" t="s">
        <v>75</v>
      </c>
      <c r="AU144" s="209" t="s">
        <v>84</v>
      </c>
      <c r="AY144" s="208" t="s">
        <v>122</v>
      </c>
      <c r="BK144" s="210">
        <f>SUM(BK145:BK151)</f>
        <v>0</v>
      </c>
    </row>
    <row r="145" spans="1:65" s="2" customFormat="1" ht="24.15" customHeight="1">
      <c r="A145" s="37"/>
      <c r="B145" s="38"/>
      <c r="C145" s="213" t="s">
        <v>132</v>
      </c>
      <c r="D145" s="213" t="s">
        <v>127</v>
      </c>
      <c r="E145" s="214" t="s">
        <v>153</v>
      </c>
      <c r="F145" s="215" t="s">
        <v>154</v>
      </c>
      <c r="G145" s="216" t="s">
        <v>155</v>
      </c>
      <c r="H145" s="217">
        <v>7.581</v>
      </c>
      <c r="I145" s="218"/>
      <c r="J145" s="219">
        <f>ROUND(I145*H145,2)</f>
        <v>0</v>
      </c>
      <c r="K145" s="215" t="s">
        <v>131</v>
      </c>
      <c r="L145" s="43"/>
      <c r="M145" s="220" t="s">
        <v>1</v>
      </c>
      <c r="N145" s="221" t="s">
        <v>41</v>
      </c>
      <c r="O145" s="90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4" t="s">
        <v>132</v>
      </c>
      <c r="AT145" s="224" t="s">
        <v>127</v>
      </c>
      <c r="AU145" s="224" t="s">
        <v>86</v>
      </c>
      <c r="AY145" s="16" t="s">
        <v>122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6" t="s">
        <v>84</v>
      </c>
      <c r="BK145" s="225">
        <f>ROUND(I145*H145,2)</f>
        <v>0</v>
      </c>
      <c r="BL145" s="16" t="s">
        <v>132</v>
      </c>
      <c r="BM145" s="224" t="s">
        <v>156</v>
      </c>
    </row>
    <row r="146" spans="1:47" s="2" customFormat="1" ht="12">
      <c r="A146" s="37"/>
      <c r="B146" s="38"/>
      <c r="C146" s="39"/>
      <c r="D146" s="226" t="s">
        <v>134</v>
      </c>
      <c r="E146" s="39"/>
      <c r="F146" s="227" t="s">
        <v>157</v>
      </c>
      <c r="G146" s="39"/>
      <c r="H146" s="39"/>
      <c r="I146" s="228"/>
      <c r="J146" s="39"/>
      <c r="K146" s="39"/>
      <c r="L146" s="43"/>
      <c r="M146" s="229"/>
      <c r="N146" s="23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134</v>
      </c>
      <c r="AU146" s="16" t="s">
        <v>86</v>
      </c>
    </row>
    <row r="147" spans="1:65" s="2" customFormat="1" ht="44.25" customHeight="1">
      <c r="A147" s="37"/>
      <c r="B147" s="38"/>
      <c r="C147" s="213" t="s">
        <v>158</v>
      </c>
      <c r="D147" s="213" t="s">
        <v>127</v>
      </c>
      <c r="E147" s="214" t="s">
        <v>159</v>
      </c>
      <c r="F147" s="215" t="s">
        <v>160</v>
      </c>
      <c r="G147" s="216" t="s">
        <v>155</v>
      </c>
      <c r="H147" s="217">
        <v>227.43</v>
      </c>
      <c r="I147" s="218"/>
      <c r="J147" s="219">
        <f>ROUND(I147*H147,2)</f>
        <v>0</v>
      </c>
      <c r="K147" s="215" t="s">
        <v>131</v>
      </c>
      <c r="L147" s="43"/>
      <c r="M147" s="220" t="s">
        <v>1</v>
      </c>
      <c r="N147" s="221" t="s">
        <v>41</v>
      </c>
      <c r="O147" s="90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4" t="s">
        <v>132</v>
      </c>
      <c r="AT147" s="224" t="s">
        <v>127</v>
      </c>
      <c r="AU147" s="224" t="s">
        <v>86</v>
      </c>
      <c r="AY147" s="16" t="s">
        <v>122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84</v>
      </c>
      <c r="BK147" s="225">
        <f>ROUND(I147*H147,2)</f>
        <v>0</v>
      </c>
      <c r="BL147" s="16" t="s">
        <v>132</v>
      </c>
      <c r="BM147" s="224" t="s">
        <v>161</v>
      </c>
    </row>
    <row r="148" spans="1:47" s="2" customFormat="1" ht="12">
      <c r="A148" s="37"/>
      <c r="B148" s="38"/>
      <c r="C148" s="39"/>
      <c r="D148" s="226" t="s">
        <v>134</v>
      </c>
      <c r="E148" s="39"/>
      <c r="F148" s="227" t="s">
        <v>160</v>
      </c>
      <c r="G148" s="39"/>
      <c r="H148" s="39"/>
      <c r="I148" s="228"/>
      <c r="J148" s="39"/>
      <c r="K148" s="39"/>
      <c r="L148" s="43"/>
      <c r="M148" s="229"/>
      <c r="N148" s="230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134</v>
      </c>
      <c r="AU148" s="16" t="s">
        <v>86</v>
      </c>
    </row>
    <row r="149" spans="1:51" s="13" customFormat="1" ht="12">
      <c r="A149" s="13"/>
      <c r="B149" s="231"/>
      <c r="C149" s="232"/>
      <c r="D149" s="226" t="s">
        <v>136</v>
      </c>
      <c r="E149" s="232"/>
      <c r="F149" s="234" t="s">
        <v>162</v>
      </c>
      <c r="G149" s="232"/>
      <c r="H149" s="235">
        <v>227.43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136</v>
      </c>
      <c r="AU149" s="241" t="s">
        <v>86</v>
      </c>
      <c r="AV149" s="13" t="s">
        <v>86</v>
      </c>
      <c r="AW149" s="13" t="s">
        <v>4</v>
      </c>
      <c r="AX149" s="13" t="s">
        <v>84</v>
      </c>
      <c r="AY149" s="241" t="s">
        <v>122</v>
      </c>
    </row>
    <row r="150" spans="1:65" s="2" customFormat="1" ht="33" customHeight="1">
      <c r="A150" s="37"/>
      <c r="B150" s="38"/>
      <c r="C150" s="213" t="s">
        <v>163</v>
      </c>
      <c r="D150" s="213" t="s">
        <v>127</v>
      </c>
      <c r="E150" s="214" t="s">
        <v>164</v>
      </c>
      <c r="F150" s="215" t="s">
        <v>165</v>
      </c>
      <c r="G150" s="216" t="s">
        <v>155</v>
      </c>
      <c r="H150" s="217">
        <v>7.581</v>
      </c>
      <c r="I150" s="218"/>
      <c r="J150" s="219">
        <f>ROUND(I150*H150,2)</f>
        <v>0</v>
      </c>
      <c r="K150" s="215" t="s">
        <v>131</v>
      </c>
      <c r="L150" s="43"/>
      <c r="M150" s="220" t="s">
        <v>1</v>
      </c>
      <c r="N150" s="221" t="s">
        <v>41</v>
      </c>
      <c r="O150" s="90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132</v>
      </c>
      <c r="AT150" s="224" t="s">
        <v>127</v>
      </c>
      <c r="AU150" s="224" t="s">
        <v>86</v>
      </c>
      <c r="AY150" s="16" t="s">
        <v>122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84</v>
      </c>
      <c r="BK150" s="225">
        <f>ROUND(I150*H150,2)</f>
        <v>0</v>
      </c>
      <c r="BL150" s="16" t="s">
        <v>132</v>
      </c>
      <c r="BM150" s="224" t="s">
        <v>166</v>
      </c>
    </row>
    <row r="151" spans="1:47" s="2" customFormat="1" ht="12">
      <c r="A151" s="37"/>
      <c r="B151" s="38"/>
      <c r="C151" s="39"/>
      <c r="D151" s="226" t="s">
        <v>134</v>
      </c>
      <c r="E151" s="39"/>
      <c r="F151" s="227" t="s">
        <v>167</v>
      </c>
      <c r="G151" s="39"/>
      <c r="H151" s="39"/>
      <c r="I151" s="228"/>
      <c r="J151" s="39"/>
      <c r="K151" s="39"/>
      <c r="L151" s="43"/>
      <c r="M151" s="229"/>
      <c r="N151" s="23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134</v>
      </c>
      <c r="AU151" s="16" t="s">
        <v>86</v>
      </c>
    </row>
    <row r="152" spans="1:63" s="12" customFormat="1" ht="25.9" customHeight="1">
      <c r="A152" s="12"/>
      <c r="B152" s="197"/>
      <c r="C152" s="198"/>
      <c r="D152" s="199" t="s">
        <v>75</v>
      </c>
      <c r="E152" s="200" t="s">
        <v>168</v>
      </c>
      <c r="F152" s="200" t="s">
        <v>169</v>
      </c>
      <c r="G152" s="198"/>
      <c r="H152" s="198"/>
      <c r="I152" s="201"/>
      <c r="J152" s="202">
        <f>BK152</f>
        <v>0</v>
      </c>
      <c r="K152" s="198"/>
      <c r="L152" s="203"/>
      <c r="M152" s="204"/>
      <c r="N152" s="205"/>
      <c r="O152" s="205"/>
      <c r="P152" s="206">
        <f>P153+P157+P264+P285</f>
        <v>0</v>
      </c>
      <c r="Q152" s="205"/>
      <c r="R152" s="206">
        <f>R153+R157+R264+R285</f>
        <v>19.981925790000005</v>
      </c>
      <c r="S152" s="205"/>
      <c r="T152" s="207">
        <f>T153+T157+T264+T285</f>
        <v>7.58144142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86</v>
      </c>
      <c r="AT152" s="209" t="s">
        <v>75</v>
      </c>
      <c r="AU152" s="209" t="s">
        <v>76</v>
      </c>
      <c r="AY152" s="208" t="s">
        <v>122</v>
      </c>
      <c r="BK152" s="210">
        <f>BK153+BK157+BK264+BK285</f>
        <v>0</v>
      </c>
    </row>
    <row r="153" spans="1:63" s="12" customFormat="1" ht="22.8" customHeight="1">
      <c r="A153" s="12"/>
      <c r="B153" s="197"/>
      <c r="C153" s="198"/>
      <c r="D153" s="199" t="s">
        <v>75</v>
      </c>
      <c r="E153" s="211" t="s">
        <v>170</v>
      </c>
      <c r="F153" s="211" t="s">
        <v>171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SUM(P154:P156)</f>
        <v>0</v>
      </c>
      <c r="Q153" s="205"/>
      <c r="R153" s="206">
        <f>SUM(R154:R156)</f>
        <v>0</v>
      </c>
      <c r="S153" s="205"/>
      <c r="T153" s="207">
        <f>SUM(T154:T156)</f>
        <v>0.9438000000000001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86</v>
      </c>
      <c r="AT153" s="209" t="s">
        <v>75</v>
      </c>
      <c r="AU153" s="209" t="s">
        <v>84</v>
      </c>
      <c r="AY153" s="208" t="s">
        <v>122</v>
      </c>
      <c r="BK153" s="210">
        <f>SUM(BK154:BK156)</f>
        <v>0</v>
      </c>
    </row>
    <row r="154" spans="1:65" s="2" customFormat="1" ht="24.15" customHeight="1">
      <c r="A154" s="37"/>
      <c r="B154" s="38"/>
      <c r="C154" s="213" t="s">
        <v>172</v>
      </c>
      <c r="D154" s="213" t="s">
        <v>127</v>
      </c>
      <c r="E154" s="214" t="s">
        <v>173</v>
      </c>
      <c r="F154" s="215" t="s">
        <v>174</v>
      </c>
      <c r="G154" s="216" t="s">
        <v>130</v>
      </c>
      <c r="H154" s="217">
        <v>157.3</v>
      </c>
      <c r="I154" s="218"/>
      <c r="J154" s="219">
        <f>ROUND(I154*H154,2)</f>
        <v>0</v>
      </c>
      <c r="K154" s="215" t="s">
        <v>175</v>
      </c>
      <c r="L154" s="43"/>
      <c r="M154" s="220" t="s">
        <v>1</v>
      </c>
      <c r="N154" s="221" t="s">
        <v>41</v>
      </c>
      <c r="O154" s="90"/>
      <c r="P154" s="222">
        <f>O154*H154</f>
        <v>0</v>
      </c>
      <c r="Q154" s="222">
        <v>0</v>
      </c>
      <c r="R154" s="222">
        <f>Q154*H154</f>
        <v>0</v>
      </c>
      <c r="S154" s="222">
        <v>0.006</v>
      </c>
      <c r="T154" s="223">
        <f>S154*H154</f>
        <v>0.9438000000000001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176</v>
      </c>
      <c r="AT154" s="224" t="s">
        <v>127</v>
      </c>
      <c r="AU154" s="224" t="s">
        <v>86</v>
      </c>
      <c r="AY154" s="16" t="s">
        <v>122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84</v>
      </c>
      <c r="BK154" s="225">
        <f>ROUND(I154*H154,2)</f>
        <v>0</v>
      </c>
      <c r="BL154" s="16" t="s">
        <v>176</v>
      </c>
      <c r="BM154" s="224" t="s">
        <v>177</v>
      </c>
    </row>
    <row r="155" spans="1:47" s="2" customFormat="1" ht="12">
      <c r="A155" s="37"/>
      <c r="B155" s="38"/>
      <c r="C155" s="39"/>
      <c r="D155" s="226" t="s">
        <v>134</v>
      </c>
      <c r="E155" s="39"/>
      <c r="F155" s="227" t="s">
        <v>178</v>
      </c>
      <c r="G155" s="39"/>
      <c r="H155" s="39"/>
      <c r="I155" s="228"/>
      <c r="J155" s="39"/>
      <c r="K155" s="39"/>
      <c r="L155" s="43"/>
      <c r="M155" s="229"/>
      <c r="N155" s="230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134</v>
      </c>
      <c r="AU155" s="16" t="s">
        <v>86</v>
      </c>
    </row>
    <row r="156" spans="1:51" s="13" customFormat="1" ht="12">
      <c r="A156" s="13"/>
      <c r="B156" s="231"/>
      <c r="C156" s="232"/>
      <c r="D156" s="226" t="s">
        <v>136</v>
      </c>
      <c r="E156" s="233" t="s">
        <v>1</v>
      </c>
      <c r="F156" s="234" t="s">
        <v>179</v>
      </c>
      <c r="G156" s="232"/>
      <c r="H156" s="235">
        <v>157.3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136</v>
      </c>
      <c r="AU156" s="241" t="s">
        <v>86</v>
      </c>
      <c r="AV156" s="13" t="s">
        <v>86</v>
      </c>
      <c r="AW156" s="13" t="s">
        <v>32</v>
      </c>
      <c r="AX156" s="13" t="s">
        <v>84</v>
      </c>
      <c r="AY156" s="241" t="s">
        <v>122</v>
      </c>
    </row>
    <row r="157" spans="1:63" s="12" customFormat="1" ht="22.8" customHeight="1">
      <c r="A157" s="12"/>
      <c r="B157" s="197"/>
      <c r="C157" s="198"/>
      <c r="D157" s="199" t="s">
        <v>75</v>
      </c>
      <c r="E157" s="211" t="s">
        <v>180</v>
      </c>
      <c r="F157" s="211" t="s">
        <v>181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SUM(P158:P263)</f>
        <v>0</v>
      </c>
      <c r="Q157" s="205"/>
      <c r="R157" s="206">
        <f>SUM(R158:R263)</f>
        <v>8.232624840000001</v>
      </c>
      <c r="S157" s="205"/>
      <c r="T157" s="207">
        <f>SUM(T158:T263)</f>
        <v>6.508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86</v>
      </c>
      <c r="AT157" s="209" t="s">
        <v>75</v>
      </c>
      <c r="AU157" s="209" t="s">
        <v>84</v>
      </c>
      <c r="AY157" s="208" t="s">
        <v>122</v>
      </c>
      <c r="BK157" s="210">
        <f>SUM(BK158:BK263)</f>
        <v>0</v>
      </c>
    </row>
    <row r="158" spans="1:65" s="2" customFormat="1" ht="21.75" customHeight="1">
      <c r="A158" s="37"/>
      <c r="B158" s="38"/>
      <c r="C158" s="213" t="s">
        <v>182</v>
      </c>
      <c r="D158" s="213" t="s">
        <v>127</v>
      </c>
      <c r="E158" s="214" t="s">
        <v>183</v>
      </c>
      <c r="F158" s="215" t="s">
        <v>184</v>
      </c>
      <c r="G158" s="216" t="s">
        <v>185</v>
      </c>
      <c r="H158" s="217">
        <v>22</v>
      </c>
      <c r="I158" s="218"/>
      <c r="J158" s="219">
        <f>ROUND(I158*H158,2)</f>
        <v>0</v>
      </c>
      <c r="K158" s="215" t="s">
        <v>131</v>
      </c>
      <c r="L158" s="43"/>
      <c r="M158" s="220" t="s">
        <v>1</v>
      </c>
      <c r="N158" s="221" t="s">
        <v>41</v>
      </c>
      <c r="O158" s="90"/>
      <c r="P158" s="222">
        <f>O158*H158</f>
        <v>0</v>
      </c>
      <c r="Q158" s="222">
        <v>0.00267</v>
      </c>
      <c r="R158" s="222">
        <f>Q158*H158</f>
        <v>0.05874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176</v>
      </c>
      <c r="AT158" s="224" t="s">
        <v>127</v>
      </c>
      <c r="AU158" s="224" t="s">
        <v>86</v>
      </c>
      <c r="AY158" s="16" t="s">
        <v>122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84</v>
      </c>
      <c r="BK158" s="225">
        <f>ROUND(I158*H158,2)</f>
        <v>0</v>
      </c>
      <c r="BL158" s="16" t="s">
        <v>176</v>
      </c>
      <c r="BM158" s="224" t="s">
        <v>186</v>
      </c>
    </row>
    <row r="159" spans="1:47" s="2" customFormat="1" ht="12">
      <c r="A159" s="37"/>
      <c r="B159" s="38"/>
      <c r="C159" s="39"/>
      <c r="D159" s="226" t="s">
        <v>134</v>
      </c>
      <c r="E159" s="39"/>
      <c r="F159" s="227" t="s">
        <v>187</v>
      </c>
      <c r="G159" s="39"/>
      <c r="H159" s="39"/>
      <c r="I159" s="228"/>
      <c r="J159" s="39"/>
      <c r="K159" s="39"/>
      <c r="L159" s="43"/>
      <c r="M159" s="229"/>
      <c r="N159" s="23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134</v>
      </c>
      <c r="AU159" s="16" t="s">
        <v>86</v>
      </c>
    </row>
    <row r="160" spans="1:51" s="13" customFormat="1" ht="12">
      <c r="A160" s="13"/>
      <c r="B160" s="231"/>
      <c r="C160" s="232"/>
      <c r="D160" s="226" t="s">
        <v>136</v>
      </c>
      <c r="E160" s="233" t="s">
        <v>1</v>
      </c>
      <c r="F160" s="234" t="s">
        <v>188</v>
      </c>
      <c r="G160" s="232"/>
      <c r="H160" s="235">
        <v>90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136</v>
      </c>
      <c r="AU160" s="241" t="s">
        <v>86</v>
      </c>
      <c r="AV160" s="13" t="s">
        <v>86</v>
      </c>
      <c r="AW160" s="13" t="s">
        <v>32</v>
      </c>
      <c r="AX160" s="13" t="s">
        <v>76</v>
      </c>
      <c r="AY160" s="241" t="s">
        <v>122</v>
      </c>
    </row>
    <row r="161" spans="1:51" s="13" customFormat="1" ht="12">
      <c r="A161" s="13"/>
      <c r="B161" s="231"/>
      <c r="C161" s="232"/>
      <c r="D161" s="226" t="s">
        <v>136</v>
      </c>
      <c r="E161" s="233" t="s">
        <v>1</v>
      </c>
      <c r="F161" s="234" t="s">
        <v>189</v>
      </c>
      <c r="G161" s="232"/>
      <c r="H161" s="235">
        <v>-68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136</v>
      </c>
      <c r="AU161" s="241" t="s">
        <v>86</v>
      </c>
      <c r="AV161" s="13" t="s">
        <v>86</v>
      </c>
      <c r="AW161" s="13" t="s">
        <v>32</v>
      </c>
      <c r="AX161" s="13" t="s">
        <v>76</v>
      </c>
      <c r="AY161" s="241" t="s">
        <v>122</v>
      </c>
    </row>
    <row r="162" spans="1:51" s="14" customFormat="1" ht="12">
      <c r="A162" s="14"/>
      <c r="B162" s="242"/>
      <c r="C162" s="243"/>
      <c r="D162" s="226" t="s">
        <v>136</v>
      </c>
      <c r="E162" s="244" t="s">
        <v>1</v>
      </c>
      <c r="F162" s="245" t="s">
        <v>140</v>
      </c>
      <c r="G162" s="243"/>
      <c r="H162" s="246">
        <v>22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136</v>
      </c>
      <c r="AU162" s="252" t="s">
        <v>86</v>
      </c>
      <c r="AV162" s="14" t="s">
        <v>132</v>
      </c>
      <c r="AW162" s="14" t="s">
        <v>32</v>
      </c>
      <c r="AX162" s="14" t="s">
        <v>84</v>
      </c>
      <c r="AY162" s="252" t="s">
        <v>122</v>
      </c>
    </row>
    <row r="163" spans="1:65" s="2" customFormat="1" ht="16.5" customHeight="1">
      <c r="A163" s="37"/>
      <c r="B163" s="38"/>
      <c r="C163" s="253" t="s">
        <v>125</v>
      </c>
      <c r="D163" s="253" t="s">
        <v>190</v>
      </c>
      <c r="E163" s="254" t="s">
        <v>191</v>
      </c>
      <c r="F163" s="255" t="s">
        <v>192</v>
      </c>
      <c r="G163" s="256" t="s">
        <v>193</v>
      </c>
      <c r="H163" s="257">
        <v>11.811</v>
      </c>
      <c r="I163" s="258"/>
      <c r="J163" s="259">
        <f>ROUND(I163*H163,2)</f>
        <v>0</v>
      </c>
      <c r="K163" s="255" t="s">
        <v>131</v>
      </c>
      <c r="L163" s="260"/>
      <c r="M163" s="261" t="s">
        <v>1</v>
      </c>
      <c r="N163" s="262" t="s">
        <v>41</v>
      </c>
      <c r="O163" s="90"/>
      <c r="P163" s="222">
        <f>O163*H163</f>
        <v>0</v>
      </c>
      <c r="Q163" s="222">
        <v>0.0013</v>
      </c>
      <c r="R163" s="222">
        <f>Q163*H163</f>
        <v>0.0153543</v>
      </c>
      <c r="S163" s="222">
        <v>0</v>
      </c>
      <c r="T163" s="22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4" t="s">
        <v>194</v>
      </c>
      <c r="AT163" s="224" t="s">
        <v>190</v>
      </c>
      <c r="AU163" s="224" t="s">
        <v>86</v>
      </c>
      <c r="AY163" s="16" t="s">
        <v>122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84</v>
      </c>
      <c r="BK163" s="225">
        <f>ROUND(I163*H163,2)</f>
        <v>0</v>
      </c>
      <c r="BL163" s="16" t="s">
        <v>176</v>
      </c>
      <c r="BM163" s="224" t="s">
        <v>195</v>
      </c>
    </row>
    <row r="164" spans="1:47" s="2" customFormat="1" ht="12">
      <c r="A164" s="37"/>
      <c r="B164" s="38"/>
      <c r="C164" s="39"/>
      <c r="D164" s="226" t="s">
        <v>134</v>
      </c>
      <c r="E164" s="39"/>
      <c r="F164" s="227" t="s">
        <v>192</v>
      </c>
      <c r="G164" s="39"/>
      <c r="H164" s="39"/>
      <c r="I164" s="228"/>
      <c r="J164" s="39"/>
      <c r="K164" s="39"/>
      <c r="L164" s="43"/>
      <c r="M164" s="229"/>
      <c r="N164" s="230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134</v>
      </c>
      <c r="AU164" s="16" t="s">
        <v>86</v>
      </c>
    </row>
    <row r="165" spans="1:65" s="2" customFormat="1" ht="24.15" customHeight="1">
      <c r="A165" s="37"/>
      <c r="B165" s="38"/>
      <c r="C165" s="253" t="s">
        <v>196</v>
      </c>
      <c r="D165" s="253" t="s">
        <v>190</v>
      </c>
      <c r="E165" s="254" t="s">
        <v>197</v>
      </c>
      <c r="F165" s="255" t="s">
        <v>198</v>
      </c>
      <c r="G165" s="256" t="s">
        <v>199</v>
      </c>
      <c r="H165" s="257">
        <v>0.44</v>
      </c>
      <c r="I165" s="258"/>
      <c r="J165" s="259">
        <f>ROUND(I165*H165,2)</f>
        <v>0</v>
      </c>
      <c r="K165" s="255" t="s">
        <v>131</v>
      </c>
      <c r="L165" s="260"/>
      <c r="M165" s="261" t="s">
        <v>1</v>
      </c>
      <c r="N165" s="262" t="s">
        <v>41</v>
      </c>
      <c r="O165" s="90"/>
      <c r="P165" s="222">
        <f>O165*H165</f>
        <v>0</v>
      </c>
      <c r="Q165" s="222">
        <v>0.00333</v>
      </c>
      <c r="R165" s="222">
        <f>Q165*H165</f>
        <v>0.0014652</v>
      </c>
      <c r="S165" s="222">
        <v>0</v>
      </c>
      <c r="T165" s="22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4" t="s">
        <v>194</v>
      </c>
      <c r="AT165" s="224" t="s">
        <v>190</v>
      </c>
      <c r="AU165" s="224" t="s">
        <v>86</v>
      </c>
      <c r="AY165" s="16" t="s">
        <v>122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84</v>
      </c>
      <c r="BK165" s="225">
        <f>ROUND(I165*H165,2)</f>
        <v>0</v>
      </c>
      <c r="BL165" s="16" t="s">
        <v>176</v>
      </c>
      <c r="BM165" s="224" t="s">
        <v>200</v>
      </c>
    </row>
    <row r="166" spans="1:47" s="2" customFormat="1" ht="12">
      <c r="A166" s="37"/>
      <c r="B166" s="38"/>
      <c r="C166" s="39"/>
      <c r="D166" s="226" t="s">
        <v>134</v>
      </c>
      <c r="E166" s="39"/>
      <c r="F166" s="227" t="s">
        <v>198</v>
      </c>
      <c r="G166" s="39"/>
      <c r="H166" s="39"/>
      <c r="I166" s="228"/>
      <c r="J166" s="39"/>
      <c r="K166" s="39"/>
      <c r="L166" s="43"/>
      <c r="M166" s="229"/>
      <c r="N166" s="230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134</v>
      </c>
      <c r="AU166" s="16" t="s">
        <v>86</v>
      </c>
    </row>
    <row r="167" spans="1:65" s="2" customFormat="1" ht="24.15" customHeight="1">
      <c r="A167" s="37"/>
      <c r="B167" s="38"/>
      <c r="C167" s="253" t="s">
        <v>201</v>
      </c>
      <c r="D167" s="253" t="s">
        <v>190</v>
      </c>
      <c r="E167" s="254" t="s">
        <v>202</v>
      </c>
      <c r="F167" s="255" t="s">
        <v>203</v>
      </c>
      <c r="G167" s="256" t="s">
        <v>199</v>
      </c>
      <c r="H167" s="257">
        <v>0.44</v>
      </c>
      <c r="I167" s="258"/>
      <c r="J167" s="259">
        <f>ROUND(I167*H167,2)</f>
        <v>0</v>
      </c>
      <c r="K167" s="255" t="s">
        <v>131</v>
      </c>
      <c r="L167" s="260"/>
      <c r="M167" s="261" t="s">
        <v>1</v>
      </c>
      <c r="N167" s="262" t="s">
        <v>41</v>
      </c>
      <c r="O167" s="90"/>
      <c r="P167" s="222">
        <f>O167*H167</f>
        <v>0</v>
      </c>
      <c r="Q167" s="222">
        <v>0.00113</v>
      </c>
      <c r="R167" s="222">
        <f>Q167*H167</f>
        <v>0.0004971999999999999</v>
      </c>
      <c r="S167" s="222">
        <v>0</v>
      </c>
      <c r="T167" s="22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4" t="s">
        <v>194</v>
      </c>
      <c r="AT167" s="224" t="s">
        <v>190</v>
      </c>
      <c r="AU167" s="224" t="s">
        <v>86</v>
      </c>
      <c r="AY167" s="16" t="s">
        <v>122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84</v>
      </c>
      <c r="BK167" s="225">
        <f>ROUND(I167*H167,2)</f>
        <v>0</v>
      </c>
      <c r="BL167" s="16" t="s">
        <v>176</v>
      </c>
      <c r="BM167" s="224" t="s">
        <v>204</v>
      </c>
    </row>
    <row r="168" spans="1:47" s="2" customFormat="1" ht="12">
      <c r="A168" s="37"/>
      <c r="B168" s="38"/>
      <c r="C168" s="39"/>
      <c r="D168" s="226" t="s">
        <v>134</v>
      </c>
      <c r="E168" s="39"/>
      <c r="F168" s="227" t="s">
        <v>203</v>
      </c>
      <c r="G168" s="39"/>
      <c r="H168" s="39"/>
      <c r="I168" s="228"/>
      <c r="J168" s="39"/>
      <c r="K168" s="39"/>
      <c r="L168" s="43"/>
      <c r="M168" s="229"/>
      <c r="N168" s="230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134</v>
      </c>
      <c r="AU168" s="16" t="s">
        <v>86</v>
      </c>
    </row>
    <row r="169" spans="1:65" s="2" customFormat="1" ht="16.5" customHeight="1">
      <c r="A169" s="37"/>
      <c r="B169" s="38"/>
      <c r="C169" s="213" t="s">
        <v>205</v>
      </c>
      <c r="D169" s="213" t="s">
        <v>127</v>
      </c>
      <c r="E169" s="214" t="s">
        <v>206</v>
      </c>
      <c r="F169" s="215" t="s">
        <v>207</v>
      </c>
      <c r="G169" s="216" t="s">
        <v>130</v>
      </c>
      <c r="H169" s="217">
        <v>25.7</v>
      </c>
      <c r="I169" s="218"/>
      <c r="J169" s="219">
        <f>ROUND(I169*H169,2)</f>
        <v>0</v>
      </c>
      <c r="K169" s="215" t="s">
        <v>1</v>
      </c>
      <c r="L169" s="43"/>
      <c r="M169" s="220" t="s">
        <v>1</v>
      </c>
      <c r="N169" s="221" t="s">
        <v>41</v>
      </c>
      <c r="O169" s="90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4" t="s">
        <v>176</v>
      </c>
      <c r="AT169" s="224" t="s">
        <v>127</v>
      </c>
      <c r="AU169" s="224" t="s">
        <v>86</v>
      </c>
      <c r="AY169" s="16" t="s">
        <v>122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84</v>
      </c>
      <c r="BK169" s="225">
        <f>ROUND(I169*H169,2)</f>
        <v>0</v>
      </c>
      <c r="BL169" s="16" t="s">
        <v>176</v>
      </c>
      <c r="BM169" s="224" t="s">
        <v>208</v>
      </c>
    </row>
    <row r="170" spans="1:47" s="2" customFormat="1" ht="12">
      <c r="A170" s="37"/>
      <c r="B170" s="38"/>
      <c r="C170" s="39"/>
      <c r="D170" s="226" t="s">
        <v>134</v>
      </c>
      <c r="E170" s="39"/>
      <c r="F170" s="227" t="s">
        <v>207</v>
      </c>
      <c r="G170" s="39"/>
      <c r="H170" s="39"/>
      <c r="I170" s="228"/>
      <c r="J170" s="39"/>
      <c r="K170" s="39"/>
      <c r="L170" s="43"/>
      <c r="M170" s="229"/>
      <c r="N170" s="230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134</v>
      </c>
      <c r="AU170" s="16" t="s">
        <v>86</v>
      </c>
    </row>
    <row r="171" spans="1:51" s="13" customFormat="1" ht="12">
      <c r="A171" s="13"/>
      <c r="B171" s="231"/>
      <c r="C171" s="232"/>
      <c r="D171" s="226" t="s">
        <v>136</v>
      </c>
      <c r="E171" s="233" t="s">
        <v>1</v>
      </c>
      <c r="F171" s="234" t="s">
        <v>209</v>
      </c>
      <c r="G171" s="232"/>
      <c r="H171" s="235">
        <v>25.7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136</v>
      </c>
      <c r="AU171" s="241" t="s">
        <v>86</v>
      </c>
      <c r="AV171" s="13" t="s">
        <v>86</v>
      </c>
      <c r="AW171" s="13" t="s">
        <v>32</v>
      </c>
      <c r="AX171" s="13" t="s">
        <v>84</v>
      </c>
      <c r="AY171" s="241" t="s">
        <v>122</v>
      </c>
    </row>
    <row r="172" spans="1:65" s="2" customFormat="1" ht="16.5" customHeight="1">
      <c r="A172" s="37"/>
      <c r="B172" s="38"/>
      <c r="C172" s="213" t="s">
        <v>210</v>
      </c>
      <c r="D172" s="213" t="s">
        <v>127</v>
      </c>
      <c r="E172" s="214" t="s">
        <v>211</v>
      </c>
      <c r="F172" s="215" t="s">
        <v>212</v>
      </c>
      <c r="G172" s="216" t="s">
        <v>130</v>
      </c>
      <c r="H172" s="217">
        <v>37</v>
      </c>
      <c r="I172" s="218"/>
      <c r="J172" s="219">
        <f>ROUND(I172*H172,2)</f>
        <v>0</v>
      </c>
      <c r="K172" s="215" t="s">
        <v>131</v>
      </c>
      <c r="L172" s="43"/>
      <c r="M172" s="220" t="s">
        <v>1</v>
      </c>
      <c r="N172" s="221" t="s">
        <v>41</v>
      </c>
      <c r="O172" s="90"/>
      <c r="P172" s="222">
        <f>O172*H172</f>
        <v>0</v>
      </c>
      <c r="Q172" s="222">
        <v>0</v>
      </c>
      <c r="R172" s="222">
        <f>Q172*H172</f>
        <v>0</v>
      </c>
      <c r="S172" s="222">
        <v>0.022</v>
      </c>
      <c r="T172" s="223">
        <f>S172*H172</f>
        <v>0.814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4" t="s">
        <v>176</v>
      </c>
      <c r="AT172" s="224" t="s">
        <v>127</v>
      </c>
      <c r="AU172" s="224" t="s">
        <v>86</v>
      </c>
      <c r="AY172" s="16" t="s">
        <v>122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6" t="s">
        <v>84</v>
      </c>
      <c r="BK172" s="225">
        <f>ROUND(I172*H172,2)</f>
        <v>0</v>
      </c>
      <c r="BL172" s="16" t="s">
        <v>176</v>
      </c>
      <c r="BM172" s="224" t="s">
        <v>213</v>
      </c>
    </row>
    <row r="173" spans="1:47" s="2" customFormat="1" ht="12">
      <c r="A173" s="37"/>
      <c r="B173" s="38"/>
      <c r="C173" s="39"/>
      <c r="D173" s="226" t="s">
        <v>134</v>
      </c>
      <c r="E173" s="39"/>
      <c r="F173" s="227" t="s">
        <v>214</v>
      </c>
      <c r="G173" s="39"/>
      <c r="H173" s="39"/>
      <c r="I173" s="228"/>
      <c r="J173" s="39"/>
      <c r="K173" s="39"/>
      <c r="L173" s="43"/>
      <c r="M173" s="229"/>
      <c r="N173" s="230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134</v>
      </c>
      <c r="AU173" s="16" t="s">
        <v>86</v>
      </c>
    </row>
    <row r="174" spans="1:51" s="13" customFormat="1" ht="12">
      <c r="A174" s="13"/>
      <c r="B174" s="231"/>
      <c r="C174" s="232"/>
      <c r="D174" s="226" t="s">
        <v>136</v>
      </c>
      <c r="E174" s="233" t="s">
        <v>1</v>
      </c>
      <c r="F174" s="234" t="s">
        <v>215</v>
      </c>
      <c r="G174" s="232"/>
      <c r="H174" s="235">
        <v>37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136</v>
      </c>
      <c r="AU174" s="241" t="s">
        <v>86</v>
      </c>
      <c r="AV174" s="13" t="s">
        <v>86</v>
      </c>
      <c r="AW174" s="13" t="s">
        <v>32</v>
      </c>
      <c r="AX174" s="13" t="s">
        <v>84</v>
      </c>
      <c r="AY174" s="241" t="s">
        <v>122</v>
      </c>
    </row>
    <row r="175" spans="1:65" s="2" customFormat="1" ht="24.15" customHeight="1">
      <c r="A175" s="37"/>
      <c r="B175" s="38"/>
      <c r="C175" s="213" t="s">
        <v>216</v>
      </c>
      <c r="D175" s="213" t="s">
        <v>127</v>
      </c>
      <c r="E175" s="214" t="s">
        <v>217</v>
      </c>
      <c r="F175" s="215" t="s">
        <v>218</v>
      </c>
      <c r="G175" s="216" t="s">
        <v>185</v>
      </c>
      <c r="H175" s="217">
        <v>7</v>
      </c>
      <c r="I175" s="218"/>
      <c r="J175" s="219">
        <f>ROUND(I175*H175,2)</f>
        <v>0</v>
      </c>
      <c r="K175" s="215" t="s">
        <v>131</v>
      </c>
      <c r="L175" s="43"/>
      <c r="M175" s="220" t="s">
        <v>1</v>
      </c>
      <c r="N175" s="221" t="s">
        <v>41</v>
      </c>
      <c r="O175" s="90"/>
      <c r="P175" s="222">
        <f>O175*H175</f>
        <v>0</v>
      </c>
      <c r="Q175" s="222">
        <v>0.0003</v>
      </c>
      <c r="R175" s="222">
        <f>Q175*H175</f>
        <v>0.0021</v>
      </c>
      <c r="S175" s="222">
        <v>0</v>
      </c>
      <c r="T175" s="22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4" t="s">
        <v>176</v>
      </c>
      <c r="AT175" s="224" t="s">
        <v>127</v>
      </c>
      <c r="AU175" s="224" t="s">
        <v>86</v>
      </c>
      <c r="AY175" s="16" t="s">
        <v>122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6" t="s">
        <v>84</v>
      </c>
      <c r="BK175" s="225">
        <f>ROUND(I175*H175,2)</f>
        <v>0</v>
      </c>
      <c r="BL175" s="16" t="s">
        <v>176</v>
      </c>
      <c r="BM175" s="224" t="s">
        <v>219</v>
      </c>
    </row>
    <row r="176" spans="1:47" s="2" customFormat="1" ht="12">
      <c r="A176" s="37"/>
      <c r="B176" s="38"/>
      <c r="C176" s="39"/>
      <c r="D176" s="226" t="s">
        <v>134</v>
      </c>
      <c r="E176" s="39"/>
      <c r="F176" s="227" t="s">
        <v>220</v>
      </c>
      <c r="G176" s="39"/>
      <c r="H176" s="39"/>
      <c r="I176" s="228"/>
      <c r="J176" s="39"/>
      <c r="K176" s="39"/>
      <c r="L176" s="43"/>
      <c r="M176" s="229"/>
      <c r="N176" s="23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134</v>
      </c>
      <c r="AU176" s="16" t="s">
        <v>86</v>
      </c>
    </row>
    <row r="177" spans="1:51" s="13" customFormat="1" ht="12">
      <c r="A177" s="13"/>
      <c r="B177" s="231"/>
      <c r="C177" s="232"/>
      <c r="D177" s="226" t="s">
        <v>136</v>
      </c>
      <c r="E177" s="233" t="s">
        <v>1</v>
      </c>
      <c r="F177" s="234" t="s">
        <v>221</v>
      </c>
      <c r="G177" s="232"/>
      <c r="H177" s="235">
        <v>14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136</v>
      </c>
      <c r="AU177" s="241" t="s">
        <v>86</v>
      </c>
      <c r="AV177" s="13" t="s">
        <v>86</v>
      </c>
      <c r="AW177" s="13" t="s">
        <v>32</v>
      </c>
      <c r="AX177" s="13" t="s">
        <v>76</v>
      </c>
      <c r="AY177" s="241" t="s">
        <v>122</v>
      </c>
    </row>
    <row r="178" spans="1:51" s="13" customFormat="1" ht="12">
      <c r="A178" s="13"/>
      <c r="B178" s="231"/>
      <c r="C178" s="232"/>
      <c r="D178" s="226" t="s">
        <v>136</v>
      </c>
      <c r="E178" s="233" t="s">
        <v>1</v>
      </c>
      <c r="F178" s="234" t="s">
        <v>222</v>
      </c>
      <c r="G178" s="232"/>
      <c r="H178" s="235">
        <v>-7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136</v>
      </c>
      <c r="AU178" s="241" t="s">
        <v>86</v>
      </c>
      <c r="AV178" s="13" t="s">
        <v>86</v>
      </c>
      <c r="AW178" s="13" t="s">
        <v>32</v>
      </c>
      <c r="AX178" s="13" t="s">
        <v>76</v>
      </c>
      <c r="AY178" s="241" t="s">
        <v>122</v>
      </c>
    </row>
    <row r="179" spans="1:51" s="14" customFormat="1" ht="12">
      <c r="A179" s="14"/>
      <c r="B179" s="242"/>
      <c r="C179" s="243"/>
      <c r="D179" s="226" t="s">
        <v>136</v>
      </c>
      <c r="E179" s="244" t="s">
        <v>1</v>
      </c>
      <c r="F179" s="245" t="s">
        <v>140</v>
      </c>
      <c r="G179" s="243"/>
      <c r="H179" s="246">
        <v>7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136</v>
      </c>
      <c r="AU179" s="252" t="s">
        <v>86</v>
      </c>
      <c r="AV179" s="14" t="s">
        <v>132</v>
      </c>
      <c r="AW179" s="14" t="s">
        <v>32</v>
      </c>
      <c r="AX179" s="14" t="s">
        <v>84</v>
      </c>
      <c r="AY179" s="252" t="s">
        <v>122</v>
      </c>
    </row>
    <row r="180" spans="1:65" s="2" customFormat="1" ht="24.15" customHeight="1">
      <c r="A180" s="37"/>
      <c r="B180" s="38"/>
      <c r="C180" s="213" t="s">
        <v>8</v>
      </c>
      <c r="D180" s="213" t="s">
        <v>127</v>
      </c>
      <c r="E180" s="214" t="s">
        <v>223</v>
      </c>
      <c r="F180" s="215" t="s">
        <v>224</v>
      </c>
      <c r="G180" s="216" t="s">
        <v>193</v>
      </c>
      <c r="H180" s="217">
        <v>31.2</v>
      </c>
      <c r="I180" s="218"/>
      <c r="J180" s="219">
        <f>ROUND(I180*H180,2)</f>
        <v>0</v>
      </c>
      <c r="K180" s="215" t="s">
        <v>131</v>
      </c>
      <c r="L180" s="43"/>
      <c r="M180" s="220" t="s">
        <v>1</v>
      </c>
      <c r="N180" s="221" t="s">
        <v>41</v>
      </c>
      <c r="O180" s="90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4" t="s">
        <v>176</v>
      </c>
      <c r="AT180" s="224" t="s">
        <v>127</v>
      </c>
      <c r="AU180" s="224" t="s">
        <v>86</v>
      </c>
      <c r="AY180" s="16" t="s">
        <v>122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84</v>
      </c>
      <c r="BK180" s="225">
        <f>ROUND(I180*H180,2)</f>
        <v>0</v>
      </c>
      <c r="BL180" s="16" t="s">
        <v>176</v>
      </c>
      <c r="BM180" s="224" t="s">
        <v>225</v>
      </c>
    </row>
    <row r="181" spans="1:47" s="2" customFormat="1" ht="12">
      <c r="A181" s="37"/>
      <c r="B181" s="38"/>
      <c r="C181" s="39"/>
      <c r="D181" s="226" t="s">
        <v>134</v>
      </c>
      <c r="E181" s="39"/>
      <c r="F181" s="227" t="s">
        <v>226</v>
      </c>
      <c r="G181" s="39"/>
      <c r="H181" s="39"/>
      <c r="I181" s="228"/>
      <c r="J181" s="39"/>
      <c r="K181" s="39"/>
      <c r="L181" s="43"/>
      <c r="M181" s="229"/>
      <c r="N181" s="23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134</v>
      </c>
      <c r="AU181" s="16" t="s">
        <v>86</v>
      </c>
    </row>
    <row r="182" spans="1:65" s="2" customFormat="1" ht="24.15" customHeight="1">
      <c r="A182" s="37"/>
      <c r="B182" s="38"/>
      <c r="C182" s="253" t="s">
        <v>176</v>
      </c>
      <c r="D182" s="253" t="s">
        <v>190</v>
      </c>
      <c r="E182" s="254" t="s">
        <v>227</v>
      </c>
      <c r="F182" s="255" t="s">
        <v>228</v>
      </c>
      <c r="G182" s="256" t="s">
        <v>229</v>
      </c>
      <c r="H182" s="257">
        <v>0.473</v>
      </c>
      <c r="I182" s="258"/>
      <c r="J182" s="259">
        <f>ROUND(I182*H182,2)</f>
        <v>0</v>
      </c>
      <c r="K182" s="255" t="s">
        <v>131</v>
      </c>
      <c r="L182" s="260"/>
      <c r="M182" s="261" t="s">
        <v>1</v>
      </c>
      <c r="N182" s="262" t="s">
        <v>41</v>
      </c>
      <c r="O182" s="90"/>
      <c r="P182" s="222">
        <f>O182*H182</f>
        <v>0</v>
      </c>
      <c r="Q182" s="222">
        <v>0.55</v>
      </c>
      <c r="R182" s="222">
        <f>Q182*H182</f>
        <v>0.26015</v>
      </c>
      <c r="S182" s="222">
        <v>0</v>
      </c>
      <c r="T182" s="22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4" t="s">
        <v>194</v>
      </c>
      <c r="AT182" s="224" t="s">
        <v>190</v>
      </c>
      <c r="AU182" s="224" t="s">
        <v>86</v>
      </c>
      <c r="AY182" s="16" t="s">
        <v>122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6" t="s">
        <v>84</v>
      </c>
      <c r="BK182" s="225">
        <f>ROUND(I182*H182,2)</f>
        <v>0</v>
      </c>
      <c r="BL182" s="16" t="s">
        <v>176</v>
      </c>
      <c r="BM182" s="224" t="s">
        <v>230</v>
      </c>
    </row>
    <row r="183" spans="1:47" s="2" customFormat="1" ht="12">
      <c r="A183" s="37"/>
      <c r="B183" s="38"/>
      <c r="C183" s="39"/>
      <c r="D183" s="226" t="s">
        <v>134</v>
      </c>
      <c r="E183" s="39"/>
      <c r="F183" s="227" t="s">
        <v>231</v>
      </c>
      <c r="G183" s="39"/>
      <c r="H183" s="39"/>
      <c r="I183" s="228"/>
      <c r="J183" s="39"/>
      <c r="K183" s="39"/>
      <c r="L183" s="43"/>
      <c r="M183" s="229"/>
      <c r="N183" s="230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134</v>
      </c>
      <c r="AU183" s="16" t="s">
        <v>86</v>
      </c>
    </row>
    <row r="184" spans="1:51" s="13" customFormat="1" ht="12">
      <c r="A184" s="13"/>
      <c r="B184" s="231"/>
      <c r="C184" s="232"/>
      <c r="D184" s="226" t="s">
        <v>136</v>
      </c>
      <c r="E184" s="232"/>
      <c r="F184" s="234" t="s">
        <v>232</v>
      </c>
      <c r="G184" s="232"/>
      <c r="H184" s="235">
        <v>0.473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136</v>
      </c>
      <c r="AU184" s="241" t="s">
        <v>86</v>
      </c>
      <c r="AV184" s="13" t="s">
        <v>86</v>
      </c>
      <c r="AW184" s="13" t="s">
        <v>4</v>
      </c>
      <c r="AX184" s="13" t="s">
        <v>84</v>
      </c>
      <c r="AY184" s="241" t="s">
        <v>122</v>
      </c>
    </row>
    <row r="185" spans="1:65" s="2" customFormat="1" ht="24.15" customHeight="1">
      <c r="A185" s="37"/>
      <c r="B185" s="38"/>
      <c r="C185" s="213" t="s">
        <v>233</v>
      </c>
      <c r="D185" s="213" t="s">
        <v>127</v>
      </c>
      <c r="E185" s="214" t="s">
        <v>234</v>
      </c>
      <c r="F185" s="215" t="s">
        <v>235</v>
      </c>
      <c r="G185" s="216" t="s">
        <v>193</v>
      </c>
      <c r="H185" s="217">
        <v>247.485</v>
      </c>
      <c r="I185" s="218"/>
      <c r="J185" s="219">
        <f>ROUND(I185*H185,2)</f>
        <v>0</v>
      </c>
      <c r="K185" s="215" t="s">
        <v>131</v>
      </c>
      <c r="L185" s="43"/>
      <c r="M185" s="220" t="s">
        <v>1</v>
      </c>
      <c r="N185" s="221" t="s">
        <v>41</v>
      </c>
      <c r="O185" s="90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4" t="s">
        <v>176</v>
      </c>
      <c r="AT185" s="224" t="s">
        <v>127</v>
      </c>
      <c r="AU185" s="224" t="s">
        <v>86</v>
      </c>
      <c r="AY185" s="16" t="s">
        <v>122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6" t="s">
        <v>84</v>
      </c>
      <c r="BK185" s="225">
        <f>ROUND(I185*H185,2)</f>
        <v>0</v>
      </c>
      <c r="BL185" s="16" t="s">
        <v>176</v>
      </c>
      <c r="BM185" s="224" t="s">
        <v>236</v>
      </c>
    </row>
    <row r="186" spans="1:47" s="2" customFormat="1" ht="12">
      <c r="A186" s="37"/>
      <c r="B186" s="38"/>
      <c r="C186" s="39"/>
      <c r="D186" s="226" t="s">
        <v>134</v>
      </c>
      <c r="E186" s="39"/>
      <c r="F186" s="227" t="s">
        <v>237</v>
      </c>
      <c r="G186" s="39"/>
      <c r="H186" s="39"/>
      <c r="I186" s="228"/>
      <c r="J186" s="39"/>
      <c r="K186" s="39"/>
      <c r="L186" s="43"/>
      <c r="M186" s="229"/>
      <c r="N186" s="23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134</v>
      </c>
      <c r="AU186" s="16" t="s">
        <v>86</v>
      </c>
    </row>
    <row r="187" spans="1:51" s="13" customFormat="1" ht="12">
      <c r="A187" s="13"/>
      <c r="B187" s="231"/>
      <c r="C187" s="232"/>
      <c r="D187" s="226" t="s">
        <v>136</v>
      </c>
      <c r="E187" s="233" t="s">
        <v>1</v>
      </c>
      <c r="F187" s="234" t="s">
        <v>238</v>
      </c>
      <c r="G187" s="232"/>
      <c r="H187" s="235">
        <v>289.1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136</v>
      </c>
      <c r="AU187" s="241" t="s">
        <v>86</v>
      </c>
      <c r="AV187" s="13" t="s">
        <v>86</v>
      </c>
      <c r="AW187" s="13" t="s">
        <v>32</v>
      </c>
      <c r="AX187" s="13" t="s">
        <v>76</v>
      </c>
      <c r="AY187" s="241" t="s">
        <v>122</v>
      </c>
    </row>
    <row r="188" spans="1:51" s="13" customFormat="1" ht="12">
      <c r="A188" s="13"/>
      <c r="B188" s="231"/>
      <c r="C188" s="232"/>
      <c r="D188" s="226" t="s">
        <v>136</v>
      </c>
      <c r="E188" s="233" t="s">
        <v>1</v>
      </c>
      <c r="F188" s="234" t="s">
        <v>239</v>
      </c>
      <c r="G188" s="232"/>
      <c r="H188" s="235">
        <v>9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136</v>
      </c>
      <c r="AU188" s="241" t="s">
        <v>86</v>
      </c>
      <c r="AV188" s="13" t="s">
        <v>86</v>
      </c>
      <c r="AW188" s="13" t="s">
        <v>32</v>
      </c>
      <c r="AX188" s="13" t="s">
        <v>76</v>
      </c>
      <c r="AY188" s="241" t="s">
        <v>122</v>
      </c>
    </row>
    <row r="189" spans="1:51" s="13" customFormat="1" ht="12">
      <c r="A189" s="13"/>
      <c r="B189" s="231"/>
      <c r="C189" s="232"/>
      <c r="D189" s="226" t="s">
        <v>136</v>
      </c>
      <c r="E189" s="233" t="s">
        <v>1</v>
      </c>
      <c r="F189" s="234" t="s">
        <v>240</v>
      </c>
      <c r="G189" s="232"/>
      <c r="H189" s="235">
        <v>80.55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136</v>
      </c>
      <c r="AU189" s="241" t="s">
        <v>86</v>
      </c>
      <c r="AV189" s="13" t="s">
        <v>86</v>
      </c>
      <c r="AW189" s="13" t="s">
        <v>32</v>
      </c>
      <c r="AX189" s="13" t="s">
        <v>76</v>
      </c>
      <c r="AY189" s="241" t="s">
        <v>122</v>
      </c>
    </row>
    <row r="190" spans="1:51" s="13" customFormat="1" ht="12">
      <c r="A190" s="13"/>
      <c r="B190" s="231"/>
      <c r="C190" s="232"/>
      <c r="D190" s="226" t="s">
        <v>136</v>
      </c>
      <c r="E190" s="233" t="s">
        <v>1</v>
      </c>
      <c r="F190" s="234" t="s">
        <v>241</v>
      </c>
      <c r="G190" s="232"/>
      <c r="H190" s="235">
        <v>12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136</v>
      </c>
      <c r="AU190" s="241" t="s">
        <v>86</v>
      </c>
      <c r="AV190" s="13" t="s">
        <v>86</v>
      </c>
      <c r="AW190" s="13" t="s">
        <v>32</v>
      </c>
      <c r="AX190" s="13" t="s">
        <v>76</v>
      </c>
      <c r="AY190" s="241" t="s">
        <v>122</v>
      </c>
    </row>
    <row r="191" spans="1:51" s="13" customFormat="1" ht="12">
      <c r="A191" s="13"/>
      <c r="B191" s="231"/>
      <c r="C191" s="232"/>
      <c r="D191" s="226" t="s">
        <v>136</v>
      </c>
      <c r="E191" s="233" t="s">
        <v>1</v>
      </c>
      <c r="F191" s="234" t="s">
        <v>242</v>
      </c>
      <c r="G191" s="232"/>
      <c r="H191" s="235">
        <v>9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136</v>
      </c>
      <c r="AU191" s="241" t="s">
        <v>86</v>
      </c>
      <c r="AV191" s="13" t="s">
        <v>86</v>
      </c>
      <c r="AW191" s="13" t="s">
        <v>32</v>
      </c>
      <c r="AX191" s="13" t="s">
        <v>76</v>
      </c>
      <c r="AY191" s="241" t="s">
        <v>122</v>
      </c>
    </row>
    <row r="192" spans="1:51" s="13" customFormat="1" ht="12">
      <c r="A192" s="13"/>
      <c r="B192" s="231"/>
      <c r="C192" s="232"/>
      <c r="D192" s="226" t="s">
        <v>136</v>
      </c>
      <c r="E192" s="233" t="s">
        <v>1</v>
      </c>
      <c r="F192" s="234" t="s">
        <v>243</v>
      </c>
      <c r="G192" s="232"/>
      <c r="H192" s="235">
        <v>42.5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136</v>
      </c>
      <c r="AU192" s="241" t="s">
        <v>86</v>
      </c>
      <c r="AV192" s="13" t="s">
        <v>86</v>
      </c>
      <c r="AW192" s="13" t="s">
        <v>32</v>
      </c>
      <c r="AX192" s="13" t="s">
        <v>76</v>
      </c>
      <c r="AY192" s="241" t="s">
        <v>122</v>
      </c>
    </row>
    <row r="193" spans="1:51" s="13" customFormat="1" ht="12">
      <c r="A193" s="13"/>
      <c r="B193" s="231"/>
      <c r="C193" s="232"/>
      <c r="D193" s="226" t="s">
        <v>136</v>
      </c>
      <c r="E193" s="233" t="s">
        <v>1</v>
      </c>
      <c r="F193" s="234" t="s">
        <v>244</v>
      </c>
      <c r="G193" s="232"/>
      <c r="H193" s="235">
        <v>-120.69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136</v>
      </c>
      <c r="AU193" s="241" t="s">
        <v>86</v>
      </c>
      <c r="AV193" s="13" t="s">
        <v>86</v>
      </c>
      <c r="AW193" s="13" t="s">
        <v>32</v>
      </c>
      <c r="AX193" s="13" t="s">
        <v>76</v>
      </c>
      <c r="AY193" s="241" t="s">
        <v>122</v>
      </c>
    </row>
    <row r="194" spans="1:51" s="13" customFormat="1" ht="12">
      <c r="A194" s="13"/>
      <c r="B194" s="231"/>
      <c r="C194" s="232"/>
      <c r="D194" s="226" t="s">
        <v>136</v>
      </c>
      <c r="E194" s="233" t="s">
        <v>1</v>
      </c>
      <c r="F194" s="234" t="s">
        <v>245</v>
      </c>
      <c r="G194" s="232"/>
      <c r="H194" s="235">
        <v>-73.975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136</v>
      </c>
      <c r="AU194" s="241" t="s">
        <v>86</v>
      </c>
      <c r="AV194" s="13" t="s">
        <v>86</v>
      </c>
      <c r="AW194" s="13" t="s">
        <v>32</v>
      </c>
      <c r="AX194" s="13" t="s">
        <v>76</v>
      </c>
      <c r="AY194" s="241" t="s">
        <v>122</v>
      </c>
    </row>
    <row r="195" spans="1:51" s="14" customFormat="1" ht="12">
      <c r="A195" s="14"/>
      <c r="B195" s="242"/>
      <c r="C195" s="243"/>
      <c r="D195" s="226" t="s">
        <v>136</v>
      </c>
      <c r="E195" s="244" t="s">
        <v>1</v>
      </c>
      <c r="F195" s="245" t="s">
        <v>140</v>
      </c>
      <c r="G195" s="243"/>
      <c r="H195" s="246">
        <v>247.48500000000004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136</v>
      </c>
      <c r="AU195" s="252" t="s">
        <v>86</v>
      </c>
      <c r="AV195" s="14" t="s">
        <v>132</v>
      </c>
      <c r="AW195" s="14" t="s">
        <v>32</v>
      </c>
      <c r="AX195" s="14" t="s">
        <v>84</v>
      </c>
      <c r="AY195" s="252" t="s">
        <v>122</v>
      </c>
    </row>
    <row r="196" spans="1:65" s="2" customFormat="1" ht="21.75" customHeight="1">
      <c r="A196" s="37"/>
      <c r="B196" s="38"/>
      <c r="C196" s="253" t="s">
        <v>246</v>
      </c>
      <c r="D196" s="253" t="s">
        <v>190</v>
      </c>
      <c r="E196" s="254" t="s">
        <v>247</v>
      </c>
      <c r="F196" s="255" t="s">
        <v>248</v>
      </c>
      <c r="G196" s="256" t="s">
        <v>229</v>
      </c>
      <c r="H196" s="257">
        <v>6.563</v>
      </c>
      <c r="I196" s="258"/>
      <c r="J196" s="259">
        <f>ROUND(I196*H196,2)</f>
        <v>0</v>
      </c>
      <c r="K196" s="255" t="s">
        <v>131</v>
      </c>
      <c r="L196" s="260"/>
      <c r="M196" s="261" t="s">
        <v>1</v>
      </c>
      <c r="N196" s="262" t="s">
        <v>41</v>
      </c>
      <c r="O196" s="90"/>
      <c r="P196" s="222">
        <f>O196*H196</f>
        <v>0</v>
      </c>
      <c r="Q196" s="222">
        <v>0.55</v>
      </c>
      <c r="R196" s="222">
        <f>Q196*H196</f>
        <v>3.6096500000000002</v>
      </c>
      <c r="S196" s="222">
        <v>0</v>
      </c>
      <c r="T196" s="22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4" t="s">
        <v>194</v>
      </c>
      <c r="AT196" s="224" t="s">
        <v>190</v>
      </c>
      <c r="AU196" s="224" t="s">
        <v>86</v>
      </c>
      <c r="AY196" s="16" t="s">
        <v>122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6" t="s">
        <v>84</v>
      </c>
      <c r="BK196" s="225">
        <f>ROUND(I196*H196,2)</f>
        <v>0</v>
      </c>
      <c r="BL196" s="16" t="s">
        <v>176</v>
      </c>
      <c r="BM196" s="224" t="s">
        <v>249</v>
      </c>
    </row>
    <row r="197" spans="1:47" s="2" customFormat="1" ht="12">
      <c r="A197" s="37"/>
      <c r="B197" s="38"/>
      <c r="C197" s="39"/>
      <c r="D197" s="226" t="s">
        <v>134</v>
      </c>
      <c r="E197" s="39"/>
      <c r="F197" s="227" t="s">
        <v>248</v>
      </c>
      <c r="G197" s="39"/>
      <c r="H197" s="39"/>
      <c r="I197" s="228"/>
      <c r="J197" s="39"/>
      <c r="K197" s="39"/>
      <c r="L197" s="43"/>
      <c r="M197" s="229"/>
      <c r="N197" s="230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134</v>
      </c>
      <c r="AU197" s="16" t="s">
        <v>86</v>
      </c>
    </row>
    <row r="198" spans="1:51" s="13" customFormat="1" ht="12">
      <c r="A198" s="13"/>
      <c r="B198" s="231"/>
      <c r="C198" s="232"/>
      <c r="D198" s="226" t="s">
        <v>136</v>
      </c>
      <c r="E198" s="233" t="s">
        <v>1</v>
      </c>
      <c r="F198" s="234" t="s">
        <v>250</v>
      </c>
      <c r="G198" s="232"/>
      <c r="H198" s="235">
        <v>11.459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136</v>
      </c>
      <c r="AU198" s="241" t="s">
        <v>86</v>
      </c>
      <c r="AV198" s="13" t="s">
        <v>86</v>
      </c>
      <c r="AW198" s="13" t="s">
        <v>32</v>
      </c>
      <c r="AX198" s="13" t="s">
        <v>76</v>
      </c>
      <c r="AY198" s="241" t="s">
        <v>122</v>
      </c>
    </row>
    <row r="199" spans="1:51" s="13" customFormat="1" ht="12">
      <c r="A199" s="13"/>
      <c r="B199" s="231"/>
      <c r="C199" s="232"/>
      <c r="D199" s="226" t="s">
        <v>136</v>
      </c>
      <c r="E199" s="233" t="s">
        <v>1</v>
      </c>
      <c r="F199" s="234" t="s">
        <v>251</v>
      </c>
      <c r="G199" s="232"/>
      <c r="H199" s="235">
        <v>-3.295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136</v>
      </c>
      <c r="AU199" s="241" t="s">
        <v>86</v>
      </c>
      <c r="AV199" s="13" t="s">
        <v>86</v>
      </c>
      <c r="AW199" s="13" t="s">
        <v>32</v>
      </c>
      <c r="AX199" s="13" t="s">
        <v>76</v>
      </c>
      <c r="AY199" s="241" t="s">
        <v>122</v>
      </c>
    </row>
    <row r="200" spans="1:51" s="13" customFormat="1" ht="12">
      <c r="A200" s="13"/>
      <c r="B200" s="231"/>
      <c r="C200" s="232"/>
      <c r="D200" s="226" t="s">
        <v>136</v>
      </c>
      <c r="E200" s="233" t="s">
        <v>1</v>
      </c>
      <c r="F200" s="234" t="s">
        <v>252</v>
      </c>
      <c r="G200" s="232"/>
      <c r="H200" s="235">
        <v>-1.914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136</v>
      </c>
      <c r="AU200" s="241" t="s">
        <v>86</v>
      </c>
      <c r="AV200" s="13" t="s">
        <v>86</v>
      </c>
      <c r="AW200" s="13" t="s">
        <v>32</v>
      </c>
      <c r="AX200" s="13" t="s">
        <v>76</v>
      </c>
      <c r="AY200" s="241" t="s">
        <v>122</v>
      </c>
    </row>
    <row r="201" spans="1:51" s="14" customFormat="1" ht="12">
      <c r="A201" s="14"/>
      <c r="B201" s="242"/>
      <c r="C201" s="243"/>
      <c r="D201" s="226" t="s">
        <v>136</v>
      </c>
      <c r="E201" s="244" t="s">
        <v>1</v>
      </c>
      <c r="F201" s="245" t="s">
        <v>140</v>
      </c>
      <c r="G201" s="243"/>
      <c r="H201" s="246">
        <v>6.25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136</v>
      </c>
      <c r="AU201" s="252" t="s">
        <v>86</v>
      </c>
      <c r="AV201" s="14" t="s">
        <v>132</v>
      </c>
      <c r="AW201" s="14" t="s">
        <v>32</v>
      </c>
      <c r="AX201" s="14" t="s">
        <v>84</v>
      </c>
      <c r="AY201" s="252" t="s">
        <v>122</v>
      </c>
    </row>
    <row r="202" spans="1:51" s="13" customFormat="1" ht="12">
      <c r="A202" s="13"/>
      <c r="B202" s="231"/>
      <c r="C202" s="232"/>
      <c r="D202" s="226" t="s">
        <v>136</v>
      </c>
      <c r="E202" s="232"/>
      <c r="F202" s="234" t="s">
        <v>253</v>
      </c>
      <c r="G202" s="232"/>
      <c r="H202" s="235">
        <v>6.563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136</v>
      </c>
      <c r="AU202" s="241" t="s">
        <v>86</v>
      </c>
      <c r="AV202" s="13" t="s">
        <v>86</v>
      </c>
      <c r="AW202" s="13" t="s">
        <v>4</v>
      </c>
      <c r="AX202" s="13" t="s">
        <v>84</v>
      </c>
      <c r="AY202" s="241" t="s">
        <v>122</v>
      </c>
    </row>
    <row r="203" spans="1:65" s="2" customFormat="1" ht="24.15" customHeight="1">
      <c r="A203" s="37"/>
      <c r="B203" s="38"/>
      <c r="C203" s="213" t="s">
        <v>254</v>
      </c>
      <c r="D203" s="213" t="s">
        <v>127</v>
      </c>
      <c r="E203" s="214" t="s">
        <v>255</v>
      </c>
      <c r="F203" s="215" t="s">
        <v>256</v>
      </c>
      <c r="G203" s="216" t="s">
        <v>193</v>
      </c>
      <c r="H203" s="217">
        <v>109.1</v>
      </c>
      <c r="I203" s="218"/>
      <c r="J203" s="219">
        <f>ROUND(I203*H203,2)</f>
        <v>0</v>
      </c>
      <c r="K203" s="215" t="s">
        <v>131</v>
      </c>
      <c r="L203" s="43"/>
      <c r="M203" s="220" t="s">
        <v>1</v>
      </c>
      <c r="N203" s="221" t="s">
        <v>41</v>
      </c>
      <c r="O203" s="90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4" t="s">
        <v>176</v>
      </c>
      <c r="AT203" s="224" t="s">
        <v>127</v>
      </c>
      <c r="AU203" s="224" t="s">
        <v>86</v>
      </c>
      <c r="AY203" s="16" t="s">
        <v>122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6" t="s">
        <v>84</v>
      </c>
      <c r="BK203" s="225">
        <f>ROUND(I203*H203,2)</f>
        <v>0</v>
      </c>
      <c r="BL203" s="16" t="s">
        <v>176</v>
      </c>
      <c r="BM203" s="224" t="s">
        <v>257</v>
      </c>
    </row>
    <row r="204" spans="1:47" s="2" customFormat="1" ht="12">
      <c r="A204" s="37"/>
      <c r="B204" s="38"/>
      <c r="C204" s="39"/>
      <c r="D204" s="226" t="s">
        <v>134</v>
      </c>
      <c r="E204" s="39"/>
      <c r="F204" s="227" t="s">
        <v>258</v>
      </c>
      <c r="G204" s="39"/>
      <c r="H204" s="39"/>
      <c r="I204" s="228"/>
      <c r="J204" s="39"/>
      <c r="K204" s="39"/>
      <c r="L204" s="43"/>
      <c r="M204" s="229"/>
      <c r="N204" s="23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134</v>
      </c>
      <c r="AU204" s="16" t="s">
        <v>86</v>
      </c>
    </row>
    <row r="205" spans="1:51" s="13" customFormat="1" ht="12">
      <c r="A205" s="13"/>
      <c r="B205" s="231"/>
      <c r="C205" s="232"/>
      <c r="D205" s="226" t="s">
        <v>136</v>
      </c>
      <c r="E205" s="233" t="s">
        <v>1</v>
      </c>
      <c r="F205" s="234" t="s">
        <v>259</v>
      </c>
      <c r="G205" s="232"/>
      <c r="H205" s="235">
        <v>11.7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136</v>
      </c>
      <c r="AU205" s="241" t="s">
        <v>86</v>
      </c>
      <c r="AV205" s="13" t="s">
        <v>86</v>
      </c>
      <c r="AW205" s="13" t="s">
        <v>32</v>
      </c>
      <c r="AX205" s="13" t="s">
        <v>76</v>
      </c>
      <c r="AY205" s="241" t="s">
        <v>122</v>
      </c>
    </row>
    <row r="206" spans="1:51" s="13" customFormat="1" ht="12">
      <c r="A206" s="13"/>
      <c r="B206" s="231"/>
      <c r="C206" s="232"/>
      <c r="D206" s="226" t="s">
        <v>136</v>
      </c>
      <c r="E206" s="233" t="s">
        <v>1</v>
      </c>
      <c r="F206" s="234" t="s">
        <v>260</v>
      </c>
      <c r="G206" s="232"/>
      <c r="H206" s="235">
        <v>11.4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136</v>
      </c>
      <c r="AU206" s="241" t="s">
        <v>86</v>
      </c>
      <c r="AV206" s="13" t="s">
        <v>86</v>
      </c>
      <c r="AW206" s="13" t="s">
        <v>32</v>
      </c>
      <c r="AX206" s="13" t="s">
        <v>76</v>
      </c>
      <c r="AY206" s="241" t="s">
        <v>122</v>
      </c>
    </row>
    <row r="207" spans="1:51" s="13" customFormat="1" ht="12">
      <c r="A207" s="13"/>
      <c r="B207" s="231"/>
      <c r="C207" s="232"/>
      <c r="D207" s="226" t="s">
        <v>136</v>
      </c>
      <c r="E207" s="233" t="s">
        <v>1</v>
      </c>
      <c r="F207" s="234" t="s">
        <v>261</v>
      </c>
      <c r="G207" s="232"/>
      <c r="H207" s="235">
        <v>80.6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136</v>
      </c>
      <c r="AU207" s="241" t="s">
        <v>86</v>
      </c>
      <c r="AV207" s="13" t="s">
        <v>86</v>
      </c>
      <c r="AW207" s="13" t="s">
        <v>32</v>
      </c>
      <c r="AX207" s="13" t="s">
        <v>76</v>
      </c>
      <c r="AY207" s="241" t="s">
        <v>122</v>
      </c>
    </row>
    <row r="208" spans="1:51" s="13" customFormat="1" ht="12">
      <c r="A208" s="13"/>
      <c r="B208" s="231"/>
      <c r="C208" s="232"/>
      <c r="D208" s="226" t="s">
        <v>136</v>
      </c>
      <c r="E208" s="233" t="s">
        <v>1</v>
      </c>
      <c r="F208" s="234" t="s">
        <v>163</v>
      </c>
      <c r="G208" s="232"/>
      <c r="H208" s="235">
        <v>6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136</v>
      </c>
      <c r="AU208" s="241" t="s">
        <v>86</v>
      </c>
      <c r="AV208" s="13" t="s">
        <v>86</v>
      </c>
      <c r="AW208" s="13" t="s">
        <v>32</v>
      </c>
      <c r="AX208" s="13" t="s">
        <v>76</v>
      </c>
      <c r="AY208" s="241" t="s">
        <v>122</v>
      </c>
    </row>
    <row r="209" spans="1:51" s="13" customFormat="1" ht="12">
      <c r="A209" s="13"/>
      <c r="B209" s="231"/>
      <c r="C209" s="232"/>
      <c r="D209" s="226" t="s">
        <v>136</v>
      </c>
      <c r="E209" s="233" t="s">
        <v>1</v>
      </c>
      <c r="F209" s="234" t="s">
        <v>262</v>
      </c>
      <c r="G209" s="232"/>
      <c r="H209" s="235">
        <v>-0.6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136</v>
      </c>
      <c r="AU209" s="241" t="s">
        <v>86</v>
      </c>
      <c r="AV209" s="13" t="s">
        <v>86</v>
      </c>
      <c r="AW209" s="13" t="s">
        <v>32</v>
      </c>
      <c r="AX209" s="13" t="s">
        <v>76</v>
      </c>
      <c r="AY209" s="241" t="s">
        <v>122</v>
      </c>
    </row>
    <row r="210" spans="1:51" s="14" customFormat="1" ht="12">
      <c r="A210" s="14"/>
      <c r="B210" s="242"/>
      <c r="C210" s="243"/>
      <c r="D210" s="226" t="s">
        <v>136</v>
      </c>
      <c r="E210" s="244" t="s">
        <v>1</v>
      </c>
      <c r="F210" s="245" t="s">
        <v>140</v>
      </c>
      <c r="G210" s="243"/>
      <c r="H210" s="246">
        <v>109.1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136</v>
      </c>
      <c r="AU210" s="252" t="s">
        <v>86</v>
      </c>
      <c r="AV210" s="14" t="s">
        <v>132</v>
      </c>
      <c r="AW210" s="14" t="s">
        <v>32</v>
      </c>
      <c r="AX210" s="14" t="s">
        <v>84</v>
      </c>
      <c r="AY210" s="252" t="s">
        <v>122</v>
      </c>
    </row>
    <row r="211" spans="1:65" s="2" customFormat="1" ht="21.75" customHeight="1">
      <c r="A211" s="37"/>
      <c r="B211" s="38"/>
      <c r="C211" s="253" t="s">
        <v>263</v>
      </c>
      <c r="D211" s="253" t="s">
        <v>190</v>
      </c>
      <c r="E211" s="254" t="s">
        <v>264</v>
      </c>
      <c r="F211" s="255" t="s">
        <v>265</v>
      </c>
      <c r="G211" s="256" t="s">
        <v>229</v>
      </c>
      <c r="H211" s="257">
        <v>5.335</v>
      </c>
      <c r="I211" s="258"/>
      <c r="J211" s="259">
        <f>ROUND(I211*H211,2)</f>
        <v>0</v>
      </c>
      <c r="K211" s="255" t="s">
        <v>131</v>
      </c>
      <c r="L211" s="260"/>
      <c r="M211" s="261" t="s">
        <v>1</v>
      </c>
      <c r="N211" s="262" t="s">
        <v>41</v>
      </c>
      <c r="O211" s="90"/>
      <c r="P211" s="222">
        <f>O211*H211</f>
        <v>0</v>
      </c>
      <c r="Q211" s="222">
        <v>0.55</v>
      </c>
      <c r="R211" s="222">
        <f>Q211*H211</f>
        <v>2.93425</v>
      </c>
      <c r="S211" s="222">
        <v>0</v>
      </c>
      <c r="T211" s="22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4" t="s">
        <v>194</v>
      </c>
      <c r="AT211" s="224" t="s">
        <v>190</v>
      </c>
      <c r="AU211" s="224" t="s">
        <v>86</v>
      </c>
      <c r="AY211" s="16" t="s">
        <v>122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6" t="s">
        <v>84</v>
      </c>
      <c r="BK211" s="225">
        <f>ROUND(I211*H211,2)</f>
        <v>0</v>
      </c>
      <c r="BL211" s="16" t="s">
        <v>176</v>
      </c>
      <c r="BM211" s="224" t="s">
        <v>266</v>
      </c>
    </row>
    <row r="212" spans="1:47" s="2" customFormat="1" ht="12">
      <c r="A212" s="37"/>
      <c r="B212" s="38"/>
      <c r="C212" s="39"/>
      <c r="D212" s="226" t="s">
        <v>134</v>
      </c>
      <c r="E212" s="39"/>
      <c r="F212" s="227" t="s">
        <v>265</v>
      </c>
      <c r="G212" s="39"/>
      <c r="H212" s="39"/>
      <c r="I212" s="228"/>
      <c r="J212" s="39"/>
      <c r="K212" s="39"/>
      <c r="L212" s="43"/>
      <c r="M212" s="229"/>
      <c r="N212" s="230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134</v>
      </c>
      <c r="AU212" s="16" t="s">
        <v>86</v>
      </c>
    </row>
    <row r="213" spans="1:51" s="13" customFormat="1" ht="12">
      <c r="A213" s="13"/>
      <c r="B213" s="231"/>
      <c r="C213" s="232"/>
      <c r="D213" s="226" t="s">
        <v>136</v>
      </c>
      <c r="E213" s="233" t="s">
        <v>1</v>
      </c>
      <c r="F213" s="234" t="s">
        <v>267</v>
      </c>
      <c r="G213" s="232"/>
      <c r="H213" s="235">
        <v>5.099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136</v>
      </c>
      <c r="AU213" s="241" t="s">
        <v>86</v>
      </c>
      <c r="AV213" s="13" t="s">
        <v>86</v>
      </c>
      <c r="AW213" s="13" t="s">
        <v>32</v>
      </c>
      <c r="AX213" s="13" t="s">
        <v>76</v>
      </c>
      <c r="AY213" s="241" t="s">
        <v>122</v>
      </c>
    </row>
    <row r="214" spans="1:51" s="13" customFormat="1" ht="12">
      <c r="A214" s="13"/>
      <c r="B214" s="231"/>
      <c r="C214" s="232"/>
      <c r="D214" s="226" t="s">
        <v>136</v>
      </c>
      <c r="E214" s="233" t="s">
        <v>1</v>
      </c>
      <c r="F214" s="234" t="s">
        <v>268</v>
      </c>
      <c r="G214" s="232"/>
      <c r="H214" s="235">
        <v>-0.018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136</v>
      </c>
      <c r="AU214" s="241" t="s">
        <v>86</v>
      </c>
      <c r="AV214" s="13" t="s">
        <v>86</v>
      </c>
      <c r="AW214" s="13" t="s">
        <v>32</v>
      </c>
      <c r="AX214" s="13" t="s">
        <v>76</v>
      </c>
      <c r="AY214" s="241" t="s">
        <v>122</v>
      </c>
    </row>
    <row r="215" spans="1:51" s="14" customFormat="1" ht="12">
      <c r="A215" s="14"/>
      <c r="B215" s="242"/>
      <c r="C215" s="243"/>
      <c r="D215" s="226" t="s">
        <v>136</v>
      </c>
      <c r="E215" s="244" t="s">
        <v>1</v>
      </c>
      <c r="F215" s="245" t="s">
        <v>140</v>
      </c>
      <c r="G215" s="243"/>
      <c r="H215" s="246">
        <v>5.081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136</v>
      </c>
      <c r="AU215" s="252" t="s">
        <v>86</v>
      </c>
      <c r="AV215" s="14" t="s">
        <v>132</v>
      </c>
      <c r="AW215" s="14" t="s">
        <v>32</v>
      </c>
      <c r="AX215" s="14" t="s">
        <v>84</v>
      </c>
      <c r="AY215" s="252" t="s">
        <v>122</v>
      </c>
    </row>
    <row r="216" spans="1:51" s="13" customFormat="1" ht="12">
      <c r="A216" s="13"/>
      <c r="B216" s="231"/>
      <c r="C216" s="232"/>
      <c r="D216" s="226" t="s">
        <v>136</v>
      </c>
      <c r="E216" s="232"/>
      <c r="F216" s="234" t="s">
        <v>269</v>
      </c>
      <c r="G216" s="232"/>
      <c r="H216" s="235">
        <v>5.335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136</v>
      </c>
      <c r="AU216" s="241" t="s">
        <v>86</v>
      </c>
      <c r="AV216" s="13" t="s">
        <v>86</v>
      </c>
      <c r="AW216" s="13" t="s">
        <v>4</v>
      </c>
      <c r="AX216" s="13" t="s">
        <v>84</v>
      </c>
      <c r="AY216" s="241" t="s">
        <v>122</v>
      </c>
    </row>
    <row r="217" spans="1:65" s="2" customFormat="1" ht="16.5" customHeight="1">
      <c r="A217" s="37"/>
      <c r="B217" s="38"/>
      <c r="C217" s="213" t="s">
        <v>7</v>
      </c>
      <c r="D217" s="213" t="s">
        <v>127</v>
      </c>
      <c r="E217" s="214" t="s">
        <v>270</v>
      </c>
      <c r="F217" s="215" t="s">
        <v>271</v>
      </c>
      <c r="G217" s="216" t="s">
        <v>130</v>
      </c>
      <c r="H217" s="217">
        <v>178</v>
      </c>
      <c r="I217" s="218"/>
      <c r="J217" s="219">
        <f>ROUND(I217*H217,2)</f>
        <v>0</v>
      </c>
      <c r="K217" s="215" t="s">
        <v>131</v>
      </c>
      <c r="L217" s="43"/>
      <c r="M217" s="220" t="s">
        <v>1</v>
      </c>
      <c r="N217" s="221" t="s">
        <v>41</v>
      </c>
      <c r="O217" s="90"/>
      <c r="P217" s="222">
        <f>O217*H217</f>
        <v>0</v>
      </c>
      <c r="Q217" s="222">
        <v>0</v>
      </c>
      <c r="R217" s="222">
        <f>Q217*H217</f>
        <v>0</v>
      </c>
      <c r="S217" s="222">
        <v>0.015</v>
      </c>
      <c r="T217" s="223">
        <f>S217*H217</f>
        <v>2.67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176</v>
      </c>
      <c r="AT217" s="224" t="s">
        <v>127</v>
      </c>
      <c r="AU217" s="224" t="s">
        <v>86</v>
      </c>
      <c r="AY217" s="16" t="s">
        <v>122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84</v>
      </c>
      <c r="BK217" s="225">
        <f>ROUND(I217*H217,2)</f>
        <v>0</v>
      </c>
      <c r="BL217" s="16" t="s">
        <v>176</v>
      </c>
      <c r="BM217" s="224" t="s">
        <v>272</v>
      </c>
    </row>
    <row r="218" spans="1:47" s="2" customFormat="1" ht="12">
      <c r="A218" s="37"/>
      <c r="B218" s="38"/>
      <c r="C218" s="39"/>
      <c r="D218" s="226" t="s">
        <v>134</v>
      </c>
      <c r="E218" s="39"/>
      <c r="F218" s="227" t="s">
        <v>273</v>
      </c>
      <c r="G218" s="39"/>
      <c r="H218" s="39"/>
      <c r="I218" s="228"/>
      <c r="J218" s="39"/>
      <c r="K218" s="39"/>
      <c r="L218" s="43"/>
      <c r="M218" s="229"/>
      <c r="N218" s="230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134</v>
      </c>
      <c r="AU218" s="16" t="s">
        <v>86</v>
      </c>
    </row>
    <row r="219" spans="1:51" s="13" customFormat="1" ht="12">
      <c r="A219" s="13"/>
      <c r="B219" s="231"/>
      <c r="C219" s="232"/>
      <c r="D219" s="226" t="s">
        <v>136</v>
      </c>
      <c r="E219" s="233" t="s">
        <v>1</v>
      </c>
      <c r="F219" s="234" t="s">
        <v>274</v>
      </c>
      <c r="G219" s="232"/>
      <c r="H219" s="235">
        <v>728.434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136</v>
      </c>
      <c r="AU219" s="241" t="s">
        <v>86</v>
      </c>
      <c r="AV219" s="13" t="s">
        <v>86</v>
      </c>
      <c r="AW219" s="13" t="s">
        <v>32</v>
      </c>
      <c r="AX219" s="13" t="s">
        <v>76</v>
      </c>
      <c r="AY219" s="241" t="s">
        <v>122</v>
      </c>
    </row>
    <row r="220" spans="1:51" s="13" customFormat="1" ht="12">
      <c r="A220" s="13"/>
      <c r="B220" s="231"/>
      <c r="C220" s="232"/>
      <c r="D220" s="226" t="s">
        <v>136</v>
      </c>
      <c r="E220" s="233" t="s">
        <v>1</v>
      </c>
      <c r="F220" s="234" t="s">
        <v>275</v>
      </c>
      <c r="G220" s="232"/>
      <c r="H220" s="235">
        <v>86.55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136</v>
      </c>
      <c r="AU220" s="241" t="s">
        <v>86</v>
      </c>
      <c r="AV220" s="13" t="s">
        <v>86</v>
      </c>
      <c r="AW220" s="13" t="s">
        <v>32</v>
      </c>
      <c r="AX220" s="13" t="s">
        <v>76</v>
      </c>
      <c r="AY220" s="241" t="s">
        <v>122</v>
      </c>
    </row>
    <row r="221" spans="1:51" s="13" customFormat="1" ht="12">
      <c r="A221" s="13"/>
      <c r="B221" s="231"/>
      <c r="C221" s="232"/>
      <c r="D221" s="226" t="s">
        <v>136</v>
      </c>
      <c r="E221" s="233" t="s">
        <v>1</v>
      </c>
      <c r="F221" s="234" t="s">
        <v>276</v>
      </c>
      <c r="G221" s="232"/>
      <c r="H221" s="235">
        <v>-99.808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136</v>
      </c>
      <c r="AU221" s="241" t="s">
        <v>86</v>
      </c>
      <c r="AV221" s="13" t="s">
        <v>86</v>
      </c>
      <c r="AW221" s="13" t="s">
        <v>32</v>
      </c>
      <c r="AX221" s="13" t="s">
        <v>76</v>
      </c>
      <c r="AY221" s="241" t="s">
        <v>122</v>
      </c>
    </row>
    <row r="222" spans="1:51" s="13" customFormat="1" ht="12">
      <c r="A222" s="13"/>
      <c r="B222" s="231"/>
      <c r="C222" s="232"/>
      <c r="D222" s="226" t="s">
        <v>136</v>
      </c>
      <c r="E222" s="233" t="s">
        <v>1</v>
      </c>
      <c r="F222" s="234" t="s">
        <v>277</v>
      </c>
      <c r="G222" s="232"/>
      <c r="H222" s="235">
        <v>-537.176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136</v>
      </c>
      <c r="AU222" s="241" t="s">
        <v>86</v>
      </c>
      <c r="AV222" s="13" t="s">
        <v>86</v>
      </c>
      <c r="AW222" s="13" t="s">
        <v>32</v>
      </c>
      <c r="AX222" s="13" t="s">
        <v>76</v>
      </c>
      <c r="AY222" s="241" t="s">
        <v>122</v>
      </c>
    </row>
    <row r="223" spans="1:51" s="14" customFormat="1" ht="12">
      <c r="A223" s="14"/>
      <c r="B223" s="242"/>
      <c r="C223" s="243"/>
      <c r="D223" s="226" t="s">
        <v>136</v>
      </c>
      <c r="E223" s="244" t="s">
        <v>1</v>
      </c>
      <c r="F223" s="245" t="s">
        <v>140</v>
      </c>
      <c r="G223" s="243"/>
      <c r="H223" s="246">
        <v>177.9999999999999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136</v>
      </c>
      <c r="AU223" s="252" t="s">
        <v>86</v>
      </c>
      <c r="AV223" s="14" t="s">
        <v>132</v>
      </c>
      <c r="AW223" s="14" t="s">
        <v>32</v>
      </c>
      <c r="AX223" s="14" t="s">
        <v>84</v>
      </c>
      <c r="AY223" s="252" t="s">
        <v>122</v>
      </c>
    </row>
    <row r="224" spans="1:65" s="2" customFormat="1" ht="24.15" customHeight="1">
      <c r="A224" s="37"/>
      <c r="B224" s="38"/>
      <c r="C224" s="213" t="s">
        <v>278</v>
      </c>
      <c r="D224" s="213" t="s">
        <v>127</v>
      </c>
      <c r="E224" s="214" t="s">
        <v>279</v>
      </c>
      <c r="F224" s="215" t="s">
        <v>280</v>
      </c>
      <c r="G224" s="216" t="s">
        <v>130</v>
      </c>
      <c r="H224" s="217">
        <v>171.985</v>
      </c>
      <c r="I224" s="218"/>
      <c r="J224" s="219">
        <f>ROUND(I224*H224,2)</f>
        <v>0</v>
      </c>
      <c r="K224" s="215" t="s">
        <v>131</v>
      </c>
      <c r="L224" s="43"/>
      <c r="M224" s="220" t="s">
        <v>1</v>
      </c>
      <c r="N224" s="221" t="s">
        <v>41</v>
      </c>
      <c r="O224" s="90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4" t="s">
        <v>176</v>
      </c>
      <c r="AT224" s="224" t="s">
        <v>127</v>
      </c>
      <c r="AU224" s="224" t="s">
        <v>86</v>
      </c>
      <c r="AY224" s="16" t="s">
        <v>122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6" t="s">
        <v>84</v>
      </c>
      <c r="BK224" s="225">
        <f>ROUND(I224*H224,2)</f>
        <v>0</v>
      </c>
      <c r="BL224" s="16" t="s">
        <v>176</v>
      </c>
      <c r="BM224" s="224" t="s">
        <v>281</v>
      </c>
    </row>
    <row r="225" spans="1:47" s="2" customFormat="1" ht="12">
      <c r="A225" s="37"/>
      <c r="B225" s="38"/>
      <c r="C225" s="39"/>
      <c r="D225" s="226" t="s">
        <v>134</v>
      </c>
      <c r="E225" s="39"/>
      <c r="F225" s="227" t="s">
        <v>282</v>
      </c>
      <c r="G225" s="39"/>
      <c r="H225" s="39"/>
      <c r="I225" s="228"/>
      <c r="J225" s="39"/>
      <c r="K225" s="39"/>
      <c r="L225" s="43"/>
      <c r="M225" s="229"/>
      <c r="N225" s="230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134</v>
      </c>
      <c r="AU225" s="16" t="s">
        <v>86</v>
      </c>
    </row>
    <row r="226" spans="1:51" s="13" customFormat="1" ht="12">
      <c r="A226" s="13"/>
      <c r="B226" s="231"/>
      <c r="C226" s="232"/>
      <c r="D226" s="226" t="s">
        <v>136</v>
      </c>
      <c r="E226" s="233" t="s">
        <v>1</v>
      </c>
      <c r="F226" s="234" t="s">
        <v>283</v>
      </c>
      <c r="G226" s="232"/>
      <c r="H226" s="235">
        <v>846.053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136</v>
      </c>
      <c r="AU226" s="241" t="s">
        <v>86</v>
      </c>
      <c r="AV226" s="13" t="s">
        <v>86</v>
      </c>
      <c r="AW226" s="13" t="s">
        <v>32</v>
      </c>
      <c r="AX226" s="13" t="s">
        <v>76</v>
      </c>
      <c r="AY226" s="241" t="s">
        <v>122</v>
      </c>
    </row>
    <row r="227" spans="1:51" s="13" customFormat="1" ht="12">
      <c r="A227" s="13"/>
      <c r="B227" s="231"/>
      <c r="C227" s="232"/>
      <c r="D227" s="226" t="s">
        <v>136</v>
      </c>
      <c r="E227" s="233" t="s">
        <v>1</v>
      </c>
      <c r="F227" s="234" t="s">
        <v>284</v>
      </c>
      <c r="G227" s="232"/>
      <c r="H227" s="235">
        <v>-113.068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136</v>
      </c>
      <c r="AU227" s="241" t="s">
        <v>86</v>
      </c>
      <c r="AV227" s="13" t="s">
        <v>86</v>
      </c>
      <c r="AW227" s="13" t="s">
        <v>32</v>
      </c>
      <c r="AX227" s="13" t="s">
        <v>76</v>
      </c>
      <c r="AY227" s="241" t="s">
        <v>122</v>
      </c>
    </row>
    <row r="228" spans="1:51" s="13" customFormat="1" ht="12">
      <c r="A228" s="13"/>
      <c r="B228" s="231"/>
      <c r="C228" s="232"/>
      <c r="D228" s="226" t="s">
        <v>136</v>
      </c>
      <c r="E228" s="233" t="s">
        <v>1</v>
      </c>
      <c r="F228" s="234" t="s">
        <v>285</v>
      </c>
      <c r="G228" s="232"/>
      <c r="H228" s="235">
        <v>-561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136</v>
      </c>
      <c r="AU228" s="241" t="s">
        <v>86</v>
      </c>
      <c r="AV228" s="13" t="s">
        <v>86</v>
      </c>
      <c r="AW228" s="13" t="s">
        <v>32</v>
      </c>
      <c r="AX228" s="13" t="s">
        <v>76</v>
      </c>
      <c r="AY228" s="241" t="s">
        <v>122</v>
      </c>
    </row>
    <row r="229" spans="1:51" s="14" customFormat="1" ht="12">
      <c r="A229" s="14"/>
      <c r="B229" s="242"/>
      <c r="C229" s="243"/>
      <c r="D229" s="226" t="s">
        <v>136</v>
      </c>
      <c r="E229" s="244" t="s">
        <v>1</v>
      </c>
      <c r="F229" s="245" t="s">
        <v>140</v>
      </c>
      <c r="G229" s="243"/>
      <c r="H229" s="246">
        <v>171.985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136</v>
      </c>
      <c r="AU229" s="252" t="s">
        <v>86</v>
      </c>
      <c r="AV229" s="14" t="s">
        <v>132</v>
      </c>
      <c r="AW229" s="14" t="s">
        <v>32</v>
      </c>
      <c r="AX229" s="14" t="s">
        <v>84</v>
      </c>
      <c r="AY229" s="252" t="s">
        <v>122</v>
      </c>
    </row>
    <row r="230" spans="1:65" s="2" customFormat="1" ht="21.75" customHeight="1">
      <c r="A230" s="37"/>
      <c r="B230" s="38"/>
      <c r="C230" s="253" t="s">
        <v>286</v>
      </c>
      <c r="D230" s="253" t="s">
        <v>190</v>
      </c>
      <c r="E230" s="254" t="s">
        <v>287</v>
      </c>
      <c r="F230" s="255" t="s">
        <v>288</v>
      </c>
      <c r="G230" s="256" t="s">
        <v>229</v>
      </c>
      <c r="H230" s="257">
        <v>1.201</v>
      </c>
      <c r="I230" s="258"/>
      <c r="J230" s="259">
        <f>ROUND(I230*H230,2)</f>
        <v>0</v>
      </c>
      <c r="K230" s="255" t="s">
        <v>131</v>
      </c>
      <c r="L230" s="260"/>
      <c r="M230" s="261" t="s">
        <v>1</v>
      </c>
      <c r="N230" s="262" t="s">
        <v>41</v>
      </c>
      <c r="O230" s="90"/>
      <c r="P230" s="222">
        <f>O230*H230</f>
        <v>0</v>
      </c>
      <c r="Q230" s="222">
        <v>0.55</v>
      </c>
      <c r="R230" s="222">
        <f>Q230*H230</f>
        <v>0.6605500000000001</v>
      </c>
      <c r="S230" s="222">
        <v>0</v>
      </c>
      <c r="T230" s="22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4" t="s">
        <v>194</v>
      </c>
      <c r="AT230" s="224" t="s">
        <v>190</v>
      </c>
      <c r="AU230" s="224" t="s">
        <v>86</v>
      </c>
      <c r="AY230" s="16" t="s">
        <v>122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6" t="s">
        <v>84</v>
      </c>
      <c r="BK230" s="225">
        <f>ROUND(I230*H230,2)</f>
        <v>0</v>
      </c>
      <c r="BL230" s="16" t="s">
        <v>176</v>
      </c>
      <c r="BM230" s="224" t="s">
        <v>289</v>
      </c>
    </row>
    <row r="231" spans="1:47" s="2" customFormat="1" ht="12">
      <c r="A231" s="37"/>
      <c r="B231" s="38"/>
      <c r="C231" s="39"/>
      <c r="D231" s="226" t="s">
        <v>134</v>
      </c>
      <c r="E231" s="39"/>
      <c r="F231" s="227" t="s">
        <v>290</v>
      </c>
      <c r="G231" s="39"/>
      <c r="H231" s="39"/>
      <c r="I231" s="228"/>
      <c r="J231" s="39"/>
      <c r="K231" s="39"/>
      <c r="L231" s="43"/>
      <c r="M231" s="229"/>
      <c r="N231" s="230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134</v>
      </c>
      <c r="AU231" s="16" t="s">
        <v>86</v>
      </c>
    </row>
    <row r="232" spans="1:51" s="13" customFormat="1" ht="12">
      <c r="A232" s="13"/>
      <c r="B232" s="231"/>
      <c r="C232" s="232"/>
      <c r="D232" s="226" t="s">
        <v>136</v>
      </c>
      <c r="E232" s="233" t="s">
        <v>1</v>
      </c>
      <c r="F232" s="234" t="s">
        <v>291</v>
      </c>
      <c r="G232" s="232"/>
      <c r="H232" s="235">
        <v>12.182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136</v>
      </c>
      <c r="AU232" s="241" t="s">
        <v>86</v>
      </c>
      <c r="AV232" s="13" t="s">
        <v>86</v>
      </c>
      <c r="AW232" s="13" t="s">
        <v>32</v>
      </c>
      <c r="AX232" s="13" t="s">
        <v>76</v>
      </c>
      <c r="AY232" s="241" t="s">
        <v>122</v>
      </c>
    </row>
    <row r="233" spans="1:51" s="13" customFormat="1" ht="12">
      <c r="A233" s="13"/>
      <c r="B233" s="231"/>
      <c r="C233" s="232"/>
      <c r="D233" s="226" t="s">
        <v>136</v>
      </c>
      <c r="E233" s="233" t="s">
        <v>1</v>
      </c>
      <c r="F233" s="234" t="s">
        <v>292</v>
      </c>
      <c r="G233" s="232"/>
      <c r="H233" s="235">
        <v>-1.708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136</v>
      </c>
      <c r="AU233" s="241" t="s">
        <v>86</v>
      </c>
      <c r="AV233" s="13" t="s">
        <v>86</v>
      </c>
      <c r="AW233" s="13" t="s">
        <v>32</v>
      </c>
      <c r="AX233" s="13" t="s">
        <v>76</v>
      </c>
      <c r="AY233" s="241" t="s">
        <v>122</v>
      </c>
    </row>
    <row r="234" spans="1:51" s="13" customFormat="1" ht="12">
      <c r="A234" s="13"/>
      <c r="B234" s="231"/>
      <c r="C234" s="232"/>
      <c r="D234" s="226" t="s">
        <v>136</v>
      </c>
      <c r="E234" s="233" t="s">
        <v>1</v>
      </c>
      <c r="F234" s="234" t="s">
        <v>293</v>
      </c>
      <c r="G234" s="232"/>
      <c r="H234" s="235">
        <v>-9.33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136</v>
      </c>
      <c r="AU234" s="241" t="s">
        <v>86</v>
      </c>
      <c r="AV234" s="13" t="s">
        <v>86</v>
      </c>
      <c r="AW234" s="13" t="s">
        <v>32</v>
      </c>
      <c r="AX234" s="13" t="s">
        <v>76</v>
      </c>
      <c r="AY234" s="241" t="s">
        <v>122</v>
      </c>
    </row>
    <row r="235" spans="1:51" s="14" customFormat="1" ht="12">
      <c r="A235" s="14"/>
      <c r="B235" s="242"/>
      <c r="C235" s="243"/>
      <c r="D235" s="226" t="s">
        <v>136</v>
      </c>
      <c r="E235" s="244" t="s">
        <v>1</v>
      </c>
      <c r="F235" s="245" t="s">
        <v>140</v>
      </c>
      <c r="G235" s="243"/>
      <c r="H235" s="246">
        <v>1.1440000000000001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136</v>
      </c>
      <c r="AU235" s="252" t="s">
        <v>86</v>
      </c>
      <c r="AV235" s="14" t="s">
        <v>132</v>
      </c>
      <c r="AW235" s="14" t="s">
        <v>32</v>
      </c>
      <c r="AX235" s="14" t="s">
        <v>84</v>
      </c>
      <c r="AY235" s="252" t="s">
        <v>122</v>
      </c>
    </row>
    <row r="236" spans="1:51" s="13" customFormat="1" ht="12">
      <c r="A236" s="13"/>
      <c r="B236" s="231"/>
      <c r="C236" s="232"/>
      <c r="D236" s="226" t="s">
        <v>136</v>
      </c>
      <c r="E236" s="232"/>
      <c r="F236" s="234" t="s">
        <v>294</v>
      </c>
      <c r="G236" s="232"/>
      <c r="H236" s="235">
        <v>1.201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136</v>
      </c>
      <c r="AU236" s="241" t="s">
        <v>86</v>
      </c>
      <c r="AV236" s="13" t="s">
        <v>86</v>
      </c>
      <c r="AW236" s="13" t="s">
        <v>4</v>
      </c>
      <c r="AX236" s="13" t="s">
        <v>84</v>
      </c>
      <c r="AY236" s="241" t="s">
        <v>122</v>
      </c>
    </row>
    <row r="237" spans="1:65" s="2" customFormat="1" ht="24.15" customHeight="1">
      <c r="A237" s="37"/>
      <c r="B237" s="38"/>
      <c r="C237" s="213" t="s">
        <v>295</v>
      </c>
      <c r="D237" s="213" t="s">
        <v>127</v>
      </c>
      <c r="E237" s="214" t="s">
        <v>296</v>
      </c>
      <c r="F237" s="215" t="s">
        <v>297</v>
      </c>
      <c r="G237" s="216" t="s">
        <v>193</v>
      </c>
      <c r="H237" s="217">
        <v>312</v>
      </c>
      <c r="I237" s="218"/>
      <c r="J237" s="219">
        <f>ROUND(I237*H237,2)</f>
        <v>0</v>
      </c>
      <c r="K237" s="215" t="s">
        <v>131</v>
      </c>
      <c r="L237" s="43"/>
      <c r="M237" s="220" t="s">
        <v>1</v>
      </c>
      <c r="N237" s="221" t="s">
        <v>41</v>
      </c>
      <c r="O237" s="90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4" t="s">
        <v>176</v>
      </c>
      <c r="AT237" s="224" t="s">
        <v>127</v>
      </c>
      <c r="AU237" s="224" t="s">
        <v>86</v>
      </c>
      <c r="AY237" s="16" t="s">
        <v>122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6" t="s">
        <v>84</v>
      </c>
      <c r="BK237" s="225">
        <f>ROUND(I237*H237,2)</f>
        <v>0</v>
      </c>
      <c r="BL237" s="16" t="s">
        <v>176</v>
      </c>
      <c r="BM237" s="224" t="s">
        <v>298</v>
      </c>
    </row>
    <row r="238" spans="1:47" s="2" customFormat="1" ht="12">
      <c r="A238" s="37"/>
      <c r="B238" s="38"/>
      <c r="C238" s="39"/>
      <c r="D238" s="226" t="s">
        <v>134</v>
      </c>
      <c r="E238" s="39"/>
      <c r="F238" s="227" t="s">
        <v>299</v>
      </c>
      <c r="G238" s="39"/>
      <c r="H238" s="39"/>
      <c r="I238" s="228"/>
      <c r="J238" s="39"/>
      <c r="K238" s="39"/>
      <c r="L238" s="43"/>
      <c r="M238" s="229"/>
      <c r="N238" s="23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134</v>
      </c>
      <c r="AU238" s="16" t="s">
        <v>86</v>
      </c>
    </row>
    <row r="239" spans="1:51" s="13" customFormat="1" ht="12">
      <c r="A239" s="13"/>
      <c r="B239" s="231"/>
      <c r="C239" s="232"/>
      <c r="D239" s="226" t="s">
        <v>136</v>
      </c>
      <c r="E239" s="233" t="s">
        <v>1</v>
      </c>
      <c r="F239" s="234" t="s">
        <v>300</v>
      </c>
      <c r="G239" s="232"/>
      <c r="H239" s="235">
        <v>880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136</v>
      </c>
      <c r="AU239" s="241" t="s">
        <v>86</v>
      </c>
      <c r="AV239" s="13" t="s">
        <v>86</v>
      </c>
      <c r="AW239" s="13" t="s">
        <v>32</v>
      </c>
      <c r="AX239" s="13" t="s">
        <v>76</v>
      </c>
      <c r="AY239" s="241" t="s">
        <v>122</v>
      </c>
    </row>
    <row r="240" spans="1:51" s="13" customFormat="1" ht="12">
      <c r="A240" s="13"/>
      <c r="B240" s="231"/>
      <c r="C240" s="232"/>
      <c r="D240" s="226" t="s">
        <v>136</v>
      </c>
      <c r="E240" s="233" t="s">
        <v>1</v>
      </c>
      <c r="F240" s="234" t="s">
        <v>301</v>
      </c>
      <c r="G240" s="232"/>
      <c r="H240" s="235">
        <v>-88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136</v>
      </c>
      <c r="AU240" s="241" t="s">
        <v>86</v>
      </c>
      <c r="AV240" s="13" t="s">
        <v>86</v>
      </c>
      <c r="AW240" s="13" t="s">
        <v>32</v>
      </c>
      <c r="AX240" s="13" t="s">
        <v>76</v>
      </c>
      <c r="AY240" s="241" t="s">
        <v>122</v>
      </c>
    </row>
    <row r="241" spans="1:51" s="13" customFormat="1" ht="12">
      <c r="A241" s="13"/>
      <c r="B241" s="231"/>
      <c r="C241" s="232"/>
      <c r="D241" s="226" t="s">
        <v>136</v>
      </c>
      <c r="E241" s="233" t="s">
        <v>1</v>
      </c>
      <c r="F241" s="234" t="s">
        <v>302</v>
      </c>
      <c r="G241" s="232"/>
      <c r="H241" s="235">
        <v>-480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136</v>
      </c>
      <c r="AU241" s="241" t="s">
        <v>86</v>
      </c>
      <c r="AV241" s="13" t="s">
        <v>86</v>
      </c>
      <c r="AW241" s="13" t="s">
        <v>32</v>
      </c>
      <c r="AX241" s="13" t="s">
        <v>76</v>
      </c>
      <c r="AY241" s="241" t="s">
        <v>122</v>
      </c>
    </row>
    <row r="242" spans="1:51" s="14" customFormat="1" ht="12">
      <c r="A242" s="14"/>
      <c r="B242" s="242"/>
      <c r="C242" s="243"/>
      <c r="D242" s="226" t="s">
        <v>136</v>
      </c>
      <c r="E242" s="244" t="s">
        <v>1</v>
      </c>
      <c r="F242" s="245" t="s">
        <v>140</v>
      </c>
      <c r="G242" s="243"/>
      <c r="H242" s="246">
        <v>312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136</v>
      </c>
      <c r="AU242" s="252" t="s">
        <v>86</v>
      </c>
      <c r="AV242" s="14" t="s">
        <v>132</v>
      </c>
      <c r="AW242" s="14" t="s">
        <v>32</v>
      </c>
      <c r="AX242" s="14" t="s">
        <v>84</v>
      </c>
      <c r="AY242" s="252" t="s">
        <v>122</v>
      </c>
    </row>
    <row r="243" spans="1:65" s="2" customFormat="1" ht="21.75" customHeight="1">
      <c r="A243" s="37"/>
      <c r="B243" s="38"/>
      <c r="C243" s="253" t="s">
        <v>303</v>
      </c>
      <c r="D243" s="253" t="s">
        <v>190</v>
      </c>
      <c r="E243" s="254" t="s">
        <v>287</v>
      </c>
      <c r="F243" s="255" t="s">
        <v>288</v>
      </c>
      <c r="G243" s="256" t="s">
        <v>229</v>
      </c>
      <c r="H243" s="257">
        <v>0.65</v>
      </c>
      <c r="I243" s="258"/>
      <c r="J243" s="259">
        <f>ROUND(I243*H243,2)</f>
        <v>0</v>
      </c>
      <c r="K243" s="255" t="s">
        <v>131</v>
      </c>
      <c r="L243" s="260"/>
      <c r="M243" s="261" t="s">
        <v>1</v>
      </c>
      <c r="N243" s="262" t="s">
        <v>41</v>
      </c>
      <c r="O243" s="90"/>
      <c r="P243" s="222">
        <f>O243*H243</f>
        <v>0</v>
      </c>
      <c r="Q243" s="222">
        <v>0.55</v>
      </c>
      <c r="R243" s="222">
        <f>Q243*H243</f>
        <v>0.35750000000000004</v>
      </c>
      <c r="S243" s="222">
        <v>0</v>
      </c>
      <c r="T243" s="22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4" t="s">
        <v>194</v>
      </c>
      <c r="AT243" s="224" t="s">
        <v>190</v>
      </c>
      <c r="AU243" s="224" t="s">
        <v>86</v>
      </c>
      <c r="AY243" s="16" t="s">
        <v>122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6" t="s">
        <v>84</v>
      </c>
      <c r="BK243" s="225">
        <f>ROUND(I243*H243,2)</f>
        <v>0</v>
      </c>
      <c r="BL243" s="16" t="s">
        <v>176</v>
      </c>
      <c r="BM243" s="224" t="s">
        <v>304</v>
      </c>
    </row>
    <row r="244" spans="1:47" s="2" customFormat="1" ht="12">
      <c r="A244" s="37"/>
      <c r="B244" s="38"/>
      <c r="C244" s="39"/>
      <c r="D244" s="226" t="s">
        <v>134</v>
      </c>
      <c r="E244" s="39"/>
      <c r="F244" s="227" t="s">
        <v>290</v>
      </c>
      <c r="G244" s="39"/>
      <c r="H244" s="39"/>
      <c r="I244" s="228"/>
      <c r="J244" s="39"/>
      <c r="K244" s="39"/>
      <c r="L244" s="43"/>
      <c r="M244" s="229"/>
      <c r="N244" s="230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134</v>
      </c>
      <c r="AU244" s="16" t="s">
        <v>86</v>
      </c>
    </row>
    <row r="245" spans="1:51" s="13" customFormat="1" ht="12">
      <c r="A245" s="13"/>
      <c r="B245" s="231"/>
      <c r="C245" s="232"/>
      <c r="D245" s="226" t="s">
        <v>136</v>
      </c>
      <c r="E245" s="233" t="s">
        <v>1</v>
      </c>
      <c r="F245" s="234" t="s">
        <v>305</v>
      </c>
      <c r="G245" s="232"/>
      <c r="H245" s="235">
        <v>2.112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136</v>
      </c>
      <c r="AU245" s="241" t="s">
        <v>86</v>
      </c>
      <c r="AV245" s="13" t="s">
        <v>86</v>
      </c>
      <c r="AW245" s="13" t="s">
        <v>32</v>
      </c>
      <c r="AX245" s="13" t="s">
        <v>76</v>
      </c>
      <c r="AY245" s="241" t="s">
        <v>122</v>
      </c>
    </row>
    <row r="246" spans="1:51" s="13" customFormat="1" ht="12">
      <c r="A246" s="13"/>
      <c r="B246" s="231"/>
      <c r="C246" s="232"/>
      <c r="D246" s="226" t="s">
        <v>136</v>
      </c>
      <c r="E246" s="233" t="s">
        <v>1</v>
      </c>
      <c r="F246" s="234" t="s">
        <v>306</v>
      </c>
      <c r="G246" s="232"/>
      <c r="H246" s="235">
        <v>-0.222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136</v>
      </c>
      <c r="AU246" s="241" t="s">
        <v>86</v>
      </c>
      <c r="AV246" s="13" t="s">
        <v>86</v>
      </c>
      <c r="AW246" s="13" t="s">
        <v>32</v>
      </c>
      <c r="AX246" s="13" t="s">
        <v>76</v>
      </c>
      <c r="AY246" s="241" t="s">
        <v>122</v>
      </c>
    </row>
    <row r="247" spans="1:51" s="13" customFormat="1" ht="12">
      <c r="A247" s="13"/>
      <c r="B247" s="231"/>
      <c r="C247" s="232"/>
      <c r="D247" s="226" t="s">
        <v>136</v>
      </c>
      <c r="E247" s="233" t="s">
        <v>1</v>
      </c>
      <c r="F247" s="234" t="s">
        <v>307</v>
      </c>
      <c r="G247" s="232"/>
      <c r="H247" s="235">
        <v>-1.271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136</v>
      </c>
      <c r="AU247" s="241" t="s">
        <v>86</v>
      </c>
      <c r="AV247" s="13" t="s">
        <v>86</v>
      </c>
      <c r="AW247" s="13" t="s">
        <v>32</v>
      </c>
      <c r="AX247" s="13" t="s">
        <v>76</v>
      </c>
      <c r="AY247" s="241" t="s">
        <v>122</v>
      </c>
    </row>
    <row r="248" spans="1:51" s="14" customFormat="1" ht="12">
      <c r="A248" s="14"/>
      <c r="B248" s="242"/>
      <c r="C248" s="243"/>
      <c r="D248" s="226" t="s">
        <v>136</v>
      </c>
      <c r="E248" s="244" t="s">
        <v>1</v>
      </c>
      <c r="F248" s="245" t="s">
        <v>140</v>
      </c>
      <c r="G248" s="243"/>
      <c r="H248" s="246">
        <v>0.6190000000000002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136</v>
      </c>
      <c r="AU248" s="252" t="s">
        <v>86</v>
      </c>
      <c r="AV248" s="14" t="s">
        <v>132</v>
      </c>
      <c r="AW248" s="14" t="s">
        <v>32</v>
      </c>
      <c r="AX248" s="14" t="s">
        <v>84</v>
      </c>
      <c r="AY248" s="252" t="s">
        <v>122</v>
      </c>
    </row>
    <row r="249" spans="1:51" s="13" customFormat="1" ht="12">
      <c r="A249" s="13"/>
      <c r="B249" s="231"/>
      <c r="C249" s="232"/>
      <c r="D249" s="226" t="s">
        <v>136</v>
      </c>
      <c r="E249" s="232"/>
      <c r="F249" s="234" t="s">
        <v>308</v>
      </c>
      <c r="G249" s="232"/>
      <c r="H249" s="235">
        <v>0.65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136</v>
      </c>
      <c r="AU249" s="241" t="s">
        <v>86</v>
      </c>
      <c r="AV249" s="13" t="s">
        <v>86</v>
      </c>
      <c r="AW249" s="13" t="s">
        <v>4</v>
      </c>
      <c r="AX249" s="13" t="s">
        <v>84</v>
      </c>
      <c r="AY249" s="241" t="s">
        <v>122</v>
      </c>
    </row>
    <row r="250" spans="1:65" s="2" customFormat="1" ht="16.5" customHeight="1">
      <c r="A250" s="37"/>
      <c r="B250" s="38"/>
      <c r="C250" s="213" t="s">
        <v>309</v>
      </c>
      <c r="D250" s="213" t="s">
        <v>127</v>
      </c>
      <c r="E250" s="214" t="s">
        <v>310</v>
      </c>
      <c r="F250" s="215" t="s">
        <v>311</v>
      </c>
      <c r="G250" s="216" t="s">
        <v>193</v>
      </c>
      <c r="H250" s="217">
        <v>216</v>
      </c>
      <c r="I250" s="218"/>
      <c r="J250" s="219">
        <f>ROUND(I250*H250,2)</f>
        <v>0</v>
      </c>
      <c r="K250" s="215" t="s">
        <v>1</v>
      </c>
      <c r="L250" s="43"/>
      <c r="M250" s="220" t="s">
        <v>1</v>
      </c>
      <c r="N250" s="221" t="s">
        <v>41</v>
      </c>
      <c r="O250" s="90"/>
      <c r="P250" s="222">
        <f>O250*H250</f>
        <v>0</v>
      </c>
      <c r="Q250" s="222">
        <v>0</v>
      </c>
      <c r="R250" s="222">
        <f>Q250*H250</f>
        <v>0</v>
      </c>
      <c r="S250" s="222">
        <v>0.014</v>
      </c>
      <c r="T250" s="223">
        <f>S250*H250</f>
        <v>3.024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4" t="s">
        <v>176</v>
      </c>
      <c r="AT250" s="224" t="s">
        <v>127</v>
      </c>
      <c r="AU250" s="224" t="s">
        <v>86</v>
      </c>
      <c r="AY250" s="16" t="s">
        <v>122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6" t="s">
        <v>84</v>
      </c>
      <c r="BK250" s="225">
        <f>ROUND(I250*H250,2)</f>
        <v>0</v>
      </c>
      <c r="BL250" s="16" t="s">
        <v>176</v>
      </c>
      <c r="BM250" s="224" t="s">
        <v>312</v>
      </c>
    </row>
    <row r="251" spans="1:47" s="2" customFormat="1" ht="12">
      <c r="A251" s="37"/>
      <c r="B251" s="38"/>
      <c r="C251" s="39"/>
      <c r="D251" s="226" t="s">
        <v>134</v>
      </c>
      <c r="E251" s="39"/>
      <c r="F251" s="227" t="s">
        <v>311</v>
      </c>
      <c r="G251" s="39"/>
      <c r="H251" s="39"/>
      <c r="I251" s="228"/>
      <c r="J251" s="39"/>
      <c r="K251" s="39"/>
      <c r="L251" s="43"/>
      <c r="M251" s="229"/>
      <c r="N251" s="230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134</v>
      </c>
      <c r="AU251" s="16" t="s">
        <v>86</v>
      </c>
    </row>
    <row r="252" spans="1:51" s="13" customFormat="1" ht="12">
      <c r="A252" s="13"/>
      <c r="B252" s="231"/>
      <c r="C252" s="232"/>
      <c r="D252" s="226" t="s">
        <v>136</v>
      </c>
      <c r="E252" s="233" t="s">
        <v>1</v>
      </c>
      <c r="F252" s="234" t="s">
        <v>313</v>
      </c>
      <c r="G252" s="232"/>
      <c r="H252" s="235">
        <v>196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136</v>
      </c>
      <c r="AU252" s="241" t="s">
        <v>86</v>
      </c>
      <c r="AV252" s="13" t="s">
        <v>86</v>
      </c>
      <c r="AW252" s="13" t="s">
        <v>32</v>
      </c>
      <c r="AX252" s="13" t="s">
        <v>76</v>
      </c>
      <c r="AY252" s="241" t="s">
        <v>122</v>
      </c>
    </row>
    <row r="253" spans="1:51" s="13" customFormat="1" ht="12">
      <c r="A253" s="13"/>
      <c r="B253" s="231"/>
      <c r="C253" s="232"/>
      <c r="D253" s="226" t="s">
        <v>136</v>
      </c>
      <c r="E253" s="233" t="s">
        <v>1</v>
      </c>
      <c r="F253" s="234" t="s">
        <v>314</v>
      </c>
      <c r="G253" s="232"/>
      <c r="H253" s="235">
        <v>20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136</v>
      </c>
      <c r="AU253" s="241" t="s">
        <v>86</v>
      </c>
      <c r="AV253" s="13" t="s">
        <v>86</v>
      </c>
      <c r="AW253" s="13" t="s">
        <v>32</v>
      </c>
      <c r="AX253" s="13" t="s">
        <v>76</v>
      </c>
      <c r="AY253" s="241" t="s">
        <v>122</v>
      </c>
    </row>
    <row r="254" spans="1:51" s="14" customFormat="1" ht="12">
      <c r="A254" s="14"/>
      <c r="B254" s="242"/>
      <c r="C254" s="243"/>
      <c r="D254" s="226" t="s">
        <v>136</v>
      </c>
      <c r="E254" s="244" t="s">
        <v>1</v>
      </c>
      <c r="F254" s="245" t="s">
        <v>140</v>
      </c>
      <c r="G254" s="243"/>
      <c r="H254" s="246">
        <v>216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136</v>
      </c>
      <c r="AU254" s="252" t="s">
        <v>86</v>
      </c>
      <c r="AV254" s="14" t="s">
        <v>132</v>
      </c>
      <c r="AW254" s="14" t="s">
        <v>32</v>
      </c>
      <c r="AX254" s="14" t="s">
        <v>84</v>
      </c>
      <c r="AY254" s="252" t="s">
        <v>122</v>
      </c>
    </row>
    <row r="255" spans="1:65" s="2" customFormat="1" ht="24.15" customHeight="1">
      <c r="A255" s="37"/>
      <c r="B255" s="38"/>
      <c r="C255" s="213" t="s">
        <v>315</v>
      </c>
      <c r="D255" s="213" t="s">
        <v>127</v>
      </c>
      <c r="E255" s="214" t="s">
        <v>316</v>
      </c>
      <c r="F255" s="215" t="s">
        <v>317</v>
      </c>
      <c r="G255" s="216" t="s">
        <v>185</v>
      </c>
      <c r="H255" s="217">
        <v>2</v>
      </c>
      <c r="I255" s="218"/>
      <c r="J255" s="219">
        <f>ROUND(I255*H255,2)</f>
        <v>0</v>
      </c>
      <c r="K255" s="215" t="s">
        <v>1</v>
      </c>
      <c r="L255" s="43"/>
      <c r="M255" s="220" t="s">
        <v>1</v>
      </c>
      <c r="N255" s="221" t="s">
        <v>41</v>
      </c>
      <c r="O255" s="90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4" t="s">
        <v>176</v>
      </c>
      <c r="AT255" s="224" t="s">
        <v>127</v>
      </c>
      <c r="AU255" s="224" t="s">
        <v>86</v>
      </c>
      <c r="AY255" s="16" t="s">
        <v>122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6" t="s">
        <v>84</v>
      </c>
      <c r="BK255" s="225">
        <f>ROUND(I255*H255,2)</f>
        <v>0</v>
      </c>
      <c r="BL255" s="16" t="s">
        <v>176</v>
      </c>
      <c r="BM255" s="224" t="s">
        <v>318</v>
      </c>
    </row>
    <row r="256" spans="1:47" s="2" customFormat="1" ht="12">
      <c r="A256" s="37"/>
      <c r="B256" s="38"/>
      <c r="C256" s="39"/>
      <c r="D256" s="226" t="s">
        <v>134</v>
      </c>
      <c r="E256" s="39"/>
      <c r="F256" s="227" t="s">
        <v>317</v>
      </c>
      <c r="G256" s="39"/>
      <c r="H256" s="39"/>
      <c r="I256" s="228"/>
      <c r="J256" s="39"/>
      <c r="K256" s="39"/>
      <c r="L256" s="43"/>
      <c r="M256" s="229"/>
      <c r="N256" s="230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134</v>
      </c>
      <c r="AU256" s="16" t="s">
        <v>86</v>
      </c>
    </row>
    <row r="257" spans="1:65" s="2" customFormat="1" ht="24.15" customHeight="1">
      <c r="A257" s="37"/>
      <c r="B257" s="38"/>
      <c r="C257" s="213" t="s">
        <v>319</v>
      </c>
      <c r="D257" s="213" t="s">
        <v>127</v>
      </c>
      <c r="E257" s="214" t="s">
        <v>320</v>
      </c>
      <c r="F257" s="215" t="s">
        <v>321</v>
      </c>
      <c r="G257" s="216" t="s">
        <v>185</v>
      </c>
      <c r="H257" s="217">
        <v>2</v>
      </c>
      <c r="I257" s="218"/>
      <c r="J257" s="219">
        <f>ROUND(I257*H257,2)</f>
        <v>0</v>
      </c>
      <c r="K257" s="215" t="s">
        <v>1</v>
      </c>
      <c r="L257" s="43"/>
      <c r="M257" s="220" t="s">
        <v>1</v>
      </c>
      <c r="N257" s="221" t="s">
        <v>41</v>
      </c>
      <c r="O257" s="90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4" t="s">
        <v>176</v>
      </c>
      <c r="AT257" s="224" t="s">
        <v>127</v>
      </c>
      <c r="AU257" s="224" t="s">
        <v>86</v>
      </c>
      <c r="AY257" s="16" t="s">
        <v>122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6" t="s">
        <v>84</v>
      </c>
      <c r="BK257" s="225">
        <f>ROUND(I257*H257,2)</f>
        <v>0</v>
      </c>
      <c r="BL257" s="16" t="s">
        <v>176</v>
      </c>
      <c r="BM257" s="224" t="s">
        <v>322</v>
      </c>
    </row>
    <row r="258" spans="1:47" s="2" customFormat="1" ht="12">
      <c r="A258" s="37"/>
      <c r="B258" s="38"/>
      <c r="C258" s="39"/>
      <c r="D258" s="226" t="s">
        <v>134</v>
      </c>
      <c r="E258" s="39"/>
      <c r="F258" s="227" t="s">
        <v>321</v>
      </c>
      <c r="G258" s="39"/>
      <c r="H258" s="39"/>
      <c r="I258" s="228"/>
      <c r="J258" s="39"/>
      <c r="K258" s="39"/>
      <c r="L258" s="43"/>
      <c r="M258" s="229"/>
      <c r="N258" s="23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134</v>
      </c>
      <c r="AU258" s="16" t="s">
        <v>86</v>
      </c>
    </row>
    <row r="259" spans="1:65" s="2" customFormat="1" ht="24.15" customHeight="1">
      <c r="A259" s="37"/>
      <c r="B259" s="38"/>
      <c r="C259" s="213" t="s">
        <v>323</v>
      </c>
      <c r="D259" s="213" t="s">
        <v>127</v>
      </c>
      <c r="E259" s="214" t="s">
        <v>324</v>
      </c>
      <c r="F259" s="215" t="s">
        <v>325</v>
      </c>
      <c r="G259" s="216" t="s">
        <v>229</v>
      </c>
      <c r="H259" s="217">
        <v>14.222</v>
      </c>
      <c r="I259" s="218"/>
      <c r="J259" s="219">
        <f>ROUND(I259*H259,2)</f>
        <v>0</v>
      </c>
      <c r="K259" s="215" t="s">
        <v>131</v>
      </c>
      <c r="L259" s="43"/>
      <c r="M259" s="220" t="s">
        <v>1</v>
      </c>
      <c r="N259" s="221" t="s">
        <v>41</v>
      </c>
      <c r="O259" s="90"/>
      <c r="P259" s="222">
        <f>O259*H259</f>
        <v>0</v>
      </c>
      <c r="Q259" s="222">
        <v>0.02337</v>
      </c>
      <c r="R259" s="222">
        <f>Q259*H259</f>
        <v>0.33236814</v>
      </c>
      <c r="S259" s="222">
        <v>0</v>
      </c>
      <c r="T259" s="223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4" t="s">
        <v>176</v>
      </c>
      <c r="AT259" s="224" t="s">
        <v>127</v>
      </c>
      <c r="AU259" s="224" t="s">
        <v>86</v>
      </c>
      <c r="AY259" s="16" t="s">
        <v>122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6" t="s">
        <v>84</v>
      </c>
      <c r="BK259" s="225">
        <f>ROUND(I259*H259,2)</f>
        <v>0</v>
      </c>
      <c r="BL259" s="16" t="s">
        <v>176</v>
      </c>
      <c r="BM259" s="224" t="s">
        <v>326</v>
      </c>
    </row>
    <row r="260" spans="1:47" s="2" customFormat="1" ht="12">
      <c r="A260" s="37"/>
      <c r="B260" s="38"/>
      <c r="C260" s="39"/>
      <c r="D260" s="226" t="s">
        <v>134</v>
      </c>
      <c r="E260" s="39"/>
      <c r="F260" s="227" t="s">
        <v>327</v>
      </c>
      <c r="G260" s="39"/>
      <c r="H260" s="39"/>
      <c r="I260" s="228"/>
      <c r="J260" s="39"/>
      <c r="K260" s="39"/>
      <c r="L260" s="43"/>
      <c r="M260" s="229"/>
      <c r="N260" s="230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134</v>
      </c>
      <c r="AU260" s="16" t="s">
        <v>86</v>
      </c>
    </row>
    <row r="261" spans="1:51" s="13" customFormat="1" ht="12">
      <c r="A261" s="13"/>
      <c r="B261" s="231"/>
      <c r="C261" s="232"/>
      <c r="D261" s="226" t="s">
        <v>136</v>
      </c>
      <c r="E261" s="233" t="s">
        <v>1</v>
      </c>
      <c r="F261" s="234" t="s">
        <v>328</v>
      </c>
      <c r="G261" s="232"/>
      <c r="H261" s="235">
        <v>14.222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136</v>
      </c>
      <c r="AU261" s="241" t="s">
        <v>86</v>
      </c>
      <c r="AV261" s="13" t="s">
        <v>86</v>
      </c>
      <c r="AW261" s="13" t="s">
        <v>32</v>
      </c>
      <c r="AX261" s="13" t="s">
        <v>84</v>
      </c>
      <c r="AY261" s="241" t="s">
        <v>122</v>
      </c>
    </row>
    <row r="262" spans="1:65" s="2" customFormat="1" ht="24.15" customHeight="1">
      <c r="A262" s="37"/>
      <c r="B262" s="38"/>
      <c r="C262" s="213" t="s">
        <v>329</v>
      </c>
      <c r="D262" s="213" t="s">
        <v>127</v>
      </c>
      <c r="E262" s="214" t="s">
        <v>330</v>
      </c>
      <c r="F262" s="215" t="s">
        <v>331</v>
      </c>
      <c r="G262" s="216" t="s">
        <v>155</v>
      </c>
      <c r="H262" s="217">
        <v>8.233</v>
      </c>
      <c r="I262" s="218"/>
      <c r="J262" s="219">
        <f>ROUND(I262*H262,2)</f>
        <v>0</v>
      </c>
      <c r="K262" s="215" t="s">
        <v>131</v>
      </c>
      <c r="L262" s="43"/>
      <c r="M262" s="220" t="s">
        <v>1</v>
      </c>
      <c r="N262" s="221" t="s">
        <v>41</v>
      </c>
      <c r="O262" s="90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4" t="s">
        <v>176</v>
      </c>
      <c r="AT262" s="224" t="s">
        <v>127</v>
      </c>
      <c r="AU262" s="224" t="s">
        <v>86</v>
      </c>
      <c r="AY262" s="16" t="s">
        <v>122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6" t="s">
        <v>84</v>
      </c>
      <c r="BK262" s="225">
        <f>ROUND(I262*H262,2)</f>
        <v>0</v>
      </c>
      <c r="BL262" s="16" t="s">
        <v>176</v>
      </c>
      <c r="BM262" s="224" t="s">
        <v>332</v>
      </c>
    </row>
    <row r="263" spans="1:47" s="2" customFormat="1" ht="12">
      <c r="A263" s="37"/>
      <c r="B263" s="38"/>
      <c r="C263" s="39"/>
      <c r="D263" s="226" t="s">
        <v>134</v>
      </c>
      <c r="E263" s="39"/>
      <c r="F263" s="227" t="s">
        <v>333</v>
      </c>
      <c r="G263" s="39"/>
      <c r="H263" s="39"/>
      <c r="I263" s="228"/>
      <c r="J263" s="39"/>
      <c r="K263" s="39"/>
      <c r="L263" s="43"/>
      <c r="M263" s="229"/>
      <c r="N263" s="230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134</v>
      </c>
      <c r="AU263" s="16" t="s">
        <v>86</v>
      </c>
    </row>
    <row r="264" spans="1:63" s="12" customFormat="1" ht="22.8" customHeight="1">
      <c r="A264" s="12"/>
      <c r="B264" s="197"/>
      <c r="C264" s="198"/>
      <c r="D264" s="199" t="s">
        <v>75</v>
      </c>
      <c r="E264" s="211" t="s">
        <v>334</v>
      </c>
      <c r="F264" s="211" t="s">
        <v>335</v>
      </c>
      <c r="G264" s="198"/>
      <c r="H264" s="198"/>
      <c r="I264" s="201"/>
      <c r="J264" s="212">
        <f>BK264</f>
        <v>0</v>
      </c>
      <c r="K264" s="198"/>
      <c r="L264" s="203"/>
      <c r="M264" s="204"/>
      <c r="N264" s="205"/>
      <c r="O264" s="205"/>
      <c r="P264" s="206">
        <f>SUM(P265:P284)</f>
        <v>0</v>
      </c>
      <c r="Q264" s="205"/>
      <c r="R264" s="206">
        <f>SUM(R265:R284)</f>
        <v>0.20620880000000003</v>
      </c>
      <c r="S264" s="205"/>
      <c r="T264" s="207">
        <f>SUM(T265:T284)</f>
        <v>0.107875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8" t="s">
        <v>86</v>
      </c>
      <c r="AT264" s="209" t="s">
        <v>75</v>
      </c>
      <c r="AU264" s="209" t="s">
        <v>84</v>
      </c>
      <c r="AY264" s="208" t="s">
        <v>122</v>
      </c>
      <c r="BK264" s="210">
        <f>SUM(BK265:BK284)</f>
        <v>0</v>
      </c>
    </row>
    <row r="265" spans="1:65" s="2" customFormat="1" ht="16.5" customHeight="1">
      <c r="A265" s="37"/>
      <c r="B265" s="38"/>
      <c r="C265" s="213" t="s">
        <v>336</v>
      </c>
      <c r="D265" s="213" t="s">
        <v>127</v>
      </c>
      <c r="E265" s="214" t="s">
        <v>337</v>
      </c>
      <c r="F265" s="215" t="s">
        <v>338</v>
      </c>
      <c r="G265" s="216" t="s">
        <v>193</v>
      </c>
      <c r="H265" s="217">
        <v>13.75</v>
      </c>
      <c r="I265" s="218"/>
      <c r="J265" s="219">
        <f>ROUND(I265*H265,2)</f>
        <v>0</v>
      </c>
      <c r="K265" s="215" t="s">
        <v>131</v>
      </c>
      <c r="L265" s="43"/>
      <c r="M265" s="220" t="s">
        <v>1</v>
      </c>
      <c r="N265" s="221" t="s">
        <v>41</v>
      </c>
      <c r="O265" s="90"/>
      <c r="P265" s="222">
        <f>O265*H265</f>
        <v>0</v>
      </c>
      <c r="Q265" s="222">
        <v>0</v>
      </c>
      <c r="R265" s="222">
        <f>Q265*H265</f>
        <v>0</v>
      </c>
      <c r="S265" s="222">
        <v>0.0017</v>
      </c>
      <c r="T265" s="223">
        <f>S265*H265</f>
        <v>0.023375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4" t="s">
        <v>176</v>
      </c>
      <c r="AT265" s="224" t="s">
        <v>127</v>
      </c>
      <c r="AU265" s="224" t="s">
        <v>86</v>
      </c>
      <c r="AY265" s="16" t="s">
        <v>122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6" t="s">
        <v>84</v>
      </c>
      <c r="BK265" s="225">
        <f>ROUND(I265*H265,2)</f>
        <v>0</v>
      </c>
      <c r="BL265" s="16" t="s">
        <v>176</v>
      </c>
      <c r="BM265" s="224" t="s">
        <v>339</v>
      </c>
    </row>
    <row r="266" spans="1:47" s="2" customFormat="1" ht="12">
      <c r="A266" s="37"/>
      <c r="B266" s="38"/>
      <c r="C266" s="39"/>
      <c r="D266" s="226" t="s">
        <v>134</v>
      </c>
      <c r="E266" s="39"/>
      <c r="F266" s="227" t="s">
        <v>340</v>
      </c>
      <c r="G266" s="39"/>
      <c r="H266" s="39"/>
      <c r="I266" s="228"/>
      <c r="J266" s="39"/>
      <c r="K266" s="39"/>
      <c r="L266" s="43"/>
      <c r="M266" s="229"/>
      <c r="N266" s="230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134</v>
      </c>
      <c r="AU266" s="16" t="s">
        <v>86</v>
      </c>
    </row>
    <row r="267" spans="1:51" s="13" customFormat="1" ht="12">
      <c r="A267" s="13"/>
      <c r="B267" s="231"/>
      <c r="C267" s="232"/>
      <c r="D267" s="226" t="s">
        <v>136</v>
      </c>
      <c r="E267" s="233" t="s">
        <v>1</v>
      </c>
      <c r="F267" s="234" t="s">
        <v>341</v>
      </c>
      <c r="G267" s="232"/>
      <c r="H267" s="235">
        <v>13.75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136</v>
      </c>
      <c r="AU267" s="241" t="s">
        <v>86</v>
      </c>
      <c r="AV267" s="13" t="s">
        <v>86</v>
      </c>
      <c r="AW267" s="13" t="s">
        <v>32</v>
      </c>
      <c r="AX267" s="13" t="s">
        <v>84</v>
      </c>
      <c r="AY267" s="241" t="s">
        <v>122</v>
      </c>
    </row>
    <row r="268" spans="1:65" s="2" customFormat="1" ht="16.5" customHeight="1">
      <c r="A268" s="37"/>
      <c r="B268" s="38"/>
      <c r="C268" s="213" t="s">
        <v>194</v>
      </c>
      <c r="D268" s="213" t="s">
        <v>127</v>
      </c>
      <c r="E268" s="214" t="s">
        <v>342</v>
      </c>
      <c r="F268" s="215" t="s">
        <v>343</v>
      </c>
      <c r="G268" s="216" t="s">
        <v>193</v>
      </c>
      <c r="H268" s="217">
        <v>32.5</v>
      </c>
      <c r="I268" s="218"/>
      <c r="J268" s="219">
        <f>ROUND(I268*H268,2)</f>
        <v>0</v>
      </c>
      <c r="K268" s="215" t="s">
        <v>131</v>
      </c>
      <c r="L268" s="43"/>
      <c r="M268" s="220" t="s">
        <v>1</v>
      </c>
      <c r="N268" s="221" t="s">
        <v>41</v>
      </c>
      <c r="O268" s="90"/>
      <c r="P268" s="222">
        <f>O268*H268</f>
        <v>0</v>
      </c>
      <c r="Q268" s="222">
        <v>0</v>
      </c>
      <c r="R268" s="222">
        <f>Q268*H268</f>
        <v>0</v>
      </c>
      <c r="S268" s="222">
        <v>0.0026</v>
      </c>
      <c r="T268" s="223">
        <f>S268*H268</f>
        <v>0.08449999999999999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4" t="s">
        <v>176</v>
      </c>
      <c r="AT268" s="224" t="s">
        <v>127</v>
      </c>
      <c r="AU268" s="224" t="s">
        <v>86</v>
      </c>
      <c r="AY268" s="16" t="s">
        <v>122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6" t="s">
        <v>84</v>
      </c>
      <c r="BK268" s="225">
        <f>ROUND(I268*H268,2)</f>
        <v>0</v>
      </c>
      <c r="BL268" s="16" t="s">
        <v>176</v>
      </c>
      <c r="BM268" s="224" t="s">
        <v>344</v>
      </c>
    </row>
    <row r="269" spans="1:47" s="2" customFormat="1" ht="12">
      <c r="A269" s="37"/>
      <c r="B269" s="38"/>
      <c r="C269" s="39"/>
      <c r="D269" s="226" t="s">
        <v>134</v>
      </c>
      <c r="E269" s="39"/>
      <c r="F269" s="227" t="s">
        <v>345</v>
      </c>
      <c r="G269" s="39"/>
      <c r="H269" s="39"/>
      <c r="I269" s="228"/>
      <c r="J269" s="39"/>
      <c r="K269" s="39"/>
      <c r="L269" s="43"/>
      <c r="M269" s="229"/>
      <c r="N269" s="23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134</v>
      </c>
      <c r="AU269" s="16" t="s">
        <v>86</v>
      </c>
    </row>
    <row r="270" spans="1:51" s="13" customFormat="1" ht="12">
      <c r="A270" s="13"/>
      <c r="B270" s="231"/>
      <c r="C270" s="232"/>
      <c r="D270" s="226" t="s">
        <v>136</v>
      </c>
      <c r="E270" s="233" t="s">
        <v>1</v>
      </c>
      <c r="F270" s="234" t="s">
        <v>346</v>
      </c>
      <c r="G270" s="232"/>
      <c r="H270" s="235">
        <v>32.5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136</v>
      </c>
      <c r="AU270" s="241" t="s">
        <v>86</v>
      </c>
      <c r="AV270" s="13" t="s">
        <v>86</v>
      </c>
      <c r="AW270" s="13" t="s">
        <v>32</v>
      </c>
      <c r="AX270" s="13" t="s">
        <v>84</v>
      </c>
      <c r="AY270" s="241" t="s">
        <v>122</v>
      </c>
    </row>
    <row r="271" spans="1:65" s="2" customFormat="1" ht="24.15" customHeight="1">
      <c r="A271" s="37"/>
      <c r="B271" s="38"/>
      <c r="C271" s="213" t="s">
        <v>347</v>
      </c>
      <c r="D271" s="213" t="s">
        <v>127</v>
      </c>
      <c r="E271" s="214" t="s">
        <v>348</v>
      </c>
      <c r="F271" s="215" t="s">
        <v>349</v>
      </c>
      <c r="G271" s="216" t="s">
        <v>193</v>
      </c>
      <c r="H271" s="217">
        <v>52.53</v>
      </c>
      <c r="I271" s="218"/>
      <c r="J271" s="219">
        <f>ROUND(I271*H271,2)</f>
        <v>0</v>
      </c>
      <c r="K271" s="215" t="s">
        <v>131</v>
      </c>
      <c r="L271" s="43"/>
      <c r="M271" s="220" t="s">
        <v>1</v>
      </c>
      <c r="N271" s="221" t="s">
        <v>41</v>
      </c>
      <c r="O271" s="90"/>
      <c r="P271" s="222">
        <f>O271*H271</f>
        <v>0</v>
      </c>
      <c r="Q271" s="222">
        <v>0.00286</v>
      </c>
      <c r="R271" s="222">
        <f>Q271*H271</f>
        <v>0.1502358</v>
      </c>
      <c r="S271" s="222">
        <v>0</v>
      </c>
      <c r="T271" s="22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4" t="s">
        <v>176</v>
      </c>
      <c r="AT271" s="224" t="s">
        <v>127</v>
      </c>
      <c r="AU271" s="224" t="s">
        <v>86</v>
      </c>
      <c r="AY271" s="16" t="s">
        <v>122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6" t="s">
        <v>84</v>
      </c>
      <c r="BK271" s="225">
        <f>ROUND(I271*H271,2)</f>
        <v>0</v>
      </c>
      <c r="BL271" s="16" t="s">
        <v>176</v>
      </c>
      <c r="BM271" s="224" t="s">
        <v>350</v>
      </c>
    </row>
    <row r="272" spans="1:47" s="2" customFormat="1" ht="12">
      <c r="A272" s="37"/>
      <c r="B272" s="38"/>
      <c r="C272" s="39"/>
      <c r="D272" s="226" t="s">
        <v>134</v>
      </c>
      <c r="E272" s="39"/>
      <c r="F272" s="227" t="s">
        <v>351</v>
      </c>
      <c r="G272" s="39"/>
      <c r="H272" s="39"/>
      <c r="I272" s="228"/>
      <c r="J272" s="39"/>
      <c r="K272" s="39"/>
      <c r="L272" s="43"/>
      <c r="M272" s="229"/>
      <c r="N272" s="230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134</v>
      </c>
      <c r="AU272" s="16" t="s">
        <v>86</v>
      </c>
    </row>
    <row r="273" spans="1:51" s="13" customFormat="1" ht="12">
      <c r="A273" s="13"/>
      <c r="B273" s="231"/>
      <c r="C273" s="232"/>
      <c r="D273" s="226" t="s">
        <v>136</v>
      </c>
      <c r="E273" s="233" t="s">
        <v>1</v>
      </c>
      <c r="F273" s="234" t="s">
        <v>352</v>
      </c>
      <c r="G273" s="232"/>
      <c r="H273" s="235">
        <v>111.66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136</v>
      </c>
      <c r="AU273" s="241" t="s">
        <v>86</v>
      </c>
      <c r="AV273" s="13" t="s">
        <v>86</v>
      </c>
      <c r="AW273" s="13" t="s">
        <v>32</v>
      </c>
      <c r="AX273" s="13" t="s">
        <v>76</v>
      </c>
      <c r="AY273" s="241" t="s">
        <v>122</v>
      </c>
    </row>
    <row r="274" spans="1:51" s="13" customFormat="1" ht="12">
      <c r="A274" s="13"/>
      <c r="B274" s="231"/>
      <c r="C274" s="232"/>
      <c r="D274" s="226" t="s">
        <v>136</v>
      </c>
      <c r="E274" s="233" t="s">
        <v>1</v>
      </c>
      <c r="F274" s="234" t="s">
        <v>353</v>
      </c>
      <c r="G274" s="232"/>
      <c r="H274" s="235">
        <v>-2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136</v>
      </c>
      <c r="AU274" s="241" t="s">
        <v>86</v>
      </c>
      <c r="AV274" s="13" t="s">
        <v>86</v>
      </c>
      <c r="AW274" s="13" t="s">
        <v>32</v>
      </c>
      <c r="AX274" s="13" t="s">
        <v>76</v>
      </c>
      <c r="AY274" s="241" t="s">
        <v>122</v>
      </c>
    </row>
    <row r="275" spans="1:51" s="13" customFormat="1" ht="12">
      <c r="A275" s="13"/>
      <c r="B275" s="231"/>
      <c r="C275" s="232"/>
      <c r="D275" s="226" t="s">
        <v>136</v>
      </c>
      <c r="E275" s="233" t="s">
        <v>1</v>
      </c>
      <c r="F275" s="234" t="s">
        <v>354</v>
      </c>
      <c r="G275" s="232"/>
      <c r="H275" s="235">
        <v>-57.13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136</v>
      </c>
      <c r="AU275" s="241" t="s">
        <v>86</v>
      </c>
      <c r="AV275" s="13" t="s">
        <v>86</v>
      </c>
      <c r="AW275" s="13" t="s">
        <v>32</v>
      </c>
      <c r="AX275" s="13" t="s">
        <v>76</v>
      </c>
      <c r="AY275" s="241" t="s">
        <v>122</v>
      </c>
    </row>
    <row r="276" spans="1:51" s="14" customFormat="1" ht="12">
      <c r="A276" s="14"/>
      <c r="B276" s="242"/>
      <c r="C276" s="243"/>
      <c r="D276" s="226" t="s">
        <v>136</v>
      </c>
      <c r="E276" s="244" t="s">
        <v>1</v>
      </c>
      <c r="F276" s="245" t="s">
        <v>140</v>
      </c>
      <c r="G276" s="243"/>
      <c r="H276" s="246">
        <v>52.529999999999994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136</v>
      </c>
      <c r="AU276" s="252" t="s">
        <v>86</v>
      </c>
      <c r="AV276" s="14" t="s">
        <v>132</v>
      </c>
      <c r="AW276" s="14" t="s">
        <v>32</v>
      </c>
      <c r="AX276" s="14" t="s">
        <v>84</v>
      </c>
      <c r="AY276" s="252" t="s">
        <v>122</v>
      </c>
    </row>
    <row r="277" spans="1:65" s="2" customFormat="1" ht="24.15" customHeight="1">
      <c r="A277" s="37"/>
      <c r="B277" s="38"/>
      <c r="C277" s="213" t="s">
        <v>355</v>
      </c>
      <c r="D277" s="213" t="s">
        <v>127</v>
      </c>
      <c r="E277" s="214" t="s">
        <v>356</v>
      </c>
      <c r="F277" s="215" t="s">
        <v>357</v>
      </c>
      <c r="G277" s="216" t="s">
        <v>193</v>
      </c>
      <c r="H277" s="217">
        <v>25.1</v>
      </c>
      <c r="I277" s="218"/>
      <c r="J277" s="219">
        <f>ROUND(I277*H277,2)</f>
        <v>0</v>
      </c>
      <c r="K277" s="215" t="s">
        <v>131</v>
      </c>
      <c r="L277" s="43"/>
      <c r="M277" s="220" t="s">
        <v>1</v>
      </c>
      <c r="N277" s="221" t="s">
        <v>41</v>
      </c>
      <c r="O277" s="90"/>
      <c r="P277" s="222">
        <f>O277*H277</f>
        <v>0</v>
      </c>
      <c r="Q277" s="222">
        <v>0.00223</v>
      </c>
      <c r="R277" s="222">
        <f>Q277*H277</f>
        <v>0.05597300000000001</v>
      </c>
      <c r="S277" s="222">
        <v>0</v>
      </c>
      <c r="T277" s="223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4" t="s">
        <v>176</v>
      </c>
      <c r="AT277" s="224" t="s">
        <v>127</v>
      </c>
      <c r="AU277" s="224" t="s">
        <v>86</v>
      </c>
      <c r="AY277" s="16" t="s">
        <v>122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6" t="s">
        <v>84</v>
      </c>
      <c r="BK277" s="225">
        <f>ROUND(I277*H277,2)</f>
        <v>0</v>
      </c>
      <c r="BL277" s="16" t="s">
        <v>176</v>
      </c>
      <c r="BM277" s="224" t="s">
        <v>358</v>
      </c>
    </row>
    <row r="278" spans="1:47" s="2" customFormat="1" ht="12">
      <c r="A278" s="37"/>
      <c r="B278" s="38"/>
      <c r="C278" s="39"/>
      <c r="D278" s="226" t="s">
        <v>134</v>
      </c>
      <c r="E278" s="39"/>
      <c r="F278" s="227" t="s">
        <v>359</v>
      </c>
      <c r="G278" s="39"/>
      <c r="H278" s="39"/>
      <c r="I278" s="228"/>
      <c r="J278" s="39"/>
      <c r="K278" s="39"/>
      <c r="L278" s="43"/>
      <c r="M278" s="229"/>
      <c r="N278" s="230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134</v>
      </c>
      <c r="AU278" s="16" t="s">
        <v>86</v>
      </c>
    </row>
    <row r="279" spans="1:51" s="13" customFormat="1" ht="12">
      <c r="A279" s="13"/>
      <c r="B279" s="231"/>
      <c r="C279" s="232"/>
      <c r="D279" s="226" t="s">
        <v>136</v>
      </c>
      <c r="E279" s="233" t="s">
        <v>1</v>
      </c>
      <c r="F279" s="234" t="s">
        <v>360</v>
      </c>
      <c r="G279" s="232"/>
      <c r="H279" s="235">
        <v>70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136</v>
      </c>
      <c r="AU279" s="241" t="s">
        <v>86</v>
      </c>
      <c r="AV279" s="13" t="s">
        <v>86</v>
      </c>
      <c r="AW279" s="13" t="s">
        <v>32</v>
      </c>
      <c r="AX279" s="13" t="s">
        <v>76</v>
      </c>
      <c r="AY279" s="241" t="s">
        <v>122</v>
      </c>
    </row>
    <row r="280" spans="1:51" s="13" customFormat="1" ht="12">
      <c r="A280" s="13"/>
      <c r="B280" s="231"/>
      <c r="C280" s="232"/>
      <c r="D280" s="226" t="s">
        <v>136</v>
      </c>
      <c r="E280" s="233" t="s">
        <v>1</v>
      </c>
      <c r="F280" s="234" t="s">
        <v>361</v>
      </c>
      <c r="G280" s="232"/>
      <c r="H280" s="235">
        <v>-6.5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136</v>
      </c>
      <c r="AU280" s="241" t="s">
        <v>86</v>
      </c>
      <c r="AV280" s="13" t="s">
        <v>86</v>
      </c>
      <c r="AW280" s="13" t="s">
        <v>32</v>
      </c>
      <c r="AX280" s="13" t="s">
        <v>76</v>
      </c>
      <c r="AY280" s="241" t="s">
        <v>122</v>
      </c>
    </row>
    <row r="281" spans="1:51" s="13" customFormat="1" ht="12">
      <c r="A281" s="13"/>
      <c r="B281" s="231"/>
      <c r="C281" s="232"/>
      <c r="D281" s="226" t="s">
        <v>136</v>
      </c>
      <c r="E281" s="233" t="s">
        <v>1</v>
      </c>
      <c r="F281" s="234" t="s">
        <v>362</v>
      </c>
      <c r="G281" s="232"/>
      <c r="H281" s="235">
        <v>-38.4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136</v>
      </c>
      <c r="AU281" s="241" t="s">
        <v>86</v>
      </c>
      <c r="AV281" s="13" t="s">
        <v>86</v>
      </c>
      <c r="AW281" s="13" t="s">
        <v>32</v>
      </c>
      <c r="AX281" s="13" t="s">
        <v>76</v>
      </c>
      <c r="AY281" s="241" t="s">
        <v>122</v>
      </c>
    </row>
    <row r="282" spans="1:51" s="14" customFormat="1" ht="12">
      <c r="A282" s="14"/>
      <c r="B282" s="242"/>
      <c r="C282" s="243"/>
      <c r="D282" s="226" t="s">
        <v>136</v>
      </c>
      <c r="E282" s="244" t="s">
        <v>1</v>
      </c>
      <c r="F282" s="245" t="s">
        <v>140</v>
      </c>
      <c r="G282" s="243"/>
      <c r="H282" s="246">
        <v>25.1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136</v>
      </c>
      <c r="AU282" s="252" t="s">
        <v>86</v>
      </c>
      <c r="AV282" s="14" t="s">
        <v>132</v>
      </c>
      <c r="AW282" s="14" t="s">
        <v>32</v>
      </c>
      <c r="AX282" s="14" t="s">
        <v>84</v>
      </c>
      <c r="AY282" s="252" t="s">
        <v>122</v>
      </c>
    </row>
    <row r="283" spans="1:65" s="2" customFormat="1" ht="24.15" customHeight="1">
      <c r="A283" s="37"/>
      <c r="B283" s="38"/>
      <c r="C283" s="213" t="s">
        <v>363</v>
      </c>
      <c r="D283" s="213" t="s">
        <v>127</v>
      </c>
      <c r="E283" s="214" t="s">
        <v>364</v>
      </c>
      <c r="F283" s="215" t="s">
        <v>365</v>
      </c>
      <c r="G283" s="216" t="s">
        <v>155</v>
      </c>
      <c r="H283" s="217">
        <v>0.206</v>
      </c>
      <c r="I283" s="218"/>
      <c r="J283" s="219">
        <f>ROUND(I283*H283,2)</f>
        <v>0</v>
      </c>
      <c r="K283" s="215" t="s">
        <v>131</v>
      </c>
      <c r="L283" s="43"/>
      <c r="M283" s="220" t="s">
        <v>1</v>
      </c>
      <c r="N283" s="221" t="s">
        <v>41</v>
      </c>
      <c r="O283" s="90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4" t="s">
        <v>176</v>
      </c>
      <c r="AT283" s="224" t="s">
        <v>127</v>
      </c>
      <c r="AU283" s="224" t="s">
        <v>86</v>
      </c>
      <c r="AY283" s="16" t="s">
        <v>122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6" t="s">
        <v>84</v>
      </c>
      <c r="BK283" s="225">
        <f>ROUND(I283*H283,2)</f>
        <v>0</v>
      </c>
      <c r="BL283" s="16" t="s">
        <v>176</v>
      </c>
      <c r="BM283" s="224" t="s">
        <v>366</v>
      </c>
    </row>
    <row r="284" spans="1:47" s="2" customFormat="1" ht="12">
      <c r="A284" s="37"/>
      <c r="B284" s="38"/>
      <c r="C284" s="39"/>
      <c r="D284" s="226" t="s">
        <v>134</v>
      </c>
      <c r="E284" s="39"/>
      <c r="F284" s="227" t="s">
        <v>367</v>
      </c>
      <c r="G284" s="39"/>
      <c r="H284" s="39"/>
      <c r="I284" s="228"/>
      <c r="J284" s="39"/>
      <c r="K284" s="39"/>
      <c r="L284" s="43"/>
      <c r="M284" s="229"/>
      <c r="N284" s="230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134</v>
      </c>
      <c r="AU284" s="16" t="s">
        <v>86</v>
      </c>
    </row>
    <row r="285" spans="1:63" s="12" customFormat="1" ht="22.8" customHeight="1">
      <c r="A285" s="12"/>
      <c r="B285" s="197"/>
      <c r="C285" s="198"/>
      <c r="D285" s="199" t="s">
        <v>75</v>
      </c>
      <c r="E285" s="211" t="s">
        <v>368</v>
      </c>
      <c r="F285" s="211" t="s">
        <v>369</v>
      </c>
      <c r="G285" s="198"/>
      <c r="H285" s="198"/>
      <c r="I285" s="201"/>
      <c r="J285" s="212">
        <f>BK285</f>
        <v>0</v>
      </c>
      <c r="K285" s="198"/>
      <c r="L285" s="203"/>
      <c r="M285" s="204"/>
      <c r="N285" s="205"/>
      <c r="O285" s="205"/>
      <c r="P285" s="206">
        <f>SUM(P286:P323)</f>
        <v>0</v>
      </c>
      <c r="Q285" s="205"/>
      <c r="R285" s="206">
        <f>SUM(R286:R323)</f>
        <v>11.543092150000001</v>
      </c>
      <c r="S285" s="205"/>
      <c r="T285" s="207">
        <f>SUM(T286:T323)</f>
        <v>0.021766419999999998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8" t="s">
        <v>86</v>
      </c>
      <c r="AT285" s="209" t="s">
        <v>75</v>
      </c>
      <c r="AU285" s="209" t="s">
        <v>84</v>
      </c>
      <c r="AY285" s="208" t="s">
        <v>122</v>
      </c>
      <c r="BK285" s="210">
        <f>SUM(BK286:BK323)</f>
        <v>0</v>
      </c>
    </row>
    <row r="286" spans="1:65" s="2" customFormat="1" ht="24.15" customHeight="1">
      <c r="A286" s="37"/>
      <c r="B286" s="38"/>
      <c r="C286" s="213" t="s">
        <v>370</v>
      </c>
      <c r="D286" s="213" t="s">
        <v>127</v>
      </c>
      <c r="E286" s="214" t="s">
        <v>371</v>
      </c>
      <c r="F286" s="215" t="s">
        <v>372</v>
      </c>
      <c r="G286" s="216" t="s">
        <v>130</v>
      </c>
      <c r="H286" s="217">
        <v>166.471</v>
      </c>
      <c r="I286" s="218"/>
      <c r="J286" s="219">
        <f>ROUND(I286*H286,2)</f>
        <v>0</v>
      </c>
      <c r="K286" s="215" t="s">
        <v>131</v>
      </c>
      <c r="L286" s="43"/>
      <c r="M286" s="220" t="s">
        <v>1</v>
      </c>
      <c r="N286" s="221" t="s">
        <v>41</v>
      </c>
      <c r="O286" s="90"/>
      <c r="P286" s="222">
        <f>O286*H286</f>
        <v>0</v>
      </c>
      <c r="Q286" s="222">
        <v>0.06628</v>
      </c>
      <c r="R286" s="222">
        <f>Q286*H286</f>
        <v>11.033697880000002</v>
      </c>
      <c r="S286" s="222">
        <v>0</v>
      </c>
      <c r="T286" s="223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4" t="s">
        <v>176</v>
      </c>
      <c r="AT286" s="224" t="s">
        <v>127</v>
      </c>
      <c r="AU286" s="224" t="s">
        <v>86</v>
      </c>
      <c r="AY286" s="16" t="s">
        <v>122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6" t="s">
        <v>84</v>
      </c>
      <c r="BK286" s="225">
        <f>ROUND(I286*H286,2)</f>
        <v>0</v>
      </c>
      <c r="BL286" s="16" t="s">
        <v>176</v>
      </c>
      <c r="BM286" s="224" t="s">
        <v>373</v>
      </c>
    </row>
    <row r="287" spans="1:47" s="2" customFormat="1" ht="12">
      <c r="A287" s="37"/>
      <c r="B287" s="38"/>
      <c r="C287" s="39"/>
      <c r="D287" s="226" t="s">
        <v>134</v>
      </c>
      <c r="E287" s="39"/>
      <c r="F287" s="227" t="s">
        <v>374</v>
      </c>
      <c r="G287" s="39"/>
      <c r="H287" s="39"/>
      <c r="I287" s="228"/>
      <c r="J287" s="39"/>
      <c r="K287" s="39"/>
      <c r="L287" s="43"/>
      <c r="M287" s="229"/>
      <c r="N287" s="230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134</v>
      </c>
      <c r="AU287" s="16" t="s">
        <v>86</v>
      </c>
    </row>
    <row r="288" spans="1:51" s="13" customFormat="1" ht="12">
      <c r="A288" s="13"/>
      <c r="B288" s="231"/>
      <c r="C288" s="232"/>
      <c r="D288" s="226" t="s">
        <v>136</v>
      </c>
      <c r="E288" s="233" t="s">
        <v>1</v>
      </c>
      <c r="F288" s="234" t="s">
        <v>375</v>
      </c>
      <c r="G288" s="232"/>
      <c r="H288" s="235">
        <v>822.053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1" t="s">
        <v>136</v>
      </c>
      <c r="AU288" s="241" t="s">
        <v>86</v>
      </c>
      <c r="AV288" s="13" t="s">
        <v>86</v>
      </c>
      <c r="AW288" s="13" t="s">
        <v>32</v>
      </c>
      <c r="AX288" s="13" t="s">
        <v>76</v>
      </c>
      <c r="AY288" s="241" t="s">
        <v>122</v>
      </c>
    </row>
    <row r="289" spans="1:51" s="13" customFormat="1" ht="12">
      <c r="A289" s="13"/>
      <c r="B289" s="231"/>
      <c r="C289" s="232"/>
      <c r="D289" s="226" t="s">
        <v>136</v>
      </c>
      <c r="E289" s="233" t="s">
        <v>1</v>
      </c>
      <c r="F289" s="234" t="s">
        <v>376</v>
      </c>
      <c r="G289" s="232"/>
      <c r="H289" s="235">
        <v>-94.572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136</v>
      </c>
      <c r="AU289" s="241" t="s">
        <v>86</v>
      </c>
      <c r="AV289" s="13" t="s">
        <v>86</v>
      </c>
      <c r="AW289" s="13" t="s">
        <v>32</v>
      </c>
      <c r="AX289" s="13" t="s">
        <v>76</v>
      </c>
      <c r="AY289" s="241" t="s">
        <v>122</v>
      </c>
    </row>
    <row r="290" spans="1:51" s="13" customFormat="1" ht="12">
      <c r="A290" s="13"/>
      <c r="B290" s="231"/>
      <c r="C290" s="232"/>
      <c r="D290" s="226" t="s">
        <v>136</v>
      </c>
      <c r="E290" s="233" t="s">
        <v>1</v>
      </c>
      <c r="F290" s="234" t="s">
        <v>377</v>
      </c>
      <c r="G290" s="232"/>
      <c r="H290" s="235">
        <v>-561.01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136</v>
      </c>
      <c r="AU290" s="241" t="s">
        <v>86</v>
      </c>
      <c r="AV290" s="13" t="s">
        <v>86</v>
      </c>
      <c r="AW290" s="13" t="s">
        <v>32</v>
      </c>
      <c r="AX290" s="13" t="s">
        <v>76</v>
      </c>
      <c r="AY290" s="241" t="s">
        <v>122</v>
      </c>
    </row>
    <row r="291" spans="1:51" s="14" customFormat="1" ht="12">
      <c r="A291" s="14"/>
      <c r="B291" s="242"/>
      <c r="C291" s="243"/>
      <c r="D291" s="226" t="s">
        <v>136</v>
      </c>
      <c r="E291" s="244" t="s">
        <v>1</v>
      </c>
      <c r="F291" s="245" t="s">
        <v>140</v>
      </c>
      <c r="G291" s="243"/>
      <c r="H291" s="246">
        <v>166.471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2" t="s">
        <v>136</v>
      </c>
      <c r="AU291" s="252" t="s">
        <v>86</v>
      </c>
      <c r="AV291" s="14" t="s">
        <v>132</v>
      </c>
      <c r="AW291" s="14" t="s">
        <v>32</v>
      </c>
      <c r="AX291" s="14" t="s">
        <v>84</v>
      </c>
      <c r="AY291" s="252" t="s">
        <v>122</v>
      </c>
    </row>
    <row r="292" spans="1:65" s="2" customFormat="1" ht="33" customHeight="1">
      <c r="A292" s="37"/>
      <c r="B292" s="38"/>
      <c r="C292" s="213" t="s">
        <v>378</v>
      </c>
      <c r="D292" s="213" t="s">
        <v>127</v>
      </c>
      <c r="E292" s="214" t="s">
        <v>379</v>
      </c>
      <c r="F292" s="215" t="s">
        <v>380</v>
      </c>
      <c r="G292" s="216" t="s">
        <v>193</v>
      </c>
      <c r="H292" s="217">
        <v>3</v>
      </c>
      <c r="I292" s="218"/>
      <c r="J292" s="219">
        <f>ROUND(I292*H292,2)</f>
        <v>0</v>
      </c>
      <c r="K292" s="215" t="s">
        <v>131</v>
      </c>
      <c r="L292" s="43"/>
      <c r="M292" s="220" t="s">
        <v>1</v>
      </c>
      <c r="N292" s="221" t="s">
        <v>41</v>
      </c>
      <c r="O292" s="90"/>
      <c r="P292" s="222">
        <f>O292*H292</f>
        <v>0</v>
      </c>
      <c r="Q292" s="222">
        <v>0.00843</v>
      </c>
      <c r="R292" s="222">
        <f>Q292*H292</f>
        <v>0.02529</v>
      </c>
      <c r="S292" s="222">
        <v>0</v>
      </c>
      <c r="T292" s="223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4" t="s">
        <v>176</v>
      </c>
      <c r="AT292" s="224" t="s">
        <v>127</v>
      </c>
      <c r="AU292" s="224" t="s">
        <v>86</v>
      </c>
      <c r="AY292" s="16" t="s">
        <v>122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6" t="s">
        <v>84</v>
      </c>
      <c r="BK292" s="225">
        <f>ROUND(I292*H292,2)</f>
        <v>0</v>
      </c>
      <c r="BL292" s="16" t="s">
        <v>176</v>
      </c>
      <c r="BM292" s="224" t="s">
        <v>381</v>
      </c>
    </row>
    <row r="293" spans="1:47" s="2" customFormat="1" ht="12">
      <c r="A293" s="37"/>
      <c r="B293" s="38"/>
      <c r="C293" s="39"/>
      <c r="D293" s="226" t="s">
        <v>134</v>
      </c>
      <c r="E293" s="39"/>
      <c r="F293" s="227" t="s">
        <v>382</v>
      </c>
      <c r="G293" s="39"/>
      <c r="H293" s="39"/>
      <c r="I293" s="228"/>
      <c r="J293" s="39"/>
      <c r="K293" s="39"/>
      <c r="L293" s="43"/>
      <c r="M293" s="229"/>
      <c r="N293" s="230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134</v>
      </c>
      <c r="AU293" s="16" t="s">
        <v>86</v>
      </c>
    </row>
    <row r="294" spans="1:65" s="2" customFormat="1" ht="24.15" customHeight="1">
      <c r="A294" s="37"/>
      <c r="B294" s="38"/>
      <c r="C294" s="213" t="s">
        <v>383</v>
      </c>
      <c r="D294" s="213" t="s">
        <v>127</v>
      </c>
      <c r="E294" s="214" t="s">
        <v>384</v>
      </c>
      <c r="F294" s="215" t="s">
        <v>385</v>
      </c>
      <c r="G294" s="216" t="s">
        <v>193</v>
      </c>
      <c r="H294" s="217">
        <v>24.41</v>
      </c>
      <c r="I294" s="218"/>
      <c r="J294" s="219">
        <f>ROUND(I294*H294,2)</f>
        <v>0</v>
      </c>
      <c r="K294" s="215" t="s">
        <v>131</v>
      </c>
      <c r="L294" s="43"/>
      <c r="M294" s="220" t="s">
        <v>1</v>
      </c>
      <c r="N294" s="221" t="s">
        <v>41</v>
      </c>
      <c r="O294" s="90"/>
      <c r="P294" s="222">
        <f>O294*H294</f>
        <v>0</v>
      </c>
      <c r="Q294" s="222">
        <v>0.00855</v>
      </c>
      <c r="R294" s="222">
        <f>Q294*H294</f>
        <v>0.20870550000000002</v>
      </c>
      <c r="S294" s="222">
        <v>0</v>
      </c>
      <c r="T294" s="223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4" t="s">
        <v>176</v>
      </c>
      <c r="AT294" s="224" t="s">
        <v>127</v>
      </c>
      <c r="AU294" s="224" t="s">
        <v>86</v>
      </c>
      <c r="AY294" s="16" t="s">
        <v>122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6" t="s">
        <v>84</v>
      </c>
      <c r="BK294" s="225">
        <f>ROUND(I294*H294,2)</f>
        <v>0</v>
      </c>
      <c r="BL294" s="16" t="s">
        <v>176</v>
      </c>
      <c r="BM294" s="224" t="s">
        <v>386</v>
      </c>
    </row>
    <row r="295" spans="1:47" s="2" customFormat="1" ht="12">
      <c r="A295" s="37"/>
      <c r="B295" s="38"/>
      <c r="C295" s="39"/>
      <c r="D295" s="226" t="s">
        <v>134</v>
      </c>
      <c r="E295" s="39"/>
      <c r="F295" s="227" t="s">
        <v>387</v>
      </c>
      <c r="G295" s="39"/>
      <c r="H295" s="39"/>
      <c r="I295" s="228"/>
      <c r="J295" s="39"/>
      <c r="K295" s="39"/>
      <c r="L295" s="43"/>
      <c r="M295" s="229"/>
      <c r="N295" s="230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134</v>
      </c>
      <c r="AU295" s="16" t="s">
        <v>86</v>
      </c>
    </row>
    <row r="296" spans="1:51" s="13" customFormat="1" ht="12">
      <c r="A296" s="13"/>
      <c r="B296" s="231"/>
      <c r="C296" s="232"/>
      <c r="D296" s="226" t="s">
        <v>136</v>
      </c>
      <c r="E296" s="233" t="s">
        <v>1</v>
      </c>
      <c r="F296" s="234" t="s">
        <v>388</v>
      </c>
      <c r="G296" s="232"/>
      <c r="H296" s="235">
        <v>56.78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136</v>
      </c>
      <c r="AU296" s="241" t="s">
        <v>86</v>
      </c>
      <c r="AV296" s="13" t="s">
        <v>86</v>
      </c>
      <c r="AW296" s="13" t="s">
        <v>32</v>
      </c>
      <c r="AX296" s="13" t="s">
        <v>76</v>
      </c>
      <c r="AY296" s="241" t="s">
        <v>122</v>
      </c>
    </row>
    <row r="297" spans="1:51" s="13" customFormat="1" ht="12">
      <c r="A297" s="13"/>
      <c r="B297" s="231"/>
      <c r="C297" s="232"/>
      <c r="D297" s="226" t="s">
        <v>136</v>
      </c>
      <c r="E297" s="233" t="s">
        <v>1</v>
      </c>
      <c r="F297" s="234" t="s">
        <v>389</v>
      </c>
      <c r="G297" s="232"/>
      <c r="H297" s="235">
        <v>-32.37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136</v>
      </c>
      <c r="AU297" s="241" t="s">
        <v>86</v>
      </c>
      <c r="AV297" s="13" t="s">
        <v>86</v>
      </c>
      <c r="AW297" s="13" t="s">
        <v>32</v>
      </c>
      <c r="AX297" s="13" t="s">
        <v>76</v>
      </c>
      <c r="AY297" s="241" t="s">
        <v>122</v>
      </c>
    </row>
    <row r="298" spans="1:51" s="14" customFormat="1" ht="12">
      <c r="A298" s="14"/>
      <c r="B298" s="242"/>
      <c r="C298" s="243"/>
      <c r="D298" s="226" t="s">
        <v>136</v>
      </c>
      <c r="E298" s="244" t="s">
        <v>1</v>
      </c>
      <c r="F298" s="245" t="s">
        <v>140</v>
      </c>
      <c r="G298" s="243"/>
      <c r="H298" s="246">
        <v>24.410000000000004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136</v>
      </c>
      <c r="AU298" s="252" t="s">
        <v>86</v>
      </c>
      <c r="AV298" s="14" t="s">
        <v>132</v>
      </c>
      <c r="AW298" s="14" t="s">
        <v>32</v>
      </c>
      <c r="AX298" s="14" t="s">
        <v>84</v>
      </c>
      <c r="AY298" s="252" t="s">
        <v>122</v>
      </c>
    </row>
    <row r="299" spans="1:65" s="2" customFormat="1" ht="21.75" customHeight="1">
      <c r="A299" s="37"/>
      <c r="B299" s="38"/>
      <c r="C299" s="213" t="s">
        <v>390</v>
      </c>
      <c r="D299" s="213" t="s">
        <v>127</v>
      </c>
      <c r="E299" s="214" t="s">
        <v>391</v>
      </c>
      <c r="F299" s="215" t="s">
        <v>392</v>
      </c>
      <c r="G299" s="216" t="s">
        <v>185</v>
      </c>
      <c r="H299" s="217">
        <v>1128</v>
      </c>
      <c r="I299" s="218"/>
      <c r="J299" s="219">
        <f>ROUND(I299*H299,2)</f>
        <v>0</v>
      </c>
      <c r="K299" s="215" t="s">
        <v>131</v>
      </c>
      <c r="L299" s="43"/>
      <c r="M299" s="220" t="s">
        <v>1</v>
      </c>
      <c r="N299" s="221" t="s">
        <v>41</v>
      </c>
      <c r="O299" s="90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4" t="s">
        <v>176</v>
      </c>
      <c r="AT299" s="224" t="s">
        <v>127</v>
      </c>
      <c r="AU299" s="224" t="s">
        <v>86</v>
      </c>
      <c r="AY299" s="16" t="s">
        <v>122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6" t="s">
        <v>84</v>
      </c>
      <c r="BK299" s="225">
        <f>ROUND(I299*H299,2)</f>
        <v>0</v>
      </c>
      <c r="BL299" s="16" t="s">
        <v>176</v>
      </c>
      <c r="BM299" s="224" t="s">
        <v>393</v>
      </c>
    </row>
    <row r="300" spans="1:47" s="2" customFormat="1" ht="12">
      <c r="A300" s="37"/>
      <c r="B300" s="38"/>
      <c r="C300" s="39"/>
      <c r="D300" s="226" t="s">
        <v>134</v>
      </c>
      <c r="E300" s="39"/>
      <c r="F300" s="227" t="s">
        <v>394</v>
      </c>
      <c r="G300" s="39"/>
      <c r="H300" s="39"/>
      <c r="I300" s="228"/>
      <c r="J300" s="39"/>
      <c r="K300" s="39"/>
      <c r="L300" s="43"/>
      <c r="M300" s="229"/>
      <c r="N300" s="230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134</v>
      </c>
      <c r="AU300" s="16" t="s">
        <v>86</v>
      </c>
    </row>
    <row r="301" spans="1:51" s="13" customFormat="1" ht="12">
      <c r="A301" s="13"/>
      <c r="B301" s="231"/>
      <c r="C301" s="232"/>
      <c r="D301" s="226" t="s">
        <v>136</v>
      </c>
      <c r="E301" s="233" t="s">
        <v>1</v>
      </c>
      <c r="F301" s="234" t="s">
        <v>395</v>
      </c>
      <c r="G301" s="232"/>
      <c r="H301" s="235">
        <v>2466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136</v>
      </c>
      <c r="AU301" s="241" t="s">
        <v>86</v>
      </c>
      <c r="AV301" s="13" t="s">
        <v>86</v>
      </c>
      <c r="AW301" s="13" t="s">
        <v>32</v>
      </c>
      <c r="AX301" s="13" t="s">
        <v>76</v>
      </c>
      <c r="AY301" s="241" t="s">
        <v>122</v>
      </c>
    </row>
    <row r="302" spans="1:51" s="13" customFormat="1" ht="12">
      <c r="A302" s="13"/>
      <c r="B302" s="231"/>
      <c r="C302" s="232"/>
      <c r="D302" s="226" t="s">
        <v>136</v>
      </c>
      <c r="E302" s="233" t="s">
        <v>1</v>
      </c>
      <c r="F302" s="234" t="s">
        <v>396</v>
      </c>
      <c r="G302" s="232"/>
      <c r="H302" s="235">
        <v>-282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136</v>
      </c>
      <c r="AU302" s="241" t="s">
        <v>86</v>
      </c>
      <c r="AV302" s="13" t="s">
        <v>86</v>
      </c>
      <c r="AW302" s="13" t="s">
        <v>32</v>
      </c>
      <c r="AX302" s="13" t="s">
        <v>76</v>
      </c>
      <c r="AY302" s="241" t="s">
        <v>122</v>
      </c>
    </row>
    <row r="303" spans="1:51" s="13" customFormat="1" ht="12">
      <c r="A303" s="13"/>
      <c r="B303" s="231"/>
      <c r="C303" s="232"/>
      <c r="D303" s="226" t="s">
        <v>136</v>
      </c>
      <c r="E303" s="233" t="s">
        <v>1</v>
      </c>
      <c r="F303" s="234" t="s">
        <v>397</v>
      </c>
      <c r="G303" s="232"/>
      <c r="H303" s="235">
        <v>-1056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136</v>
      </c>
      <c r="AU303" s="241" t="s">
        <v>86</v>
      </c>
      <c r="AV303" s="13" t="s">
        <v>86</v>
      </c>
      <c r="AW303" s="13" t="s">
        <v>32</v>
      </c>
      <c r="AX303" s="13" t="s">
        <v>76</v>
      </c>
      <c r="AY303" s="241" t="s">
        <v>122</v>
      </c>
    </row>
    <row r="304" spans="1:51" s="14" customFormat="1" ht="12">
      <c r="A304" s="14"/>
      <c r="B304" s="242"/>
      <c r="C304" s="243"/>
      <c r="D304" s="226" t="s">
        <v>136</v>
      </c>
      <c r="E304" s="244" t="s">
        <v>1</v>
      </c>
      <c r="F304" s="245" t="s">
        <v>140</v>
      </c>
      <c r="G304" s="243"/>
      <c r="H304" s="246">
        <v>1128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136</v>
      </c>
      <c r="AU304" s="252" t="s">
        <v>86</v>
      </c>
      <c r="AV304" s="14" t="s">
        <v>132</v>
      </c>
      <c r="AW304" s="14" t="s">
        <v>32</v>
      </c>
      <c r="AX304" s="14" t="s">
        <v>84</v>
      </c>
      <c r="AY304" s="252" t="s">
        <v>122</v>
      </c>
    </row>
    <row r="305" spans="1:65" s="2" customFormat="1" ht="16.5" customHeight="1">
      <c r="A305" s="37"/>
      <c r="B305" s="38"/>
      <c r="C305" s="253" t="s">
        <v>398</v>
      </c>
      <c r="D305" s="253" t="s">
        <v>190</v>
      </c>
      <c r="E305" s="254" t="s">
        <v>399</v>
      </c>
      <c r="F305" s="255" t="s">
        <v>400</v>
      </c>
      <c r="G305" s="256" t="s">
        <v>185</v>
      </c>
      <c r="H305" s="257">
        <v>1128</v>
      </c>
      <c r="I305" s="258"/>
      <c r="J305" s="259">
        <f>ROUND(I305*H305,2)</f>
        <v>0</v>
      </c>
      <c r="K305" s="255" t="s">
        <v>131</v>
      </c>
      <c r="L305" s="260"/>
      <c r="M305" s="261" t="s">
        <v>1</v>
      </c>
      <c r="N305" s="262" t="s">
        <v>41</v>
      </c>
      <c r="O305" s="90"/>
      <c r="P305" s="222">
        <f>O305*H305</f>
        <v>0</v>
      </c>
      <c r="Q305" s="222">
        <v>0.00022</v>
      </c>
      <c r="R305" s="222">
        <f>Q305*H305</f>
        <v>0.24816000000000002</v>
      </c>
      <c r="S305" s="222">
        <v>0</v>
      </c>
      <c r="T305" s="223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4" t="s">
        <v>194</v>
      </c>
      <c r="AT305" s="224" t="s">
        <v>190</v>
      </c>
      <c r="AU305" s="224" t="s">
        <v>86</v>
      </c>
      <c r="AY305" s="16" t="s">
        <v>122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6" t="s">
        <v>84</v>
      </c>
      <c r="BK305" s="225">
        <f>ROUND(I305*H305,2)</f>
        <v>0</v>
      </c>
      <c r="BL305" s="16" t="s">
        <v>176</v>
      </c>
      <c r="BM305" s="224" t="s">
        <v>401</v>
      </c>
    </row>
    <row r="306" spans="1:47" s="2" customFormat="1" ht="12">
      <c r="A306" s="37"/>
      <c r="B306" s="38"/>
      <c r="C306" s="39"/>
      <c r="D306" s="226" t="s">
        <v>134</v>
      </c>
      <c r="E306" s="39"/>
      <c r="F306" s="227" t="s">
        <v>402</v>
      </c>
      <c r="G306" s="39"/>
      <c r="H306" s="39"/>
      <c r="I306" s="228"/>
      <c r="J306" s="39"/>
      <c r="K306" s="39"/>
      <c r="L306" s="43"/>
      <c r="M306" s="229"/>
      <c r="N306" s="230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134</v>
      </c>
      <c r="AU306" s="16" t="s">
        <v>86</v>
      </c>
    </row>
    <row r="307" spans="1:65" s="2" customFormat="1" ht="24.15" customHeight="1">
      <c r="A307" s="37"/>
      <c r="B307" s="38"/>
      <c r="C307" s="213" t="s">
        <v>403</v>
      </c>
      <c r="D307" s="213" t="s">
        <v>127</v>
      </c>
      <c r="E307" s="214" t="s">
        <v>404</v>
      </c>
      <c r="F307" s="215" t="s">
        <v>405</v>
      </c>
      <c r="G307" s="216" t="s">
        <v>130</v>
      </c>
      <c r="H307" s="217">
        <v>190.481</v>
      </c>
      <c r="I307" s="218"/>
      <c r="J307" s="219">
        <f>ROUND(I307*H307,2)</f>
        <v>0</v>
      </c>
      <c r="K307" s="215" t="s">
        <v>131</v>
      </c>
      <c r="L307" s="43"/>
      <c r="M307" s="220" t="s">
        <v>1</v>
      </c>
      <c r="N307" s="221" t="s">
        <v>41</v>
      </c>
      <c r="O307" s="90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4" t="s">
        <v>176</v>
      </c>
      <c r="AT307" s="224" t="s">
        <v>127</v>
      </c>
      <c r="AU307" s="224" t="s">
        <v>86</v>
      </c>
      <c r="AY307" s="16" t="s">
        <v>122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6" t="s">
        <v>84</v>
      </c>
      <c r="BK307" s="225">
        <f>ROUND(I307*H307,2)</f>
        <v>0</v>
      </c>
      <c r="BL307" s="16" t="s">
        <v>176</v>
      </c>
      <c r="BM307" s="224" t="s">
        <v>406</v>
      </c>
    </row>
    <row r="308" spans="1:47" s="2" customFormat="1" ht="12">
      <c r="A308" s="37"/>
      <c r="B308" s="38"/>
      <c r="C308" s="39"/>
      <c r="D308" s="226" t="s">
        <v>134</v>
      </c>
      <c r="E308" s="39"/>
      <c r="F308" s="227" t="s">
        <v>407</v>
      </c>
      <c r="G308" s="39"/>
      <c r="H308" s="39"/>
      <c r="I308" s="228"/>
      <c r="J308" s="39"/>
      <c r="K308" s="39"/>
      <c r="L308" s="43"/>
      <c r="M308" s="229"/>
      <c r="N308" s="230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134</v>
      </c>
      <c r="AU308" s="16" t="s">
        <v>86</v>
      </c>
    </row>
    <row r="309" spans="1:51" s="13" customFormat="1" ht="12">
      <c r="A309" s="13"/>
      <c r="B309" s="231"/>
      <c r="C309" s="232"/>
      <c r="D309" s="226" t="s">
        <v>136</v>
      </c>
      <c r="E309" s="233" t="s">
        <v>1</v>
      </c>
      <c r="F309" s="234" t="s">
        <v>408</v>
      </c>
      <c r="G309" s="232"/>
      <c r="H309" s="235">
        <v>751.481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136</v>
      </c>
      <c r="AU309" s="241" t="s">
        <v>86</v>
      </c>
      <c r="AV309" s="13" t="s">
        <v>86</v>
      </c>
      <c r="AW309" s="13" t="s">
        <v>32</v>
      </c>
      <c r="AX309" s="13" t="s">
        <v>76</v>
      </c>
      <c r="AY309" s="241" t="s">
        <v>122</v>
      </c>
    </row>
    <row r="310" spans="1:51" s="13" customFormat="1" ht="12">
      <c r="A310" s="13"/>
      <c r="B310" s="231"/>
      <c r="C310" s="232"/>
      <c r="D310" s="226" t="s">
        <v>136</v>
      </c>
      <c r="E310" s="233" t="s">
        <v>1</v>
      </c>
      <c r="F310" s="234" t="s">
        <v>409</v>
      </c>
      <c r="G310" s="232"/>
      <c r="H310" s="235">
        <v>-561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136</v>
      </c>
      <c r="AU310" s="241" t="s">
        <v>86</v>
      </c>
      <c r="AV310" s="13" t="s">
        <v>86</v>
      </c>
      <c r="AW310" s="13" t="s">
        <v>32</v>
      </c>
      <c r="AX310" s="13" t="s">
        <v>76</v>
      </c>
      <c r="AY310" s="241" t="s">
        <v>122</v>
      </c>
    </row>
    <row r="311" spans="1:51" s="14" customFormat="1" ht="12">
      <c r="A311" s="14"/>
      <c r="B311" s="242"/>
      <c r="C311" s="243"/>
      <c r="D311" s="226" t="s">
        <v>136</v>
      </c>
      <c r="E311" s="244" t="s">
        <v>1</v>
      </c>
      <c r="F311" s="245" t="s">
        <v>140</v>
      </c>
      <c r="G311" s="243"/>
      <c r="H311" s="246">
        <v>190.481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2" t="s">
        <v>136</v>
      </c>
      <c r="AU311" s="252" t="s">
        <v>86</v>
      </c>
      <c r="AV311" s="14" t="s">
        <v>132</v>
      </c>
      <c r="AW311" s="14" t="s">
        <v>32</v>
      </c>
      <c r="AX311" s="14" t="s">
        <v>84</v>
      </c>
      <c r="AY311" s="252" t="s">
        <v>122</v>
      </c>
    </row>
    <row r="312" spans="1:65" s="2" customFormat="1" ht="24.15" customHeight="1">
      <c r="A312" s="37"/>
      <c r="B312" s="38"/>
      <c r="C312" s="253" t="s">
        <v>410</v>
      </c>
      <c r="D312" s="253" t="s">
        <v>190</v>
      </c>
      <c r="E312" s="254" t="s">
        <v>411</v>
      </c>
      <c r="F312" s="255" t="s">
        <v>412</v>
      </c>
      <c r="G312" s="256" t="s">
        <v>130</v>
      </c>
      <c r="H312" s="257">
        <v>209.529</v>
      </c>
      <c r="I312" s="258"/>
      <c r="J312" s="259">
        <f>ROUND(I312*H312,2)</f>
        <v>0</v>
      </c>
      <c r="K312" s="255" t="s">
        <v>175</v>
      </c>
      <c r="L312" s="260"/>
      <c r="M312" s="261" t="s">
        <v>1</v>
      </c>
      <c r="N312" s="262" t="s">
        <v>41</v>
      </c>
      <c r="O312" s="90"/>
      <c r="P312" s="222">
        <f>O312*H312</f>
        <v>0</v>
      </c>
      <c r="Q312" s="222">
        <v>0.00013</v>
      </c>
      <c r="R312" s="222">
        <f>Q312*H312</f>
        <v>0.027238769999999995</v>
      </c>
      <c r="S312" s="222">
        <v>0</v>
      </c>
      <c r="T312" s="223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4" t="s">
        <v>194</v>
      </c>
      <c r="AT312" s="224" t="s">
        <v>190</v>
      </c>
      <c r="AU312" s="224" t="s">
        <v>86</v>
      </c>
      <c r="AY312" s="16" t="s">
        <v>122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6" t="s">
        <v>84</v>
      </c>
      <c r="BK312" s="225">
        <f>ROUND(I312*H312,2)</f>
        <v>0</v>
      </c>
      <c r="BL312" s="16" t="s">
        <v>176</v>
      </c>
      <c r="BM312" s="224" t="s">
        <v>413</v>
      </c>
    </row>
    <row r="313" spans="1:47" s="2" customFormat="1" ht="12">
      <c r="A313" s="37"/>
      <c r="B313" s="38"/>
      <c r="C313" s="39"/>
      <c r="D313" s="226" t="s">
        <v>134</v>
      </c>
      <c r="E313" s="39"/>
      <c r="F313" s="227" t="s">
        <v>414</v>
      </c>
      <c r="G313" s="39"/>
      <c r="H313" s="39"/>
      <c r="I313" s="228"/>
      <c r="J313" s="39"/>
      <c r="K313" s="39"/>
      <c r="L313" s="43"/>
      <c r="M313" s="229"/>
      <c r="N313" s="230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134</v>
      </c>
      <c r="AU313" s="16" t="s">
        <v>86</v>
      </c>
    </row>
    <row r="314" spans="1:51" s="13" customFormat="1" ht="12">
      <c r="A314" s="13"/>
      <c r="B314" s="231"/>
      <c r="C314" s="232"/>
      <c r="D314" s="226" t="s">
        <v>136</v>
      </c>
      <c r="E314" s="232"/>
      <c r="F314" s="234" t="s">
        <v>415</v>
      </c>
      <c r="G314" s="232"/>
      <c r="H314" s="235">
        <v>209.529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136</v>
      </c>
      <c r="AU314" s="241" t="s">
        <v>86</v>
      </c>
      <c r="AV314" s="13" t="s">
        <v>86</v>
      </c>
      <c r="AW314" s="13" t="s">
        <v>4</v>
      </c>
      <c r="AX314" s="13" t="s">
        <v>84</v>
      </c>
      <c r="AY314" s="241" t="s">
        <v>122</v>
      </c>
    </row>
    <row r="315" spans="1:65" s="2" customFormat="1" ht="24.15" customHeight="1">
      <c r="A315" s="37"/>
      <c r="B315" s="38"/>
      <c r="C315" s="213" t="s">
        <v>416</v>
      </c>
      <c r="D315" s="213" t="s">
        <v>127</v>
      </c>
      <c r="E315" s="214" t="s">
        <v>417</v>
      </c>
      <c r="F315" s="215" t="s">
        <v>418</v>
      </c>
      <c r="G315" s="216" t="s">
        <v>130</v>
      </c>
      <c r="H315" s="217">
        <v>167.434</v>
      </c>
      <c r="I315" s="218"/>
      <c r="J315" s="219">
        <f>ROUND(I315*H315,2)</f>
        <v>0</v>
      </c>
      <c r="K315" s="215" t="s">
        <v>131</v>
      </c>
      <c r="L315" s="43"/>
      <c r="M315" s="220" t="s">
        <v>1</v>
      </c>
      <c r="N315" s="221" t="s">
        <v>41</v>
      </c>
      <c r="O315" s="90"/>
      <c r="P315" s="222">
        <f>O315*H315</f>
        <v>0</v>
      </c>
      <c r="Q315" s="222">
        <v>0</v>
      </c>
      <c r="R315" s="222">
        <f>Q315*H315</f>
        <v>0</v>
      </c>
      <c r="S315" s="222">
        <v>0.00013</v>
      </c>
      <c r="T315" s="223">
        <f>S315*H315</f>
        <v>0.021766419999999998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4" t="s">
        <v>176</v>
      </c>
      <c r="AT315" s="224" t="s">
        <v>127</v>
      </c>
      <c r="AU315" s="224" t="s">
        <v>86</v>
      </c>
      <c r="AY315" s="16" t="s">
        <v>122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6" t="s">
        <v>84</v>
      </c>
      <c r="BK315" s="225">
        <f>ROUND(I315*H315,2)</f>
        <v>0</v>
      </c>
      <c r="BL315" s="16" t="s">
        <v>176</v>
      </c>
      <c r="BM315" s="224" t="s">
        <v>419</v>
      </c>
    </row>
    <row r="316" spans="1:47" s="2" customFormat="1" ht="12">
      <c r="A316" s="37"/>
      <c r="B316" s="38"/>
      <c r="C316" s="39"/>
      <c r="D316" s="226" t="s">
        <v>134</v>
      </c>
      <c r="E316" s="39"/>
      <c r="F316" s="227" t="s">
        <v>420</v>
      </c>
      <c r="G316" s="39"/>
      <c r="H316" s="39"/>
      <c r="I316" s="228"/>
      <c r="J316" s="39"/>
      <c r="K316" s="39"/>
      <c r="L316" s="43"/>
      <c r="M316" s="229"/>
      <c r="N316" s="230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134</v>
      </c>
      <c r="AU316" s="16" t="s">
        <v>86</v>
      </c>
    </row>
    <row r="317" spans="1:51" s="13" customFormat="1" ht="12">
      <c r="A317" s="13"/>
      <c r="B317" s="231"/>
      <c r="C317" s="232"/>
      <c r="D317" s="226" t="s">
        <v>136</v>
      </c>
      <c r="E317" s="233" t="s">
        <v>1</v>
      </c>
      <c r="F317" s="234" t="s">
        <v>421</v>
      </c>
      <c r="G317" s="232"/>
      <c r="H317" s="235">
        <v>547.292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136</v>
      </c>
      <c r="AU317" s="241" t="s">
        <v>86</v>
      </c>
      <c r="AV317" s="13" t="s">
        <v>86</v>
      </c>
      <c r="AW317" s="13" t="s">
        <v>32</v>
      </c>
      <c r="AX317" s="13" t="s">
        <v>76</v>
      </c>
      <c r="AY317" s="241" t="s">
        <v>122</v>
      </c>
    </row>
    <row r="318" spans="1:51" s="13" customFormat="1" ht="12">
      <c r="A318" s="13"/>
      <c r="B318" s="231"/>
      <c r="C318" s="232"/>
      <c r="D318" s="226" t="s">
        <v>136</v>
      </c>
      <c r="E318" s="233" t="s">
        <v>1</v>
      </c>
      <c r="F318" s="234" t="s">
        <v>422</v>
      </c>
      <c r="G318" s="232"/>
      <c r="H318" s="235">
        <v>153.242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136</v>
      </c>
      <c r="AU318" s="241" t="s">
        <v>86</v>
      </c>
      <c r="AV318" s="13" t="s">
        <v>86</v>
      </c>
      <c r="AW318" s="13" t="s">
        <v>32</v>
      </c>
      <c r="AX318" s="13" t="s">
        <v>76</v>
      </c>
      <c r="AY318" s="241" t="s">
        <v>122</v>
      </c>
    </row>
    <row r="319" spans="1:51" s="13" customFormat="1" ht="12">
      <c r="A319" s="13"/>
      <c r="B319" s="231"/>
      <c r="C319" s="232"/>
      <c r="D319" s="226" t="s">
        <v>136</v>
      </c>
      <c r="E319" s="233" t="s">
        <v>1</v>
      </c>
      <c r="F319" s="234" t="s">
        <v>423</v>
      </c>
      <c r="G319" s="232"/>
      <c r="H319" s="235">
        <v>27.9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136</v>
      </c>
      <c r="AU319" s="241" t="s">
        <v>86</v>
      </c>
      <c r="AV319" s="13" t="s">
        <v>86</v>
      </c>
      <c r="AW319" s="13" t="s">
        <v>32</v>
      </c>
      <c r="AX319" s="13" t="s">
        <v>76</v>
      </c>
      <c r="AY319" s="241" t="s">
        <v>122</v>
      </c>
    </row>
    <row r="320" spans="1:51" s="13" customFormat="1" ht="12">
      <c r="A320" s="13"/>
      <c r="B320" s="231"/>
      <c r="C320" s="232"/>
      <c r="D320" s="226" t="s">
        <v>136</v>
      </c>
      <c r="E320" s="233" t="s">
        <v>1</v>
      </c>
      <c r="F320" s="234" t="s">
        <v>285</v>
      </c>
      <c r="G320" s="232"/>
      <c r="H320" s="235">
        <v>-561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136</v>
      </c>
      <c r="AU320" s="241" t="s">
        <v>86</v>
      </c>
      <c r="AV320" s="13" t="s">
        <v>86</v>
      </c>
      <c r="AW320" s="13" t="s">
        <v>32</v>
      </c>
      <c r="AX320" s="13" t="s">
        <v>76</v>
      </c>
      <c r="AY320" s="241" t="s">
        <v>122</v>
      </c>
    </row>
    <row r="321" spans="1:51" s="14" customFormat="1" ht="12">
      <c r="A321" s="14"/>
      <c r="B321" s="242"/>
      <c r="C321" s="243"/>
      <c r="D321" s="226" t="s">
        <v>136</v>
      </c>
      <c r="E321" s="244" t="s">
        <v>1</v>
      </c>
      <c r="F321" s="245" t="s">
        <v>140</v>
      </c>
      <c r="G321" s="243"/>
      <c r="H321" s="246">
        <v>167.43399999999997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136</v>
      </c>
      <c r="AU321" s="252" t="s">
        <v>86</v>
      </c>
      <c r="AV321" s="14" t="s">
        <v>132</v>
      </c>
      <c r="AW321" s="14" t="s">
        <v>32</v>
      </c>
      <c r="AX321" s="14" t="s">
        <v>84</v>
      </c>
      <c r="AY321" s="252" t="s">
        <v>122</v>
      </c>
    </row>
    <row r="322" spans="1:65" s="2" customFormat="1" ht="24.15" customHeight="1">
      <c r="A322" s="37"/>
      <c r="B322" s="38"/>
      <c r="C322" s="213" t="s">
        <v>424</v>
      </c>
      <c r="D322" s="213" t="s">
        <v>127</v>
      </c>
      <c r="E322" s="214" t="s">
        <v>425</v>
      </c>
      <c r="F322" s="215" t="s">
        <v>426</v>
      </c>
      <c r="G322" s="216" t="s">
        <v>155</v>
      </c>
      <c r="H322" s="217">
        <v>11.543</v>
      </c>
      <c r="I322" s="218"/>
      <c r="J322" s="219">
        <f>ROUND(I322*H322,2)</f>
        <v>0</v>
      </c>
      <c r="K322" s="215" t="s">
        <v>131</v>
      </c>
      <c r="L322" s="43"/>
      <c r="M322" s="220" t="s">
        <v>1</v>
      </c>
      <c r="N322" s="221" t="s">
        <v>41</v>
      </c>
      <c r="O322" s="90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4" t="s">
        <v>176</v>
      </c>
      <c r="AT322" s="224" t="s">
        <v>127</v>
      </c>
      <c r="AU322" s="224" t="s">
        <v>86</v>
      </c>
      <c r="AY322" s="16" t="s">
        <v>122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6" t="s">
        <v>84</v>
      </c>
      <c r="BK322" s="225">
        <f>ROUND(I322*H322,2)</f>
        <v>0</v>
      </c>
      <c r="BL322" s="16" t="s">
        <v>176</v>
      </c>
      <c r="BM322" s="224" t="s">
        <v>427</v>
      </c>
    </row>
    <row r="323" spans="1:47" s="2" customFormat="1" ht="12">
      <c r="A323" s="37"/>
      <c r="B323" s="38"/>
      <c r="C323" s="39"/>
      <c r="D323" s="226" t="s">
        <v>134</v>
      </c>
      <c r="E323" s="39"/>
      <c r="F323" s="227" t="s">
        <v>428</v>
      </c>
      <c r="G323" s="39"/>
      <c r="H323" s="39"/>
      <c r="I323" s="228"/>
      <c r="J323" s="39"/>
      <c r="K323" s="39"/>
      <c r="L323" s="43"/>
      <c r="M323" s="229"/>
      <c r="N323" s="230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134</v>
      </c>
      <c r="AU323" s="16" t="s">
        <v>86</v>
      </c>
    </row>
    <row r="324" spans="1:63" s="12" customFormat="1" ht="25.9" customHeight="1">
      <c r="A324" s="12"/>
      <c r="B324" s="197"/>
      <c r="C324" s="198"/>
      <c r="D324" s="199" t="s">
        <v>75</v>
      </c>
      <c r="E324" s="200" t="s">
        <v>429</v>
      </c>
      <c r="F324" s="200" t="s">
        <v>430</v>
      </c>
      <c r="G324" s="198"/>
      <c r="H324" s="198"/>
      <c r="I324" s="201"/>
      <c r="J324" s="202">
        <f>BK324</f>
        <v>0</v>
      </c>
      <c r="K324" s="198"/>
      <c r="L324" s="203"/>
      <c r="M324" s="204"/>
      <c r="N324" s="205"/>
      <c r="O324" s="205"/>
      <c r="P324" s="206">
        <f>P325+P328</f>
        <v>0</v>
      </c>
      <c r="Q324" s="205"/>
      <c r="R324" s="206">
        <f>R325+R328</f>
        <v>0</v>
      </c>
      <c r="S324" s="205"/>
      <c r="T324" s="207">
        <f>T325+T328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8" t="s">
        <v>158</v>
      </c>
      <c r="AT324" s="209" t="s">
        <v>75</v>
      </c>
      <c r="AU324" s="209" t="s">
        <v>76</v>
      </c>
      <c r="AY324" s="208" t="s">
        <v>122</v>
      </c>
      <c r="BK324" s="210">
        <f>BK325+BK328</f>
        <v>0</v>
      </c>
    </row>
    <row r="325" spans="1:63" s="12" customFormat="1" ht="22.8" customHeight="1">
      <c r="A325" s="12"/>
      <c r="B325" s="197"/>
      <c r="C325" s="198"/>
      <c r="D325" s="199" t="s">
        <v>75</v>
      </c>
      <c r="E325" s="211" t="s">
        <v>431</v>
      </c>
      <c r="F325" s="211" t="s">
        <v>432</v>
      </c>
      <c r="G325" s="198"/>
      <c r="H325" s="198"/>
      <c r="I325" s="201"/>
      <c r="J325" s="212">
        <f>BK325</f>
        <v>0</v>
      </c>
      <c r="K325" s="198"/>
      <c r="L325" s="203"/>
      <c r="M325" s="204"/>
      <c r="N325" s="205"/>
      <c r="O325" s="205"/>
      <c r="P325" s="206">
        <f>SUM(P326:P327)</f>
        <v>0</v>
      </c>
      <c r="Q325" s="205"/>
      <c r="R325" s="206">
        <f>SUM(R326:R327)</f>
        <v>0</v>
      </c>
      <c r="S325" s="205"/>
      <c r="T325" s="207">
        <f>SUM(T326:T327)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8" t="s">
        <v>158</v>
      </c>
      <c r="AT325" s="209" t="s">
        <v>75</v>
      </c>
      <c r="AU325" s="209" t="s">
        <v>84</v>
      </c>
      <c r="AY325" s="208" t="s">
        <v>122</v>
      </c>
      <c r="BK325" s="210">
        <f>SUM(BK326:BK327)</f>
        <v>0</v>
      </c>
    </row>
    <row r="326" spans="1:65" s="2" customFormat="1" ht="16.5" customHeight="1">
      <c r="A326" s="37"/>
      <c r="B326" s="38"/>
      <c r="C326" s="213" t="s">
        <v>433</v>
      </c>
      <c r="D326" s="213" t="s">
        <v>127</v>
      </c>
      <c r="E326" s="214" t="s">
        <v>434</v>
      </c>
      <c r="F326" s="215" t="s">
        <v>435</v>
      </c>
      <c r="G326" s="216" t="s">
        <v>436</v>
      </c>
      <c r="H326" s="217">
        <v>1</v>
      </c>
      <c r="I326" s="218"/>
      <c r="J326" s="219">
        <f>ROUND(I326*H326,2)</f>
        <v>0</v>
      </c>
      <c r="K326" s="215" t="s">
        <v>131</v>
      </c>
      <c r="L326" s="43"/>
      <c r="M326" s="220" t="s">
        <v>1</v>
      </c>
      <c r="N326" s="221" t="s">
        <v>41</v>
      </c>
      <c r="O326" s="90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4" t="s">
        <v>437</v>
      </c>
      <c r="AT326" s="224" t="s">
        <v>127</v>
      </c>
      <c r="AU326" s="224" t="s">
        <v>86</v>
      </c>
      <c r="AY326" s="16" t="s">
        <v>122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6" t="s">
        <v>84</v>
      </c>
      <c r="BK326" s="225">
        <f>ROUND(I326*H326,2)</f>
        <v>0</v>
      </c>
      <c r="BL326" s="16" t="s">
        <v>437</v>
      </c>
      <c r="BM326" s="224" t="s">
        <v>438</v>
      </c>
    </row>
    <row r="327" spans="1:47" s="2" customFormat="1" ht="12">
      <c r="A327" s="37"/>
      <c r="B327" s="38"/>
      <c r="C327" s="39"/>
      <c r="D327" s="226" t="s">
        <v>134</v>
      </c>
      <c r="E327" s="39"/>
      <c r="F327" s="227" t="s">
        <v>435</v>
      </c>
      <c r="G327" s="39"/>
      <c r="H327" s="39"/>
      <c r="I327" s="228"/>
      <c r="J327" s="39"/>
      <c r="K327" s="39"/>
      <c r="L327" s="43"/>
      <c r="M327" s="229"/>
      <c r="N327" s="230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134</v>
      </c>
      <c r="AU327" s="16" t="s">
        <v>86</v>
      </c>
    </row>
    <row r="328" spans="1:63" s="12" customFormat="1" ht="22.8" customHeight="1">
      <c r="A328" s="12"/>
      <c r="B328" s="197"/>
      <c r="C328" s="198"/>
      <c r="D328" s="199" t="s">
        <v>75</v>
      </c>
      <c r="E328" s="211" t="s">
        <v>439</v>
      </c>
      <c r="F328" s="211" t="s">
        <v>440</v>
      </c>
      <c r="G328" s="198"/>
      <c r="H328" s="198"/>
      <c r="I328" s="201"/>
      <c r="J328" s="212">
        <f>BK328</f>
        <v>0</v>
      </c>
      <c r="K328" s="198"/>
      <c r="L328" s="203"/>
      <c r="M328" s="204"/>
      <c r="N328" s="205"/>
      <c r="O328" s="205"/>
      <c r="P328" s="206">
        <f>SUM(P329:P330)</f>
        <v>0</v>
      </c>
      <c r="Q328" s="205"/>
      <c r="R328" s="206">
        <f>SUM(R329:R330)</f>
        <v>0</v>
      </c>
      <c r="S328" s="205"/>
      <c r="T328" s="207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158</v>
      </c>
      <c r="AT328" s="209" t="s">
        <v>75</v>
      </c>
      <c r="AU328" s="209" t="s">
        <v>84</v>
      </c>
      <c r="AY328" s="208" t="s">
        <v>122</v>
      </c>
      <c r="BK328" s="210">
        <f>SUM(BK329:BK330)</f>
        <v>0</v>
      </c>
    </row>
    <row r="329" spans="1:65" s="2" customFormat="1" ht="16.5" customHeight="1">
      <c r="A329" s="37"/>
      <c r="B329" s="38"/>
      <c r="C329" s="213" t="s">
        <v>441</v>
      </c>
      <c r="D329" s="213" t="s">
        <v>127</v>
      </c>
      <c r="E329" s="214" t="s">
        <v>442</v>
      </c>
      <c r="F329" s="215" t="s">
        <v>443</v>
      </c>
      <c r="G329" s="216" t="s">
        <v>436</v>
      </c>
      <c r="H329" s="217">
        <v>1</v>
      </c>
      <c r="I329" s="218"/>
      <c r="J329" s="219">
        <f>ROUND(I329*H329,2)</f>
        <v>0</v>
      </c>
      <c r="K329" s="215" t="s">
        <v>131</v>
      </c>
      <c r="L329" s="43"/>
      <c r="M329" s="220" t="s">
        <v>1</v>
      </c>
      <c r="N329" s="221" t="s">
        <v>41</v>
      </c>
      <c r="O329" s="90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4" t="s">
        <v>437</v>
      </c>
      <c r="AT329" s="224" t="s">
        <v>127</v>
      </c>
      <c r="AU329" s="224" t="s">
        <v>86</v>
      </c>
      <c r="AY329" s="16" t="s">
        <v>122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6" t="s">
        <v>84</v>
      </c>
      <c r="BK329" s="225">
        <f>ROUND(I329*H329,2)</f>
        <v>0</v>
      </c>
      <c r="BL329" s="16" t="s">
        <v>437</v>
      </c>
      <c r="BM329" s="224" t="s">
        <v>444</v>
      </c>
    </row>
    <row r="330" spans="1:47" s="2" customFormat="1" ht="12">
      <c r="A330" s="37"/>
      <c r="B330" s="38"/>
      <c r="C330" s="39"/>
      <c r="D330" s="226" t="s">
        <v>134</v>
      </c>
      <c r="E330" s="39"/>
      <c r="F330" s="227" t="s">
        <v>443</v>
      </c>
      <c r="G330" s="39"/>
      <c r="H330" s="39"/>
      <c r="I330" s="228"/>
      <c r="J330" s="39"/>
      <c r="K330" s="39"/>
      <c r="L330" s="43"/>
      <c r="M330" s="263"/>
      <c r="N330" s="264"/>
      <c r="O330" s="265"/>
      <c r="P330" s="265"/>
      <c r="Q330" s="265"/>
      <c r="R330" s="265"/>
      <c r="S330" s="265"/>
      <c r="T330" s="266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134</v>
      </c>
      <c r="AU330" s="16" t="s">
        <v>86</v>
      </c>
    </row>
    <row r="331" spans="1:31" s="2" customFormat="1" ht="6.95" customHeight="1">
      <c r="A331" s="37"/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43"/>
      <c r="M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</sheetData>
  <sheetProtection password="CC35" sheet="1" objects="1" scenarios="1" formatColumns="0" formatRows="0" autoFilter="0"/>
  <autoFilter ref="C127:K33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2023-04-21T08:07:42Z</dcterms:created>
  <dcterms:modified xsi:type="dcterms:W3CDTF">2023-04-21T08:07:46Z</dcterms:modified>
  <cp:category/>
  <cp:version/>
  <cp:contentType/>
  <cp:contentStatus/>
</cp:coreProperties>
</file>