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zakázky" sheetId="1" r:id="rId1"/>
    <sheet name="SO 0 - Vedlejší a ostatní..." sheetId="2" r:id="rId2"/>
    <sheet name="SO 1 - Stavební úpravy" sheetId="3" r:id="rId3"/>
    <sheet name="SO 1 - Stavební úpravy_01" sheetId="4" r:id="rId4"/>
    <sheet name="SO 0 - Vedlejší a ostatní..._01" sheetId="5" r:id="rId5"/>
    <sheet name="SO 1 - Stavební úpravy_02" sheetId="6" r:id="rId6"/>
    <sheet name="Pokyny pro vyplnění" sheetId="7" r:id="rId7"/>
  </sheets>
  <definedNames>
    <definedName name="_xlnm.Print_Area" localSheetId="0">'Rekapitulace zakázky'!$D$4:$AO$36,'Rekapitulace zakázky'!$C$42:$AQ$63</definedName>
    <definedName name="_xlnm.Print_Titles" localSheetId="0">'Rekapitulace zakázky'!$52:$52</definedName>
    <definedName name="_xlnm._FilterDatabase" localSheetId="1" hidden="1">'SO 0 - Vedlejší a ostatní...'!$C$87:$K$99</definedName>
    <definedName name="_xlnm.Print_Area" localSheetId="1">'SO 0 - Vedlejší a ostatní...'!$C$4:$J$41,'SO 0 - Vedlejší a ostatní...'!$C$47:$J$67,'SO 0 - Vedlejší a ostatní...'!$C$73:$K$99</definedName>
    <definedName name="_xlnm.Print_Titles" localSheetId="1">'SO 0 - Vedlejší a ostatní...'!$87:$87</definedName>
    <definedName name="_xlnm._FilterDatabase" localSheetId="2" hidden="1">'SO 1 - Stavební úpravy'!$C$92:$K$438</definedName>
    <definedName name="_xlnm.Print_Area" localSheetId="2">'SO 1 - Stavební úpravy'!$C$4:$J$41,'SO 1 - Stavební úpravy'!$C$47:$J$72,'SO 1 - Stavební úpravy'!$C$78:$K$438</definedName>
    <definedName name="_xlnm.Print_Titles" localSheetId="2">'SO 1 - Stavební úpravy'!$92:$92</definedName>
    <definedName name="_xlnm._FilterDatabase" localSheetId="3" hidden="1">'SO 1 - Stavební úpravy_01'!$C$94:$K$330</definedName>
    <definedName name="_xlnm.Print_Area" localSheetId="3">'SO 1 - Stavební úpravy_01'!$C$4:$J$41,'SO 1 - Stavební úpravy_01'!$C$47:$J$74,'SO 1 - Stavební úpravy_01'!$C$80:$K$330</definedName>
    <definedName name="_xlnm.Print_Titles" localSheetId="3">'SO 1 - Stavební úpravy_01'!$94:$94</definedName>
    <definedName name="_xlnm._FilterDatabase" localSheetId="4" hidden="1">'SO 0 - Vedlejší a ostatní..._01'!$C$90:$K$116</definedName>
    <definedName name="_xlnm.Print_Area" localSheetId="4">'SO 0 - Vedlejší a ostatní..._01'!$C$4:$J$41,'SO 0 - Vedlejší a ostatní..._01'!$C$47:$J$70,'SO 0 - Vedlejší a ostatní..._01'!$C$76:$K$116</definedName>
    <definedName name="_xlnm.Print_Titles" localSheetId="4">'SO 0 - Vedlejší a ostatní..._01'!$90:$90</definedName>
    <definedName name="_xlnm._FilterDatabase" localSheetId="5" hidden="1">'SO 1 - Stavební úpravy_02'!$C$87:$K$134</definedName>
    <definedName name="_xlnm.Print_Area" localSheetId="5">'SO 1 - Stavební úpravy_02'!$C$4:$J$41,'SO 1 - Stavební úpravy_02'!$C$47:$J$67,'SO 1 - Stavební úpravy_02'!$C$73:$K$134</definedName>
    <definedName name="_xlnm.Print_Titles" localSheetId="5">'SO 1 - Stavební úpravy_02'!$87:$87</definedName>
  </definedNames>
  <calcPr/>
</workbook>
</file>

<file path=xl/calcChain.xml><?xml version="1.0" encoding="utf-8"?>
<calcChain xmlns="http://schemas.openxmlformats.org/spreadsheetml/2006/main">
  <c i="6" l="1" r="J39"/>
  <c r="J38"/>
  <c i="1" r="AY62"/>
  <c i="6" r="J37"/>
  <c i="1" r="AX62"/>
  <c i="6"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R91"/>
  <c r="P91"/>
  <c r="J85"/>
  <c r="J84"/>
  <c r="F84"/>
  <c r="F82"/>
  <c r="E80"/>
  <c r="J59"/>
  <c r="J58"/>
  <c r="F58"/>
  <c r="F56"/>
  <c r="E54"/>
  <c r="J20"/>
  <c r="E20"/>
  <c r="F59"/>
  <c r="J19"/>
  <c r="J14"/>
  <c r="J56"/>
  <c r="E7"/>
  <c r="E76"/>
  <c i="5" r="J39"/>
  <c r="J38"/>
  <c i="1" r="AY61"/>
  <c i="5" r="J37"/>
  <c i="1" r="AX61"/>
  <c i="5"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T109"/>
  <c r="R110"/>
  <c r="R109"/>
  <c r="P110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T99"/>
  <c r="R100"/>
  <c r="R99"/>
  <c r="P100"/>
  <c r="P99"/>
  <c r="BI96"/>
  <c r="BH96"/>
  <c r="BG96"/>
  <c r="BF96"/>
  <c r="T96"/>
  <c r="R96"/>
  <c r="P96"/>
  <c r="BI94"/>
  <c r="BH94"/>
  <c r="BG94"/>
  <c r="BF94"/>
  <c r="T94"/>
  <c r="R94"/>
  <c r="P94"/>
  <c r="J88"/>
  <c r="J87"/>
  <c r="F87"/>
  <c r="F85"/>
  <c r="E83"/>
  <c r="J59"/>
  <c r="J58"/>
  <c r="F58"/>
  <c r="F56"/>
  <c r="E54"/>
  <c r="J20"/>
  <c r="E20"/>
  <c r="F88"/>
  <c r="J19"/>
  <c r="J14"/>
  <c r="J85"/>
  <c r="E7"/>
  <c r="E79"/>
  <c i="4" r="J39"/>
  <c r="J38"/>
  <c i="1" r="AY59"/>
  <c i="4" r="J37"/>
  <c i="1" r="AX59"/>
  <c i="4"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0"/>
  <c r="BH320"/>
  <c r="BG320"/>
  <c r="BF320"/>
  <c r="T320"/>
  <c r="T319"/>
  <c r="R320"/>
  <c r="R319"/>
  <c r="P320"/>
  <c r="P319"/>
  <c r="BI316"/>
  <c r="BH316"/>
  <c r="BG316"/>
  <c r="BF316"/>
  <c r="T316"/>
  <c r="R316"/>
  <c r="P316"/>
  <c r="BI313"/>
  <c r="BH313"/>
  <c r="BG313"/>
  <c r="BF313"/>
  <c r="T313"/>
  <c r="R313"/>
  <c r="P313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1"/>
  <c r="BH231"/>
  <c r="BG231"/>
  <c r="BF231"/>
  <c r="T231"/>
  <c r="R231"/>
  <c r="P231"/>
  <c r="BI225"/>
  <c r="BH225"/>
  <c r="BG225"/>
  <c r="BF225"/>
  <c r="T225"/>
  <c r="T224"/>
  <c r="R225"/>
  <c r="R224"/>
  <c r="P225"/>
  <c r="P224"/>
  <c r="BI223"/>
  <c r="BH223"/>
  <c r="BG223"/>
  <c r="BF223"/>
  <c r="T223"/>
  <c r="R223"/>
  <c r="P223"/>
  <c r="BI220"/>
  <c r="BH220"/>
  <c r="BG220"/>
  <c r="BF220"/>
  <c r="T220"/>
  <c r="R220"/>
  <c r="P220"/>
  <c r="BI214"/>
  <c r="BH214"/>
  <c r="BG214"/>
  <c r="BF214"/>
  <c r="T214"/>
  <c r="R214"/>
  <c r="P214"/>
  <c r="BI212"/>
  <c r="BH212"/>
  <c r="BG212"/>
  <c r="BF212"/>
  <c r="T212"/>
  <c r="R212"/>
  <c r="P212"/>
  <c r="BI207"/>
  <c r="BH207"/>
  <c r="BG207"/>
  <c r="BF207"/>
  <c r="T207"/>
  <c r="R207"/>
  <c r="P207"/>
  <c r="BI202"/>
  <c r="BH202"/>
  <c r="BG202"/>
  <c r="BF202"/>
  <c r="T202"/>
  <c r="R202"/>
  <c r="P202"/>
  <c r="BI194"/>
  <c r="BH194"/>
  <c r="BG194"/>
  <c r="BF194"/>
  <c r="T194"/>
  <c r="R194"/>
  <c r="P194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80"/>
  <c r="BH180"/>
  <c r="BG180"/>
  <c r="BF180"/>
  <c r="T180"/>
  <c r="R180"/>
  <c r="P180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5"/>
  <c r="BH115"/>
  <c r="BG115"/>
  <c r="BF115"/>
  <c r="T115"/>
  <c r="R115"/>
  <c r="P115"/>
  <c r="BI110"/>
  <c r="BH110"/>
  <c r="BG110"/>
  <c r="BF110"/>
  <c r="T110"/>
  <c r="R110"/>
  <c r="P110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J92"/>
  <c r="J91"/>
  <c r="F91"/>
  <c r="F89"/>
  <c r="E87"/>
  <c r="J59"/>
  <c r="J58"/>
  <c r="F58"/>
  <c r="F56"/>
  <c r="E54"/>
  <c r="J20"/>
  <c r="E20"/>
  <c r="F59"/>
  <c r="J19"/>
  <c r="J14"/>
  <c r="J89"/>
  <c r="E7"/>
  <c r="E50"/>
  <c i="3" r="J39"/>
  <c r="J38"/>
  <c i="1" r="AY57"/>
  <c i="3" r="J37"/>
  <c i="1" r="AX57"/>
  <c i="3" r="BI434"/>
  <c r="BH434"/>
  <c r="BG434"/>
  <c r="BF434"/>
  <c r="T434"/>
  <c r="T433"/>
  <c r="R434"/>
  <c r="R433"/>
  <c r="P434"/>
  <c r="P433"/>
  <c r="BI430"/>
  <c r="BH430"/>
  <c r="BG430"/>
  <c r="BF430"/>
  <c r="T430"/>
  <c r="R430"/>
  <c r="P430"/>
  <c r="BI419"/>
  <c r="BH419"/>
  <c r="BG419"/>
  <c r="BF419"/>
  <c r="T419"/>
  <c r="R419"/>
  <c r="P419"/>
  <c r="BI408"/>
  <c r="BH408"/>
  <c r="BG408"/>
  <c r="BF408"/>
  <c r="T408"/>
  <c r="R408"/>
  <c r="P408"/>
  <c r="BI405"/>
  <c r="BH405"/>
  <c r="BG405"/>
  <c r="BF405"/>
  <c r="T405"/>
  <c r="R405"/>
  <c r="P405"/>
  <c r="BI400"/>
  <c r="BH400"/>
  <c r="BG400"/>
  <c r="BF400"/>
  <c r="T400"/>
  <c r="R400"/>
  <c r="P400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7"/>
  <c r="BH387"/>
  <c r="BG387"/>
  <c r="BF387"/>
  <c r="T387"/>
  <c r="R387"/>
  <c r="P387"/>
  <c r="BI386"/>
  <c r="BH386"/>
  <c r="BG386"/>
  <c r="BF386"/>
  <c r="T386"/>
  <c r="R386"/>
  <c r="P386"/>
  <c r="BI384"/>
  <c r="BH384"/>
  <c r="BG384"/>
  <c r="BF384"/>
  <c r="T384"/>
  <c r="R384"/>
  <c r="P384"/>
  <c r="BI379"/>
  <c r="BH379"/>
  <c r="BG379"/>
  <c r="BF379"/>
  <c r="T379"/>
  <c r="R379"/>
  <c r="P379"/>
  <c r="BI374"/>
  <c r="BH374"/>
  <c r="BG374"/>
  <c r="BF374"/>
  <c r="T374"/>
  <c r="R374"/>
  <c r="P374"/>
  <c r="BI372"/>
  <c r="BH372"/>
  <c r="BG372"/>
  <c r="BF372"/>
  <c r="T372"/>
  <c r="R372"/>
  <c r="P372"/>
  <c r="BI369"/>
  <c r="BH369"/>
  <c r="BG369"/>
  <c r="BF369"/>
  <c r="T369"/>
  <c r="R369"/>
  <c r="P369"/>
  <c r="BI367"/>
  <c r="BH367"/>
  <c r="BG367"/>
  <c r="BF367"/>
  <c r="T367"/>
  <c r="R367"/>
  <c r="P367"/>
  <c r="BI364"/>
  <c r="BH364"/>
  <c r="BG364"/>
  <c r="BF364"/>
  <c r="T364"/>
  <c r="R364"/>
  <c r="P364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4"/>
  <c r="BH354"/>
  <c r="BG354"/>
  <c r="BF354"/>
  <c r="T354"/>
  <c r="R354"/>
  <c r="P354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37"/>
  <c r="BH337"/>
  <c r="BG337"/>
  <c r="BF337"/>
  <c r="T337"/>
  <c r="R337"/>
  <c r="P337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8"/>
  <c r="BH318"/>
  <c r="BG318"/>
  <c r="BF318"/>
  <c r="T318"/>
  <c r="R318"/>
  <c r="P318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82"/>
  <c r="BH282"/>
  <c r="BG282"/>
  <c r="BF282"/>
  <c r="T282"/>
  <c r="R282"/>
  <c r="P282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R277"/>
  <c r="P277"/>
  <c r="BI276"/>
  <c r="BH276"/>
  <c r="BG276"/>
  <c r="BF276"/>
  <c r="T276"/>
  <c r="R276"/>
  <c r="P276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55"/>
  <c r="BH255"/>
  <c r="BG255"/>
  <c r="BF255"/>
  <c r="T255"/>
  <c r="R255"/>
  <c r="P255"/>
  <c r="BI253"/>
  <c r="BH253"/>
  <c r="BG253"/>
  <c r="BF253"/>
  <c r="T253"/>
  <c r="R253"/>
  <c r="P253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0"/>
  <c r="BH230"/>
  <c r="BG230"/>
  <c r="BF230"/>
  <c r="T230"/>
  <c r="R230"/>
  <c r="P230"/>
  <c r="BI228"/>
  <c r="BH228"/>
  <c r="BG228"/>
  <c r="BF228"/>
  <c r="T228"/>
  <c r="R228"/>
  <c r="P228"/>
  <c r="BI222"/>
  <c r="BH222"/>
  <c r="BG222"/>
  <c r="BF222"/>
  <c r="T222"/>
  <c r="R222"/>
  <c r="P222"/>
  <c r="BI220"/>
  <c r="BH220"/>
  <c r="BG220"/>
  <c r="BF220"/>
  <c r="T220"/>
  <c r="R220"/>
  <c r="P220"/>
  <c r="BI215"/>
  <c r="BH215"/>
  <c r="BG215"/>
  <c r="BF215"/>
  <c r="T215"/>
  <c r="R215"/>
  <c r="P215"/>
  <c r="BI210"/>
  <c r="BH210"/>
  <c r="BG210"/>
  <c r="BF210"/>
  <c r="T210"/>
  <c r="R210"/>
  <c r="P210"/>
  <c r="BI205"/>
  <c r="BH205"/>
  <c r="BG205"/>
  <c r="BF205"/>
  <c r="T205"/>
  <c r="R205"/>
  <c r="P205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89"/>
  <c r="BH189"/>
  <c r="BG189"/>
  <c r="BF189"/>
  <c r="T189"/>
  <c r="R189"/>
  <c r="P189"/>
  <c r="BI184"/>
  <c r="BH184"/>
  <c r="BG184"/>
  <c r="BF184"/>
  <c r="T184"/>
  <c r="R184"/>
  <c r="P184"/>
  <c r="BI181"/>
  <c r="BH181"/>
  <c r="BG181"/>
  <c r="BF181"/>
  <c r="T181"/>
  <c r="T180"/>
  <c r="R181"/>
  <c r="R180"/>
  <c r="P181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19"/>
  <c r="BH119"/>
  <c r="BG119"/>
  <c r="BF119"/>
  <c r="T119"/>
  <c r="R119"/>
  <c r="P119"/>
  <c r="BI109"/>
  <c r="BH109"/>
  <c r="BG109"/>
  <c r="BF109"/>
  <c r="T109"/>
  <c r="R109"/>
  <c r="P109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J90"/>
  <c r="J89"/>
  <c r="F89"/>
  <c r="F87"/>
  <c r="E85"/>
  <c r="J59"/>
  <c r="J58"/>
  <c r="F58"/>
  <c r="F56"/>
  <c r="E54"/>
  <c r="J20"/>
  <c r="E20"/>
  <c r="F59"/>
  <c r="J19"/>
  <c r="J14"/>
  <c r="J87"/>
  <c r="E7"/>
  <c r="E81"/>
  <c i="2" r="J39"/>
  <c r="J38"/>
  <c i="1" r="AY56"/>
  <c i="2" r="J37"/>
  <c i="1" r="AX56"/>
  <c i="2" r="BI98"/>
  <c r="BH98"/>
  <c r="BG98"/>
  <c r="BF98"/>
  <c r="T98"/>
  <c r="T97"/>
  <c r="R98"/>
  <c r="R97"/>
  <c r="P98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J85"/>
  <c r="J84"/>
  <c r="F84"/>
  <c r="F82"/>
  <c r="E80"/>
  <c r="J59"/>
  <c r="J58"/>
  <c r="F58"/>
  <c r="F56"/>
  <c r="E54"/>
  <c r="J20"/>
  <c r="E20"/>
  <c r="F85"/>
  <c r="J19"/>
  <c r="J14"/>
  <c r="J56"/>
  <c r="E7"/>
  <c r="E76"/>
  <c i="1" r="L50"/>
  <c r="AM50"/>
  <c r="AM49"/>
  <c r="L49"/>
  <c r="AM47"/>
  <c r="L47"/>
  <c r="L45"/>
  <c r="L44"/>
  <c i="2" r="J93"/>
  <c i="1" r="AS60"/>
  <c i="3" r="BK309"/>
  <c r="BK274"/>
  <c r="BK228"/>
  <c r="BK189"/>
  <c r="BK153"/>
  <c r="BK320"/>
  <c r="BK288"/>
  <c r="BK235"/>
  <c r="BK150"/>
  <c r="J379"/>
  <c r="BK346"/>
  <c r="J288"/>
  <c r="J277"/>
  <c r="J181"/>
  <c r="J136"/>
  <c r="BK408"/>
  <c r="J369"/>
  <c r="BK311"/>
  <c r="J264"/>
  <c r="J173"/>
  <c r="BK392"/>
  <c r="J357"/>
  <c r="J309"/>
  <c r="J286"/>
  <c r="BK238"/>
  <c r="BK169"/>
  <c r="J361"/>
  <c r="J332"/>
  <c r="BK282"/>
  <c r="BK261"/>
  <c r="J169"/>
  <c r="J109"/>
  <c r="J384"/>
  <c r="J312"/>
  <c r="BK280"/>
  <c r="BK255"/>
  <c r="BK197"/>
  <c r="BK102"/>
  <c r="J405"/>
  <c r="BK323"/>
  <c r="J222"/>
  <c r="J139"/>
  <c i="4" r="BK266"/>
  <c r="BK98"/>
  <c r="BK291"/>
  <c r="J175"/>
  <c r="J329"/>
  <c r="J266"/>
  <c r="BK194"/>
  <c r="BK145"/>
  <c r="J98"/>
  <c r="BK301"/>
  <c r="J239"/>
  <c r="J184"/>
  <c r="BK115"/>
  <c r="J248"/>
  <c r="BK173"/>
  <c r="BK102"/>
  <c r="J280"/>
  <c r="BK245"/>
  <c r="J220"/>
  <c r="J130"/>
  <c r="J291"/>
  <c r="J251"/>
  <c r="J180"/>
  <c r="J100"/>
  <c r="BK225"/>
  <c r="BK120"/>
  <c i="5" r="BK113"/>
  <c r="J94"/>
  <c r="J106"/>
  <c i="6" r="J129"/>
  <c r="BK132"/>
  <c r="BK98"/>
  <c i="2" r="BK98"/>
  <c r="BK91"/>
  <c i="3" r="BK337"/>
  <c r="J262"/>
  <c r="J133"/>
  <c r="J298"/>
  <c r="J184"/>
  <c r="BK405"/>
  <c r="J310"/>
  <c r="BK230"/>
  <c r="J144"/>
  <c r="J390"/>
  <c r="J268"/>
  <c r="BK172"/>
  <c r="J323"/>
  <c r="J274"/>
  <c r="J99"/>
  <c r="BK329"/>
  <c r="J171"/>
  <c r="BK372"/>
  <c r="J292"/>
  <c r="J246"/>
  <c r="BK141"/>
  <c r="BK419"/>
  <c r="BK248"/>
  <c i="4" r="BK313"/>
  <c r="BK184"/>
  <c r="J313"/>
  <c r="BK160"/>
  <c r="BK239"/>
  <c r="J140"/>
  <c r="J326"/>
  <c r="J190"/>
  <c r="BK269"/>
  <c r="BK187"/>
  <c r="BK262"/>
  <c r="J158"/>
  <c r="J327"/>
  <c r="J202"/>
  <c r="J294"/>
  <c r="BK158"/>
  <c i="5" r="J110"/>
  <c r="BK115"/>
  <c i="6" r="J126"/>
  <c r="J119"/>
  <c r="BK104"/>
  <c i="2" r="BK95"/>
  <c i="1" r="AS55"/>
  <c i="3" r="BK361"/>
  <c r="BK304"/>
  <c r="J266"/>
  <c r="BK200"/>
  <c r="BK163"/>
  <c r="J352"/>
  <c r="J318"/>
  <c r="BK262"/>
  <c r="BK166"/>
  <c r="J147"/>
  <c r="J387"/>
  <c r="J337"/>
  <c r="BK286"/>
  <c r="BK264"/>
  <c r="J178"/>
  <c r="J153"/>
  <c r="J400"/>
  <c r="BK374"/>
  <c r="J326"/>
  <c r="J280"/>
  <c r="BK243"/>
  <c r="J408"/>
  <c r="J386"/>
  <c r="J349"/>
  <c r="J304"/>
  <c r="J273"/>
  <c r="BK194"/>
  <c r="BK400"/>
  <c r="J359"/>
  <c r="BK292"/>
  <c r="BK271"/>
  <c r="BK241"/>
  <c r="BK147"/>
  <c r="J430"/>
  <c r="BK364"/>
  <c r="BK301"/>
  <c r="BK253"/>
  <c r="BK205"/>
  <c r="J130"/>
  <c r="BK430"/>
  <c r="BK352"/>
  <c r="J282"/>
  <c r="J230"/>
  <c r="J172"/>
  <c i="4" r="J324"/>
  <c r="BK212"/>
  <c r="BK143"/>
  <c r="BK297"/>
  <c r="BK207"/>
  <c r="BK100"/>
  <c r="BK242"/>
  <c r="BK190"/>
  <c r="BK156"/>
  <c r="BK110"/>
  <c r="BK280"/>
  <c r="BK202"/>
  <c r="J137"/>
  <c r="BK307"/>
  <c r="J242"/>
  <c r="J169"/>
  <c r="J110"/>
  <c r="J288"/>
  <c r="BK251"/>
  <c r="J181"/>
  <c r="J128"/>
  <c r="J301"/>
  <c r="BK253"/>
  <c r="BK152"/>
  <c r="J316"/>
  <c r="J173"/>
  <c r="BK137"/>
  <c i="5" r="BK116"/>
  <c r="J96"/>
  <c r="J115"/>
  <c r="BK96"/>
  <c i="6" r="BK95"/>
  <c r="J104"/>
  <c r="BK126"/>
  <c r="BK101"/>
  <c i="2" r="J91"/>
  <c r="BK93"/>
  <c r="J95"/>
  <c i="3" r="BK384"/>
  <c r="BK357"/>
  <c r="J290"/>
  <c r="BK267"/>
  <c r="J205"/>
  <c r="BK156"/>
  <c r="J346"/>
  <c r="J311"/>
  <c r="J253"/>
  <c r="J215"/>
  <c r="J163"/>
  <c r="BK99"/>
  <c r="BK354"/>
  <c r="J303"/>
  <c r="BK279"/>
  <c r="BK184"/>
  <c r="J156"/>
  <c r="BK119"/>
  <c r="J392"/>
  <c r="BK349"/>
  <c r="J295"/>
  <c r="J248"/>
  <c r="J175"/>
  <c r="J396"/>
  <c r="J372"/>
  <c r="BK308"/>
  <c r="BK220"/>
  <c r="BK109"/>
  <c r="BK367"/>
  <c r="BK310"/>
  <c r="J267"/>
  <c r="J238"/>
  <c r="BK136"/>
  <c r="BK394"/>
  <c r="BK313"/>
  <c r="BK298"/>
  <c r="J261"/>
  <c r="BK210"/>
  <c r="J166"/>
  <c r="J434"/>
  <c r="J289"/>
  <c r="J255"/>
  <c r="BK175"/>
  <c r="BK144"/>
  <c i="4" r="BK304"/>
  <c r="J231"/>
  <c r="J145"/>
  <c r="BK326"/>
  <c r="BK285"/>
  <c r="BK131"/>
  <c r="BK320"/>
  <c r="BK223"/>
  <c r="BK169"/>
  <c r="J123"/>
  <c r="J320"/>
  <c r="J245"/>
  <c r="J156"/>
  <c r="BK126"/>
  <c r="J262"/>
  <c r="BK214"/>
  <c r="J152"/>
  <c r="BK316"/>
  <c r="BK260"/>
  <c r="J214"/>
  <c r="J147"/>
  <c r="BK105"/>
  <c r="J282"/>
  <c r="J207"/>
  <c r="J150"/>
  <c r="J120"/>
  <c r="J253"/>
  <c r="BK128"/>
  <c i="5" r="J116"/>
  <c r="J113"/>
  <c r="BK100"/>
  <c i="6" r="BK111"/>
  <c r="J123"/>
  <c r="J91"/>
  <c r="J101"/>
  <c i="3" r="BK158"/>
  <c r="J320"/>
  <c r="BK290"/>
  <c r="J271"/>
  <c r="J119"/>
  <c r="BK386"/>
  <c r="BK318"/>
  <c r="BK266"/>
  <c r="J197"/>
  <c r="BK130"/>
  <c r="BK390"/>
  <c r="BK303"/>
  <c r="BK276"/>
  <c r="BK215"/>
  <c r="J200"/>
  <c r="BK139"/>
  <c r="BK96"/>
  <c r="BK369"/>
  <c r="BK273"/>
  <c r="BK222"/>
  <c r="BK173"/>
  <c i="4" r="BK330"/>
  <c r="BK277"/>
  <c r="J187"/>
  <c r="J105"/>
  <c r="J304"/>
  <c r="BK220"/>
  <c r="J102"/>
  <c r="BK325"/>
  <c r="BK231"/>
  <c r="BK181"/>
  <c r="J143"/>
  <c r="J115"/>
  <c r="BK329"/>
  <c r="BK258"/>
  <c r="BK164"/>
  <c r="J134"/>
  <c r="J285"/>
  <c r="BK236"/>
  <c r="BK175"/>
  <c r="J154"/>
  <c r="J307"/>
  <c r="BK272"/>
  <c r="J223"/>
  <c r="J193"/>
  <c r="BK140"/>
  <c r="J126"/>
  <c r="BK294"/>
  <c r="BK248"/>
  <c r="J170"/>
  <c r="BK147"/>
  <c r="BK275"/>
  <c r="J236"/>
  <c r="J162"/>
  <c i="5" r="J100"/>
  <c r="J103"/>
  <c r="BK110"/>
  <c r="BK94"/>
  <c i="6" r="J132"/>
  <c r="J98"/>
  <c r="J115"/>
  <c r="J95"/>
  <c r="J111"/>
  <c r="BK115"/>
  <c i="1" r="AS58"/>
  <c i="2" r="J98"/>
  <c i="3" r="BK387"/>
  <c r="J374"/>
  <c r="BK332"/>
  <c r="BK268"/>
  <c r="BK246"/>
  <c r="BK181"/>
  <c r="J354"/>
  <c r="BK335"/>
  <c r="BK295"/>
  <c r="J241"/>
  <c r="J194"/>
  <c r="J158"/>
  <c r="J419"/>
  <c r="BK359"/>
  <c r="J313"/>
  <c r="BK283"/>
  <c r="J243"/>
  <c r="BK171"/>
  <c r="J141"/>
  <c r="J96"/>
  <c r="BK379"/>
  <c r="J329"/>
  <c r="J279"/>
  <c r="J210"/>
  <c r="J394"/>
  <c r="J367"/>
  <c r="BK312"/>
  <c r="BK289"/>
  <c r="J228"/>
  <c r="J150"/>
  <c r="BK396"/>
  <c r="J335"/>
  <c r="J301"/>
  <c r="J276"/>
  <c r="J189"/>
  <c r="BK133"/>
  <c r="BK326"/>
  <c r="J308"/>
  <c r="BK277"/>
  <c r="J235"/>
  <c r="BK178"/>
  <c r="BK434"/>
  <c r="J364"/>
  <c r="J283"/>
  <c r="J220"/>
  <c r="J102"/>
  <c i="4" r="J258"/>
  <c r="BK180"/>
  <c r="BK327"/>
  <c r="BK282"/>
  <c r="BK123"/>
  <c r="J297"/>
  <c r="J212"/>
  <c r="BK162"/>
  <c r="BK130"/>
  <c r="J330"/>
  <c r="J272"/>
  <c r="BK193"/>
  <c r="BK150"/>
  <c r="BK288"/>
  <c r="J260"/>
  <c r="J194"/>
  <c r="J164"/>
  <c r="BK324"/>
  <c r="J275"/>
  <c r="J225"/>
  <c r="J160"/>
  <c r="J131"/>
  <c r="J325"/>
  <c r="J277"/>
  <c r="BK154"/>
  <c r="BK134"/>
  <c r="J269"/>
  <c r="BK170"/>
  <c i="5" r="BK103"/>
  <c r="BK106"/>
  <c i="6" r="BK119"/>
  <c r="BK91"/>
  <c r="BK129"/>
  <c r="BK123"/>
  <c i="2" l="1" r="BK90"/>
  <c r="J90"/>
  <c r="J65"/>
  <c i="3" r="P95"/>
  <c r="P294"/>
  <c i="4" r="BK97"/>
  <c r="P219"/>
  <c r="P265"/>
  <c r="BK323"/>
  <c r="J323"/>
  <c r="J73"/>
  <c i="5" r="BK102"/>
  <c r="J102"/>
  <c r="J67"/>
  <c r="R112"/>
  <c i="3" r="T95"/>
  <c r="R294"/>
  <c i="4" r="T97"/>
  <c r="T219"/>
  <c r="T265"/>
  <c i="5" r="BK93"/>
  <c r="J93"/>
  <c r="J65"/>
  <c i="3" r="P183"/>
  <c r="BK260"/>
  <c r="J260"/>
  <c r="J68"/>
  <c r="BK399"/>
  <c r="J399"/>
  <c r="J70"/>
  <c i="4" r="BK230"/>
  <c r="J230"/>
  <c r="J68"/>
  <c r="R300"/>
  <c i="5" r="P93"/>
  <c r="R102"/>
  <c i="6" r="P90"/>
  <c i="2" r="R90"/>
  <c r="R89"/>
  <c r="R88"/>
  <c i="3" r="T183"/>
  <c r="T260"/>
  <c r="R399"/>
  <c i="4" r="R230"/>
  <c r="BK300"/>
  <c r="J300"/>
  <c r="J70"/>
  <c i="5" r="R93"/>
  <c r="R92"/>
  <c r="R91"/>
  <c i="6" r="BK103"/>
  <c r="J103"/>
  <c r="J66"/>
  <c i="3" r="R95"/>
  <c r="T294"/>
  <c i="4" r="P97"/>
  <c r="P96"/>
  <c r="P95"/>
  <c i="1" r="AU59"/>
  <c i="4" r="T230"/>
  <c r="T300"/>
  <c r="T323"/>
  <c r="T322"/>
  <c i="6" r="R90"/>
  <c r="T90"/>
  <c i="3" r="R183"/>
  <c r="R260"/>
  <c r="P399"/>
  <c i="4" r="P230"/>
  <c r="P300"/>
  <c r="P323"/>
  <c r="P322"/>
  <c i="5" r="T102"/>
  <c r="BK112"/>
  <c r="J112"/>
  <c r="J69"/>
  <c i="6" r="P103"/>
  <c i="2" r="T90"/>
  <c r="T89"/>
  <c r="T88"/>
  <c i="3" r="BK183"/>
  <c r="J183"/>
  <c r="J67"/>
  <c r="P260"/>
  <c r="T399"/>
  <c i="4" r="R97"/>
  <c r="R96"/>
  <c r="R95"/>
  <c r="R219"/>
  <c r="BK265"/>
  <c r="J265"/>
  <c r="J69"/>
  <c r="R323"/>
  <c r="R322"/>
  <c i="5" r="T93"/>
  <c r="P102"/>
  <c r="P112"/>
  <c i="6" r="BK90"/>
  <c r="J90"/>
  <c r="J65"/>
  <c r="R103"/>
  <c i="2" r="P90"/>
  <c r="P89"/>
  <c r="P88"/>
  <c i="1" r="AU56"/>
  <c i="3" r="BK95"/>
  <c r="J95"/>
  <c r="J65"/>
  <c r="BK294"/>
  <c r="J294"/>
  <c r="J69"/>
  <c i="4" r="BK219"/>
  <c r="J219"/>
  <c r="J66"/>
  <c r="R265"/>
  <c i="5" r="T112"/>
  <c i="6" r="T103"/>
  <c i="2" r="BK97"/>
  <c r="J97"/>
  <c r="J66"/>
  <c i="5" r="BK99"/>
  <c r="J99"/>
  <c r="J66"/>
  <c i="4" r="BK319"/>
  <c r="J319"/>
  <c r="J71"/>
  <c i="3" r="BK180"/>
  <c r="J180"/>
  <c r="J66"/>
  <c r="BK433"/>
  <c r="J433"/>
  <c r="J71"/>
  <c i="4" r="BK224"/>
  <c r="J224"/>
  <c r="J67"/>
  <c i="5" r="BK109"/>
  <c r="J109"/>
  <c r="J68"/>
  <c i="6" r="J82"/>
  <c r="F85"/>
  <c r="BE95"/>
  <c r="BE111"/>
  <c r="BE91"/>
  <c r="BE129"/>
  <c r="E50"/>
  <c r="BE115"/>
  <c r="BE123"/>
  <c r="BE98"/>
  <c r="BE126"/>
  <c r="BE101"/>
  <c r="BE104"/>
  <c r="BE119"/>
  <c r="BE132"/>
  <c i="4" r="J97"/>
  <c r="J65"/>
  <c i="5" r="J56"/>
  <c r="F59"/>
  <c r="BE113"/>
  <c i="4" r="BK322"/>
  <c r="J322"/>
  <c r="J72"/>
  <c i="5" r="BE100"/>
  <c r="BE103"/>
  <c r="BE96"/>
  <c r="E50"/>
  <c r="BE106"/>
  <c r="BE116"/>
  <c r="BE110"/>
  <c r="BE94"/>
  <c r="BE115"/>
  <c i="4" r="BE100"/>
  <c r="BE102"/>
  <c r="BE105"/>
  <c r="BE110"/>
  <c r="BE181"/>
  <c r="BE193"/>
  <c r="BE214"/>
  <c r="BE288"/>
  <c r="BE307"/>
  <c r="BE98"/>
  <c r="BE128"/>
  <c r="BE170"/>
  <c r="BE173"/>
  <c r="BE212"/>
  <c r="BE220"/>
  <c r="BE223"/>
  <c r="BE231"/>
  <c r="BE258"/>
  <c r="BE260"/>
  <c r="BE262"/>
  <c r="BE304"/>
  <c r="F92"/>
  <c r="BE162"/>
  <c r="BE239"/>
  <c r="BE282"/>
  <c r="BE294"/>
  <c r="BE326"/>
  <c r="BE330"/>
  <c r="E83"/>
  <c r="BE131"/>
  <c r="BE147"/>
  <c r="BE156"/>
  <c r="BE180"/>
  <c r="BE184"/>
  <c r="BE190"/>
  <c r="BE277"/>
  <c r="BE297"/>
  <c r="BE301"/>
  <c r="BE225"/>
  <c r="BE251"/>
  <c r="BE275"/>
  <c r="BE285"/>
  <c r="BE327"/>
  <c r="BE126"/>
  <c r="BE160"/>
  <c r="BE187"/>
  <c r="BE313"/>
  <c r="BE316"/>
  <c i="3" r="BK94"/>
  <c r="J94"/>
  <c r="J64"/>
  <c i="4" r="J56"/>
  <c r="BE130"/>
  <c r="BE137"/>
  <c r="BE140"/>
  <c r="BE143"/>
  <c r="BE145"/>
  <c r="BE152"/>
  <c r="BE154"/>
  <c r="BE164"/>
  <c r="BE194"/>
  <c r="BE202"/>
  <c r="BE242"/>
  <c r="BE253"/>
  <c r="BE266"/>
  <c r="BE269"/>
  <c r="BE272"/>
  <c r="BE324"/>
  <c r="BE325"/>
  <c r="BE329"/>
  <c r="BE115"/>
  <c r="BE120"/>
  <c r="BE123"/>
  <c r="BE134"/>
  <c r="BE150"/>
  <c r="BE158"/>
  <c r="BE169"/>
  <c r="BE175"/>
  <c r="BE207"/>
  <c r="BE236"/>
  <c r="BE245"/>
  <c r="BE248"/>
  <c r="BE280"/>
  <c r="BE291"/>
  <c r="BE320"/>
  <c i="3" r="F90"/>
  <c r="BE96"/>
  <c r="BE119"/>
  <c r="BE133"/>
  <c r="BE163"/>
  <c r="BE181"/>
  <c r="BE222"/>
  <c r="BE241"/>
  <c r="BE243"/>
  <c r="BE253"/>
  <c r="BE266"/>
  <c r="BE267"/>
  <c r="BE268"/>
  <c r="BE318"/>
  <c r="BE357"/>
  <c r="BE379"/>
  <c r="BE384"/>
  <c r="BE386"/>
  <c r="BE387"/>
  <c r="BE400"/>
  <c r="BE430"/>
  <c r="BE434"/>
  <c i="2" r="BK89"/>
  <c r="J89"/>
  <c r="J64"/>
  <c i="3" r="BE173"/>
  <c r="BE189"/>
  <c r="BE194"/>
  <c r="BE264"/>
  <c r="BE271"/>
  <c r="BE320"/>
  <c r="BE337"/>
  <c r="BE102"/>
  <c r="BE141"/>
  <c r="BE156"/>
  <c r="BE175"/>
  <c r="BE289"/>
  <c r="BE346"/>
  <c r="J56"/>
  <c r="BE139"/>
  <c r="BE153"/>
  <c r="BE166"/>
  <c r="BE197"/>
  <c r="BE200"/>
  <c r="BE230"/>
  <c r="BE246"/>
  <c r="BE248"/>
  <c r="BE276"/>
  <c r="BE277"/>
  <c r="BE279"/>
  <c r="BE280"/>
  <c r="BE282"/>
  <c r="BE288"/>
  <c r="BE292"/>
  <c r="BE298"/>
  <c r="BE310"/>
  <c r="BE311"/>
  <c r="BE326"/>
  <c r="BE335"/>
  <c r="E50"/>
  <c r="BE109"/>
  <c r="BE144"/>
  <c r="BE147"/>
  <c r="BE150"/>
  <c r="BE184"/>
  <c r="BE215"/>
  <c r="BE228"/>
  <c r="BE261"/>
  <c r="BE286"/>
  <c r="BE301"/>
  <c r="BE309"/>
  <c r="BE313"/>
  <c r="BE354"/>
  <c r="BE99"/>
  <c r="BE158"/>
  <c r="BE205"/>
  <c r="BE210"/>
  <c r="BE220"/>
  <c r="BE238"/>
  <c r="BE262"/>
  <c r="BE273"/>
  <c r="BE274"/>
  <c r="BE290"/>
  <c r="BE349"/>
  <c r="BE364"/>
  <c r="BE367"/>
  <c r="BE372"/>
  <c r="BE136"/>
  <c r="BE169"/>
  <c r="BE255"/>
  <c r="BE283"/>
  <c r="BE304"/>
  <c r="BE308"/>
  <c r="BE329"/>
  <c r="BE332"/>
  <c r="BE359"/>
  <c r="BE361"/>
  <c r="BE374"/>
  <c r="BE390"/>
  <c r="BE392"/>
  <c r="BE405"/>
  <c r="BE408"/>
  <c r="BE130"/>
  <c r="BE171"/>
  <c r="BE172"/>
  <c r="BE178"/>
  <c r="BE235"/>
  <c r="BE295"/>
  <c r="BE303"/>
  <c r="BE312"/>
  <c r="BE323"/>
  <c r="BE352"/>
  <c r="BE369"/>
  <c r="BE394"/>
  <c r="BE396"/>
  <c r="BE419"/>
  <c i="2" r="E50"/>
  <c r="J82"/>
  <c r="BE95"/>
  <c r="BE91"/>
  <c r="BE93"/>
  <c r="F59"/>
  <c r="BE98"/>
  <c r="J36"/>
  <c i="1" r="AW56"/>
  <c i="3" r="J36"/>
  <c i="1" r="AW57"/>
  <c i="6" r="F38"/>
  <c i="1" r="BC62"/>
  <c r="AS54"/>
  <c i="3" r="F37"/>
  <c i="1" r="BB57"/>
  <c i="6" r="F37"/>
  <c i="1" r="BB62"/>
  <c i="2" r="F39"/>
  <c i="1" r="BD56"/>
  <c i="4" r="F36"/>
  <c i="1" r="BA59"/>
  <c r="BA58"/>
  <c r="AW58"/>
  <c i="5" r="F38"/>
  <c i="1" r="BC61"/>
  <c i="5" r="F36"/>
  <c i="1" r="BA61"/>
  <c i="5" r="J36"/>
  <c i="1" r="AW61"/>
  <c i="5" r="F37"/>
  <c i="1" r="BB61"/>
  <c i="5" r="F39"/>
  <c i="1" r="BD61"/>
  <c i="6" r="F39"/>
  <c i="1" r="BD62"/>
  <c r="AU58"/>
  <c i="2" r="F36"/>
  <c i="1" r="BA56"/>
  <c i="3" r="F38"/>
  <c i="1" r="BC57"/>
  <c i="2" r="F37"/>
  <c i="1" r="BB56"/>
  <c i="4" r="J36"/>
  <c i="1" r="AW59"/>
  <c i="4" r="F38"/>
  <c i="1" r="BC59"/>
  <c r="BC58"/>
  <c r="AY58"/>
  <c i="2" r="F38"/>
  <c i="1" r="BC56"/>
  <c i="4" r="F37"/>
  <c i="1" r="BB59"/>
  <c r="BB58"/>
  <c r="AX58"/>
  <c i="4" r="F39"/>
  <c i="1" r="BD59"/>
  <c r="BD58"/>
  <c i="3" r="F36"/>
  <c i="1" r="BA57"/>
  <c i="6" r="J36"/>
  <c i="1" r="AW62"/>
  <c i="3" r="F39"/>
  <c i="1" r="BD57"/>
  <c i="6" r="F36"/>
  <c i="1" r="BA62"/>
  <c i="5" l="1" r="T92"/>
  <c r="T91"/>
  <c i="6" r="T89"/>
  <c r="T88"/>
  <c r="R89"/>
  <c r="R88"/>
  <c i="4" r="T96"/>
  <c r="T95"/>
  <c i="6" r="P89"/>
  <c r="P88"/>
  <c i="1" r="AU62"/>
  <c i="5" r="P92"/>
  <c r="P91"/>
  <c i="1" r="AU61"/>
  <c i="3" r="T94"/>
  <c r="T93"/>
  <c r="P94"/>
  <c r="P93"/>
  <c i="1" r="AU57"/>
  <c i="3" r="R94"/>
  <c r="R93"/>
  <c i="4" r="BK96"/>
  <c r="J96"/>
  <c r="J64"/>
  <c i="6" r="BK89"/>
  <c r="J89"/>
  <c r="J64"/>
  <c i="5" r="BK92"/>
  <c r="BK91"/>
  <c r="J91"/>
  <c i="4" r="BK95"/>
  <c r="J95"/>
  <c i="3" r="BK93"/>
  <c r="J93"/>
  <c r="J63"/>
  <c i="2" r="BK88"/>
  <c r="J88"/>
  <c r="J63"/>
  <c i="1" r="AU55"/>
  <c i="3" r="J35"/>
  <c i="1" r="AV57"/>
  <c r="AT57"/>
  <c i="2" r="F35"/>
  <c i="1" r="AZ56"/>
  <c r="BB55"/>
  <c i="5" r="J35"/>
  <c i="1" r="AV61"/>
  <c r="AT61"/>
  <c r="BD60"/>
  <c r="BB60"/>
  <c r="AX60"/>
  <c i="5" r="J32"/>
  <c i="1" r="AG61"/>
  <c r="BA55"/>
  <c r="BC55"/>
  <c r="AY55"/>
  <c r="BD55"/>
  <c i="4" r="J35"/>
  <c i="1" r="AV59"/>
  <c r="AT59"/>
  <c i="2" r="J35"/>
  <c i="1" r="AV56"/>
  <c r="AT56"/>
  <c i="4" r="F35"/>
  <c i="1" r="AZ59"/>
  <c r="AZ58"/>
  <c r="AV58"/>
  <c r="AT58"/>
  <c i="3" r="F35"/>
  <c i="1" r="AZ57"/>
  <c i="4" r="J32"/>
  <c i="1" r="AG59"/>
  <c r="AG58"/>
  <c i="5" r="F35"/>
  <c i="1" r="AZ61"/>
  <c r="BA60"/>
  <c r="AW60"/>
  <c i="6" r="F35"/>
  <c i="1" r="AZ62"/>
  <c r="BC60"/>
  <c r="AY60"/>
  <c i="6" r="J35"/>
  <c i="1" r="AV62"/>
  <c r="AT62"/>
  <c i="5" l="1" r="J63"/>
  <c r="J92"/>
  <c r="J64"/>
  <c i="6" r="BK88"/>
  <c r="J88"/>
  <c i="1" r="AN59"/>
  <c r="AN58"/>
  <c i="4" r="J63"/>
  <c i="5" r="J41"/>
  <c i="4" r="J41"/>
  <c i="1" r="AN61"/>
  <c r="AU60"/>
  <c i="6" r="J32"/>
  <c i="1" r="AG62"/>
  <c r="AG60"/>
  <c r="AZ55"/>
  <c r="AV55"/>
  <c r="AW55"/>
  <c i="3" r="J32"/>
  <c i="1" r="AG57"/>
  <c r="AN57"/>
  <c r="AX55"/>
  <c i="2" r="J32"/>
  <c i="1" r="AG56"/>
  <c r="BC54"/>
  <c r="W32"/>
  <c r="AZ60"/>
  <c r="AV60"/>
  <c r="AT60"/>
  <c r="AN60"/>
  <c r="BB54"/>
  <c r="AX54"/>
  <c r="BD54"/>
  <c r="W33"/>
  <c r="BA54"/>
  <c r="AW54"/>
  <c r="AK30"/>
  <c i="6" l="1" r="J41"/>
  <c r="J63"/>
  <c i="3" r="J41"/>
  <c i="2" r="J41"/>
  <c i="1" r="AN56"/>
  <c r="AU54"/>
  <c r="AN62"/>
  <c r="AG55"/>
  <c r="W31"/>
  <c r="AY54"/>
  <c r="AT55"/>
  <c r="W30"/>
  <c r="AZ54"/>
  <c r="W29"/>
  <c l="1" r="AN55"/>
  <c r="AG54"/>
  <c r="AK26"/>
  <c r="AV54"/>
  <c r="AK29"/>
  <c r="AK35"/>
  <c l="1"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<sst xmlns="http://schemas.openxmlformats.org/spreadsheetml/2006/main">
  <si>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</si>
  <si>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</si>
  <si>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</si>
  <si>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</si>
  <si>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</si>
  <si>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{a2a2887e-e238-4467-b97b-5ffab016fac7}</t>
  </si>
  <si>
    <t>0,01</t>
  </si>
  <si>
    <t>21</t>
  </si>
  <si>
    <t>15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</si>
  <si>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</si>
  <si>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</si>
  <si>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</si>
  <si>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</si>
  <si>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</si>
  <si>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2019837-IROP-V2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</si>
  <si>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</si>
  <si>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</si>
  <si>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Křižovatka Na špici, Šluknov</t>
  </si>
  <si>
    <t>KSO:</t>
  </si>
  <si>
    <t/>
  </si>
  <si>
    <t>CC-CZ:</t>
  </si>
  <si>
    <t>Místo:</t>
  </si>
  <si>
    <t>k.ú. Šluknov</t>
  </si>
  <si>
    <t>Datum:</t>
  </si>
  <si>
    <t>23. 2. 2023</t>
  </si>
  <si>
    <t>Zadavatel:</t>
  </si>
  <si>
    <t>IČ:</t>
  </si>
  <si>
    <t>Město Šluknov</t>
  </si>
  <si>
    <t>DIČ:</t>
  </si>
  <si>
    <t>Uchazeč:</t>
  </si>
  <si>
    <t>Vyplň údaj</t>
  </si>
  <si>
    <t>Projektant:</t>
  </si>
  <si>
    <t>ProProjekt s.r.o.</t>
  </si>
  <si>
    <t>True</t>
  </si>
  <si>
    <t>Zpracovatel:</t>
  </si>
  <si>
    <t>Martin Rousek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</si>
  <si>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</si>
  <si>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</si>
  <si>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</si>
  <si>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</si>
  <si>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</si>
  <si>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</si>
  <si>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</si>
  <si>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</si>
  <si>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</si>
  <si>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</si>
  <si>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</si>
  <si>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</si>
  <si>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</si>
  <si>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</si>
  <si>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</si>
  <si>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</si>
  <si>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</si>
  <si>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</si>
  <si>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</si>
  <si>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</si>
  <si>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</si>
  <si>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</si>
  <si>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</si>
  <si>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</si>
  <si>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</si>
  <si>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</si>
  <si>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</si>
  <si>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</si>
  <si>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</si>
  <si>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</si>
  <si>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</si>
  <si>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</si>
  <si>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</si>
  <si>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</si>
  <si>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</si>
  <si>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</si>
  <si>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</si>
  <si>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</si>
  <si>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</si>
  <si>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</si>
  <si>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A</t>
  </si>
  <si>
    <t>Přímé výdaje</t>
  </si>
  <si>
    <t>STA</t>
  </si>
  <si>
    <t>1</t>
  </si>
  <si>
    <t>{cc60a4b5-4057-47b8-b332-0dca69e2f215}</t>
  </si>
  <si>
    <t>2</t>
  </si>
  <si>
    <t>/</t>
  </si>
  <si>
    <t>SO 0</t>
  </si>
  <si>
    <t>Vedlejší a ostatní náklady</t>
  </si>
  <si>
    <t>Soupis</t>
  </si>
  <si>
    <t>{8487da04-a12a-420f-9b44-9525c9626919}</t>
  </si>
  <si>
    <t>SO 1</t>
  </si>
  <si>
    <t>Stavební úpravy</t>
  </si>
  <si>
    <t>{6ed04476-9524-4f24-bf01-7d907072f069}</t>
  </si>
  <si>
    <t>B</t>
  </si>
  <si>
    <t>Přímé doprovodné výdaje</t>
  </si>
  <si>
    <t>{b5c6f287-2769-4075-b44c-024db5a7184c}</t>
  </si>
  <si>
    <t>{474ca972-1422-4679-a518-99e94e1bcebe}</t>
  </si>
  <si>
    <t>C</t>
  </si>
  <si>
    <t>Nepřímé náklady</t>
  </si>
  <si>
    <t>{8988f6e9-bba5-4f38-bcda-e681c288aeda}</t>
  </si>
  <si>
    <t>{00f35483-0905-49d0-9620-b1a2be8e0e3e}</t>
  </si>
  <si>
    <t>{83923e2a-ea98-4ddc-82b9-b525f220dd7e}</t>
  </si>
  <si>
    <t>KRYCÍ LIST SOUPISU PRACÍ</t>
  </si>
  <si>
    <t>Objekt:</t>
  </si>
  <si>
    <t>A - Přímé výdaje</t>
  </si>
  <si>
    <t>Soupis:</t>
  </si>
  <si>
    <t>SO 0 - Vedlejší a ostatní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</si>
  <si>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</si>
  <si>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</si>
  <si>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</si>
  <si>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</si>
  <si>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</si>
  <si>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</si>
  <si>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</si>
  <si>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</si>
  <si>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</si>
  <si>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</si>
  <si>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</si>
  <si>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</si>
  <si>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</si>
  <si>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</si>
  <si>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</si>
  <si>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</si>
  <si>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</si>
  <si>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</si>
  <si>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</si>
  <si>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</si>
  <si>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</si>
  <si>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</si>
  <si>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</si>
  <si>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</si>
  <si>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</si>
  <si>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</si>
  <si>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</si>
  <si>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012103000</t>
  </si>
  <si>
    <t>Geodetické práce před výstavbou včetně vytyčení inženýrských sítí a protokolů</t>
  </si>
  <si>
    <t>…</t>
  </si>
  <si>
    <t>CS ÚRS 2022 01</t>
  </si>
  <si>
    <t>1024</t>
  </si>
  <si>
    <t>-697522301</t>
  </si>
  <si>
    <t>Online PSC</t>
  </si>
  <si>
    <t>https://podminky.urs.cz/item/CS_URS_2022_01/012103000</t>
  </si>
  <si>
    <t>012203000</t>
  </si>
  <si>
    <t>Geodetické práce při provádění stavby</t>
  </si>
  <si>
    <t>-215714040</t>
  </si>
  <si>
    <t>https://podminky.urs.cz/item/CS_URS_2022_01/012203000</t>
  </si>
  <si>
    <t>3</t>
  </si>
  <si>
    <t>01230300.1</t>
  </si>
  <si>
    <t>Geodetické práce po výstavbě - geometrické zaměření skutečnéhoo provedení stavby včetně inženýrských sítí</t>
  </si>
  <si>
    <t>1265434806</t>
  </si>
  <si>
    <t>P</t>
  </si>
  <si>
    <t>Poznámka k položce:_x000d_
- Geodetické zaměření skutečného provedení díla bude provedeno a ověřeno oprávněným zeměměřičským inženýrem a bude předáno objednateli 3x v tištěné a 1x v elektronické formě na CD (včetně inženýrských sítí). V zaměření budou vyznačeny hranice stavby, označeny druhy povrchů (materiál, povrch, barva), snížené obruby, vpusti, poklopy, propustky, lampy, svislé dopravní značení, opěrné zdi,…. Budou spočítány výměry (obruby + dlažby) vč. přiřazení k příslušným položkám a do příslušných SO dle rozpočtu.</t>
  </si>
  <si>
    <t>VRN4</t>
  </si>
  <si>
    <t>Inženýrská činnost</t>
  </si>
  <si>
    <t>4</t>
  </si>
  <si>
    <t>043103000</t>
  </si>
  <si>
    <t>Zkoušky bez rozlišení - zkoušky pláně</t>
  </si>
  <si>
    <t>926459685</t>
  </si>
  <si>
    <t>https://podminky.urs.cz/item/CS_URS_2022_01/043103000</t>
  </si>
  <si>
    <t>SO 1 - Stavební úpravy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</si>
  <si>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</si>
  <si>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</si>
  <si>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</si>
  <si>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</si>
  <si>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</si>
  <si>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</si>
  <si>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</si>
  <si>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</si>
  <si>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</si>
  <si>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</si>
  <si>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</si>
  <si>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113106111</t>
  </si>
  <si>
    <t>Rozebrání dlažeb komunikací pro pěší s přemístěním hmot na skládku na vzdálenost do 3 m nebo s naložením na dopravní prostředek s ložem z kameniva nebo živice a s jakoukoliv výplní spár ručně z mozaiky</t>
  </si>
  <si>
    <t>m2</t>
  </si>
  <si>
    <t>1560794639</t>
  </si>
  <si>
    <t>https://podminky.urs.cz/item/CS_URS_2022_01/113106111</t>
  </si>
  <si>
    <t>VV</t>
  </si>
  <si>
    <t>35+22"chodníku z kamené dlažby - předláždění</t>
  </si>
  <si>
    <t>113107121</t>
  </si>
  <si>
    <t>Odstranění podkladů nebo krytů ručně s přemístěním hmot na skládku na vzdálenost do 3 m nebo s naložením na dopravní prostředek z kameniva hrubého drceného, o tl. vrstvy do 100 mm</t>
  </si>
  <si>
    <t>-1073149574</t>
  </si>
  <si>
    <t>https://podminky.urs.cz/item/CS_URS_2022_01/113107121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</si>
  <si>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</si>
  <si>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</si>
  <si>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1945262792</t>
  </si>
  <si>
    <t>https://podminky.urs.cz/item/CS_URS_2022_01/113107122</t>
  </si>
  <si>
    <t>6,5+2,5+29+14+15"bourání asfaltu pro zelené plochy</t>
  </si>
  <si>
    <t>15,5"pro pojezdovou dlažbu</t>
  </si>
  <si>
    <t>4,4*1,25+5*1,25+(5*1,25)*2+3,8*1,5+4*1,5"pro snížená místa</t>
  </si>
  <si>
    <t>Mezisoučet</t>
  </si>
  <si>
    <t>Součet</t>
  </si>
  <si>
    <t>113107130</t>
  </si>
  <si>
    <t>Odstranění podkladů nebo krytů ručně s přemístěním hmot na skládku na vzdálenost do 3 m nebo s naložením na dopravní prostředek z betonu prostého, o tl. vrstvy do 100 mm</t>
  </si>
  <si>
    <t>-611446614</t>
  </si>
  <si>
    <t>https://podminky.urs.cz/item/CS_URS_2022_01/113107130</t>
  </si>
  <si>
    <t>(40,3+112+47,2+6,5+5)*0,1-2,15"podél vybourané části komunikace</t>
  </si>
  <si>
    <t>1,5*1,5"kolem vpusti</t>
  </si>
  <si>
    <t>113107143</t>
  </si>
  <si>
    <t>Odstranění podkladů nebo krytů ručně s přemístěním hmot na skládku na vzdálenost do 3 m nebo s naložením na dopravní prostředek živičných, o tl. vrstvy přes 100 do 150 mm</t>
  </si>
  <si>
    <t>1567361237</t>
  </si>
  <si>
    <t>https://podminky.urs.cz/item/CS_URS_2022_01/113107143</t>
  </si>
  <si>
    <t>(13,5+128,8)+(34+7,5)"pro chodník</t>
  </si>
  <si>
    <t>6</t>
  </si>
  <si>
    <t>113201112</t>
  </si>
  <si>
    <t>Vytrhání obrub s vybouráním lože, s přemístěním hmot na skládku na vzdálenost do 3 m nebo s naložením na dopravní prostředek silničních ležatých</t>
  </si>
  <si>
    <t>m</t>
  </si>
  <si>
    <t>82320465</t>
  </si>
  <si>
    <t>https://podminky.urs.cz/item/CS_URS_2022_01/113201112</t>
  </si>
  <si>
    <t>14+16</t>
  </si>
  <si>
    <t>7</t>
  </si>
  <si>
    <t>113202111</t>
  </si>
  <si>
    <t>Vytrhání obrub s vybouráním lože, s přemístěním hmot na skládku na vzdálenost do 3 m nebo s naložením na dopravní prostředek z krajníků nebo obrubníků stojatých</t>
  </si>
  <si>
    <t>849287489</t>
  </si>
  <si>
    <t>https://podminky.urs.cz/item/CS_URS_2022_01/113202111</t>
  </si>
  <si>
    <t>8</t>
  </si>
  <si>
    <t>132254201</t>
  </si>
  <si>
    <t>Hloubení zapažených rýh šířky přes 800 do 2 000 mm strojně s urovnáním dna do předepsaného profilu a spádu v hornině třídy těžitelnosti I skupiny 3 do 20 m3</t>
  </si>
  <si>
    <t>m3</t>
  </si>
  <si>
    <t>-380636313</t>
  </si>
  <si>
    <t>https://podminky.urs.cz/item/CS_URS_2022_01/132254201</t>
  </si>
  <si>
    <t>3*0,9*1,5</t>
  </si>
  <si>
    <t>9</t>
  </si>
  <si>
    <t>139001101</t>
  </si>
  <si>
    <t>Příplatek k cenám hloubených vykopávek za ztížení vykopávky v blízkosti podzemního vedení nebo výbušnin pro jakoukoliv třídu horniny</t>
  </si>
  <si>
    <t>275348837</t>
  </si>
  <si>
    <t>https://podminky.urs.cz/item/CS_URS_2022_01/139001101</t>
  </si>
  <si>
    <t>10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</si>
  <si>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</si>
  <si>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</si>
  <si>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1590789429</t>
  </si>
  <si>
    <t>https://podminky.urs.cz/item/CS_URS_2022_01/162751117</t>
  </si>
  <si>
    <t>4,05"celkové vykopávky</t>
  </si>
  <si>
    <t>11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</si>
  <si>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</si>
  <si>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</si>
  <si>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791370431</t>
  </si>
  <si>
    <t>https://podminky.urs.cz/item/CS_URS_2022_01/162751119</t>
  </si>
  <si>
    <t>4,05*40 "Přepočtené koeficientem množství</t>
  </si>
  <si>
    <t>12</t>
  </si>
  <si>
    <t>167151101</t>
  </si>
  <si>
    <t>Nakládání, skládání a překládání neulehlého výkopku nebo sypaniny strojně nakládání, množství do 100 m3, z horniny třídy těžitelnosti I, skupiny 1 až 3</t>
  </si>
  <si>
    <t>1344069642</t>
  </si>
  <si>
    <t>https://podminky.urs.cz/item/CS_URS_2022_01/167151101</t>
  </si>
  <si>
    <t>4,05"zemina k odvozu na skládku</t>
  </si>
  <si>
    <t>13</t>
  </si>
  <si>
    <t>171251201</t>
  </si>
  <si>
    <t>Uložení sypaniny na skládky nebo meziskládky bez hutnění s upravením uložené sypaniny do předepsaného tvaru</t>
  </si>
  <si>
    <t>1781089902</t>
  </si>
  <si>
    <t>https://podminky.urs.cz/item/CS_URS_2022_01/171251201</t>
  </si>
  <si>
    <t>14</t>
  </si>
  <si>
    <t>174251101</t>
  </si>
  <si>
    <t>Zásyp sypaninou z jakékoliv horniny strojně s uložením výkopku ve vrstvách bez zhutnění jam, šachet, rýh nebo kolem objektů v těchto vykopávkách</t>
  </si>
  <si>
    <t>330261652</t>
  </si>
  <si>
    <t>https://podminky.urs.cz/item/CS_URS_2022_01/174251101</t>
  </si>
  <si>
    <t>(7,25+23,8+13,1+10,35)*0,3"zeleň</t>
  </si>
  <si>
    <t>M</t>
  </si>
  <si>
    <t>10364100</t>
  </si>
  <si>
    <t>zemina pro terénní úpravy - tříděná</t>
  </si>
  <si>
    <t>t</t>
  </si>
  <si>
    <t>1294729446</t>
  </si>
  <si>
    <t>16,35*2 "Přepočtené koeficientem množství</t>
  </si>
  <si>
    <t>16</t>
  </si>
  <si>
    <t>181152302</t>
  </si>
  <si>
    <t>Úprava pláně na stavbách silnic a dálnic strojně v zářezech mimo skalních se zhutněním</t>
  </si>
  <si>
    <t>-1628983792</t>
  </si>
  <si>
    <t>https://podminky.urs.cz/item/CS_URS_2022_01/181152302</t>
  </si>
  <si>
    <t>27,4+158,775+48,5+4,4+10,325</t>
  </si>
  <si>
    <t>-36,5</t>
  </si>
  <si>
    <t>17</t>
  </si>
  <si>
    <t>181351003</t>
  </si>
  <si>
    <t>Rozprostření a urovnání ornice v rovině nebo ve svahu sklonu do 1:5 strojně při souvislé ploše do 100 m2, tl. vrstvy do 200 mm</t>
  </si>
  <si>
    <t>1837371518</t>
  </si>
  <si>
    <t>https://podminky.urs.cz/item/CS_URS_2022_01/181351003</t>
  </si>
  <si>
    <t>7,25+23,8+13,1+10,35"zeleň</t>
  </si>
  <si>
    <t>18</t>
  </si>
  <si>
    <t>10364101</t>
  </si>
  <si>
    <t xml:space="preserve">zemina pro terénní úpravy -  ornice</t>
  </si>
  <si>
    <t>-1781174101</t>
  </si>
  <si>
    <t>54,5*0,2</t>
  </si>
  <si>
    <t>10,9*2 "Přepočtené koeficientem množství</t>
  </si>
  <si>
    <t>19</t>
  </si>
  <si>
    <t>183901112</t>
  </si>
  <si>
    <t>Příprava nádob pro vysazování rostlin plocha nádoby přes 0,30 do 0,60 m2</t>
  </si>
  <si>
    <t>kus</t>
  </si>
  <si>
    <t>-570820362</t>
  </si>
  <si>
    <t>https://podminky.urs.cz/item/CS_URS_2022_01/183901112</t>
  </si>
  <si>
    <t>20</t>
  </si>
  <si>
    <t>18410222-R</t>
  </si>
  <si>
    <t>Výsadba keřů s balem s vyhloubením jamky pro výsadbu a se zalitím v rovině nebo na svahu do 1:5 výšky do 1 m v terénu</t>
  </si>
  <si>
    <t>-1959097778</t>
  </si>
  <si>
    <t>02650000-r</t>
  </si>
  <si>
    <t>keř okrasný s balem (v kontejneru) vel. do 60 cm</t>
  </si>
  <si>
    <t>268994036</t>
  </si>
  <si>
    <t>22</t>
  </si>
  <si>
    <t>184802611</t>
  </si>
  <si>
    <t>Chemické odplevelení po založení kultury v rovině nebo na svahu do 1:5 postřikem na široko</t>
  </si>
  <si>
    <t>1965996111</t>
  </si>
  <si>
    <t>https://podminky.urs.cz/item/CS_URS_2022_01/184802611</t>
  </si>
  <si>
    <t>23</t>
  </si>
  <si>
    <t>184911421</t>
  </si>
  <si>
    <t>Mulčování vysazených rostlin mulčovací kůrou, tl. do 100 mm v rovině nebo na svahu do 1:5</t>
  </si>
  <si>
    <t>-258914223</t>
  </si>
  <si>
    <t>https://podminky.urs.cz/item/CS_URS_2022_01/184911421</t>
  </si>
  <si>
    <t>7,25+23,8+13,1+10,35</t>
  </si>
  <si>
    <t>24</t>
  </si>
  <si>
    <t>10391100</t>
  </si>
  <si>
    <t>kůra mulčovací VL</t>
  </si>
  <si>
    <t>1402733093</t>
  </si>
  <si>
    <t>54,5*0,103 "Přepočtené koeficientem množství</t>
  </si>
  <si>
    <t>Vodorovné konstrukce</t>
  </si>
  <si>
    <t>25</t>
  </si>
  <si>
    <t>452386111</t>
  </si>
  <si>
    <t>Podkladní a vyrovnávací konstrukce z betonu vyrovnávací prstence z prostého betonu tř. C 25/30 pod poklopy a mříže, výšky do 100 mm</t>
  </si>
  <si>
    <t>96708653</t>
  </si>
  <si>
    <t>https://podminky.urs.cz/item/CS_URS_2022_01/452386111</t>
  </si>
  <si>
    <t>Komunikace pozemní</t>
  </si>
  <si>
    <t>26</t>
  </si>
  <si>
    <t>564851111</t>
  </si>
  <si>
    <t>Podklad ze štěrkodrti ŠD s rozprostřením a zhutněním plochy přes 100 m2, po zhutnění tl. 150 mm</t>
  </si>
  <si>
    <t>-1610846575</t>
  </si>
  <si>
    <t>https://podminky.urs.cz/item/CS_URS_2022_01/564851111</t>
  </si>
  <si>
    <t>48,5"skladba S1 - bet. zámková dlažba</t>
  </si>
  <si>
    <t>176,5+9,325-9,325-8,4"skladba S3 - kamenná dlažba + desky</t>
  </si>
  <si>
    <t>27</t>
  </si>
  <si>
    <t>564861111</t>
  </si>
  <si>
    <t>Podklad ze štěrkodrti ŠD s rozprostřením a zhutněním plochy přes 100 m2, po zhutnění tl. 200 mm</t>
  </si>
  <si>
    <t>-496066998</t>
  </si>
  <si>
    <t>https://podminky.urs.cz/item/CS_URS_2022_01/564861111</t>
  </si>
  <si>
    <t>7-1+8,4"skladba S4 - kamenná dlažba 8/10</t>
  </si>
  <si>
    <t>1,55"skladba S2 - reliéfní dlažba</t>
  </si>
  <si>
    <t>28</t>
  </si>
  <si>
    <t>566501111</t>
  </si>
  <si>
    <t>Úprava dosavadního krytu z kameniva drceného jako podklad pro nový kryt s vyrovnáním profilu v příčném i podélném směru, s vlhčením a zhutněním, s doplněním kamenivem drceným, jeho rozprostřením a zhutněním, v množství přes 0,08 do 0,10 m3/m2</t>
  </si>
  <si>
    <t>-1403294339</t>
  </si>
  <si>
    <t>https://podminky.urs.cz/item/CS_URS_2022_01/566501111</t>
  </si>
  <si>
    <t>29</t>
  </si>
  <si>
    <t>566901133</t>
  </si>
  <si>
    <t>Vyspravení podkladu po překopech inženýrských sítí plochy do 15 m2 s rozprostřením a zhutněním štěrkodrtí tl. 200 mm</t>
  </si>
  <si>
    <t>1752836767</t>
  </si>
  <si>
    <t>https://podminky.urs.cz/item/CS_URS_2022_01/566901133</t>
  </si>
  <si>
    <t>30</t>
  </si>
  <si>
    <t>566901161</t>
  </si>
  <si>
    <t>Vyspravení podkladu po překopech inženýrských sítí plochy do 15 m2 s rozprostřením a zhutněním obalovaným kamenivem ACP (OK) tl. 100 mm</t>
  </si>
  <si>
    <t>-399974164</t>
  </si>
  <si>
    <t>https://podminky.urs.cz/item/CS_URS_2022_01/566901161</t>
  </si>
  <si>
    <t>31</t>
  </si>
  <si>
    <t>566901271</t>
  </si>
  <si>
    <t>Vyspravení podkladu po překopech inženýrských sítí plochy přes 15 m2 s rozprostřením a zhutněním směsí zpevněnou cementem SC C 20/25 (PB I) tl. 100 mm</t>
  </si>
  <si>
    <t>503621472</t>
  </si>
  <si>
    <t>https://podminky.urs.cz/item/CS_URS_2022_01/566901271</t>
  </si>
  <si>
    <t>32</t>
  </si>
  <si>
    <t>572340112</t>
  </si>
  <si>
    <t>Vyspravení krytu komunikací po překopech inženýrských sítí plochy do 15 m2 asfaltovým betonem ACO (AB), po zhutnění tl. přes 50 do 70 mm</t>
  </si>
  <si>
    <t>269594216</t>
  </si>
  <si>
    <t>https://podminky.urs.cz/item/CS_URS_2022_01/572340112</t>
  </si>
  <si>
    <t>33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</si>
  <si>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</si>
  <si>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</si>
  <si>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1798044356</t>
  </si>
  <si>
    <t>https://podminky.urs.cz/item/CS_URS_2022_01/591211111</t>
  </si>
  <si>
    <t>7+8,4"skladba S4 - kamenná dlažba</t>
  </si>
  <si>
    <t>-1"kamenné desky</t>
  </si>
  <si>
    <t>34</t>
  </si>
  <si>
    <t>58381007</t>
  </si>
  <si>
    <t>kostka štípaná dlažební žula drobná 8/10</t>
  </si>
  <si>
    <t>-384468371</t>
  </si>
  <si>
    <t>14,4*1,01 "Přepočtené koeficientem množství</t>
  </si>
  <si>
    <t>35</t>
  </si>
  <si>
    <t>591412111</t>
  </si>
  <si>
    <t>Kladení dlažby z mozaiky komunikací pro pěší s vyplněním spár, s dvojím beraněním a se smetením přebytečného materiálu na vzdálenost do 3 m dvoubarevné a vícebarevné, s ložem tl. do 40 mm z kameniva</t>
  </si>
  <si>
    <t>1497949046</t>
  </si>
  <si>
    <t>https://podminky.urs.cz/item/CS_URS_2022_01/591412111</t>
  </si>
  <si>
    <t>3,3+5,65+2,2+112,5-8,4"nová dlažba</t>
  </si>
  <si>
    <t>16,85+3,3+4+28,7"předláždění stávající dlažby</t>
  </si>
  <si>
    <t>-9,325"kamenné desky</t>
  </si>
  <si>
    <t>Součet - skladba S3</t>
  </si>
  <si>
    <t>36</t>
  </si>
  <si>
    <t>58381004</t>
  </si>
  <si>
    <t>kostka štípaná dlažební mozaika žula 4/6 tř 1</t>
  </si>
  <si>
    <t>-216272648</t>
  </si>
  <si>
    <t>158,775*1,02 "Přepočtené koeficientem množství</t>
  </si>
  <si>
    <t>37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</si>
  <si>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</si>
  <si>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</si>
  <si>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-1561654394</t>
  </si>
  <si>
    <t>https://podminky.urs.cz/item/CS_URS_2022_01/596211110</t>
  </si>
  <si>
    <t>1,85+1,85+1,6+0,1+2,6+0,25+1,85+0,05+1,6+1,6+2,0+0,2+1,4+1,6+0,15"reliéfní</t>
  </si>
  <si>
    <t>4,9+24,9"hladká</t>
  </si>
  <si>
    <t>Součet - skladba S1</t>
  </si>
  <si>
    <t>38</t>
  </si>
  <si>
    <t>59245006</t>
  </si>
  <si>
    <t>dlažba tvar obdélník betonová pro nevidomé 200x100x60mm barevná</t>
  </si>
  <si>
    <t>-157533361</t>
  </si>
  <si>
    <t>18,7*1,03 "Přepočtené koeficientem množství</t>
  </si>
  <si>
    <t>39</t>
  </si>
  <si>
    <t>59245018</t>
  </si>
  <si>
    <t>dlažba tvar obdélník betonová 200x100x60mm přírodní</t>
  </si>
  <si>
    <t>981632486</t>
  </si>
  <si>
    <t>29,8*1,03 "Přepočtené koeficientem množství</t>
  </si>
  <si>
    <t>40</t>
  </si>
  <si>
    <t>596211114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</si>
  <si>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Příplatek k cenám za dlažbu z prvků dvou barev</t>
  </si>
  <si>
    <t>-1322910296</t>
  </si>
  <si>
    <t>https://podminky.urs.cz/item/CS_URS_2022_01/596211114</t>
  </si>
  <si>
    <t>41</t>
  </si>
  <si>
    <t>596212210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</si>
  <si>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</si>
  <si>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-1949996472</t>
  </si>
  <si>
    <t>https://podminky.urs.cz/item/CS_URS_2022_01/596212210</t>
  </si>
  <si>
    <t>1,55"Skladba S2 - reliéfní dlažba</t>
  </si>
  <si>
    <t>42</t>
  </si>
  <si>
    <t>59245226</t>
  </si>
  <si>
    <t>dlažba tvar obdélník betonová pro nevidomé 200x100x80mm barevná</t>
  </si>
  <si>
    <t>-1137063697</t>
  </si>
  <si>
    <t>1,55*1,03 "Přepočtené koeficientem množství</t>
  </si>
  <si>
    <t>43</t>
  </si>
  <si>
    <t>596811220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</si>
  <si>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</si>
  <si>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196941121</t>
  </si>
  <si>
    <t>https://podminky.urs.cz/item/CS_URS_2022_01/596811220</t>
  </si>
  <si>
    <t>(4,85+4,85+6+5++6,6+6+4)*0,25"skladba S3 - desky před reliéfní dlažbou</t>
  </si>
  <si>
    <t xml:space="preserve">4*0,25"skladba S2 - kamenné desky </t>
  </si>
  <si>
    <t>44</t>
  </si>
  <si>
    <t>58381335</t>
  </si>
  <si>
    <t>deska dlažební řezaná žula tl 30mm do 0,48m2</t>
  </si>
  <si>
    <t>91477281</t>
  </si>
  <si>
    <t>10,325*1,03 "Přepočtené koeficientem množství</t>
  </si>
  <si>
    <t>45</t>
  </si>
  <si>
    <t>599141111</t>
  </si>
  <si>
    <t>Vyplnění spár mezi silničními dílci jakékoliv tloušťky živičnou zálivkou</t>
  </si>
  <si>
    <t>-1713754195</t>
  </si>
  <si>
    <t>https://podminky.urs.cz/item/CS_URS_2022_01/599141111</t>
  </si>
  <si>
    <t>8,5+50+7+123+40+4+(1,5*3)</t>
  </si>
  <si>
    <t>-21,5</t>
  </si>
  <si>
    <t>Trubní vedení</t>
  </si>
  <si>
    <t>46</t>
  </si>
  <si>
    <t>8710000-P1</t>
  </si>
  <si>
    <t>Přípojení nového potrubí na stávající trubní vedení s utěsněním prostupu včetně potřebného materiálu</t>
  </si>
  <si>
    <t>-1742431965</t>
  </si>
  <si>
    <t>47</t>
  </si>
  <si>
    <t>871315211</t>
  </si>
  <si>
    <t>Kanalizační potrubí z tvrdého PVC v otevřeném výkopu ve sklonu do 20 %, hladkého plnostěnného jednovrstvého, tuhost třídy SN 4 DN 160</t>
  </si>
  <si>
    <t>1262643881</t>
  </si>
  <si>
    <t>https://podminky.urs.cz/item/CS_URS_2022_01/871315211</t>
  </si>
  <si>
    <t>48</t>
  </si>
  <si>
    <t>877315211</t>
  </si>
  <si>
    <t>Montáž tvarovek na kanalizačním potrubí z trub z plastu z tvrdého PVC nebo z polypropylenu v otevřeném výkopu jednoosých DN 160</t>
  </si>
  <si>
    <t>1688749551</t>
  </si>
  <si>
    <t>https://podminky.urs.cz/item/CS_URS_2022_01/877315211</t>
  </si>
  <si>
    <t>49</t>
  </si>
  <si>
    <t>28611359</t>
  </si>
  <si>
    <t>koleno kanalizace PVC KG 160x15°</t>
  </si>
  <si>
    <t>1915170680</t>
  </si>
  <si>
    <t>50</t>
  </si>
  <si>
    <t>28611361</t>
  </si>
  <si>
    <t>koleno kanalizační PVC KG 160x45°</t>
  </si>
  <si>
    <t>-451613508</t>
  </si>
  <si>
    <t>51</t>
  </si>
  <si>
    <t>890211811</t>
  </si>
  <si>
    <t>Bourání šachet a jímek ručně velikosti obestavěného prostoru do 1,5 m3 z prostého betonu</t>
  </si>
  <si>
    <t>-524637759</t>
  </si>
  <si>
    <t>https://podminky.urs.cz/item/CS_URS_2022_01/890211811</t>
  </si>
  <si>
    <t>(1*4*0,1)*1,2+(1*1*0,15)"rušení vpustí</t>
  </si>
  <si>
    <t>52</t>
  </si>
  <si>
    <t>895941301</t>
  </si>
  <si>
    <t>Osazení vpusti uliční z betonových dílců DN 450 dno s výtokem</t>
  </si>
  <si>
    <t>1182925282</t>
  </si>
  <si>
    <t>https://podminky.urs.cz/item/CS_URS_2022_01/895941301</t>
  </si>
  <si>
    <t>53</t>
  </si>
  <si>
    <t>59223854</t>
  </si>
  <si>
    <t>skruž pro uliční vpusť s výtokovým otvorem PVC betonová 450x350x50mm</t>
  </si>
  <si>
    <t>-768044131</t>
  </si>
  <si>
    <t>54</t>
  </si>
  <si>
    <t>895941312</t>
  </si>
  <si>
    <t>Osazení vpusti uliční z betonových dílců DN 450 skruž horní 195 mm</t>
  </si>
  <si>
    <t>1668599600</t>
  </si>
  <si>
    <t>https://podminky.urs.cz/item/CS_URS_2022_01/895941312</t>
  </si>
  <si>
    <t>55</t>
  </si>
  <si>
    <t>59223856</t>
  </si>
  <si>
    <t>skruž pro uliční vpusť horní betonová 450x195x50mm</t>
  </si>
  <si>
    <t>-627804698</t>
  </si>
  <si>
    <t>56</t>
  </si>
  <si>
    <t>895941313</t>
  </si>
  <si>
    <t>Osazení vpusti uliční z betonových dílců DN 450 skruž horní 295 mm</t>
  </si>
  <si>
    <t>124954897</t>
  </si>
  <si>
    <t>https://podminky.urs.cz/item/CS_URS_2022_01/895941313</t>
  </si>
  <si>
    <t>57</t>
  </si>
  <si>
    <t>59223857</t>
  </si>
  <si>
    <t>skruž pro uliční vpusť horní betonová 450x295x50mm</t>
  </si>
  <si>
    <t>1984538543</t>
  </si>
  <si>
    <t>58</t>
  </si>
  <si>
    <t>895941322</t>
  </si>
  <si>
    <t>Osazení vpusti uliční z betonových dílců DN 450 skruž středová 295 mm</t>
  </si>
  <si>
    <t>114659869</t>
  </si>
  <si>
    <t>https://podminky.urs.cz/item/CS_URS_2022_01/895941322</t>
  </si>
  <si>
    <t>59</t>
  </si>
  <si>
    <t>59223862</t>
  </si>
  <si>
    <t>skruž pro uliční vpusť středová betonová 450x295x50mm</t>
  </si>
  <si>
    <t>-745518352</t>
  </si>
  <si>
    <t>60</t>
  </si>
  <si>
    <t>899102211</t>
  </si>
  <si>
    <t>Demontáž poklopů litinových a ocelových včetně rámů, hmotnosti jednotlivě přes 50 do 100 Kg</t>
  </si>
  <si>
    <t>632913171</t>
  </si>
  <si>
    <t>https://podminky.urs.cz/item/CS_URS_2022_01/899102211</t>
  </si>
  <si>
    <t>1"přesunutí vpusti</t>
  </si>
  <si>
    <t>61</t>
  </si>
  <si>
    <t>899204112</t>
  </si>
  <si>
    <t>Osazení mříží litinových včetně rámů a košů na bahno pro třídu zatížení D400, E600</t>
  </si>
  <si>
    <t>512882965</t>
  </si>
  <si>
    <t>https://podminky.urs.cz/item/CS_URS_2022_01/899204112</t>
  </si>
  <si>
    <t>62</t>
  </si>
  <si>
    <t>55242328</t>
  </si>
  <si>
    <t xml:space="preserve">mříž D 400 -  plochá, 600x600 4-stranný rám</t>
  </si>
  <si>
    <t>2091456230</t>
  </si>
  <si>
    <t>63</t>
  </si>
  <si>
    <t>28661789</t>
  </si>
  <si>
    <t>koš kalový ocelový pro silniční vpusť 425mm vč. madla</t>
  </si>
  <si>
    <t>-1683131402</t>
  </si>
  <si>
    <t>64</t>
  </si>
  <si>
    <t>899721111</t>
  </si>
  <si>
    <t>Signalizační vodič na potrubí DN do 150 mm</t>
  </si>
  <si>
    <t>-402608252</t>
  </si>
  <si>
    <t>https://podminky.urs.cz/item/CS_URS_2022_01/899721111</t>
  </si>
  <si>
    <t>65</t>
  </si>
  <si>
    <t>899722114</t>
  </si>
  <si>
    <t>Krytí potrubí z plastů výstražnou fólií z PVC šířky 40 cm</t>
  </si>
  <si>
    <t>-1712119500</t>
  </si>
  <si>
    <t>https://podminky.urs.cz/item/CS_URS_2022_01/899722114</t>
  </si>
  <si>
    <t>Ostatní konstrukce a práce, bourání</t>
  </si>
  <si>
    <t>66</t>
  </si>
  <si>
    <t>113156201</t>
  </si>
  <si>
    <t>Tryskání ocelovými broky vodorovných konstrukcí, plochy přes 10 do 150 m2</t>
  </si>
  <si>
    <t>-1329579732</t>
  </si>
  <si>
    <t>https://podminky.urs.cz/item/CS_URS_2022_01/113156201</t>
  </si>
  <si>
    <t>13*4</t>
  </si>
  <si>
    <t>67</t>
  </si>
  <si>
    <t>113156209</t>
  </si>
  <si>
    <t>Tryskání ocelovými broky dopravního značení lineárního, šířky čáry do 250 mm</t>
  </si>
  <si>
    <t>1779108585</t>
  </si>
  <si>
    <t>https://podminky.urs.cz/item/CS_URS_2022_01/113156209</t>
  </si>
  <si>
    <t>36+58+44+6</t>
  </si>
  <si>
    <t>68</t>
  </si>
  <si>
    <t>912211131</t>
  </si>
  <si>
    <t>Montáž směrového sloupku plastového pružného - balisety přišroubováním k podkladu</t>
  </si>
  <si>
    <t>-366863954</t>
  </si>
  <si>
    <t>https://podminky.urs.cz/item/CS_URS_2022_01/912211131</t>
  </si>
  <si>
    <t>69</t>
  </si>
  <si>
    <t>56288000</t>
  </si>
  <si>
    <t>sloupek plastový baliseta</t>
  </si>
  <si>
    <t>1368211305</t>
  </si>
  <si>
    <t>70</t>
  </si>
  <si>
    <t>914111111</t>
  </si>
  <si>
    <t>Montáž svislé dopravní značky základní velikosti do 1 m2 objímkami na sloupky nebo konzoly</t>
  </si>
  <si>
    <t>667278531</t>
  </si>
  <si>
    <t>https://podminky.urs.cz/item/CS_URS_2022_01/914111111</t>
  </si>
  <si>
    <t>4+1+1+1+1"nové značky</t>
  </si>
  <si>
    <t>71</t>
  </si>
  <si>
    <t>40445609</t>
  </si>
  <si>
    <t>značky upravující přednost P1, P4 900mm</t>
  </si>
  <si>
    <t>1072185739</t>
  </si>
  <si>
    <t>72</t>
  </si>
  <si>
    <t>40445616</t>
  </si>
  <si>
    <t>značky upravující přednost P6 900mm retroreflexní</t>
  </si>
  <si>
    <t>1389025166</t>
  </si>
  <si>
    <t>73</t>
  </si>
  <si>
    <t>40445620</t>
  </si>
  <si>
    <t>zákazové, příkazové dopravní značky B1-B34, C1-15 700mm</t>
  </si>
  <si>
    <t>2068421563</t>
  </si>
  <si>
    <t>74</t>
  </si>
  <si>
    <t>40445623</t>
  </si>
  <si>
    <t>informativní značky provozní IP1-IP3, IP4b-IP7, IP10a, b 750x750mm retroreflexní</t>
  </si>
  <si>
    <t>-1171675665</t>
  </si>
  <si>
    <t>75</t>
  </si>
  <si>
    <t>40445647</t>
  </si>
  <si>
    <t>dodatkové tabulky E1, E2a,b , E6, E9, E10 E12c, E17 500x500mm</t>
  </si>
  <si>
    <t>938254882</t>
  </si>
  <si>
    <t>76</t>
  </si>
  <si>
    <t>914511111</t>
  </si>
  <si>
    <t>Montáž sloupku dopravních značek délky do 3,5 m do betonového základu</t>
  </si>
  <si>
    <t>542807246</t>
  </si>
  <si>
    <t>https://podminky.urs.cz/item/CS_URS_2022_01/914511111</t>
  </si>
  <si>
    <t>2-1"přemístění značky</t>
  </si>
  <si>
    <t>4"nové značky</t>
  </si>
  <si>
    <t>77</t>
  </si>
  <si>
    <t>40445225</t>
  </si>
  <si>
    <t>sloupek pro dopravní značku Zn D 60mm v 3,5m</t>
  </si>
  <si>
    <t>-511415047</t>
  </si>
  <si>
    <t>78</t>
  </si>
  <si>
    <t>915211112</t>
  </si>
  <si>
    <t>Vodorovné dopravní značení stříkaným plastem dělící čára šířky 125 mm souvislá bílá retroreflexní</t>
  </si>
  <si>
    <t>-1753235378</t>
  </si>
  <si>
    <t>https://podminky.urs.cz/item/CS_URS_2022_01/915211112</t>
  </si>
  <si>
    <t>8,5+22+12+13</t>
  </si>
  <si>
    <t>79</t>
  </si>
  <si>
    <t>915211122</t>
  </si>
  <si>
    <t>Vodorovné dopravní značení stříkaným plastem dělící čára šířky 125 mm přerušovaná bílá retroreflexní</t>
  </si>
  <si>
    <t>-782685825</t>
  </si>
  <si>
    <t>https://podminky.urs.cz/item/CS_URS_2022_01/915211122</t>
  </si>
  <si>
    <t>23+7,5</t>
  </si>
  <si>
    <t>80</t>
  </si>
  <si>
    <t>915221112</t>
  </si>
  <si>
    <t>Vodorovné dopravní značení stříkaným plastem vodící čára bílá šířky 250 mm souvislá retroreflexní</t>
  </si>
  <si>
    <t>-1706509804</t>
  </si>
  <si>
    <t>https://podminky.urs.cz/item/CS_URS_2022_01/915221112</t>
  </si>
  <si>
    <t>(2*5,5+2*4,85)+33+6</t>
  </si>
  <si>
    <t>81</t>
  </si>
  <si>
    <t>915221122</t>
  </si>
  <si>
    <t>Vodorovné dopravní značení stříkaným plastem vodící čára bílá šířky 250 mm přerušovaná retroreflexní</t>
  </si>
  <si>
    <t>-836058478</t>
  </si>
  <si>
    <t>https://podminky.urs.cz/item/CS_URS_2022_01/915221122</t>
  </si>
  <si>
    <t>61+25</t>
  </si>
  <si>
    <t>82</t>
  </si>
  <si>
    <t>915321111</t>
  </si>
  <si>
    <t>Vodorovné značení předformovaným termoplastem přechod pro chodce z pásů šířky 0,5 m</t>
  </si>
  <si>
    <t>2008783454</t>
  </si>
  <si>
    <t>https://podminky.urs.cz/item/CS_URS_2022_01/915321111</t>
  </si>
  <si>
    <t>8,2*4</t>
  </si>
  <si>
    <t>83</t>
  </si>
  <si>
    <t>915321115</t>
  </si>
  <si>
    <t>Vodorovné značení předformovaným termoplastem vodící pás pro slabozraké z 6 proužků</t>
  </si>
  <si>
    <t>-289339662</t>
  </si>
  <si>
    <t>https://podminky.urs.cz/item/CS_URS_2022_01/915321115</t>
  </si>
  <si>
    <t>84</t>
  </si>
  <si>
    <t>915611111</t>
  </si>
  <si>
    <t>Předznačení pro vodorovné značení stříkané barvou nebo prováděné z nátěrových hmot liniové dělicí čáry, vodicí proužky</t>
  </si>
  <si>
    <t>-34208633</t>
  </si>
  <si>
    <t>https://podminky.urs.cz/item/CS_URS_2022_01/915611111</t>
  </si>
  <si>
    <t>(2*5,5+2*4,85)+33+6"plná</t>
  </si>
  <si>
    <t>61+25"přerušovaná</t>
  </si>
  <si>
    <t>Mezisoučet - 250 mm</t>
  </si>
  <si>
    <t>8,5+22+12+13"plná</t>
  </si>
  <si>
    <t>23+7,5"přerušovaná</t>
  </si>
  <si>
    <t>Mezisoučet - 125 mm</t>
  </si>
  <si>
    <t>85</t>
  </si>
  <si>
    <t>915621111</t>
  </si>
  <si>
    <t>Předznačení pro vodorovné značení stříkané barvou nebo prováděné z nátěrových hmot plošné šipky, symboly, nápisy</t>
  </si>
  <si>
    <t>-538124153</t>
  </si>
  <si>
    <t>https://podminky.urs.cz/item/CS_URS_2022_01/915621111</t>
  </si>
  <si>
    <t>8+8,2*4</t>
  </si>
  <si>
    <t>86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</si>
  <si>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</si>
  <si>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</si>
  <si>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-181988828</t>
  </si>
  <si>
    <t>https://podminky.urs.cz/item/CS_URS_2022_01/916131213</t>
  </si>
  <si>
    <t>42,6+6,6</t>
  </si>
  <si>
    <t>87</t>
  </si>
  <si>
    <t>59217023</t>
  </si>
  <si>
    <t>obrubník betonový chodníkový 1000x150x250mm</t>
  </si>
  <si>
    <t>-1939424401</t>
  </si>
  <si>
    <t>49,2*1,02 "Přepočtené koeficientem množství</t>
  </si>
  <si>
    <t>88</t>
  </si>
  <si>
    <t>916241113</t>
  </si>
  <si>
    <t>Osazení obrubníku kamenného se zřízením lože, s vyplněním a zatřením spár cementovou maltou ležatého s boční opěrou z betonu prostého, do lože z betonu prostého</t>
  </si>
  <si>
    <t>371047916</t>
  </si>
  <si>
    <t>https://podminky.urs.cz/item/CS_URS_2022_01/916241113</t>
  </si>
  <si>
    <t>112,7+1,4+10,3+33,8+1,9+4</t>
  </si>
  <si>
    <t>89</t>
  </si>
  <si>
    <t>58380002</t>
  </si>
  <si>
    <t>obrubník kamenný žulový přímý 1000x320x240mm</t>
  </si>
  <si>
    <t>-774972492</t>
  </si>
  <si>
    <t>164,1-10,2-3,8-2,5</t>
  </si>
  <si>
    <t>90</t>
  </si>
  <si>
    <t>58380420</t>
  </si>
  <si>
    <t>obrubník kamenný žulový obloukový R 1-3m 320x240mm</t>
  </si>
  <si>
    <t>-1338816170</t>
  </si>
  <si>
    <t>10,2*1,02 "Přepočtené koeficientem množství</t>
  </si>
  <si>
    <t>91</t>
  </si>
  <si>
    <t>58380440</t>
  </si>
  <si>
    <t>obrubník kamenný žulový obloukový R 5-10m 320x240mm</t>
  </si>
  <si>
    <t>-1826213281</t>
  </si>
  <si>
    <t>3,8+2,5</t>
  </si>
  <si>
    <t>6,3*1,02 "Přepočtené koeficientem množství</t>
  </si>
  <si>
    <t>92</t>
  </si>
  <si>
    <t>916241213</t>
  </si>
  <si>
    <t>Osazení obrubníku kamenného se zřízením lože, s vyplněním a zatřením spár cementovou maltou stojatého s boční opěrou z betonu prostého, do lože z betonu prostého</t>
  </si>
  <si>
    <t>792744907</t>
  </si>
  <si>
    <t>https://podminky.urs.cz/item/CS_URS_2022_01/916241213</t>
  </si>
  <si>
    <t>4,4+2,5+3,9+4,7+2,4</t>
  </si>
  <si>
    <t>93</t>
  </si>
  <si>
    <t>58380374</t>
  </si>
  <si>
    <t>obrubník kamenný žulový přímý 1000x120x250mm</t>
  </si>
  <si>
    <t>-267102227</t>
  </si>
  <si>
    <t>17,9*1,02 "Přepočtené koeficientem množství</t>
  </si>
  <si>
    <t>94</t>
  </si>
  <si>
    <t>916331112</t>
  </si>
  <si>
    <t>Osazení zahradního obrubníku betonového s ložem tl. od 50 do 100 mm z betonu prostého tř. C 12/15 s boční opěrou z betonu prostého tř. C 12/15</t>
  </si>
  <si>
    <t>-1435408487</t>
  </si>
  <si>
    <t>https://podminky.urs.cz/item/CS_URS_2022_01/916331112</t>
  </si>
  <si>
    <t>14+5</t>
  </si>
  <si>
    <t>95</t>
  </si>
  <si>
    <t>59217001</t>
  </si>
  <si>
    <t>obrubník betonový zahradní 1000x50x250mm</t>
  </si>
  <si>
    <t>1208281610</t>
  </si>
  <si>
    <t>19*1,02 "Přepočtené koeficientem množství</t>
  </si>
  <si>
    <t>96</t>
  </si>
  <si>
    <t>919731123</t>
  </si>
  <si>
    <t>Zarovnání styčné plochy podkladu nebo krytu podél vybourané části komunikace nebo zpevněné plochy živičné tl. přes 100 do 200 mm</t>
  </si>
  <si>
    <t>-1377222389</t>
  </si>
  <si>
    <t>https://podminky.urs.cz/item/CS_URS_2022_01/919731123</t>
  </si>
  <si>
    <t>40,3+112+47,2+6,5+5"podél vybourané části</t>
  </si>
  <si>
    <t>97</t>
  </si>
  <si>
    <t>919735113</t>
  </si>
  <si>
    <t>Řezání stávajícího živičného krytu nebo podkladu hloubky přes 100 do 150 mm</t>
  </si>
  <si>
    <t>72718509</t>
  </si>
  <si>
    <t>https://podminky.urs.cz/item/CS_URS_2022_01/919735113</t>
  </si>
  <si>
    <t>8,5+50+7+123+40+4"pro vybourání asfaltu</t>
  </si>
  <si>
    <t>98</t>
  </si>
  <si>
    <t>936001002</t>
  </si>
  <si>
    <t>Montáž prvků městské a zahradní architektury hmotnosti přes 0,1 do 1,5 t</t>
  </si>
  <si>
    <t>-1137085819</t>
  </si>
  <si>
    <t>https://podminky.urs.cz/item/CS_URS_2022_01/936001002</t>
  </si>
  <si>
    <t>99</t>
  </si>
  <si>
    <t>74910226</t>
  </si>
  <si>
    <t>květináč betonový povrch tryskaný 600x600x400mm</t>
  </si>
  <si>
    <t>1932933924</t>
  </si>
  <si>
    <t>100</t>
  </si>
  <si>
    <t>961044111</t>
  </si>
  <si>
    <t>Bourání základů z betonu prostého</t>
  </si>
  <si>
    <t>545097037</t>
  </si>
  <si>
    <t>https://podminky.urs.cz/item/CS_URS_2022_01/961044111</t>
  </si>
  <si>
    <t>(1*1*1,2)*2"bourání základů sloupů VO</t>
  </si>
  <si>
    <t>101</t>
  </si>
  <si>
    <t>966005111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</si>
  <si>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</si>
  <si>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-933276788</t>
  </si>
  <si>
    <t>https://podminky.urs.cz/item/CS_URS_2022_01/966005111</t>
  </si>
  <si>
    <t>102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</si>
  <si>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</si>
  <si>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</si>
  <si>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-329138364</t>
  </si>
  <si>
    <t>https://podminky.urs.cz/item/CS_URS_2022_01/966006132</t>
  </si>
  <si>
    <t>103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</si>
  <si>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</si>
  <si>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</si>
  <si>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1475139187</t>
  </si>
  <si>
    <t>https://podminky.urs.cz/item/CS_URS_2022_01/966006211</t>
  </si>
  <si>
    <t>104</t>
  </si>
  <si>
    <t>979071131</t>
  </si>
  <si>
    <t>Očištění vybouraných dlažebních kostek od spojovacího materiálu, s uložením očištěných kostek na skládku, s odklizením odpadových hmot na hromady a s odklizením vybouraných kostek na vzdálenost do 3 m mozaikových, s původním vyplněním spár kamenivem těženým nebo cementovou maltou</t>
  </si>
  <si>
    <t>-910251355</t>
  </si>
  <si>
    <t>https://podminky.urs.cz/item/CS_URS_2022_01/979071131</t>
  </si>
  <si>
    <t>997</t>
  </si>
  <si>
    <t>Přesun sutě</t>
  </si>
  <si>
    <t>105</t>
  </si>
  <si>
    <t>997221551</t>
  </si>
  <si>
    <t>Vodorovná doprava suti bez naložení, ale se složením a s hrubým urovnáním ze sypkých materiálů, na vzdálenost do 1 km</t>
  </si>
  <si>
    <t>-1358214229</t>
  </si>
  <si>
    <t>https://podminky.urs.cz/item/CS_URS_2022_01/997221551</t>
  </si>
  <si>
    <t>9,69+42,434"kamenivo</t>
  </si>
  <si>
    <t>-8,084</t>
  </si>
  <si>
    <t>106</t>
  </si>
  <si>
    <t>997221559</t>
  </si>
  <si>
    <t>Vodorovná doprava suti bez naložení, ale se složením a s hrubým urovnáním Příplatek k ceně za každý další i započatý 1 km přes 1 km</t>
  </si>
  <si>
    <t>422034388</t>
  </si>
  <si>
    <t>https://podminky.urs.cz/item/CS_URS_2022_01/997221559</t>
  </si>
  <si>
    <t>44,040*49 "Přepočtené koeficientem množství</t>
  </si>
  <si>
    <t>107</t>
  </si>
  <si>
    <t>997221561</t>
  </si>
  <si>
    <t>Vodorovná doprava suti bez naložení, ale se složením a s hrubým urovnáním z kusových materiálů, na vzdálenost do 1 km</t>
  </si>
  <si>
    <t>-2065631144</t>
  </si>
  <si>
    <t>https://podminky.urs.cz/item/CS_URS_2022_01/997221561</t>
  </si>
  <si>
    <t xml:space="preserve">16,017"dlažba kamenná </t>
  </si>
  <si>
    <t>3,868"dlažba betonová</t>
  </si>
  <si>
    <t>37,152+1,109+0,1+11,2+1,05+0,246+0,012"betonové prvky</t>
  </si>
  <si>
    <t>106,998"živice</t>
  </si>
  <si>
    <t>8,7+2,768"Obrubníky</t>
  </si>
  <si>
    <t>2,52"žb</t>
  </si>
  <si>
    <t>-23,04</t>
  </si>
  <si>
    <t>108</t>
  </si>
  <si>
    <t>997221569</t>
  </si>
  <si>
    <t>1851950181</t>
  </si>
  <si>
    <t>https://podminky.urs.cz/item/CS_URS_2022_01/997221569</t>
  </si>
  <si>
    <t>(3,868)*49"dlažba betonová</t>
  </si>
  <si>
    <t>(37,152+1,109+0,1+11,2+1,05+0,246+0,012)*49"betonové prvky</t>
  </si>
  <si>
    <t>(106,998)*49"živice</t>
  </si>
  <si>
    <t>(8,7+2,768)*49"Obrubníky</t>
  </si>
  <si>
    <t>(2,52)*49"žb</t>
  </si>
  <si>
    <t>-23,04*49</t>
  </si>
  <si>
    <t>109</t>
  </si>
  <si>
    <t>997221611</t>
  </si>
  <si>
    <t>Nakládání na dopravní prostředky pro vodorovnou dopravu suti</t>
  </si>
  <si>
    <t>-1136185785</t>
  </si>
  <si>
    <t>https://podminky.urs.cz/item/CS_URS_2022_01/997221611</t>
  </si>
  <si>
    <t>243,864-31,124</t>
  </si>
  <si>
    <t>998</t>
  </si>
  <si>
    <t>Přesun hmot</t>
  </si>
  <si>
    <t>110</t>
  </si>
  <si>
    <t>998223011</t>
  </si>
  <si>
    <t>Přesun hmot pro pozemní komunikace s krytem dlážděným dopravní vzdálenost do 200 m jakékoliv délky objektu</t>
  </si>
  <si>
    <t>394056589</t>
  </si>
  <si>
    <t>https://podminky.urs.cz/item/CS_URS_2022_01/998223011</t>
  </si>
  <si>
    <t>240,385+56,738</t>
  </si>
  <si>
    <t>-74,074</t>
  </si>
  <si>
    <t>B - Přímé doprovodné výdaje</t>
  </si>
  <si>
    <t xml:space="preserve">    2 - Zakládání</t>
  </si>
  <si>
    <t>PSV - Práce a dodávky PSV</t>
  </si>
  <si>
    <t xml:space="preserve">    741 - Elektroinstalace - silnoproud</t>
  </si>
  <si>
    <t>112151113</t>
  </si>
  <si>
    <t>Pokácení stromu směrové v celku s odřezáním kmene a s odvětvením průměru kmene přes 300 do 400 mm</t>
  </si>
  <si>
    <t>891184247</t>
  </si>
  <si>
    <t>https://podminky.urs.cz/item/CS_URS_2022_01/112151113</t>
  </si>
  <si>
    <t>112201113</t>
  </si>
  <si>
    <t>Odstranění pařezu v rovině nebo na svahu do 1:5 o průměru pařezu na řezné ploše přes 300 do 400 mm</t>
  </si>
  <si>
    <t>-600346671</t>
  </si>
  <si>
    <t>https://podminky.urs.cz/item/CS_URS_2022_01/112201113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</si>
  <si>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</si>
  <si>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</si>
  <si>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423604939</t>
  </si>
  <si>
    <t>https://podminky.urs.cz/item/CS_URS_2022_01/113106123</t>
  </si>
  <si>
    <t>8,5*1,75"chodníku ze zámk. dl. pro sjezd</t>
  </si>
  <si>
    <t>1712290777</t>
  </si>
  <si>
    <t>13"pro pojezdovou dlažbu</t>
  </si>
  <si>
    <t>393424671</t>
  </si>
  <si>
    <t>(8,5+13)*0,1"podél vybourané části komunikace</t>
  </si>
  <si>
    <t>1464043567</t>
  </si>
  <si>
    <t>-297930893</t>
  </si>
  <si>
    <t>8,5"sjez na parkoviště</t>
  </si>
  <si>
    <t>122252203</t>
  </si>
  <si>
    <t>Odkopávky a prokopávky nezapažené pro silnice a dálnice strojně v hornině třídy těžitelnosti I do 100 m3</t>
  </si>
  <si>
    <t>-1386089329</t>
  </si>
  <si>
    <t>https://podminky.urs.cz/item/CS_URS_2022_01/122252203</t>
  </si>
  <si>
    <t>24*0,3"pro nový sjezd na parkoviště</t>
  </si>
  <si>
    <t>122252203-A</t>
  </si>
  <si>
    <t>Odkopávky a prokopávky nezapažené pro silnice a dálnice strojně v hornině třídy těžitelnosti I do 100 m3 - aktivní zóna</t>
  </si>
  <si>
    <t>-1501910280</t>
  </si>
  <si>
    <t>24*0,5"pro nový sjezd na parkoviště</t>
  </si>
  <si>
    <t>129001101</t>
  </si>
  <si>
    <t>Příplatek k cenám vykopávek za ztížení vykopávky v blízkosti podzemního vedení nebo výbušnin v horninách jakékoliv třídy</t>
  </si>
  <si>
    <t>-1062126942</t>
  </si>
  <si>
    <t>https://podminky.urs.cz/item/CS_URS_2022_01/129001101</t>
  </si>
  <si>
    <t>129001101-A</t>
  </si>
  <si>
    <t>Příplatek k cenám vykopávek za ztížení vykopávky v blízkosti podzemního vedení nebo výbušnin v horninách jakékoliv třídy - aktivní zóna</t>
  </si>
  <si>
    <t>-560430797</t>
  </si>
  <si>
    <t>131213701</t>
  </si>
  <si>
    <t>Hloubení nezapažených jam ručně s urovnáním dna do předepsaného profilu a spádu v hornině třídy těžitelnosti I skupiny 3 soudržných</t>
  </si>
  <si>
    <t>194659124</t>
  </si>
  <si>
    <t>https://podminky.urs.cz/item/CS_URS_2022_01/131213701</t>
  </si>
  <si>
    <t>(2*1*1,5)*2"jámy pro protlak</t>
  </si>
  <si>
    <t>131251100</t>
  </si>
  <si>
    <t>Hloubení nezapažených jam a zářezů strojně s urovnáním dna do předepsaného profilu a spádu v hornině třídy těžitelnosti I skupiny 3 do 20 m3</t>
  </si>
  <si>
    <t>-119987637</t>
  </si>
  <si>
    <t>https://podminky.urs.cz/item/CS_URS_2022_01/131251100</t>
  </si>
  <si>
    <t>(1*1*1,35)*2"pro sloup VO</t>
  </si>
  <si>
    <t>132251101</t>
  </si>
  <si>
    <t>Hloubení nezapažených rýh šířky do 800 mm strojně s urovnáním dna do předepsaného profilu a spádu v hornině třídy těžitelnosti I skupiny 3 do 20 m3</t>
  </si>
  <si>
    <t>-1860908970</t>
  </si>
  <si>
    <t>https://podminky.urs.cz/item/CS_URS_2022_01/132251101</t>
  </si>
  <si>
    <t>(2,5+4,5)*0,6*1,2"pro kabely k VO</t>
  </si>
  <si>
    <t>513913469</t>
  </si>
  <si>
    <t>2,7+5,04</t>
  </si>
  <si>
    <t>141721211</t>
  </si>
  <si>
    <t>Řízený zemní protlak délky protlaku do 50 m v hornině třídy těžitelnosti I a II, skupiny 1 až 4 včetně protlačení trub v hloubce do 6 m vnějšího průměru vrtu do 90 mm</t>
  </si>
  <si>
    <t>367722124</t>
  </si>
  <si>
    <t>https://podminky.urs.cz/item/CS_URS_2022_01/141721211</t>
  </si>
  <si>
    <t>28613415</t>
  </si>
  <si>
    <t>potrubí kanalizační tlakové PE100 SDR17 návin se signalizační vrstvou 90x5,4mm</t>
  </si>
  <si>
    <t>307727749</t>
  </si>
  <si>
    <t>13*1,003 "Přepočtené koeficientem množství</t>
  </si>
  <si>
    <t>151101101</t>
  </si>
  <si>
    <t>Zřízení pažení a rozepření stěn rýh pro podzemní vedení příložné pro jakoukoliv mezerovitost, hloubky do 2 m</t>
  </si>
  <si>
    <t>-170035129</t>
  </si>
  <si>
    <t>https://podminky.urs.cz/item/CS_URS_2022_01/151101101</t>
  </si>
  <si>
    <t>(3*2+0,9*2)*1,5</t>
  </si>
  <si>
    <t>151101111</t>
  </si>
  <si>
    <t>Odstranění pažení a rozepření stěn rýh pro podzemní vedení s uložením materiálu na vzdálenost do 3 m od kraje výkopu příložné, hloubky do 2 m</t>
  </si>
  <si>
    <t>428985964</t>
  </si>
  <si>
    <t>https://podminky.urs.cz/item/CS_URS_2022_01/151101111</t>
  </si>
  <si>
    <t>162201402</t>
  </si>
  <si>
    <t>Vodorovné přemístění větví, kmenů nebo pařezů s naložením, složením a dopravou do 1000 m větví stromů listnatých, průměru kmene přes 300 do 500 mm</t>
  </si>
  <si>
    <t>1080735055</t>
  </si>
  <si>
    <t>https://podminky.urs.cz/item/CS_URS_2022_01/162201402</t>
  </si>
  <si>
    <t>162201412</t>
  </si>
  <si>
    <t>Vodorovné přemístění větví, kmenů nebo pařezů s naložením, složením a dopravou do 1000 m kmenů stromů listnatých, průměru přes 300 do 500 mm</t>
  </si>
  <si>
    <t>477092041</t>
  </si>
  <si>
    <t>https://podminky.urs.cz/item/CS_URS_2022_01/162201412</t>
  </si>
  <si>
    <t>162201422</t>
  </si>
  <si>
    <t>Vodorovné přemístění větví, kmenů nebo pařezů s naložením, složením a dopravou do 1000 m pařezů kmenů, průměru přes 300 do 500 mm</t>
  </si>
  <si>
    <t>1532565859</t>
  </si>
  <si>
    <t>https://podminky.urs.cz/item/CS_URS_2022_01/162201422</t>
  </si>
  <si>
    <t>162301932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</si>
  <si>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</si>
  <si>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-1471260542</t>
  </si>
  <si>
    <t>https://podminky.urs.cz/item/CS_URS_2022_01/162301932</t>
  </si>
  <si>
    <t>162301952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</si>
  <si>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</si>
  <si>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-555471855</t>
  </si>
  <si>
    <t>https://podminky.urs.cz/item/CS_URS_2022_01/162301952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</si>
  <si>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</si>
  <si>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</si>
  <si>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675655068</t>
  </si>
  <si>
    <t>https://podminky.urs.cz/item/CS_URS_2022_01/162301972</t>
  </si>
  <si>
    <t>-403771688</t>
  </si>
  <si>
    <t>7,2+6+2,7+5,04"celkové vykopávky</t>
  </si>
  <si>
    <t>-2,565"zemina k zásypu</t>
  </si>
  <si>
    <t>162751117-A</t>
  </si>
  <si>
    <t>Vodorovné přemístění výkopku nebo sypaniny po suchu na obvyklém dopravním prostředku, bez naložení výkopku, avšak se složením bez rozhrnutí z horniny třídy těžitelnosti I skupiny 1 až 3 na vzdálenost přes 9 000 do 10 000 m - aktivní zóna</t>
  </si>
  <si>
    <t>1532023055</t>
  </si>
  <si>
    <t>-1538998101</t>
  </si>
  <si>
    <t>18,375*40 "Přepočtené koeficientem množství</t>
  </si>
  <si>
    <t>162751119-A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</si>
  <si>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 - aktivní zóna</t>
  </si>
  <si>
    <t>-357987944</t>
  </si>
  <si>
    <t>12*40 "Přepočtené koeficientem množství</t>
  </si>
  <si>
    <t>1802598831</t>
  </si>
  <si>
    <t>18,375"zemina k odvozu na skládku</t>
  </si>
  <si>
    <t>2,565"zemina k zásypu</t>
  </si>
  <si>
    <t>167151101-A</t>
  </si>
  <si>
    <t>Nakládání, skládání a překládání neulehlého výkopku nebo sypaniny strojně nakládání, množství do 100 m3, z horniny třídy těžitelnosti I, skupiny 1 až 3 - aktivní zóna</t>
  </si>
  <si>
    <t>1927753544</t>
  </si>
  <si>
    <t>171152111</t>
  </si>
  <si>
    <t>Uložení sypaniny do zhutněných násypů pro silnice, dálnice a letiště s rozprostřením sypaniny ve vrstvách, s hrubým urovnáním a uzavřením povrchu násypu z hornin nesoudržných sypkých v aktivní zóně</t>
  </si>
  <si>
    <t>470725053</t>
  </si>
  <si>
    <t>https://podminky.urs.cz/item/CS_URS_2022_01/171152111</t>
  </si>
  <si>
    <t>58344197</t>
  </si>
  <si>
    <t>štěrkodrť frakce 0/63</t>
  </si>
  <si>
    <t>-1445885832</t>
  </si>
  <si>
    <t>12/2</t>
  </si>
  <si>
    <t>6*2 "Přepočtené koeficientem množství</t>
  </si>
  <si>
    <t>58344003</t>
  </si>
  <si>
    <t>kamenivo drcené hrubé frakce 63/125</t>
  </si>
  <si>
    <t>-1428847576</t>
  </si>
  <si>
    <t>-1401641183</t>
  </si>
  <si>
    <t>171251201-A</t>
  </si>
  <si>
    <t>Uložení sypaniny na skládky nebo meziskládky bez hutnění s upravením uložené sypaniny do předepsaného tvaru - aktivní zóna</t>
  </si>
  <si>
    <t>1623540939</t>
  </si>
  <si>
    <t>174151101</t>
  </si>
  <si>
    <t>Zásyp sypaninou z jakékoliv horniny strojně s uložením výkopku ve vrstvách se zhutněním jam, šachet, rýh nebo kolem objektů v těchto vykopávkách</t>
  </si>
  <si>
    <t>-1825705008</t>
  </si>
  <si>
    <t>https://podminky.urs.cz/item/CS_URS_2022_01/174151101</t>
  </si>
  <si>
    <t>3*0,9*(1,5-0,1-0,45)"splaškové kanalizace</t>
  </si>
  <si>
    <t>Mezisoučet - zeminou</t>
  </si>
  <si>
    <t>(2,5+4,5)*0,6*(1,2-0,1-0,45)"pro kabel VO</t>
  </si>
  <si>
    <t>Mezisoučet - kamenivem</t>
  </si>
  <si>
    <t>58344171</t>
  </si>
  <si>
    <t>štěrkodrť frakce 0/32</t>
  </si>
  <si>
    <t>1792324535</t>
  </si>
  <si>
    <t>8,73*2 "Přepočtené koeficientem množství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</si>
  <si>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</si>
  <si>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</si>
  <si>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69959126</t>
  </si>
  <si>
    <t>https://podminky.urs.cz/item/CS_URS_2022_01/175111101</t>
  </si>
  <si>
    <t>3*0,9*0,45"pro dešťovou kanalizaci</t>
  </si>
  <si>
    <t>(2,5+4,5)*0,6*0,45"pro kabel VO</t>
  </si>
  <si>
    <t>58331351</t>
  </si>
  <si>
    <t>kamenivo těžené drobné frakce 0/4</t>
  </si>
  <si>
    <t>-1603122651</t>
  </si>
  <si>
    <t>3,105*2 "Přepočtené koeficientem množství</t>
  </si>
  <si>
    <t>-1622770827</t>
  </si>
  <si>
    <t>23,5"nový sjezd na parkoviště</t>
  </si>
  <si>
    <t xml:space="preserve">13"ostrůvek </t>
  </si>
  <si>
    <t>Zakládání</t>
  </si>
  <si>
    <t>275313711</t>
  </si>
  <si>
    <t>Základy z betonu prostého patky a bloky z betonu kamenem neprokládaného tř. C 20/25</t>
  </si>
  <si>
    <t>329117549</t>
  </si>
  <si>
    <t>https://podminky.urs.cz/item/CS_URS_2022_01/275313711</t>
  </si>
  <si>
    <t>(1*1*1,2)*2"základ sloupu VO</t>
  </si>
  <si>
    <t>28611140</t>
  </si>
  <si>
    <t>trubka kanalizační PVC DN 250x1000mm SN4</t>
  </si>
  <si>
    <t>1830848210</t>
  </si>
  <si>
    <t>451572111</t>
  </si>
  <si>
    <t>Lože pod potrubí, stoky a drobné objekty v otevřeném výkopu z kameniva drobného těženého 0 až 4 mm</t>
  </si>
  <si>
    <t>2110016323</t>
  </si>
  <si>
    <t>https://podminky.urs.cz/item/CS_URS_2022_01/451572111</t>
  </si>
  <si>
    <t>3*0,9*0,1"pro dešťovou kanalizaci</t>
  </si>
  <si>
    <t>(2,5+4,5)*0,6*0,1"pro kabel VO</t>
  </si>
  <si>
    <t>2141496338</t>
  </si>
  <si>
    <t>2,85+18"skladba S2 - reliéfní dlažba + klasická</t>
  </si>
  <si>
    <t>13"skladba S5 - kam dlažba 15/17</t>
  </si>
  <si>
    <t>-1093290630</t>
  </si>
  <si>
    <t>-1278604026</t>
  </si>
  <si>
    <t>567133811</t>
  </si>
  <si>
    <t>Podklad ze směsi stmelené cementem na dálnici a letištních plochách bez dilatačních spár, s rozprostřením a zhutněním SC C 8/10 (KSC I), po zhutnění tl. 160 mm</t>
  </si>
  <si>
    <t>162300661</t>
  </si>
  <si>
    <t>https://podminky.urs.cz/item/CS_URS_2022_01/567133811</t>
  </si>
  <si>
    <t>591630745</t>
  </si>
  <si>
    <t>591111111</t>
  </si>
  <si>
    <t>Kladení dlažby z kostek s provedením lože do tl. 50 mm, s vyplněním spár, s dvojím beraněním a se smetením přebytečného materiálu na krajnici velkých z kamene, do lože z kameniva těženého</t>
  </si>
  <si>
    <t>1889788708</t>
  </si>
  <si>
    <t>https://podminky.urs.cz/item/CS_URS_2022_01/591111111</t>
  </si>
  <si>
    <t>58381008</t>
  </si>
  <si>
    <t>kostka štípaná dlažební žula velká 15/17</t>
  </si>
  <si>
    <t>301809562</t>
  </si>
  <si>
    <t>13*1,01 "Přepočtené koeficientem množství</t>
  </si>
  <si>
    <t>-2045336115</t>
  </si>
  <si>
    <t>2,85"Skladba S2 - reliéfní dlažba</t>
  </si>
  <si>
    <t>18"skladba s2 - klasická</t>
  </si>
  <si>
    <t>634498745</t>
  </si>
  <si>
    <t>2,85*1,03 "Přepočtené koeficientem množství</t>
  </si>
  <si>
    <t>59245005</t>
  </si>
  <si>
    <t>dlažba tvar obdélník betonová 200x100x80mm barevná</t>
  </si>
  <si>
    <t>1425143051</t>
  </si>
  <si>
    <t>18*1,03 'Přepočtené koeficientem množství</t>
  </si>
  <si>
    <t>51716947</t>
  </si>
  <si>
    <t>8,5+13</t>
  </si>
  <si>
    <t>-1478932510</t>
  </si>
  <si>
    <t>1"přemístění</t>
  </si>
  <si>
    <t>-169021537</t>
  </si>
  <si>
    <t>1"přemístění značky - sjezd na parkoviště</t>
  </si>
  <si>
    <t>654157716</t>
  </si>
  <si>
    <t>8,5+9"nový sjezd na parkoviště</t>
  </si>
  <si>
    <t>-804664590</t>
  </si>
  <si>
    <t>17,5*1,02 "Přepočtené koeficientem množství</t>
  </si>
  <si>
    <t>-1230019960</t>
  </si>
  <si>
    <t>3"nový sjezd na parkovište</t>
  </si>
  <si>
    <t>474403737</t>
  </si>
  <si>
    <t>3*1,02 "Přepočtené koeficientem množství</t>
  </si>
  <si>
    <t>886814224</t>
  </si>
  <si>
    <t>8,5+13"podél vybourané části</t>
  </si>
  <si>
    <t>1746521025</t>
  </si>
  <si>
    <t>8,5+13"pro vybourání asfaltu</t>
  </si>
  <si>
    <t>961031511</t>
  </si>
  <si>
    <t>Bourání základového zdiva z tvárnic ztraceného bednění včetně výplně z betonu a výztuže</t>
  </si>
  <si>
    <t>-464000840</t>
  </si>
  <si>
    <t>https://podminky.urs.cz/item/CS_URS_2022_01/961031511</t>
  </si>
  <si>
    <t>8*0,3*0,5"opěrná zeď u parkoviště</t>
  </si>
  <si>
    <t>1232328877</t>
  </si>
  <si>
    <t>8*0,5*0,8"základu opěrné stěny</t>
  </si>
  <si>
    <t>1173083986</t>
  </si>
  <si>
    <t>1"přemístění značky u sjezdu na parkoviště</t>
  </si>
  <si>
    <t>946400618</t>
  </si>
  <si>
    <t>1140754799</t>
  </si>
  <si>
    <t>8,084"kamenivo</t>
  </si>
  <si>
    <t>-170373731</t>
  </si>
  <si>
    <t>8,084*49 "Přepočtené koeficientem množství</t>
  </si>
  <si>
    <t>246283285</t>
  </si>
  <si>
    <t>3,868+3,636+1,743+6,4+0,082+0,004"beton</t>
  </si>
  <si>
    <t>4,787"živice</t>
  </si>
  <si>
    <t>-1665412615</t>
  </si>
  <si>
    <t>23,04*49 'Přepočtené koeficientem množství</t>
  </si>
  <si>
    <t>1909227145</t>
  </si>
  <si>
    <t>8,084+23,04</t>
  </si>
  <si>
    <t>-996105364</t>
  </si>
  <si>
    <t>PSV</t>
  </si>
  <si>
    <t>Práce a dodávky PSV</t>
  </si>
  <si>
    <t>741</t>
  </si>
  <si>
    <t>Elektroinstalace - silnoproud</t>
  </si>
  <si>
    <t>741000-D1</t>
  </si>
  <si>
    <t>Odpojení stávajících 2 ks sloupů VO s výložníkem včetně odstranění vrchního vedení přes komunikaci dl. 20 m</t>
  </si>
  <si>
    <t>kpl</t>
  </si>
  <si>
    <t>-1620390993</t>
  </si>
  <si>
    <t>741000-D2</t>
  </si>
  <si>
    <t xml:space="preserve">Demontáž sloupů VO s výložníkem pro opětovnou montáž </t>
  </si>
  <si>
    <t>-1551337905</t>
  </si>
  <si>
    <t>741000-M1</t>
  </si>
  <si>
    <t>Montáž stávajícího sloupu veřejného osvětlení s výložníkem osazeného do betonového základu</t>
  </si>
  <si>
    <t>256468924</t>
  </si>
  <si>
    <t>741000-M2</t>
  </si>
  <si>
    <t>Prodloužení elektrického podzemního vedení veřejného osvětlení od místa původního sloupu k novému umístění do 10 m včetně uložení vedení do plastové chráničky a napojením na stávající rozvody VO</t>
  </si>
  <si>
    <t>-2036841963</t>
  </si>
  <si>
    <t>Poznámka k položce:_x000d_
V cene jsou započeteny náklady na:_x000d_
- elektromontážní práce_x000d_
- dodávku a montáž materiálu</t>
  </si>
  <si>
    <t>741000-M3</t>
  </si>
  <si>
    <t>Dodávka a montáž podzemního vedení veřejného osvětlení se zatažením do chráničky protlaku přes komunikaci včetně napojení na rozvody dl. 25 m</t>
  </si>
  <si>
    <t>-1725333047</t>
  </si>
  <si>
    <t>741000-M4</t>
  </si>
  <si>
    <t>Revize elektroinstalace</t>
  </si>
  <si>
    <t>-418487139</t>
  </si>
  <si>
    <t>C - Nepřímé náklady</t>
  </si>
  <si>
    <t xml:space="preserve">    VRN3 - Zařízení staveniště</t>
  </si>
  <si>
    <t xml:space="preserve">    VRN7 - Provozní vlivy</t>
  </si>
  <si>
    <t xml:space="preserve">    VRN9 - Ostatní náklady</t>
  </si>
  <si>
    <t>01230300.2</t>
  </si>
  <si>
    <t>Geodetické práce po výstavbě - geometrický plán stavby</t>
  </si>
  <si>
    <t>1710172118</t>
  </si>
  <si>
    <t>Poznámka k položce:_x000d_
- Geometrický plán oddělující stavbu komunikace a souvisejících konstrukčních prvků (opěrné a zárubní zdí, lávky, silniční obruby,…) včetně změn druhu pozemku a způsobu využití kultury (ostatní plocha / ostatní komunikace), s vyznačením věcných břemen na cizích pozemcích týkajících se např. kabelů a lamp VO a částí chodníků apod., tak jak je požadováno ke kolaudaci stavby a pro vklad do Katastru nemovitostí. 9x v tištěné a 1x v elektronické formě na CD.</t>
  </si>
  <si>
    <t>013254000</t>
  </si>
  <si>
    <t>Dokumentace skutečného provedení stavby</t>
  </si>
  <si>
    <t>-1894551459</t>
  </si>
  <si>
    <t>https://podminky.urs.cz/item/CS_URS_2022_01/013254000</t>
  </si>
  <si>
    <t>Poznámka k položce:_x000d_
Skutečné provedení bude předáno objednateli 3x v tištěné a 1x v elektronické formě na CD (včetně inženýrských sítí).</t>
  </si>
  <si>
    <t>VRN3</t>
  </si>
  <si>
    <t>Zařízení staveniště</t>
  </si>
  <si>
    <t>030001000</t>
  </si>
  <si>
    <t>Zařízení staveniště včetě oplocení a označení</t>
  </si>
  <si>
    <t>-1763704119</t>
  </si>
  <si>
    <t>https://podminky.urs.cz/item/CS_URS_2022_01/030001000</t>
  </si>
  <si>
    <t>045002000</t>
  </si>
  <si>
    <t>Kompletační a koordinační činnost</t>
  </si>
  <si>
    <t>-1498040305</t>
  </si>
  <si>
    <t>https://podminky.urs.cz/item/CS_URS_2022_01/045002000</t>
  </si>
  <si>
    <t>Poznámka k položce:_x000d_
Kompletační činnost, inženýrská činnost zhotovitele, koordinace stavby se správci sítí technické a dopravní infrastruktury po celou dobu realizace stavby, náklady na zajištění nepřerušení technické a dopravní infrastruktury v místě stavby</t>
  </si>
  <si>
    <t>049002000</t>
  </si>
  <si>
    <t>Ostatní inženýrská činnost včetně dokladové části ke kolaudaci</t>
  </si>
  <si>
    <t>630570871</t>
  </si>
  <si>
    <t>https://podminky.urs.cz/item/CS_URS_2022_01/049002000</t>
  </si>
  <si>
    <t>Poznámka k položce:_x000d_
Doklady nutné k realizaci, k předání a převzetí díla v souladu se všemi ČSN, ČSN EN a platnými právními předpisy v době výstavby. Včetně dokladu nutných pro stavební úřad.</t>
  </si>
  <si>
    <t>VRN7</t>
  </si>
  <si>
    <t>Provozní vlivy</t>
  </si>
  <si>
    <t>070001000</t>
  </si>
  <si>
    <t>Provozní vlivy včetně dopravně inženýrského opatření ( DIO )</t>
  </si>
  <si>
    <t>1860238109</t>
  </si>
  <si>
    <t>https://podminky.urs.cz/item/CS_URS_2022_01/070001000</t>
  </si>
  <si>
    <t>VRN9</t>
  </si>
  <si>
    <t>Ostatní náklady</t>
  </si>
  <si>
    <t>090001000</t>
  </si>
  <si>
    <t>Ostatní náklady - Poplatek za nájem a zábory pozemků</t>
  </si>
  <si>
    <t>-848904192</t>
  </si>
  <si>
    <t>https://podminky.urs.cz/item/CS_URS_2022_01/090001000</t>
  </si>
  <si>
    <t>09100100.R1</t>
  </si>
  <si>
    <t>Fotodokumentace stavby v celém jejím průběhu před zahájením stavebních prací a po dokončení stavebních prací</t>
  </si>
  <si>
    <t>1027467531</t>
  </si>
  <si>
    <t>09100100.R2</t>
  </si>
  <si>
    <t>Kompletní průběžný úklid staveniště během celé realizace stavby</t>
  </si>
  <si>
    <t>1466356537</t>
  </si>
  <si>
    <t>171201221</t>
  </si>
  <si>
    <t>Poplatek za uložení stavebního odpadu na skládce (skládkovné) zeminy a kamení zatříděného do Katalogu odpadů pod kódem 17 05 04</t>
  </si>
  <si>
    <t>1275810119</t>
  </si>
  <si>
    <t>https://podminky.urs.cz/item/CS_URS_2022_01/171201221</t>
  </si>
  <si>
    <t>22,425*2 "Přepočtené koeficientem množství</t>
  </si>
  <si>
    <t>44,85*0,3 'Přepočtené koeficientem množství</t>
  </si>
  <si>
    <t>171201221-A</t>
  </si>
  <si>
    <t>Poplatek za uložení stavebního odpadu na skládce (skládkovné) zeminy a kamení zatříděného do Katalogu odpadů pod kódem 17 05 04 - aktivní zóna</t>
  </si>
  <si>
    <t>-526848353</t>
  </si>
  <si>
    <t>12*2 "Přepočtené koeficientem množství</t>
  </si>
  <si>
    <t>24*0,3 'Přepočtené koeficientem množství</t>
  </si>
  <si>
    <t>171201231</t>
  </si>
  <si>
    <t>Poplatek za uložení stavebního odpadu na recyklační skládce (skládkovné) zeminy a kamení zatříděného do Katalogu odpadů pod kódem 17 05 04</t>
  </si>
  <si>
    <t>-638270731</t>
  </si>
  <si>
    <t>https://podminky.urs.cz/item/CS_URS_2022_01/171201231</t>
  </si>
  <si>
    <t>44,85*0,7 'Přepočtené koeficientem množství</t>
  </si>
  <si>
    <t>171201231-A</t>
  </si>
  <si>
    <t>Poplatek za uložení stavebního odpadu na recyklační skládce (skládkovné) zeminy a kamení zatříděného do Katalogu odpadů pod kódem 17 05 04 - aktivní zóna</t>
  </si>
  <si>
    <t>-434466783</t>
  </si>
  <si>
    <t>24*0,7 'Přepočtené koeficientem množství</t>
  </si>
  <si>
    <t>997221615</t>
  </si>
  <si>
    <t>Poplatek za uložení stavebního odpadu na skládce (skládkovné) z prostého betonu zatříděného do Katalogu odpadů pod kódem 17 01 01</t>
  </si>
  <si>
    <t>1400106703</t>
  </si>
  <si>
    <t>https://podminky.urs.cz/item/CS_URS_2022_01/997221615</t>
  </si>
  <si>
    <t>66,205*0,3 'Přepočtené koeficientem množství</t>
  </si>
  <si>
    <t>997221625</t>
  </si>
  <si>
    <t>Poplatek za uložení stavebního odpadu na skládce (skládkovné) z armovaného betonu zatříděného do Katalogu odpadů pod kódem 17 01 01</t>
  </si>
  <si>
    <t>1736688816</t>
  </si>
  <si>
    <t>https://podminky.urs.cz/item/CS_URS_2022_01/997221625</t>
  </si>
  <si>
    <t>2,52*0,3 'Přepočtené koeficientem množství</t>
  </si>
  <si>
    <t>997221645</t>
  </si>
  <si>
    <t>Poplatek za uložení stavebního odpadu na skládce (skládkovné) asfaltového bez obsahu dehtu zatříděného do Katalogu odpadů pod kódem 17 03 02</t>
  </si>
  <si>
    <t>1523291706</t>
  </si>
  <si>
    <t>https://podminky.urs.cz/item/CS_URS_2022_01/997221645</t>
  </si>
  <si>
    <t>106,998*0,3 'Přepočtené koeficientem množství</t>
  </si>
  <si>
    <t>997221655</t>
  </si>
  <si>
    <t>1212635177</t>
  </si>
  <si>
    <t>https://podminky.urs.cz/item/CS_URS_2022_01/997221655</t>
  </si>
  <si>
    <t>52,124*0,3 'Přepočtené koeficientem množství</t>
  </si>
  <si>
    <t>997221861</t>
  </si>
  <si>
    <t>Poplatek za uložení stavebního odpadu na recyklační skládce (skládkovné) z prostého betonu zatříděného do Katalogu odpadů pod kódem 17 01 01</t>
  </si>
  <si>
    <t>1577384983</t>
  </si>
  <si>
    <t>https://podminky.urs.cz/item/CS_URS_2022_01/997221861</t>
  </si>
  <si>
    <t>66,205*0,7 'Přepočtené koeficientem množství</t>
  </si>
  <si>
    <t>997221862</t>
  </si>
  <si>
    <t>Poplatek za uložení stavebního odpadu na recyklační skládce (skládkovné) z armovaného betonu zatříděného do Katalogu odpadů pod kódem 17 01 01</t>
  </si>
  <si>
    <t>250389351</t>
  </si>
  <si>
    <t>https://podminky.urs.cz/item/CS_URS_2022_01/997221862</t>
  </si>
  <si>
    <t>2,52*0,7 'Přepočtené koeficientem množství</t>
  </si>
  <si>
    <t>997221873</t>
  </si>
  <si>
    <t>-267092782</t>
  </si>
  <si>
    <t>https://podminky.urs.cz/item/CS_URS_2022_01/997221873</t>
  </si>
  <si>
    <t>106,998*0,7 'Přepočtené koeficientem množství</t>
  </si>
  <si>
    <t>997221875</t>
  </si>
  <si>
    <t>Poplatek za uložení stavebního odpadu na recyklační skládce (skládkovné) asfaltového bez obsahu dehtu zatříděného do Katalogu odpadů pod kódem 17 03 02</t>
  </si>
  <si>
    <t>1507312576</t>
  </si>
  <si>
    <t>https://podminky.urs.cz/item/CS_URS_2022_01/997221875</t>
  </si>
  <si>
    <t>52,124*0,7 'Přepočtené koeficientem množství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</si>
  <si>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</si>
  <si>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</si>
  <si>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</si>
  <si>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</si>
  <si>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rekonstrukce </t>
    </r>
    <r>
      <rPr>
        <rFont val="Arial CE"/>
        <charset val="238"/>
        <color auto="1"/>
        <sz val="8"/>
        <scheme val="none"/>
      </rPr>
      <t>obsahuje sestavu Rekapitulace rekonstrukce a Rekapitulace objektů rekonstrukce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</si>
  <si>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rekonstrukce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</si>
  <si>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</si>
  <si>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</si>
  <si>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rekonstrukce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</si>
  <si>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</si>
  <si>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</si>
  <si>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</si>
  <si>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</si>
  <si>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</si>
  <si>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</si>
  <si>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</si>
  <si>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</si>
  <si>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</si>
  <si>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</si>
  <si>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</si>
  <si>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</si>
  <si>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rekonstrukce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</si>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</sst>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1DEB1"/>
      </patternFill>
    </fill>
    <fill>
      <patternFill patternType="solid">
        <fgColor rgb="FFDA8787"/>
      </patternFill>
    </fill>
    <fill>
      <patternFill patternType="solid">
        <fgColor rgb="FFCCFFCC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2" fillId="5" borderId="23" xfId="0" applyFont="1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39" fillId="5" borderId="23" xfId="0" applyFont="1" applyFill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22" fillId="6" borderId="23" xfId="0" applyFont="1" applyFill="1" applyBorder="1" applyAlignment="1" applyProtection="1">
      <alignment horizontal="center" vertical="center"/>
    </xf>
    <xf numFmtId="0" fontId="22" fillId="7" borderId="23" xfId="0" applyFont="1" applyFill="1" applyBorder="1" applyAlignment="1" applyProtection="1">
      <alignment horizontal="center" vertical="center"/>
    </xf>
    <xf numFmtId="0" fontId="39" fillId="7" borderId="23" xfId="0" applyFont="1" applyFill="1" applyBorder="1" applyAlignment="1" applyProtection="1">
      <alignment horizontal="center" vertical="center"/>
    </xf>
    <xf numFmtId="0" fontId="39" fillId="6" borderId="23" xfId="0" applyFont="1" applyFill="1" applyBorder="1" applyAlignment="1" applyProtection="1">
      <alignment horizontal="center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12103000" TargetMode="External" /><Relationship Id="rId2" Type="http://schemas.openxmlformats.org/officeDocument/2006/relationships/hyperlink" Target="https://podminky.urs.cz/item/CS_URS_2022_01/012203000" TargetMode="External" /><Relationship Id="rId3" Type="http://schemas.openxmlformats.org/officeDocument/2006/relationships/hyperlink" Target="https://podminky.urs.cz/item/CS_URS_2022_01/043103000" TargetMode="External" /><Relationship Id="rId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06111" TargetMode="External" /><Relationship Id="rId2" Type="http://schemas.openxmlformats.org/officeDocument/2006/relationships/hyperlink" Target="https://podminky.urs.cz/item/CS_URS_2022_01/113107121" TargetMode="External" /><Relationship Id="rId3" Type="http://schemas.openxmlformats.org/officeDocument/2006/relationships/hyperlink" Target="https://podminky.urs.cz/item/CS_URS_2022_01/113107122" TargetMode="External" /><Relationship Id="rId4" Type="http://schemas.openxmlformats.org/officeDocument/2006/relationships/hyperlink" Target="https://podminky.urs.cz/item/CS_URS_2022_01/113107130" TargetMode="External" /><Relationship Id="rId5" Type="http://schemas.openxmlformats.org/officeDocument/2006/relationships/hyperlink" Target="https://podminky.urs.cz/item/CS_URS_2022_01/113107143" TargetMode="External" /><Relationship Id="rId6" Type="http://schemas.openxmlformats.org/officeDocument/2006/relationships/hyperlink" Target="https://podminky.urs.cz/item/CS_URS_2022_01/113201112" TargetMode="External" /><Relationship Id="rId7" Type="http://schemas.openxmlformats.org/officeDocument/2006/relationships/hyperlink" Target="https://podminky.urs.cz/item/CS_URS_2022_01/113202111" TargetMode="External" /><Relationship Id="rId8" Type="http://schemas.openxmlformats.org/officeDocument/2006/relationships/hyperlink" Target="https://podminky.urs.cz/item/CS_URS_2022_01/132254201" TargetMode="External" /><Relationship Id="rId9" Type="http://schemas.openxmlformats.org/officeDocument/2006/relationships/hyperlink" Target="https://podminky.urs.cz/item/CS_URS_2022_01/139001101" TargetMode="External" /><Relationship Id="rId10" Type="http://schemas.openxmlformats.org/officeDocument/2006/relationships/hyperlink" Target="https://podminky.urs.cz/item/CS_URS_2022_01/162751117" TargetMode="External" /><Relationship Id="rId11" Type="http://schemas.openxmlformats.org/officeDocument/2006/relationships/hyperlink" Target="https://podminky.urs.cz/item/CS_URS_2022_01/162751119" TargetMode="External" /><Relationship Id="rId12" Type="http://schemas.openxmlformats.org/officeDocument/2006/relationships/hyperlink" Target="https://podminky.urs.cz/item/CS_URS_2022_01/167151101" TargetMode="External" /><Relationship Id="rId13" Type="http://schemas.openxmlformats.org/officeDocument/2006/relationships/hyperlink" Target="https://podminky.urs.cz/item/CS_URS_2022_01/171251201" TargetMode="External" /><Relationship Id="rId14" Type="http://schemas.openxmlformats.org/officeDocument/2006/relationships/hyperlink" Target="https://podminky.urs.cz/item/CS_URS_2022_01/174251101" TargetMode="External" /><Relationship Id="rId15" Type="http://schemas.openxmlformats.org/officeDocument/2006/relationships/hyperlink" Target="https://podminky.urs.cz/item/CS_URS_2022_01/181152302" TargetMode="External" /><Relationship Id="rId16" Type="http://schemas.openxmlformats.org/officeDocument/2006/relationships/hyperlink" Target="https://podminky.urs.cz/item/CS_URS_2022_01/181351003" TargetMode="External" /><Relationship Id="rId17" Type="http://schemas.openxmlformats.org/officeDocument/2006/relationships/hyperlink" Target="https://podminky.urs.cz/item/CS_URS_2022_01/183901112" TargetMode="External" /><Relationship Id="rId18" Type="http://schemas.openxmlformats.org/officeDocument/2006/relationships/hyperlink" Target="https://podminky.urs.cz/item/CS_URS_2022_01/184802611" TargetMode="External" /><Relationship Id="rId19" Type="http://schemas.openxmlformats.org/officeDocument/2006/relationships/hyperlink" Target="https://podminky.urs.cz/item/CS_URS_2022_01/184911421" TargetMode="External" /><Relationship Id="rId20" Type="http://schemas.openxmlformats.org/officeDocument/2006/relationships/hyperlink" Target="https://podminky.urs.cz/item/CS_URS_2022_01/452386111" TargetMode="External" /><Relationship Id="rId21" Type="http://schemas.openxmlformats.org/officeDocument/2006/relationships/hyperlink" Target="https://podminky.urs.cz/item/CS_URS_2022_01/564851111" TargetMode="External" /><Relationship Id="rId22" Type="http://schemas.openxmlformats.org/officeDocument/2006/relationships/hyperlink" Target="https://podminky.urs.cz/item/CS_URS_2022_01/564861111" TargetMode="External" /><Relationship Id="rId23" Type="http://schemas.openxmlformats.org/officeDocument/2006/relationships/hyperlink" Target="https://podminky.urs.cz/item/CS_URS_2022_01/566501111" TargetMode="External" /><Relationship Id="rId24" Type="http://schemas.openxmlformats.org/officeDocument/2006/relationships/hyperlink" Target="https://podminky.urs.cz/item/CS_URS_2022_01/566901133" TargetMode="External" /><Relationship Id="rId25" Type="http://schemas.openxmlformats.org/officeDocument/2006/relationships/hyperlink" Target="https://podminky.urs.cz/item/CS_URS_2022_01/566901161" TargetMode="External" /><Relationship Id="rId26" Type="http://schemas.openxmlformats.org/officeDocument/2006/relationships/hyperlink" Target="https://podminky.urs.cz/item/CS_URS_2022_01/566901271" TargetMode="External" /><Relationship Id="rId27" Type="http://schemas.openxmlformats.org/officeDocument/2006/relationships/hyperlink" Target="https://podminky.urs.cz/item/CS_URS_2022_01/572340112" TargetMode="External" /><Relationship Id="rId28" Type="http://schemas.openxmlformats.org/officeDocument/2006/relationships/hyperlink" Target="https://podminky.urs.cz/item/CS_URS_2022_01/591211111" TargetMode="External" /><Relationship Id="rId29" Type="http://schemas.openxmlformats.org/officeDocument/2006/relationships/hyperlink" Target="https://podminky.urs.cz/item/CS_URS_2022_01/591412111" TargetMode="External" /><Relationship Id="rId30" Type="http://schemas.openxmlformats.org/officeDocument/2006/relationships/hyperlink" Target="https://podminky.urs.cz/item/CS_URS_2022_01/596211110" TargetMode="External" /><Relationship Id="rId31" Type="http://schemas.openxmlformats.org/officeDocument/2006/relationships/hyperlink" Target="https://podminky.urs.cz/item/CS_URS_2022_01/596211114" TargetMode="External" /><Relationship Id="rId32" Type="http://schemas.openxmlformats.org/officeDocument/2006/relationships/hyperlink" Target="https://podminky.urs.cz/item/CS_URS_2022_01/596212210" TargetMode="External" /><Relationship Id="rId33" Type="http://schemas.openxmlformats.org/officeDocument/2006/relationships/hyperlink" Target="https://podminky.urs.cz/item/CS_URS_2022_01/596811220" TargetMode="External" /><Relationship Id="rId34" Type="http://schemas.openxmlformats.org/officeDocument/2006/relationships/hyperlink" Target="https://podminky.urs.cz/item/CS_URS_2022_01/599141111" TargetMode="External" /><Relationship Id="rId35" Type="http://schemas.openxmlformats.org/officeDocument/2006/relationships/hyperlink" Target="https://podminky.urs.cz/item/CS_URS_2022_01/871315211" TargetMode="External" /><Relationship Id="rId36" Type="http://schemas.openxmlformats.org/officeDocument/2006/relationships/hyperlink" Target="https://podminky.urs.cz/item/CS_URS_2022_01/877315211" TargetMode="External" /><Relationship Id="rId37" Type="http://schemas.openxmlformats.org/officeDocument/2006/relationships/hyperlink" Target="https://podminky.urs.cz/item/CS_URS_2022_01/890211811" TargetMode="External" /><Relationship Id="rId38" Type="http://schemas.openxmlformats.org/officeDocument/2006/relationships/hyperlink" Target="https://podminky.urs.cz/item/CS_URS_2022_01/895941301" TargetMode="External" /><Relationship Id="rId39" Type="http://schemas.openxmlformats.org/officeDocument/2006/relationships/hyperlink" Target="https://podminky.urs.cz/item/CS_URS_2022_01/895941312" TargetMode="External" /><Relationship Id="rId40" Type="http://schemas.openxmlformats.org/officeDocument/2006/relationships/hyperlink" Target="https://podminky.urs.cz/item/CS_URS_2022_01/895941313" TargetMode="External" /><Relationship Id="rId41" Type="http://schemas.openxmlformats.org/officeDocument/2006/relationships/hyperlink" Target="https://podminky.urs.cz/item/CS_URS_2022_01/895941322" TargetMode="External" /><Relationship Id="rId42" Type="http://schemas.openxmlformats.org/officeDocument/2006/relationships/hyperlink" Target="https://podminky.urs.cz/item/CS_URS_2022_01/899102211" TargetMode="External" /><Relationship Id="rId43" Type="http://schemas.openxmlformats.org/officeDocument/2006/relationships/hyperlink" Target="https://podminky.urs.cz/item/CS_URS_2022_01/899204112" TargetMode="External" /><Relationship Id="rId44" Type="http://schemas.openxmlformats.org/officeDocument/2006/relationships/hyperlink" Target="https://podminky.urs.cz/item/CS_URS_2022_01/899721111" TargetMode="External" /><Relationship Id="rId45" Type="http://schemas.openxmlformats.org/officeDocument/2006/relationships/hyperlink" Target="https://podminky.urs.cz/item/CS_URS_2022_01/899722114" TargetMode="External" /><Relationship Id="rId46" Type="http://schemas.openxmlformats.org/officeDocument/2006/relationships/hyperlink" Target="https://podminky.urs.cz/item/CS_URS_2022_01/113156201" TargetMode="External" /><Relationship Id="rId47" Type="http://schemas.openxmlformats.org/officeDocument/2006/relationships/hyperlink" Target="https://podminky.urs.cz/item/CS_URS_2022_01/113156209" TargetMode="External" /><Relationship Id="rId48" Type="http://schemas.openxmlformats.org/officeDocument/2006/relationships/hyperlink" Target="https://podminky.urs.cz/item/CS_URS_2022_01/912211131" TargetMode="External" /><Relationship Id="rId49" Type="http://schemas.openxmlformats.org/officeDocument/2006/relationships/hyperlink" Target="https://podminky.urs.cz/item/CS_URS_2022_01/914111111" TargetMode="External" /><Relationship Id="rId50" Type="http://schemas.openxmlformats.org/officeDocument/2006/relationships/hyperlink" Target="https://podminky.urs.cz/item/CS_URS_2022_01/914511111" TargetMode="External" /><Relationship Id="rId51" Type="http://schemas.openxmlformats.org/officeDocument/2006/relationships/hyperlink" Target="https://podminky.urs.cz/item/CS_URS_2022_01/915211112" TargetMode="External" /><Relationship Id="rId52" Type="http://schemas.openxmlformats.org/officeDocument/2006/relationships/hyperlink" Target="https://podminky.urs.cz/item/CS_URS_2022_01/915211122" TargetMode="External" /><Relationship Id="rId53" Type="http://schemas.openxmlformats.org/officeDocument/2006/relationships/hyperlink" Target="https://podminky.urs.cz/item/CS_URS_2022_01/915221112" TargetMode="External" /><Relationship Id="rId54" Type="http://schemas.openxmlformats.org/officeDocument/2006/relationships/hyperlink" Target="https://podminky.urs.cz/item/CS_URS_2022_01/915221122" TargetMode="External" /><Relationship Id="rId55" Type="http://schemas.openxmlformats.org/officeDocument/2006/relationships/hyperlink" Target="https://podminky.urs.cz/item/CS_URS_2022_01/915321111" TargetMode="External" /><Relationship Id="rId56" Type="http://schemas.openxmlformats.org/officeDocument/2006/relationships/hyperlink" Target="https://podminky.urs.cz/item/CS_URS_2022_01/915321115" TargetMode="External" /><Relationship Id="rId57" Type="http://schemas.openxmlformats.org/officeDocument/2006/relationships/hyperlink" Target="https://podminky.urs.cz/item/CS_URS_2022_01/915611111" TargetMode="External" /><Relationship Id="rId58" Type="http://schemas.openxmlformats.org/officeDocument/2006/relationships/hyperlink" Target="https://podminky.urs.cz/item/CS_URS_2022_01/915621111" TargetMode="External" /><Relationship Id="rId59" Type="http://schemas.openxmlformats.org/officeDocument/2006/relationships/hyperlink" Target="https://podminky.urs.cz/item/CS_URS_2022_01/916131213" TargetMode="External" /><Relationship Id="rId60" Type="http://schemas.openxmlformats.org/officeDocument/2006/relationships/hyperlink" Target="https://podminky.urs.cz/item/CS_URS_2022_01/916241113" TargetMode="External" /><Relationship Id="rId61" Type="http://schemas.openxmlformats.org/officeDocument/2006/relationships/hyperlink" Target="https://podminky.urs.cz/item/CS_URS_2022_01/916241213" TargetMode="External" /><Relationship Id="rId62" Type="http://schemas.openxmlformats.org/officeDocument/2006/relationships/hyperlink" Target="https://podminky.urs.cz/item/CS_URS_2022_01/916331112" TargetMode="External" /><Relationship Id="rId63" Type="http://schemas.openxmlformats.org/officeDocument/2006/relationships/hyperlink" Target="https://podminky.urs.cz/item/CS_URS_2022_01/919731123" TargetMode="External" /><Relationship Id="rId64" Type="http://schemas.openxmlformats.org/officeDocument/2006/relationships/hyperlink" Target="https://podminky.urs.cz/item/CS_URS_2022_01/919735113" TargetMode="External" /><Relationship Id="rId65" Type="http://schemas.openxmlformats.org/officeDocument/2006/relationships/hyperlink" Target="https://podminky.urs.cz/item/CS_URS_2022_01/936001002" TargetMode="External" /><Relationship Id="rId66" Type="http://schemas.openxmlformats.org/officeDocument/2006/relationships/hyperlink" Target="https://podminky.urs.cz/item/CS_URS_2022_01/961044111" TargetMode="External" /><Relationship Id="rId67" Type="http://schemas.openxmlformats.org/officeDocument/2006/relationships/hyperlink" Target="https://podminky.urs.cz/item/CS_URS_2022_01/966005111" TargetMode="External" /><Relationship Id="rId68" Type="http://schemas.openxmlformats.org/officeDocument/2006/relationships/hyperlink" Target="https://podminky.urs.cz/item/CS_URS_2022_01/966006132" TargetMode="External" /><Relationship Id="rId69" Type="http://schemas.openxmlformats.org/officeDocument/2006/relationships/hyperlink" Target="https://podminky.urs.cz/item/CS_URS_2022_01/966006211" TargetMode="External" /><Relationship Id="rId70" Type="http://schemas.openxmlformats.org/officeDocument/2006/relationships/hyperlink" Target="https://podminky.urs.cz/item/CS_URS_2022_01/979071131" TargetMode="External" /><Relationship Id="rId71" Type="http://schemas.openxmlformats.org/officeDocument/2006/relationships/hyperlink" Target="https://podminky.urs.cz/item/CS_URS_2022_01/997221551" TargetMode="External" /><Relationship Id="rId72" Type="http://schemas.openxmlformats.org/officeDocument/2006/relationships/hyperlink" Target="https://podminky.urs.cz/item/CS_URS_2022_01/997221559" TargetMode="External" /><Relationship Id="rId73" Type="http://schemas.openxmlformats.org/officeDocument/2006/relationships/hyperlink" Target="https://podminky.urs.cz/item/CS_URS_2022_01/997221561" TargetMode="External" /><Relationship Id="rId74" Type="http://schemas.openxmlformats.org/officeDocument/2006/relationships/hyperlink" Target="https://podminky.urs.cz/item/CS_URS_2022_01/997221569" TargetMode="External" /><Relationship Id="rId75" Type="http://schemas.openxmlformats.org/officeDocument/2006/relationships/hyperlink" Target="https://podminky.urs.cz/item/CS_URS_2022_01/997221611" TargetMode="External" /><Relationship Id="rId76" Type="http://schemas.openxmlformats.org/officeDocument/2006/relationships/hyperlink" Target="https://podminky.urs.cz/item/CS_URS_2022_01/998223011" TargetMode="External" /><Relationship Id="rId7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2151113" TargetMode="External" /><Relationship Id="rId2" Type="http://schemas.openxmlformats.org/officeDocument/2006/relationships/hyperlink" Target="https://podminky.urs.cz/item/CS_URS_2022_01/112201113" TargetMode="External" /><Relationship Id="rId3" Type="http://schemas.openxmlformats.org/officeDocument/2006/relationships/hyperlink" Target="https://podminky.urs.cz/item/CS_URS_2022_01/113106123" TargetMode="External" /><Relationship Id="rId4" Type="http://schemas.openxmlformats.org/officeDocument/2006/relationships/hyperlink" Target="https://podminky.urs.cz/item/CS_URS_2022_01/113107122" TargetMode="External" /><Relationship Id="rId5" Type="http://schemas.openxmlformats.org/officeDocument/2006/relationships/hyperlink" Target="https://podminky.urs.cz/item/CS_URS_2022_01/113107130" TargetMode="External" /><Relationship Id="rId6" Type="http://schemas.openxmlformats.org/officeDocument/2006/relationships/hyperlink" Target="https://podminky.urs.cz/item/CS_URS_2022_01/113107143" TargetMode="External" /><Relationship Id="rId7" Type="http://schemas.openxmlformats.org/officeDocument/2006/relationships/hyperlink" Target="https://podminky.urs.cz/item/CS_URS_2022_01/113202111" TargetMode="External" /><Relationship Id="rId8" Type="http://schemas.openxmlformats.org/officeDocument/2006/relationships/hyperlink" Target="https://podminky.urs.cz/item/CS_URS_2022_01/122252203" TargetMode="External" /><Relationship Id="rId9" Type="http://schemas.openxmlformats.org/officeDocument/2006/relationships/hyperlink" Target="https://podminky.urs.cz/item/CS_URS_2022_01/129001101" TargetMode="External" /><Relationship Id="rId10" Type="http://schemas.openxmlformats.org/officeDocument/2006/relationships/hyperlink" Target="https://podminky.urs.cz/item/CS_URS_2022_01/131213701" TargetMode="External" /><Relationship Id="rId11" Type="http://schemas.openxmlformats.org/officeDocument/2006/relationships/hyperlink" Target="https://podminky.urs.cz/item/CS_URS_2022_01/131251100" TargetMode="External" /><Relationship Id="rId12" Type="http://schemas.openxmlformats.org/officeDocument/2006/relationships/hyperlink" Target="https://podminky.urs.cz/item/CS_URS_2022_01/132251101" TargetMode="External" /><Relationship Id="rId13" Type="http://schemas.openxmlformats.org/officeDocument/2006/relationships/hyperlink" Target="https://podminky.urs.cz/item/CS_URS_2022_01/139001101" TargetMode="External" /><Relationship Id="rId14" Type="http://schemas.openxmlformats.org/officeDocument/2006/relationships/hyperlink" Target="https://podminky.urs.cz/item/CS_URS_2022_01/141721211" TargetMode="External" /><Relationship Id="rId15" Type="http://schemas.openxmlformats.org/officeDocument/2006/relationships/hyperlink" Target="https://podminky.urs.cz/item/CS_URS_2022_01/151101101" TargetMode="External" /><Relationship Id="rId16" Type="http://schemas.openxmlformats.org/officeDocument/2006/relationships/hyperlink" Target="https://podminky.urs.cz/item/CS_URS_2022_01/151101111" TargetMode="External" /><Relationship Id="rId17" Type="http://schemas.openxmlformats.org/officeDocument/2006/relationships/hyperlink" Target="https://podminky.urs.cz/item/CS_URS_2022_01/162201402" TargetMode="External" /><Relationship Id="rId18" Type="http://schemas.openxmlformats.org/officeDocument/2006/relationships/hyperlink" Target="https://podminky.urs.cz/item/CS_URS_2022_01/162201412" TargetMode="External" /><Relationship Id="rId19" Type="http://schemas.openxmlformats.org/officeDocument/2006/relationships/hyperlink" Target="https://podminky.urs.cz/item/CS_URS_2022_01/162201422" TargetMode="External" /><Relationship Id="rId20" Type="http://schemas.openxmlformats.org/officeDocument/2006/relationships/hyperlink" Target="https://podminky.urs.cz/item/CS_URS_2022_01/162301932" TargetMode="External" /><Relationship Id="rId21" Type="http://schemas.openxmlformats.org/officeDocument/2006/relationships/hyperlink" Target="https://podminky.urs.cz/item/CS_URS_2022_01/162301952" TargetMode="External" /><Relationship Id="rId22" Type="http://schemas.openxmlformats.org/officeDocument/2006/relationships/hyperlink" Target="https://podminky.urs.cz/item/CS_URS_2022_01/162301972" TargetMode="External" /><Relationship Id="rId23" Type="http://schemas.openxmlformats.org/officeDocument/2006/relationships/hyperlink" Target="https://podminky.urs.cz/item/CS_URS_2022_01/162751117" TargetMode="External" /><Relationship Id="rId24" Type="http://schemas.openxmlformats.org/officeDocument/2006/relationships/hyperlink" Target="https://podminky.urs.cz/item/CS_URS_2022_01/162751119" TargetMode="External" /><Relationship Id="rId25" Type="http://schemas.openxmlformats.org/officeDocument/2006/relationships/hyperlink" Target="https://podminky.urs.cz/item/CS_URS_2022_01/167151101" TargetMode="External" /><Relationship Id="rId26" Type="http://schemas.openxmlformats.org/officeDocument/2006/relationships/hyperlink" Target="https://podminky.urs.cz/item/CS_URS_2022_01/171152111" TargetMode="External" /><Relationship Id="rId27" Type="http://schemas.openxmlformats.org/officeDocument/2006/relationships/hyperlink" Target="https://podminky.urs.cz/item/CS_URS_2022_01/171251201" TargetMode="External" /><Relationship Id="rId28" Type="http://schemas.openxmlformats.org/officeDocument/2006/relationships/hyperlink" Target="https://podminky.urs.cz/item/CS_URS_2022_01/174151101" TargetMode="External" /><Relationship Id="rId29" Type="http://schemas.openxmlformats.org/officeDocument/2006/relationships/hyperlink" Target="https://podminky.urs.cz/item/CS_URS_2022_01/175111101" TargetMode="External" /><Relationship Id="rId30" Type="http://schemas.openxmlformats.org/officeDocument/2006/relationships/hyperlink" Target="https://podminky.urs.cz/item/CS_URS_2022_01/181152302" TargetMode="External" /><Relationship Id="rId31" Type="http://schemas.openxmlformats.org/officeDocument/2006/relationships/hyperlink" Target="https://podminky.urs.cz/item/CS_URS_2022_01/275313711" TargetMode="External" /><Relationship Id="rId32" Type="http://schemas.openxmlformats.org/officeDocument/2006/relationships/hyperlink" Target="https://podminky.urs.cz/item/CS_URS_2022_01/451572111" TargetMode="External" /><Relationship Id="rId33" Type="http://schemas.openxmlformats.org/officeDocument/2006/relationships/hyperlink" Target="https://podminky.urs.cz/item/CS_URS_2022_01/564861111" TargetMode="External" /><Relationship Id="rId34" Type="http://schemas.openxmlformats.org/officeDocument/2006/relationships/hyperlink" Target="https://podminky.urs.cz/item/CS_URS_2022_01/566901161" TargetMode="External" /><Relationship Id="rId35" Type="http://schemas.openxmlformats.org/officeDocument/2006/relationships/hyperlink" Target="https://podminky.urs.cz/item/CS_URS_2022_01/566901271" TargetMode="External" /><Relationship Id="rId36" Type="http://schemas.openxmlformats.org/officeDocument/2006/relationships/hyperlink" Target="https://podminky.urs.cz/item/CS_URS_2022_01/567133811" TargetMode="External" /><Relationship Id="rId37" Type="http://schemas.openxmlformats.org/officeDocument/2006/relationships/hyperlink" Target="https://podminky.urs.cz/item/CS_URS_2022_01/572340112" TargetMode="External" /><Relationship Id="rId38" Type="http://schemas.openxmlformats.org/officeDocument/2006/relationships/hyperlink" Target="https://podminky.urs.cz/item/CS_URS_2022_01/591111111" TargetMode="External" /><Relationship Id="rId39" Type="http://schemas.openxmlformats.org/officeDocument/2006/relationships/hyperlink" Target="https://podminky.urs.cz/item/CS_URS_2022_01/596212210" TargetMode="External" /><Relationship Id="rId40" Type="http://schemas.openxmlformats.org/officeDocument/2006/relationships/hyperlink" Target="https://podminky.urs.cz/item/CS_URS_2022_01/599141111" TargetMode="External" /><Relationship Id="rId41" Type="http://schemas.openxmlformats.org/officeDocument/2006/relationships/hyperlink" Target="https://podminky.urs.cz/item/CS_URS_2022_01/914111111" TargetMode="External" /><Relationship Id="rId42" Type="http://schemas.openxmlformats.org/officeDocument/2006/relationships/hyperlink" Target="https://podminky.urs.cz/item/CS_URS_2022_01/914511111" TargetMode="External" /><Relationship Id="rId43" Type="http://schemas.openxmlformats.org/officeDocument/2006/relationships/hyperlink" Target="https://podminky.urs.cz/item/CS_URS_2022_01/916131213" TargetMode="External" /><Relationship Id="rId44" Type="http://schemas.openxmlformats.org/officeDocument/2006/relationships/hyperlink" Target="https://podminky.urs.cz/item/CS_URS_2022_01/916331112" TargetMode="External" /><Relationship Id="rId45" Type="http://schemas.openxmlformats.org/officeDocument/2006/relationships/hyperlink" Target="https://podminky.urs.cz/item/CS_URS_2022_01/919731123" TargetMode="External" /><Relationship Id="rId46" Type="http://schemas.openxmlformats.org/officeDocument/2006/relationships/hyperlink" Target="https://podminky.urs.cz/item/CS_URS_2022_01/919735113" TargetMode="External" /><Relationship Id="rId47" Type="http://schemas.openxmlformats.org/officeDocument/2006/relationships/hyperlink" Target="https://podminky.urs.cz/item/CS_URS_2022_01/961031511" TargetMode="External" /><Relationship Id="rId48" Type="http://schemas.openxmlformats.org/officeDocument/2006/relationships/hyperlink" Target="https://podminky.urs.cz/item/CS_URS_2022_01/961044111" TargetMode="External" /><Relationship Id="rId49" Type="http://schemas.openxmlformats.org/officeDocument/2006/relationships/hyperlink" Target="https://podminky.urs.cz/item/CS_URS_2022_01/966006132" TargetMode="External" /><Relationship Id="rId50" Type="http://schemas.openxmlformats.org/officeDocument/2006/relationships/hyperlink" Target="https://podminky.urs.cz/item/CS_URS_2022_01/966006211" TargetMode="External" /><Relationship Id="rId51" Type="http://schemas.openxmlformats.org/officeDocument/2006/relationships/hyperlink" Target="https://podminky.urs.cz/item/CS_URS_2022_01/997221551" TargetMode="External" /><Relationship Id="rId52" Type="http://schemas.openxmlformats.org/officeDocument/2006/relationships/hyperlink" Target="https://podminky.urs.cz/item/CS_URS_2022_01/997221559" TargetMode="External" /><Relationship Id="rId53" Type="http://schemas.openxmlformats.org/officeDocument/2006/relationships/hyperlink" Target="https://podminky.urs.cz/item/CS_URS_2022_01/997221561" TargetMode="External" /><Relationship Id="rId54" Type="http://schemas.openxmlformats.org/officeDocument/2006/relationships/hyperlink" Target="https://podminky.urs.cz/item/CS_URS_2022_01/997221569" TargetMode="External" /><Relationship Id="rId55" Type="http://schemas.openxmlformats.org/officeDocument/2006/relationships/hyperlink" Target="https://podminky.urs.cz/item/CS_URS_2022_01/997221611" TargetMode="External" /><Relationship Id="rId56" Type="http://schemas.openxmlformats.org/officeDocument/2006/relationships/hyperlink" Target="https://podminky.urs.cz/item/CS_URS_2022_01/998223011" TargetMode="External" /><Relationship Id="rId5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13254000" TargetMode="External" /><Relationship Id="rId2" Type="http://schemas.openxmlformats.org/officeDocument/2006/relationships/hyperlink" Target="https://podminky.urs.cz/item/CS_URS_2022_01/030001000" TargetMode="External" /><Relationship Id="rId3" Type="http://schemas.openxmlformats.org/officeDocument/2006/relationships/hyperlink" Target="https://podminky.urs.cz/item/CS_URS_2022_01/045002000" TargetMode="External" /><Relationship Id="rId4" Type="http://schemas.openxmlformats.org/officeDocument/2006/relationships/hyperlink" Target="https://podminky.urs.cz/item/CS_URS_2022_01/049002000" TargetMode="External" /><Relationship Id="rId5" Type="http://schemas.openxmlformats.org/officeDocument/2006/relationships/hyperlink" Target="https://podminky.urs.cz/item/CS_URS_2022_01/070001000" TargetMode="External" /><Relationship Id="rId6" Type="http://schemas.openxmlformats.org/officeDocument/2006/relationships/hyperlink" Target="https://podminky.urs.cz/item/CS_URS_2022_01/090001000" TargetMode="External" /><Relationship Id="rId7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71201221" TargetMode="External" /><Relationship Id="rId2" Type="http://schemas.openxmlformats.org/officeDocument/2006/relationships/hyperlink" Target="https://podminky.urs.cz/item/CS_URS_2022_01/171201231" TargetMode="External" /><Relationship Id="rId3" Type="http://schemas.openxmlformats.org/officeDocument/2006/relationships/hyperlink" Target="https://podminky.urs.cz/item/CS_URS_2022_01/997221615" TargetMode="External" /><Relationship Id="rId4" Type="http://schemas.openxmlformats.org/officeDocument/2006/relationships/hyperlink" Target="https://podminky.urs.cz/item/CS_URS_2022_01/997221625" TargetMode="External" /><Relationship Id="rId5" Type="http://schemas.openxmlformats.org/officeDocument/2006/relationships/hyperlink" Target="https://podminky.urs.cz/item/CS_URS_2022_01/997221645" TargetMode="External" /><Relationship Id="rId6" Type="http://schemas.openxmlformats.org/officeDocument/2006/relationships/hyperlink" Target="https://podminky.urs.cz/item/CS_URS_2022_01/997221655" TargetMode="External" /><Relationship Id="rId7" Type="http://schemas.openxmlformats.org/officeDocument/2006/relationships/hyperlink" Target="https://podminky.urs.cz/item/CS_URS_2022_01/997221861" TargetMode="External" /><Relationship Id="rId8" Type="http://schemas.openxmlformats.org/officeDocument/2006/relationships/hyperlink" Target="https://podminky.urs.cz/item/CS_URS_2022_01/997221862" TargetMode="External" /><Relationship Id="rId9" Type="http://schemas.openxmlformats.org/officeDocument/2006/relationships/hyperlink" Target="https://podminky.urs.cz/item/CS_URS_2022_01/997221873" TargetMode="External" /><Relationship Id="rId10" Type="http://schemas.openxmlformats.org/officeDocument/2006/relationships/hyperlink" Target="https://podminky.urs.cz/item/CS_URS_2022_01/997221875" TargetMode="External" /><Relationship Id="rId1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2019837-IROP-V2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Křižovatka Na špici, Šluknov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k.ú. Šluknov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23. 2. 2023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Šluknov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ProProjekt s.r.o.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Martin Rousek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ROUND(AG55+AG58+AG60,2)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ROUND(AS55+AS58+AS60,2)</f>
        <v>0</v>
      </c>
      <c r="AT54" s="107">
        <f>ROUND(SUM(AV54:AW54),2)</f>
        <v>0</v>
      </c>
      <c r="AU54" s="108">
        <f>ROUND(AU55+AU58+AU60,5)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ROUND(AZ55+AZ58+AZ60,2)</f>
        <v>0</v>
      </c>
      <c r="BA54" s="107">
        <f>ROUND(BA55+BA58+BA60,2)</f>
        <v>0</v>
      </c>
      <c r="BB54" s="107">
        <f>ROUND(BB55+BB58+BB60,2)</f>
        <v>0</v>
      </c>
      <c r="BC54" s="107">
        <f>ROUND(BC55+BC58+BC60,2)</f>
        <v>0</v>
      </c>
      <c r="BD54" s="109">
        <f>ROUND(BD55+BD58+BD60,2)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16.5" customHeight="1">
      <c r="A55" s="7"/>
      <c r="B55" s="112"/>
      <c r="C55" s="113"/>
      <c r="D55" s="114" t="s">
        <v>76</v>
      </c>
      <c r="E55" s="114"/>
      <c r="F55" s="114"/>
      <c r="G55" s="114"/>
      <c r="H55" s="114"/>
      <c r="I55" s="115"/>
      <c r="J55" s="114" t="s">
        <v>77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ROUND(SUM(AG56:AG57),2)</f>
        <v>0</v>
      </c>
      <c r="AH55" s="115"/>
      <c r="AI55" s="115"/>
      <c r="AJ55" s="115"/>
      <c r="AK55" s="115"/>
      <c r="AL55" s="115"/>
      <c r="AM55" s="115"/>
      <c r="AN55" s="117">
        <f>SUM(AG55,AT55)</f>
        <v>0</v>
      </c>
      <c r="AO55" s="115"/>
      <c r="AP55" s="115"/>
      <c r="AQ55" s="118" t="s">
        <v>78</v>
      </c>
      <c r="AR55" s="119"/>
      <c r="AS55" s="120">
        <f>ROUND(SUM(AS56:AS57),2)</f>
        <v>0</v>
      </c>
      <c r="AT55" s="121">
        <f>ROUND(SUM(AV55:AW55),2)</f>
        <v>0</v>
      </c>
      <c r="AU55" s="122">
        <f>ROUND(SUM(AU56:AU57),5)</f>
        <v>0</v>
      </c>
      <c r="AV55" s="121">
        <f>ROUND(AZ55*L29,2)</f>
        <v>0</v>
      </c>
      <c r="AW55" s="121">
        <f>ROUND(BA55*L30,2)</f>
        <v>0</v>
      </c>
      <c r="AX55" s="121">
        <f>ROUND(BB55*L29,2)</f>
        <v>0</v>
      </c>
      <c r="AY55" s="121">
        <f>ROUND(BC55*L30,2)</f>
        <v>0</v>
      </c>
      <c r="AZ55" s="121">
        <f>ROUND(SUM(AZ56:AZ57),2)</f>
        <v>0</v>
      </c>
      <c r="BA55" s="121">
        <f>ROUND(SUM(BA56:BA57),2)</f>
        <v>0</v>
      </c>
      <c r="BB55" s="121">
        <f>ROUND(SUM(BB56:BB57),2)</f>
        <v>0</v>
      </c>
      <c r="BC55" s="121">
        <f>ROUND(SUM(BC56:BC57),2)</f>
        <v>0</v>
      </c>
      <c r="BD55" s="123">
        <f>ROUND(SUM(BD56:BD57),2)</f>
        <v>0</v>
      </c>
      <c r="BE55" s="7"/>
      <c r="BS55" s="124" t="s">
        <v>71</v>
      </c>
      <c r="BT55" s="124" t="s">
        <v>79</v>
      </c>
      <c r="BU55" s="124" t="s">
        <v>73</v>
      </c>
      <c r="BV55" s="124" t="s">
        <v>74</v>
      </c>
      <c r="BW55" s="124" t="s">
        <v>80</v>
      </c>
      <c r="BX55" s="124" t="s">
        <v>5</v>
      </c>
      <c r="CL55" s="124" t="s">
        <v>19</v>
      </c>
      <c r="CM55" s="124" t="s">
        <v>81</v>
      </c>
    </row>
    <row r="56" s="4" customFormat="1" ht="16.5" customHeight="1">
      <c r="A56" s="125" t="s">
        <v>82</v>
      </c>
      <c r="B56" s="64"/>
      <c r="C56" s="126"/>
      <c r="D56" s="126"/>
      <c r="E56" s="127" t="s">
        <v>83</v>
      </c>
      <c r="F56" s="127"/>
      <c r="G56" s="127"/>
      <c r="H56" s="127"/>
      <c r="I56" s="127"/>
      <c r="J56" s="126"/>
      <c r="K56" s="127" t="s">
        <v>84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'SO 0 - Vedlejší a ostatní...'!J32</f>
        <v>0</v>
      </c>
      <c r="AH56" s="126"/>
      <c r="AI56" s="126"/>
      <c r="AJ56" s="126"/>
      <c r="AK56" s="126"/>
      <c r="AL56" s="126"/>
      <c r="AM56" s="126"/>
      <c r="AN56" s="128">
        <f>SUM(AG56,AT56)</f>
        <v>0</v>
      </c>
      <c r="AO56" s="126"/>
      <c r="AP56" s="126"/>
      <c r="AQ56" s="129" t="s">
        <v>85</v>
      </c>
      <c r="AR56" s="66"/>
      <c r="AS56" s="130">
        <v>0</v>
      </c>
      <c r="AT56" s="131">
        <f>ROUND(SUM(AV56:AW56),2)</f>
        <v>0</v>
      </c>
      <c r="AU56" s="132">
        <f>'SO 0 - Vedlejší a ostatní...'!P88</f>
        <v>0</v>
      </c>
      <c r="AV56" s="131">
        <f>'SO 0 - Vedlejší a ostatní...'!J35</f>
        <v>0</v>
      </c>
      <c r="AW56" s="131">
        <f>'SO 0 - Vedlejší a ostatní...'!J36</f>
        <v>0</v>
      </c>
      <c r="AX56" s="131">
        <f>'SO 0 - Vedlejší a ostatní...'!J37</f>
        <v>0</v>
      </c>
      <c r="AY56" s="131">
        <f>'SO 0 - Vedlejší a ostatní...'!J38</f>
        <v>0</v>
      </c>
      <c r="AZ56" s="131">
        <f>'SO 0 - Vedlejší a ostatní...'!F35</f>
        <v>0</v>
      </c>
      <c r="BA56" s="131">
        <f>'SO 0 - Vedlejší a ostatní...'!F36</f>
        <v>0</v>
      </c>
      <c r="BB56" s="131">
        <f>'SO 0 - Vedlejší a ostatní...'!F37</f>
        <v>0</v>
      </c>
      <c r="BC56" s="131">
        <f>'SO 0 - Vedlejší a ostatní...'!F38</f>
        <v>0</v>
      </c>
      <c r="BD56" s="133">
        <f>'SO 0 - Vedlejší a ostatní...'!F39</f>
        <v>0</v>
      </c>
      <c r="BE56" s="4"/>
      <c r="BT56" s="134" t="s">
        <v>81</v>
      </c>
      <c r="BV56" s="134" t="s">
        <v>74</v>
      </c>
      <c r="BW56" s="134" t="s">
        <v>86</v>
      </c>
      <c r="BX56" s="134" t="s">
        <v>80</v>
      </c>
      <c r="CL56" s="134" t="s">
        <v>19</v>
      </c>
    </row>
    <row r="57" s="4" customFormat="1" ht="16.5" customHeight="1">
      <c r="A57" s="125" t="s">
        <v>82</v>
      </c>
      <c r="B57" s="64"/>
      <c r="C57" s="126"/>
      <c r="D57" s="126"/>
      <c r="E57" s="127" t="s">
        <v>87</v>
      </c>
      <c r="F57" s="127"/>
      <c r="G57" s="127"/>
      <c r="H57" s="127"/>
      <c r="I57" s="127"/>
      <c r="J57" s="126"/>
      <c r="K57" s="127" t="s">
        <v>88</v>
      </c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8">
        <f>'SO 1 - Stavební úpravy'!J32</f>
        <v>0</v>
      </c>
      <c r="AH57" s="126"/>
      <c r="AI57" s="126"/>
      <c r="AJ57" s="126"/>
      <c r="AK57" s="126"/>
      <c r="AL57" s="126"/>
      <c r="AM57" s="126"/>
      <c r="AN57" s="128">
        <f>SUM(AG57,AT57)</f>
        <v>0</v>
      </c>
      <c r="AO57" s="126"/>
      <c r="AP57" s="126"/>
      <c r="AQ57" s="129" t="s">
        <v>85</v>
      </c>
      <c r="AR57" s="66"/>
      <c r="AS57" s="130">
        <v>0</v>
      </c>
      <c r="AT57" s="131">
        <f>ROUND(SUM(AV57:AW57),2)</f>
        <v>0</v>
      </c>
      <c r="AU57" s="132">
        <f>'SO 1 - Stavební úpravy'!P93</f>
        <v>0</v>
      </c>
      <c r="AV57" s="131">
        <f>'SO 1 - Stavební úpravy'!J35</f>
        <v>0</v>
      </c>
      <c r="AW57" s="131">
        <f>'SO 1 - Stavební úpravy'!J36</f>
        <v>0</v>
      </c>
      <c r="AX57" s="131">
        <f>'SO 1 - Stavební úpravy'!J37</f>
        <v>0</v>
      </c>
      <c r="AY57" s="131">
        <f>'SO 1 - Stavební úpravy'!J38</f>
        <v>0</v>
      </c>
      <c r="AZ57" s="131">
        <f>'SO 1 - Stavební úpravy'!F35</f>
        <v>0</v>
      </c>
      <c r="BA57" s="131">
        <f>'SO 1 - Stavební úpravy'!F36</f>
        <v>0</v>
      </c>
      <c r="BB57" s="131">
        <f>'SO 1 - Stavební úpravy'!F37</f>
        <v>0</v>
      </c>
      <c r="BC57" s="131">
        <f>'SO 1 - Stavební úpravy'!F38</f>
        <v>0</v>
      </c>
      <c r="BD57" s="133">
        <f>'SO 1 - Stavební úpravy'!F39</f>
        <v>0</v>
      </c>
      <c r="BE57" s="4"/>
      <c r="BT57" s="134" t="s">
        <v>81</v>
      </c>
      <c r="BV57" s="134" t="s">
        <v>74</v>
      </c>
      <c r="BW57" s="134" t="s">
        <v>89</v>
      </c>
      <c r="BX57" s="134" t="s">
        <v>80</v>
      </c>
      <c r="CL57" s="134" t="s">
        <v>19</v>
      </c>
    </row>
    <row r="58" s="7" customFormat="1" ht="16.5" customHeight="1">
      <c r="A58" s="7"/>
      <c r="B58" s="112"/>
      <c r="C58" s="113"/>
      <c r="D58" s="114" t="s">
        <v>90</v>
      </c>
      <c r="E58" s="114"/>
      <c r="F58" s="114"/>
      <c r="G58" s="114"/>
      <c r="H58" s="114"/>
      <c r="I58" s="115"/>
      <c r="J58" s="114" t="s">
        <v>91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ROUND(AG59,2)</f>
        <v>0</v>
      </c>
      <c r="AH58" s="115"/>
      <c r="AI58" s="115"/>
      <c r="AJ58" s="115"/>
      <c r="AK58" s="115"/>
      <c r="AL58" s="115"/>
      <c r="AM58" s="115"/>
      <c r="AN58" s="117">
        <f>SUM(AG58,AT58)</f>
        <v>0</v>
      </c>
      <c r="AO58" s="115"/>
      <c r="AP58" s="115"/>
      <c r="AQ58" s="118" t="s">
        <v>78</v>
      </c>
      <c r="AR58" s="119"/>
      <c r="AS58" s="120">
        <f>ROUND(AS59,2)</f>
        <v>0</v>
      </c>
      <c r="AT58" s="121">
        <f>ROUND(SUM(AV58:AW58),2)</f>
        <v>0</v>
      </c>
      <c r="AU58" s="122">
        <f>ROUND(AU59,5)</f>
        <v>0</v>
      </c>
      <c r="AV58" s="121">
        <f>ROUND(AZ58*L29,2)</f>
        <v>0</v>
      </c>
      <c r="AW58" s="121">
        <f>ROUND(BA58*L30,2)</f>
        <v>0</v>
      </c>
      <c r="AX58" s="121">
        <f>ROUND(BB58*L29,2)</f>
        <v>0</v>
      </c>
      <c r="AY58" s="121">
        <f>ROUND(BC58*L30,2)</f>
        <v>0</v>
      </c>
      <c r="AZ58" s="121">
        <f>ROUND(AZ59,2)</f>
        <v>0</v>
      </c>
      <c r="BA58" s="121">
        <f>ROUND(BA59,2)</f>
        <v>0</v>
      </c>
      <c r="BB58" s="121">
        <f>ROUND(BB59,2)</f>
        <v>0</v>
      </c>
      <c r="BC58" s="121">
        <f>ROUND(BC59,2)</f>
        <v>0</v>
      </c>
      <c r="BD58" s="123">
        <f>ROUND(BD59,2)</f>
        <v>0</v>
      </c>
      <c r="BE58" s="7"/>
      <c r="BS58" s="124" t="s">
        <v>71</v>
      </c>
      <c r="BT58" s="124" t="s">
        <v>79</v>
      </c>
      <c r="BU58" s="124" t="s">
        <v>73</v>
      </c>
      <c r="BV58" s="124" t="s">
        <v>74</v>
      </c>
      <c r="BW58" s="124" t="s">
        <v>92</v>
      </c>
      <c r="BX58" s="124" t="s">
        <v>5</v>
      </c>
      <c r="CL58" s="124" t="s">
        <v>19</v>
      </c>
      <c r="CM58" s="124" t="s">
        <v>81</v>
      </c>
    </row>
    <row r="59" s="4" customFormat="1" ht="16.5" customHeight="1">
      <c r="A59" s="125" t="s">
        <v>82</v>
      </c>
      <c r="B59" s="64"/>
      <c r="C59" s="126"/>
      <c r="D59" s="126"/>
      <c r="E59" s="127" t="s">
        <v>87</v>
      </c>
      <c r="F59" s="127"/>
      <c r="G59" s="127"/>
      <c r="H59" s="127"/>
      <c r="I59" s="127"/>
      <c r="J59" s="126"/>
      <c r="K59" s="127" t="s">
        <v>88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8">
        <f>'SO 1 - Stavební úpravy_01'!J32</f>
        <v>0</v>
      </c>
      <c r="AH59" s="126"/>
      <c r="AI59" s="126"/>
      <c r="AJ59" s="126"/>
      <c r="AK59" s="126"/>
      <c r="AL59" s="126"/>
      <c r="AM59" s="126"/>
      <c r="AN59" s="128">
        <f>SUM(AG59,AT59)</f>
        <v>0</v>
      </c>
      <c r="AO59" s="126"/>
      <c r="AP59" s="126"/>
      <c r="AQ59" s="129" t="s">
        <v>85</v>
      </c>
      <c r="AR59" s="66"/>
      <c r="AS59" s="130">
        <v>0</v>
      </c>
      <c r="AT59" s="131">
        <f>ROUND(SUM(AV59:AW59),2)</f>
        <v>0</v>
      </c>
      <c r="AU59" s="132">
        <f>'SO 1 - Stavební úpravy_01'!P95</f>
        <v>0</v>
      </c>
      <c r="AV59" s="131">
        <f>'SO 1 - Stavební úpravy_01'!J35</f>
        <v>0</v>
      </c>
      <c r="AW59" s="131">
        <f>'SO 1 - Stavební úpravy_01'!J36</f>
        <v>0</v>
      </c>
      <c r="AX59" s="131">
        <f>'SO 1 - Stavební úpravy_01'!J37</f>
        <v>0</v>
      </c>
      <c r="AY59" s="131">
        <f>'SO 1 - Stavební úpravy_01'!J38</f>
        <v>0</v>
      </c>
      <c r="AZ59" s="131">
        <f>'SO 1 - Stavební úpravy_01'!F35</f>
        <v>0</v>
      </c>
      <c r="BA59" s="131">
        <f>'SO 1 - Stavební úpravy_01'!F36</f>
        <v>0</v>
      </c>
      <c r="BB59" s="131">
        <f>'SO 1 - Stavební úpravy_01'!F37</f>
        <v>0</v>
      </c>
      <c r="BC59" s="131">
        <f>'SO 1 - Stavební úpravy_01'!F38</f>
        <v>0</v>
      </c>
      <c r="BD59" s="133">
        <f>'SO 1 - Stavební úpravy_01'!F39</f>
        <v>0</v>
      </c>
      <c r="BE59" s="4"/>
      <c r="BT59" s="134" t="s">
        <v>81</v>
      </c>
      <c r="BV59" s="134" t="s">
        <v>74</v>
      </c>
      <c r="BW59" s="134" t="s">
        <v>93</v>
      </c>
      <c r="BX59" s="134" t="s">
        <v>92</v>
      </c>
      <c r="CL59" s="134" t="s">
        <v>19</v>
      </c>
    </row>
    <row r="60" s="7" customFormat="1" ht="16.5" customHeight="1">
      <c r="A60" s="7"/>
      <c r="B60" s="112"/>
      <c r="C60" s="113"/>
      <c r="D60" s="114" t="s">
        <v>94</v>
      </c>
      <c r="E60" s="114"/>
      <c r="F60" s="114"/>
      <c r="G60" s="114"/>
      <c r="H60" s="114"/>
      <c r="I60" s="115"/>
      <c r="J60" s="114" t="s">
        <v>95</v>
      </c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6">
        <f>ROUND(SUM(AG61:AG62),2)</f>
        <v>0</v>
      </c>
      <c r="AH60" s="115"/>
      <c r="AI60" s="115"/>
      <c r="AJ60" s="115"/>
      <c r="AK60" s="115"/>
      <c r="AL60" s="115"/>
      <c r="AM60" s="115"/>
      <c r="AN60" s="117">
        <f>SUM(AG60,AT60)</f>
        <v>0</v>
      </c>
      <c r="AO60" s="115"/>
      <c r="AP60" s="115"/>
      <c r="AQ60" s="118" t="s">
        <v>78</v>
      </c>
      <c r="AR60" s="119"/>
      <c r="AS60" s="120">
        <f>ROUND(SUM(AS61:AS62),2)</f>
        <v>0</v>
      </c>
      <c r="AT60" s="121">
        <f>ROUND(SUM(AV60:AW60),2)</f>
        <v>0</v>
      </c>
      <c r="AU60" s="122">
        <f>ROUND(SUM(AU61:AU62),5)</f>
        <v>0</v>
      </c>
      <c r="AV60" s="121">
        <f>ROUND(AZ60*L29,2)</f>
        <v>0</v>
      </c>
      <c r="AW60" s="121">
        <f>ROUND(BA60*L30,2)</f>
        <v>0</v>
      </c>
      <c r="AX60" s="121">
        <f>ROUND(BB60*L29,2)</f>
        <v>0</v>
      </c>
      <c r="AY60" s="121">
        <f>ROUND(BC60*L30,2)</f>
        <v>0</v>
      </c>
      <c r="AZ60" s="121">
        <f>ROUND(SUM(AZ61:AZ62),2)</f>
        <v>0</v>
      </c>
      <c r="BA60" s="121">
        <f>ROUND(SUM(BA61:BA62),2)</f>
        <v>0</v>
      </c>
      <c r="BB60" s="121">
        <f>ROUND(SUM(BB61:BB62),2)</f>
        <v>0</v>
      </c>
      <c r="BC60" s="121">
        <f>ROUND(SUM(BC61:BC62),2)</f>
        <v>0</v>
      </c>
      <c r="BD60" s="123">
        <f>ROUND(SUM(BD61:BD62),2)</f>
        <v>0</v>
      </c>
      <c r="BE60" s="7"/>
      <c r="BS60" s="124" t="s">
        <v>71</v>
      </c>
      <c r="BT60" s="124" t="s">
        <v>79</v>
      </c>
      <c r="BU60" s="124" t="s">
        <v>73</v>
      </c>
      <c r="BV60" s="124" t="s">
        <v>74</v>
      </c>
      <c r="BW60" s="124" t="s">
        <v>96</v>
      </c>
      <c r="BX60" s="124" t="s">
        <v>5</v>
      </c>
      <c r="CL60" s="124" t="s">
        <v>19</v>
      </c>
      <c r="CM60" s="124" t="s">
        <v>81</v>
      </c>
    </row>
    <row r="61" s="4" customFormat="1" ht="16.5" customHeight="1">
      <c r="A61" s="125" t="s">
        <v>82</v>
      </c>
      <c r="B61" s="64"/>
      <c r="C61" s="126"/>
      <c r="D61" s="126"/>
      <c r="E61" s="127" t="s">
        <v>83</v>
      </c>
      <c r="F61" s="127"/>
      <c r="G61" s="127"/>
      <c r="H61" s="127"/>
      <c r="I61" s="127"/>
      <c r="J61" s="126"/>
      <c r="K61" s="127" t="s">
        <v>84</v>
      </c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8">
        <f>'SO 0 - Vedlejší a ostatní..._01'!J32</f>
        <v>0</v>
      </c>
      <c r="AH61" s="126"/>
      <c r="AI61" s="126"/>
      <c r="AJ61" s="126"/>
      <c r="AK61" s="126"/>
      <c r="AL61" s="126"/>
      <c r="AM61" s="126"/>
      <c r="AN61" s="128">
        <f>SUM(AG61,AT61)</f>
        <v>0</v>
      </c>
      <c r="AO61" s="126"/>
      <c r="AP61" s="126"/>
      <c r="AQ61" s="129" t="s">
        <v>85</v>
      </c>
      <c r="AR61" s="66"/>
      <c r="AS61" s="130">
        <v>0</v>
      </c>
      <c r="AT61" s="131">
        <f>ROUND(SUM(AV61:AW61),2)</f>
        <v>0</v>
      </c>
      <c r="AU61" s="132">
        <f>'SO 0 - Vedlejší a ostatní..._01'!P91</f>
        <v>0</v>
      </c>
      <c r="AV61" s="131">
        <f>'SO 0 - Vedlejší a ostatní..._01'!J35</f>
        <v>0</v>
      </c>
      <c r="AW61" s="131">
        <f>'SO 0 - Vedlejší a ostatní..._01'!J36</f>
        <v>0</v>
      </c>
      <c r="AX61" s="131">
        <f>'SO 0 - Vedlejší a ostatní..._01'!J37</f>
        <v>0</v>
      </c>
      <c r="AY61" s="131">
        <f>'SO 0 - Vedlejší a ostatní..._01'!J38</f>
        <v>0</v>
      </c>
      <c r="AZ61" s="131">
        <f>'SO 0 - Vedlejší a ostatní..._01'!F35</f>
        <v>0</v>
      </c>
      <c r="BA61" s="131">
        <f>'SO 0 - Vedlejší a ostatní..._01'!F36</f>
        <v>0</v>
      </c>
      <c r="BB61" s="131">
        <f>'SO 0 - Vedlejší a ostatní..._01'!F37</f>
        <v>0</v>
      </c>
      <c r="BC61" s="131">
        <f>'SO 0 - Vedlejší a ostatní..._01'!F38</f>
        <v>0</v>
      </c>
      <c r="BD61" s="133">
        <f>'SO 0 - Vedlejší a ostatní..._01'!F39</f>
        <v>0</v>
      </c>
      <c r="BE61" s="4"/>
      <c r="BT61" s="134" t="s">
        <v>81</v>
      </c>
      <c r="BV61" s="134" t="s">
        <v>74</v>
      </c>
      <c r="BW61" s="134" t="s">
        <v>97</v>
      </c>
      <c r="BX61" s="134" t="s">
        <v>96</v>
      </c>
      <c r="CL61" s="134" t="s">
        <v>19</v>
      </c>
    </row>
    <row r="62" s="4" customFormat="1" ht="16.5" customHeight="1">
      <c r="A62" s="125" t="s">
        <v>82</v>
      </c>
      <c r="B62" s="64"/>
      <c r="C62" s="126"/>
      <c r="D62" s="126"/>
      <c r="E62" s="127" t="s">
        <v>87</v>
      </c>
      <c r="F62" s="127"/>
      <c r="G62" s="127"/>
      <c r="H62" s="127"/>
      <c r="I62" s="127"/>
      <c r="J62" s="126"/>
      <c r="K62" s="127" t="s">
        <v>88</v>
      </c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8">
        <f>'SO 1 - Stavební úpravy_02'!J32</f>
        <v>0</v>
      </c>
      <c r="AH62" s="126"/>
      <c r="AI62" s="126"/>
      <c r="AJ62" s="126"/>
      <c r="AK62" s="126"/>
      <c r="AL62" s="126"/>
      <c r="AM62" s="126"/>
      <c r="AN62" s="128">
        <f>SUM(AG62,AT62)</f>
        <v>0</v>
      </c>
      <c r="AO62" s="126"/>
      <c r="AP62" s="126"/>
      <c r="AQ62" s="129" t="s">
        <v>85</v>
      </c>
      <c r="AR62" s="66"/>
      <c r="AS62" s="135">
        <v>0</v>
      </c>
      <c r="AT62" s="136">
        <f>ROUND(SUM(AV62:AW62),2)</f>
        <v>0</v>
      </c>
      <c r="AU62" s="137">
        <f>'SO 1 - Stavební úpravy_02'!P88</f>
        <v>0</v>
      </c>
      <c r="AV62" s="136">
        <f>'SO 1 - Stavební úpravy_02'!J35</f>
        <v>0</v>
      </c>
      <c r="AW62" s="136">
        <f>'SO 1 - Stavební úpravy_02'!J36</f>
        <v>0</v>
      </c>
      <c r="AX62" s="136">
        <f>'SO 1 - Stavební úpravy_02'!J37</f>
        <v>0</v>
      </c>
      <c r="AY62" s="136">
        <f>'SO 1 - Stavební úpravy_02'!J38</f>
        <v>0</v>
      </c>
      <c r="AZ62" s="136">
        <f>'SO 1 - Stavební úpravy_02'!F35</f>
        <v>0</v>
      </c>
      <c r="BA62" s="136">
        <f>'SO 1 - Stavební úpravy_02'!F36</f>
        <v>0</v>
      </c>
      <c r="BB62" s="136">
        <f>'SO 1 - Stavební úpravy_02'!F37</f>
        <v>0</v>
      </c>
      <c r="BC62" s="136">
        <f>'SO 1 - Stavební úpravy_02'!F38</f>
        <v>0</v>
      </c>
      <c r="BD62" s="138">
        <f>'SO 1 - Stavební úpravy_02'!F39</f>
        <v>0</v>
      </c>
      <c r="BE62" s="4"/>
      <c r="BT62" s="134" t="s">
        <v>81</v>
      </c>
      <c r="BV62" s="134" t="s">
        <v>74</v>
      </c>
      <c r="BW62" s="134" t="s">
        <v>98</v>
      </c>
      <c r="BX62" s="134" t="s">
        <v>96</v>
      </c>
      <c r="CL62" s="134" t="s">
        <v>19</v>
      </c>
    </row>
    <row r="63" s="2" customFormat="1" ht="30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5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45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</row>
  </sheetData>
  <sheetProtection sheet="1" formatColumns="0" formatRows="0" objects="1" scenarios="1" spinCount="100000" saltValue="P8TRVgQWdvnkuYFGQVDAIUzl+FC/GMGC3Gq7VsoR/6vD8qOGON811ZnDCl1Q7L9qr1HKCjWXWFazPshui17w9Q==" hashValue="HqrSCbJLyepNuWpLGMTc3lvSzCEusSz0CLoYoVASjvjIibyhs1gQ+7hnfol54G8Sm6hdhqygCiZpGd9gySI43Q==" algorithmName="SHA-512" password="CC35"/>
  <mergeCells count="70">
    <mergeCell ref="L45:AO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D58:H58"/>
    <mergeCell ref="J58:AF58"/>
    <mergeCell ref="AN59:AP59"/>
    <mergeCell ref="AG59:AM59"/>
    <mergeCell ref="E59:I59"/>
    <mergeCell ref="K59:AF59"/>
    <mergeCell ref="AN60:AP60"/>
    <mergeCell ref="AG60:AM60"/>
    <mergeCell ref="D60:H60"/>
    <mergeCell ref="J60:AF60"/>
    <mergeCell ref="AN61:AP61"/>
    <mergeCell ref="AG61:AM61"/>
    <mergeCell ref="E61:I61"/>
    <mergeCell ref="K61:AF61"/>
    <mergeCell ref="AN62:AP62"/>
    <mergeCell ref="AG62:AM62"/>
    <mergeCell ref="E62:I62"/>
    <mergeCell ref="K62:AF62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SO 0 - Vedlejší a ostatní...'!C2" display="/"/>
    <hyperlink ref="A57" location="'SO 1 - Stavební úpravy'!C2" display="/"/>
    <hyperlink ref="A59" location="'SO 1 - Stavební úpravy_01'!C2" display="/"/>
    <hyperlink ref="A61" location="'SO 0 - Vedlejší a ostatní..._01'!C2" display="/"/>
    <hyperlink ref="A62" location="'SO 1 - Stavební úpravy_02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99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zakázky'!K6</f>
        <v>Křižovatka Na špici, Šluknov</v>
      </c>
      <c r="F7" s="143"/>
      <c r="G7" s="143"/>
      <c r="H7" s="143"/>
      <c r="L7" s="21"/>
    </row>
    <row r="8" s="1" customFormat="1" ht="12" customHeight="1">
      <c r="B8" s="21"/>
      <c r="D8" s="143" t="s">
        <v>100</v>
      </c>
      <c r="L8" s="21"/>
    </row>
    <row r="9" s="2" customFormat="1" ht="16.5" customHeight="1">
      <c r="A9" s="39"/>
      <c r="B9" s="45"/>
      <c r="C9" s="39"/>
      <c r="D9" s="39"/>
      <c r="E9" s="144" t="s">
        <v>101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102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103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zakázky'!AN8</f>
        <v>23. 2. 2023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zakázky'!AN13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zakázky'!E14</f>
        <v>Vyplň údaj</v>
      </c>
      <c r="F20" s="134"/>
      <c r="G20" s="134"/>
      <c r="H20" s="134"/>
      <c r="I20" s="143" t="s">
        <v>28</v>
      </c>
      <c r="J20" s="34" t="str">
        <f>'Rekapitulace zakázky'!AN14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ROUND(J88,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ROUND((SUM(BE88:BE99)),  2)</f>
        <v>0</v>
      </c>
      <c r="G35" s="39"/>
      <c r="H35" s="39"/>
      <c r="I35" s="158">
        <v>0.20999999999999999</v>
      </c>
      <c r="J35" s="157">
        <f>ROUND(((SUM(BE88:BE99))*I35),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ROUND((SUM(BF88:BF99)),  2)</f>
        <v>0</v>
      </c>
      <c r="G36" s="39"/>
      <c r="H36" s="39"/>
      <c r="I36" s="158">
        <v>0.14999999999999999</v>
      </c>
      <c r="J36" s="157">
        <f>ROUND(((SUM(BF88:BF99))*I36),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ROUND((SUM(BG88:BG99)),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ROUND((SUM(BH88:BH99)),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ROUND((SUM(BI88:BI99)),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104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Křižovatka Na špici, Šluknov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100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101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0 - Vedlejší a ostatní náklady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k.ú. Šluknov</v>
      </c>
      <c r="G56" s="41"/>
      <c r="H56" s="41"/>
      <c r="I56" s="33" t="s">
        <v>23</v>
      </c>
      <c r="J56" s="73" t="str">
        <f>IF(J14="","",J14)</f>
        <v>23. 2. 2023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Šluknov</v>
      </c>
      <c r="G58" s="41"/>
      <c r="H58" s="41"/>
      <c r="I58" s="33" t="s">
        <v>31</v>
      </c>
      <c r="J58" s="37" t="str">
        <f>E23</f>
        <v>ProProjekt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Martin Rousek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105</v>
      </c>
      <c r="D61" s="172"/>
      <c r="E61" s="172"/>
      <c r="F61" s="172"/>
      <c r="G61" s="172"/>
      <c r="H61" s="172"/>
      <c r="I61" s="172"/>
      <c r="J61" s="173" t="s">
        <v>106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J88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107</v>
      </c>
    </row>
    <row r="64" s="9" customFormat="1" ht="24.96" customHeight="1">
      <c r="A64" s="9"/>
      <c r="B64" s="175"/>
      <c r="C64" s="176"/>
      <c r="D64" s="177" t="s">
        <v>108</v>
      </c>
      <c r="E64" s="178"/>
      <c r="F64" s="178"/>
      <c r="G64" s="178"/>
      <c r="H64" s="178"/>
      <c r="I64" s="178"/>
      <c r="J64" s="179">
        <f>J89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109</v>
      </c>
      <c r="E65" s="183"/>
      <c r="F65" s="183"/>
      <c r="G65" s="183"/>
      <c r="H65" s="183"/>
      <c r="I65" s="183"/>
      <c r="J65" s="184">
        <f>J90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110</v>
      </c>
      <c r="E66" s="183"/>
      <c r="F66" s="183"/>
      <c r="G66" s="183"/>
      <c r="H66" s="183"/>
      <c r="I66" s="183"/>
      <c r="J66" s="184">
        <f>J97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111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70" t="str">
        <f>E7</f>
        <v>Křižovatka Na špici, Šluknov</v>
      </c>
      <c r="F76" s="33"/>
      <c r="G76" s="33"/>
      <c r="H76" s="33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1" customFormat="1" ht="12" customHeight="1">
      <c r="B77" s="22"/>
      <c r="C77" s="33" t="s">
        <v>100</v>
      </c>
      <c r="D77" s="23"/>
      <c r="E77" s="23"/>
      <c r="F77" s="23"/>
      <c r="G77" s="23"/>
      <c r="H77" s="23"/>
      <c r="I77" s="23"/>
      <c r="J77" s="23"/>
      <c r="K77" s="23"/>
      <c r="L77" s="21"/>
    </row>
    <row r="78" s="2" customFormat="1" ht="16.5" customHeight="1">
      <c r="A78" s="39"/>
      <c r="B78" s="40"/>
      <c r="C78" s="41"/>
      <c r="D78" s="41"/>
      <c r="E78" s="170" t="s">
        <v>101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102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E11</f>
        <v>SO 0 - Vedlejší a ostatní náklady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F14</f>
        <v>k.ú. Šluknov</v>
      </c>
      <c r="G82" s="41"/>
      <c r="H82" s="41"/>
      <c r="I82" s="33" t="s">
        <v>23</v>
      </c>
      <c r="J82" s="73" t="str">
        <f>IF(J14="","",J14)</f>
        <v>23. 2. 2023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E17</f>
        <v>Město Šluknov</v>
      </c>
      <c r="G84" s="41"/>
      <c r="H84" s="41"/>
      <c r="I84" s="33" t="s">
        <v>31</v>
      </c>
      <c r="J84" s="37" t="str">
        <f>E23</f>
        <v>ProProjekt s.r.o.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29</v>
      </c>
      <c r="D85" s="41"/>
      <c r="E85" s="41"/>
      <c r="F85" s="28" t="str">
        <f>IF(E20="","",E20)</f>
        <v>Vyplň údaj</v>
      </c>
      <c r="G85" s="41"/>
      <c r="H85" s="41"/>
      <c r="I85" s="33" t="s">
        <v>34</v>
      </c>
      <c r="J85" s="37" t="str">
        <f>E26</f>
        <v>Martin Rousek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86"/>
      <c r="B87" s="187"/>
      <c r="C87" s="188" t="s">
        <v>112</v>
      </c>
      <c r="D87" s="189" t="s">
        <v>57</v>
      </c>
      <c r="E87" s="189" t="s">
        <v>53</v>
      </c>
      <c r="F87" s="189" t="s">
        <v>54</v>
      </c>
      <c r="G87" s="189" t="s">
        <v>113</v>
      </c>
      <c r="H87" s="189" t="s">
        <v>114</v>
      </c>
      <c r="I87" s="189" t="s">
        <v>115</v>
      </c>
      <c r="J87" s="189" t="s">
        <v>106</v>
      </c>
      <c r="K87" s="190" t="s">
        <v>116</v>
      </c>
      <c r="L87" s="191"/>
      <c r="M87" s="93" t="s">
        <v>19</v>
      </c>
      <c r="N87" s="94" t="s">
        <v>42</v>
      </c>
      <c r="O87" s="94" t="s">
        <v>117</v>
      </c>
      <c r="P87" s="94" t="s">
        <v>118</v>
      </c>
      <c r="Q87" s="94" t="s">
        <v>119</v>
      </c>
      <c r="R87" s="94" t="s">
        <v>120</v>
      </c>
      <c r="S87" s="94" t="s">
        <v>121</v>
      </c>
      <c r="T87" s="95" t="s">
        <v>122</v>
      </c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</row>
    <row r="88" s="2" customFormat="1" ht="22.8" customHeight="1">
      <c r="A88" s="39"/>
      <c r="B88" s="40"/>
      <c r="C88" s="100" t="s">
        <v>123</v>
      </c>
      <c r="D88" s="41"/>
      <c r="E88" s="41"/>
      <c r="F88" s="41"/>
      <c r="G88" s="41"/>
      <c r="H88" s="41"/>
      <c r="I88" s="41"/>
      <c r="J88" s="192">
        <f>BK88</f>
        <v>0</v>
      </c>
      <c r="K88" s="41"/>
      <c r="L88" s="45"/>
      <c r="M88" s="96"/>
      <c r="N88" s="193"/>
      <c r="O88" s="97"/>
      <c r="P88" s="194">
        <f>P89</f>
        <v>0</v>
      </c>
      <c r="Q88" s="97"/>
      <c r="R88" s="194">
        <f>R89</f>
        <v>0</v>
      </c>
      <c r="S88" s="97"/>
      <c r="T88" s="195">
        <f>T89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71</v>
      </c>
      <c r="AU88" s="18" t="s">
        <v>107</v>
      </c>
      <c r="BK88" s="196">
        <f>BK89</f>
        <v>0</v>
      </c>
    </row>
    <row r="89" s="12" customFormat="1" ht="25.92" customHeight="1">
      <c r="A89" s="12"/>
      <c r="B89" s="197"/>
      <c r="C89" s="198"/>
      <c r="D89" s="199" t="s">
        <v>71</v>
      </c>
      <c r="E89" s="200" t="s">
        <v>124</v>
      </c>
      <c r="F89" s="200" t="s">
        <v>125</v>
      </c>
      <c r="G89" s="198"/>
      <c r="H89" s="198"/>
      <c r="I89" s="201"/>
      <c r="J89" s="202">
        <f>BK89</f>
        <v>0</v>
      </c>
      <c r="K89" s="198"/>
      <c r="L89" s="203"/>
      <c r="M89" s="204"/>
      <c r="N89" s="205"/>
      <c r="O89" s="205"/>
      <c r="P89" s="206">
        <f>P90+P97</f>
        <v>0</v>
      </c>
      <c r="Q89" s="205"/>
      <c r="R89" s="206">
        <f>R90+R97</f>
        <v>0</v>
      </c>
      <c r="S89" s="205"/>
      <c r="T89" s="207">
        <f>T90+T97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126</v>
      </c>
      <c r="AT89" s="209" t="s">
        <v>71</v>
      </c>
      <c r="AU89" s="209" t="s">
        <v>72</v>
      </c>
      <c r="AY89" s="208" t="s">
        <v>127</v>
      </c>
      <c r="BK89" s="210">
        <f>BK90+BK97</f>
        <v>0</v>
      </c>
    </row>
    <row r="90" s="12" customFormat="1" ht="22.8" customHeight="1">
      <c r="A90" s="12"/>
      <c r="B90" s="197"/>
      <c r="C90" s="198"/>
      <c r="D90" s="199" t="s">
        <v>71</v>
      </c>
      <c r="E90" s="211" t="s">
        <v>128</v>
      </c>
      <c r="F90" s="211" t="s">
        <v>129</v>
      </c>
      <c r="G90" s="198"/>
      <c r="H90" s="198"/>
      <c r="I90" s="201"/>
      <c r="J90" s="212">
        <f>BK90</f>
        <v>0</v>
      </c>
      <c r="K90" s="198"/>
      <c r="L90" s="203"/>
      <c r="M90" s="204"/>
      <c r="N90" s="205"/>
      <c r="O90" s="205"/>
      <c r="P90" s="206">
        <f>SUM(P91:P96)</f>
        <v>0</v>
      </c>
      <c r="Q90" s="205"/>
      <c r="R90" s="206">
        <f>SUM(R91:R96)</f>
        <v>0</v>
      </c>
      <c r="S90" s="205"/>
      <c r="T90" s="207">
        <f>SUM(T91:T96)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126</v>
      </c>
      <c r="AT90" s="209" t="s">
        <v>71</v>
      </c>
      <c r="AU90" s="209" t="s">
        <v>79</v>
      </c>
      <c r="AY90" s="208" t="s">
        <v>127</v>
      </c>
      <c r="BK90" s="210">
        <f>SUM(BK91:BK96)</f>
        <v>0</v>
      </c>
    </row>
    <row r="91" s="2" customFormat="1" ht="16.5" customHeight="1">
      <c r="A91" s="39"/>
      <c r="B91" s="40"/>
      <c r="C91" s="213" t="s">
        <v>79</v>
      </c>
      <c r="D91" s="213" t="s">
        <v>130</v>
      </c>
      <c r="E91" s="214" t="s">
        <v>131</v>
      </c>
      <c r="F91" s="215" t="s">
        <v>132</v>
      </c>
      <c r="G91" s="216" t="s">
        <v>133</v>
      </c>
      <c r="H91" s="217">
        <v>1</v>
      </c>
      <c r="I91" s="218"/>
      <c r="J91" s="219">
        <f>ROUND(I91*H91,2)</f>
        <v>0</v>
      </c>
      <c r="K91" s="215" t="s">
        <v>134</v>
      </c>
      <c r="L91" s="45"/>
      <c r="M91" s="220" t="s">
        <v>19</v>
      </c>
      <c r="N91" s="221" t="s">
        <v>43</v>
      </c>
      <c r="O91" s="85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135</v>
      </c>
      <c r="AT91" s="224" t="s">
        <v>130</v>
      </c>
      <c r="AU91" s="224" t="s">
        <v>81</v>
      </c>
      <c r="AY91" s="18" t="s">
        <v>127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79</v>
      </c>
      <c r="BK91" s="225">
        <f>ROUND(I91*H91,2)</f>
        <v>0</v>
      </c>
      <c r="BL91" s="18" t="s">
        <v>135</v>
      </c>
      <c r="BM91" s="224" t="s">
        <v>136</v>
      </c>
    </row>
    <row r="92" s="2" customFormat="1">
      <c r="A92" s="39"/>
      <c r="B92" s="40"/>
      <c r="C92" s="41"/>
      <c r="D92" s="226" t="s">
        <v>137</v>
      </c>
      <c r="E92" s="41"/>
      <c r="F92" s="227" t="s">
        <v>138</v>
      </c>
      <c r="G92" s="41"/>
      <c r="H92" s="41"/>
      <c r="I92" s="228"/>
      <c r="J92" s="41"/>
      <c r="K92" s="41"/>
      <c r="L92" s="45"/>
      <c r="M92" s="229"/>
      <c r="N92" s="23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137</v>
      </c>
      <c r="AU92" s="18" t="s">
        <v>81</v>
      </c>
    </row>
    <row r="93" s="2" customFormat="1" ht="16.5" customHeight="1">
      <c r="A93" s="39"/>
      <c r="B93" s="40"/>
      <c r="C93" s="213" t="s">
        <v>81</v>
      </c>
      <c r="D93" s="213" t="s">
        <v>130</v>
      </c>
      <c r="E93" s="214" t="s">
        <v>139</v>
      </c>
      <c r="F93" s="215" t="s">
        <v>140</v>
      </c>
      <c r="G93" s="216" t="s">
        <v>133</v>
      </c>
      <c r="H93" s="217">
        <v>1</v>
      </c>
      <c r="I93" s="218"/>
      <c r="J93" s="219">
        <f>ROUND(I93*H93,2)</f>
        <v>0</v>
      </c>
      <c r="K93" s="215" t="s">
        <v>134</v>
      </c>
      <c r="L93" s="45"/>
      <c r="M93" s="220" t="s">
        <v>19</v>
      </c>
      <c r="N93" s="221" t="s">
        <v>43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135</v>
      </c>
      <c r="AT93" s="224" t="s">
        <v>130</v>
      </c>
      <c r="AU93" s="224" t="s">
        <v>81</v>
      </c>
      <c r="AY93" s="18" t="s">
        <v>127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79</v>
      </c>
      <c r="BK93" s="225">
        <f>ROUND(I93*H93,2)</f>
        <v>0</v>
      </c>
      <c r="BL93" s="18" t="s">
        <v>135</v>
      </c>
      <c r="BM93" s="224" t="s">
        <v>141</v>
      </c>
    </row>
    <row r="94" s="2" customFormat="1">
      <c r="A94" s="39"/>
      <c r="B94" s="40"/>
      <c r="C94" s="41"/>
      <c r="D94" s="226" t="s">
        <v>137</v>
      </c>
      <c r="E94" s="41"/>
      <c r="F94" s="227" t="s">
        <v>142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137</v>
      </c>
      <c r="AU94" s="18" t="s">
        <v>81</v>
      </c>
    </row>
    <row r="95" s="2" customFormat="1" ht="21.75" customHeight="1">
      <c r="A95" s="39"/>
      <c r="B95" s="40"/>
      <c r="C95" s="213" t="s">
        <v>143</v>
      </c>
      <c r="D95" s="213" t="s">
        <v>130</v>
      </c>
      <c r="E95" s="214" t="s">
        <v>144</v>
      </c>
      <c r="F95" s="215" t="s">
        <v>145</v>
      </c>
      <c r="G95" s="216" t="s">
        <v>133</v>
      </c>
      <c r="H95" s="217">
        <v>1</v>
      </c>
      <c r="I95" s="218"/>
      <c r="J95" s="219">
        <f>ROUND(I95*H95,2)</f>
        <v>0</v>
      </c>
      <c r="K95" s="215" t="s">
        <v>19</v>
      </c>
      <c r="L95" s="45"/>
      <c r="M95" s="220" t="s">
        <v>19</v>
      </c>
      <c r="N95" s="221" t="s">
        <v>43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135</v>
      </c>
      <c r="AT95" s="224" t="s">
        <v>130</v>
      </c>
      <c r="AU95" s="224" t="s">
        <v>81</v>
      </c>
      <c r="AY95" s="18" t="s">
        <v>127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79</v>
      </c>
      <c r="BK95" s="225">
        <f>ROUND(I95*H95,2)</f>
        <v>0</v>
      </c>
      <c r="BL95" s="18" t="s">
        <v>135</v>
      </c>
      <c r="BM95" s="224" t="s">
        <v>146</v>
      </c>
    </row>
    <row r="96" s="2" customFormat="1">
      <c r="A96" s="39"/>
      <c r="B96" s="40"/>
      <c r="C96" s="41"/>
      <c r="D96" s="231" t="s">
        <v>147</v>
      </c>
      <c r="E96" s="41"/>
      <c r="F96" s="232" t="s">
        <v>148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147</v>
      </c>
      <c r="AU96" s="18" t="s">
        <v>81</v>
      </c>
    </row>
    <row r="97" s="12" customFormat="1" ht="22.8" customHeight="1">
      <c r="A97" s="12"/>
      <c r="B97" s="197"/>
      <c r="C97" s="198"/>
      <c r="D97" s="199" t="s">
        <v>71</v>
      </c>
      <c r="E97" s="211" t="s">
        <v>149</v>
      </c>
      <c r="F97" s="211" t="s">
        <v>150</v>
      </c>
      <c r="G97" s="198"/>
      <c r="H97" s="198"/>
      <c r="I97" s="201"/>
      <c r="J97" s="212">
        <f>BK97</f>
        <v>0</v>
      </c>
      <c r="K97" s="198"/>
      <c r="L97" s="203"/>
      <c r="M97" s="204"/>
      <c r="N97" s="205"/>
      <c r="O97" s="205"/>
      <c r="P97" s="206">
        <f>SUM(P98:P99)</f>
        <v>0</v>
      </c>
      <c r="Q97" s="205"/>
      <c r="R97" s="206">
        <f>SUM(R98:R99)</f>
        <v>0</v>
      </c>
      <c r="S97" s="205"/>
      <c r="T97" s="207">
        <f>SUM(T98:T99)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8" t="s">
        <v>126</v>
      </c>
      <c r="AT97" s="209" t="s">
        <v>71</v>
      </c>
      <c r="AU97" s="209" t="s">
        <v>79</v>
      </c>
      <c r="AY97" s="208" t="s">
        <v>127</v>
      </c>
      <c r="BK97" s="210">
        <f>SUM(BK98:BK99)</f>
        <v>0</v>
      </c>
    </row>
    <row r="98" s="2" customFormat="1" ht="16.5" customHeight="1">
      <c r="A98" s="39"/>
      <c r="B98" s="40"/>
      <c r="C98" s="213" t="s">
        <v>151</v>
      </c>
      <c r="D98" s="213" t="s">
        <v>130</v>
      </c>
      <c r="E98" s="214" t="s">
        <v>152</v>
      </c>
      <c r="F98" s="215" t="s">
        <v>153</v>
      </c>
      <c r="G98" s="216" t="s">
        <v>133</v>
      </c>
      <c r="H98" s="217">
        <v>1</v>
      </c>
      <c r="I98" s="218"/>
      <c r="J98" s="219">
        <f>ROUND(I98*H98,2)</f>
        <v>0</v>
      </c>
      <c r="K98" s="215" t="s">
        <v>134</v>
      </c>
      <c r="L98" s="45"/>
      <c r="M98" s="220" t="s">
        <v>19</v>
      </c>
      <c r="N98" s="221" t="s">
        <v>43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135</v>
      </c>
      <c r="AT98" s="224" t="s">
        <v>130</v>
      </c>
      <c r="AU98" s="224" t="s">
        <v>81</v>
      </c>
      <c r="AY98" s="18" t="s">
        <v>127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79</v>
      </c>
      <c r="BK98" s="225">
        <f>ROUND(I98*H98,2)</f>
        <v>0</v>
      </c>
      <c r="BL98" s="18" t="s">
        <v>135</v>
      </c>
      <c r="BM98" s="224" t="s">
        <v>154</v>
      </c>
    </row>
    <row r="99" s="2" customFormat="1">
      <c r="A99" s="39"/>
      <c r="B99" s="40"/>
      <c r="C99" s="41"/>
      <c r="D99" s="226" t="s">
        <v>137</v>
      </c>
      <c r="E99" s="41"/>
      <c r="F99" s="227" t="s">
        <v>155</v>
      </c>
      <c r="G99" s="41"/>
      <c r="H99" s="41"/>
      <c r="I99" s="228"/>
      <c r="J99" s="41"/>
      <c r="K99" s="41"/>
      <c r="L99" s="45"/>
      <c r="M99" s="233"/>
      <c r="N99" s="234"/>
      <c r="O99" s="235"/>
      <c r="P99" s="235"/>
      <c r="Q99" s="235"/>
      <c r="R99" s="235"/>
      <c r="S99" s="235"/>
      <c r="T99" s="23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137</v>
      </c>
      <c r="AU99" s="18" t="s">
        <v>81</v>
      </c>
    </row>
    <row r="100" s="2" customFormat="1" ht="6.96" customHeight="1">
      <c r="A100" s="39"/>
      <c r="B100" s="60"/>
      <c r="C100" s="61"/>
      <c r="D100" s="61"/>
      <c r="E100" s="61"/>
      <c r="F100" s="61"/>
      <c r="G100" s="61"/>
      <c r="H100" s="61"/>
      <c r="I100" s="61"/>
      <c r="J100" s="61"/>
      <c r="K100" s="61"/>
      <c r="L100" s="45"/>
      <c r="M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</sheetData>
  <sheetProtection sheet="1" autoFilter="0" formatColumns="0" formatRows="0" objects="1" scenarios="1" spinCount="100000" saltValue="KeBLnpabf0dGCuKpxKIc0vZtY+Az30Id7/OhDvYWmUG+mfc6wDqLWN129o0foJctnF01oqUvVEkmD6ySsg6iwQ==" hashValue="2xxAiAx9iERhuQ0xAsW1oAm6u6Eseov5hRX9Uu1uHi48g/lwWdDqm0WDz1NGeE1pEPLfEpvBlT6rVQtYGE6KwQ==" algorithmName="SHA-512" password="CC35"/>
  <autoFilter ref="C87:K9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2" r:id="rId1" display="https://podminky.urs.cz/item/CS_URS_2022_01/012103000"/>
    <hyperlink ref="F94" r:id="rId2" display="https://podminky.urs.cz/item/CS_URS_2022_01/012203000"/>
    <hyperlink ref="F99" r:id="rId3" display="https://podminky.urs.cz/item/CS_URS_2022_01/0431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99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zakázky'!K6</f>
        <v>Křižovatka Na špici, Šluknov</v>
      </c>
      <c r="F7" s="143"/>
      <c r="G7" s="143"/>
      <c r="H7" s="143"/>
      <c r="L7" s="21"/>
    </row>
    <row r="8" s="1" customFormat="1" ht="12" customHeight="1">
      <c r="B8" s="21"/>
      <c r="D8" s="143" t="s">
        <v>100</v>
      </c>
      <c r="L8" s="21"/>
    </row>
    <row r="9" s="2" customFormat="1" ht="16.5" customHeight="1">
      <c r="A9" s="39"/>
      <c r="B9" s="45"/>
      <c r="C9" s="39"/>
      <c r="D9" s="39"/>
      <c r="E9" s="144" t="s">
        <v>101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102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156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zakázky'!AN8</f>
        <v>23. 2. 2023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zakázky'!AN13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zakázky'!E14</f>
        <v>Vyplň údaj</v>
      </c>
      <c r="F20" s="134"/>
      <c r="G20" s="134"/>
      <c r="H20" s="134"/>
      <c r="I20" s="143" t="s">
        <v>28</v>
      </c>
      <c r="J20" s="34" t="str">
        <f>'Rekapitulace zakázky'!AN14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ROUND(J93,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ROUND((SUM(BE93:BE438)),  2)</f>
        <v>0</v>
      </c>
      <c r="G35" s="39"/>
      <c r="H35" s="39"/>
      <c r="I35" s="158">
        <v>0.20999999999999999</v>
      </c>
      <c r="J35" s="157">
        <f>ROUND(((SUM(BE93:BE438))*I35),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ROUND((SUM(BF93:BF438)),  2)</f>
        <v>0</v>
      </c>
      <c r="G36" s="39"/>
      <c r="H36" s="39"/>
      <c r="I36" s="158">
        <v>0.14999999999999999</v>
      </c>
      <c r="J36" s="157">
        <f>ROUND(((SUM(BF93:BF438))*I36),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ROUND((SUM(BG93:BG438)),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ROUND((SUM(BH93:BH438)),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ROUND((SUM(BI93:BI438)),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104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Křižovatka Na špici, Šluknov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100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101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1 - Stavební úpravy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k.ú. Šluknov</v>
      </c>
      <c r="G56" s="41"/>
      <c r="H56" s="41"/>
      <c r="I56" s="33" t="s">
        <v>23</v>
      </c>
      <c r="J56" s="73" t="str">
        <f>IF(J14="","",J14)</f>
        <v>23. 2. 2023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Šluknov</v>
      </c>
      <c r="G58" s="41"/>
      <c r="H58" s="41"/>
      <c r="I58" s="33" t="s">
        <v>31</v>
      </c>
      <c r="J58" s="37" t="str">
        <f>E23</f>
        <v>ProProjekt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Martin Rousek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105</v>
      </c>
      <c r="D61" s="172"/>
      <c r="E61" s="172"/>
      <c r="F61" s="172"/>
      <c r="G61" s="172"/>
      <c r="H61" s="172"/>
      <c r="I61" s="172"/>
      <c r="J61" s="173" t="s">
        <v>106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J93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107</v>
      </c>
    </row>
    <row r="64" s="9" customFormat="1" ht="24.96" customHeight="1">
      <c r="A64" s="9"/>
      <c r="B64" s="175"/>
      <c r="C64" s="176"/>
      <c r="D64" s="177" t="s">
        <v>157</v>
      </c>
      <c r="E64" s="178"/>
      <c r="F64" s="178"/>
      <c r="G64" s="178"/>
      <c r="H64" s="178"/>
      <c r="I64" s="178"/>
      <c r="J64" s="179">
        <f>J94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158</v>
      </c>
      <c r="E65" s="183"/>
      <c r="F65" s="183"/>
      <c r="G65" s="183"/>
      <c r="H65" s="183"/>
      <c r="I65" s="183"/>
      <c r="J65" s="184">
        <f>J95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159</v>
      </c>
      <c r="E66" s="183"/>
      <c r="F66" s="183"/>
      <c r="G66" s="183"/>
      <c r="H66" s="183"/>
      <c r="I66" s="183"/>
      <c r="J66" s="184">
        <f>J180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160</v>
      </c>
      <c r="E67" s="183"/>
      <c r="F67" s="183"/>
      <c r="G67" s="183"/>
      <c r="H67" s="183"/>
      <c r="I67" s="183"/>
      <c r="J67" s="184">
        <f>J183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161</v>
      </c>
      <c r="E68" s="183"/>
      <c r="F68" s="183"/>
      <c r="G68" s="183"/>
      <c r="H68" s="183"/>
      <c r="I68" s="183"/>
      <c r="J68" s="184">
        <f>J260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162</v>
      </c>
      <c r="E69" s="183"/>
      <c r="F69" s="183"/>
      <c r="G69" s="183"/>
      <c r="H69" s="183"/>
      <c r="I69" s="183"/>
      <c r="J69" s="184">
        <f>J294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163</v>
      </c>
      <c r="E70" s="183"/>
      <c r="F70" s="183"/>
      <c r="G70" s="183"/>
      <c r="H70" s="183"/>
      <c r="I70" s="183"/>
      <c r="J70" s="184">
        <f>J399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164</v>
      </c>
      <c r="E71" s="183"/>
      <c r="F71" s="183"/>
      <c r="G71" s="183"/>
      <c r="H71" s="183"/>
      <c r="I71" s="183"/>
      <c r="J71" s="184">
        <f>J433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111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70" t="str">
        <f>E7</f>
        <v>Křižovatka Na špici, Šluknov</v>
      </c>
      <c r="F81" s="33"/>
      <c r="G81" s="33"/>
      <c r="H81" s="33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2"/>
      <c r="C82" s="33" t="s">
        <v>100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170" t="s">
        <v>101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102</v>
      </c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E11</f>
        <v>SO 1 - Stavební úpravy</v>
      </c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F14</f>
        <v>k.ú. Šluknov</v>
      </c>
      <c r="G87" s="41"/>
      <c r="H87" s="41"/>
      <c r="I87" s="33" t="s">
        <v>23</v>
      </c>
      <c r="J87" s="73" t="str">
        <f>IF(J14="","",J14)</f>
        <v>23. 2. 2023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E17</f>
        <v>Město Šluknov</v>
      </c>
      <c r="G89" s="41"/>
      <c r="H89" s="41"/>
      <c r="I89" s="33" t="s">
        <v>31</v>
      </c>
      <c r="J89" s="37" t="str">
        <f>E23</f>
        <v>ProProjekt s.r.o.</v>
      </c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29</v>
      </c>
      <c r="D90" s="41"/>
      <c r="E90" s="41"/>
      <c r="F90" s="28" t="str">
        <f>IF(E20="","",E20)</f>
        <v>Vyplň údaj</v>
      </c>
      <c r="G90" s="41"/>
      <c r="H90" s="41"/>
      <c r="I90" s="33" t="s">
        <v>34</v>
      </c>
      <c r="J90" s="37" t="str">
        <f>E26</f>
        <v>Martin Rousek</v>
      </c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6"/>
      <c r="B92" s="187"/>
      <c r="C92" s="188" t="s">
        <v>112</v>
      </c>
      <c r="D92" s="189" t="s">
        <v>57</v>
      </c>
      <c r="E92" s="189" t="s">
        <v>53</v>
      </c>
      <c r="F92" s="189" t="s">
        <v>54</v>
      </c>
      <c r="G92" s="189" t="s">
        <v>113</v>
      </c>
      <c r="H92" s="189" t="s">
        <v>114</v>
      </c>
      <c r="I92" s="189" t="s">
        <v>115</v>
      </c>
      <c r="J92" s="189" t="s">
        <v>106</v>
      </c>
      <c r="K92" s="190" t="s">
        <v>116</v>
      </c>
      <c r="L92" s="191"/>
      <c r="M92" s="93" t="s">
        <v>19</v>
      </c>
      <c r="N92" s="94" t="s">
        <v>42</v>
      </c>
      <c r="O92" s="94" t="s">
        <v>117</v>
      </c>
      <c r="P92" s="94" t="s">
        <v>118</v>
      </c>
      <c r="Q92" s="94" t="s">
        <v>119</v>
      </c>
      <c r="R92" s="94" t="s">
        <v>120</v>
      </c>
      <c r="S92" s="94" t="s">
        <v>121</v>
      </c>
      <c r="T92" s="95" t="s">
        <v>122</v>
      </c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</row>
    <row r="93" s="2" customFormat="1" ht="22.8" customHeight="1">
      <c r="A93" s="39"/>
      <c r="B93" s="40"/>
      <c r="C93" s="100" t="s">
        <v>123</v>
      </c>
      <c r="D93" s="41"/>
      <c r="E93" s="41"/>
      <c r="F93" s="41"/>
      <c r="G93" s="41"/>
      <c r="H93" s="41"/>
      <c r="I93" s="41"/>
      <c r="J93" s="192">
        <f>BK93</f>
        <v>0</v>
      </c>
      <c r="K93" s="41"/>
      <c r="L93" s="45"/>
      <c r="M93" s="96"/>
      <c r="N93" s="193"/>
      <c r="O93" s="97"/>
      <c r="P93" s="194">
        <f>P94</f>
        <v>0</v>
      </c>
      <c r="Q93" s="97"/>
      <c r="R93" s="194">
        <f>R94</f>
        <v>229.17034825000002</v>
      </c>
      <c r="S93" s="97"/>
      <c r="T93" s="195">
        <f>T94</f>
        <v>212.73949999999999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71</v>
      </c>
      <c r="AU93" s="18" t="s">
        <v>107</v>
      </c>
      <c r="BK93" s="196">
        <f>BK94</f>
        <v>0</v>
      </c>
    </row>
    <row r="94" s="12" customFormat="1" ht="25.92" customHeight="1">
      <c r="A94" s="12"/>
      <c r="B94" s="197"/>
      <c r="C94" s="198"/>
      <c r="D94" s="199" t="s">
        <v>71</v>
      </c>
      <c r="E94" s="200" t="s">
        <v>165</v>
      </c>
      <c r="F94" s="200" t="s">
        <v>166</v>
      </c>
      <c r="G94" s="198"/>
      <c r="H94" s="198"/>
      <c r="I94" s="201"/>
      <c r="J94" s="202">
        <f>BK94</f>
        <v>0</v>
      </c>
      <c r="K94" s="198"/>
      <c r="L94" s="203"/>
      <c r="M94" s="204"/>
      <c r="N94" s="205"/>
      <c r="O94" s="205"/>
      <c r="P94" s="206">
        <f>P95+P180+P183+P260+P294+P399+P433</f>
        <v>0</v>
      </c>
      <c r="Q94" s="205"/>
      <c r="R94" s="206">
        <f>R95+R180+R183+R260+R294+R399+R433</f>
        <v>229.17034825000002</v>
      </c>
      <c r="S94" s="205"/>
      <c r="T94" s="207">
        <f>T95+T180+T183+T260+T294+T399+T433</f>
        <v>212.73949999999999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79</v>
      </c>
      <c r="AT94" s="209" t="s">
        <v>71</v>
      </c>
      <c r="AU94" s="209" t="s">
        <v>72</v>
      </c>
      <c r="AY94" s="208" t="s">
        <v>127</v>
      </c>
      <c r="BK94" s="210">
        <f>BK95+BK180+BK183+BK260+BK294+BK399+BK433</f>
        <v>0</v>
      </c>
    </row>
    <row r="95" s="12" customFormat="1" ht="22.8" customHeight="1">
      <c r="A95" s="12"/>
      <c r="B95" s="197"/>
      <c r="C95" s="198"/>
      <c r="D95" s="199" t="s">
        <v>71</v>
      </c>
      <c r="E95" s="211" t="s">
        <v>79</v>
      </c>
      <c r="F95" s="211" t="s">
        <v>167</v>
      </c>
      <c r="G95" s="198"/>
      <c r="H95" s="198"/>
      <c r="I95" s="201"/>
      <c r="J95" s="212">
        <f>BK95</f>
        <v>0</v>
      </c>
      <c r="K95" s="198"/>
      <c r="L95" s="203"/>
      <c r="M95" s="204"/>
      <c r="N95" s="205"/>
      <c r="O95" s="205"/>
      <c r="P95" s="206">
        <f>SUM(P96:P179)</f>
        <v>0</v>
      </c>
      <c r="Q95" s="205"/>
      <c r="R95" s="206">
        <f>SUM(R96:R179)</f>
        <v>56.73762</v>
      </c>
      <c r="S95" s="205"/>
      <c r="T95" s="207">
        <f>SUM(T96:T179)</f>
        <v>205.50870000000001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8" t="s">
        <v>79</v>
      </c>
      <c r="AT95" s="209" t="s">
        <v>71</v>
      </c>
      <c r="AU95" s="209" t="s">
        <v>79</v>
      </c>
      <c r="AY95" s="208" t="s">
        <v>127</v>
      </c>
      <c r="BK95" s="210">
        <f>SUM(BK96:BK179)</f>
        <v>0</v>
      </c>
    </row>
    <row r="96" s="2" customFormat="1" ht="33" customHeight="1">
      <c r="A96" s="39"/>
      <c r="B96" s="40"/>
      <c r="C96" s="213" t="s">
        <v>79</v>
      </c>
      <c r="D96" s="213" t="s">
        <v>130</v>
      </c>
      <c r="E96" s="214" t="s">
        <v>168</v>
      </c>
      <c r="F96" s="215" t="s">
        <v>169</v>
      </c>
      <c r="G96" s="216" t="s">
        <v>170</v>
      </c>
      <c r="H96" s="217">
        <v>57</v>
      </c>
      <c r="I96" s="218"/>
      <c r="J96" s="219">
        <f>ROUND(I96*H96,2)</f>
        <v>0</v>
      </c>
      <c r="K96" s="215" t="s">
        <v>134</v>
      </c>
      <c r="L96" s="45"/>
      <c r="M96" s="220" t="s">
        <v>19</v>
      </c>
      <c r="N96" s="221" t="s">
        <v>43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0.28100000000000003</v>
      </c>
      <c r="T96" s="223">
        <f>S96*H96</f>
        <v>16.017000000000003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151</v>
      </c>
      <c r="AT96" s="224" t="s">
        <v>130</v>
      </c>
      <c r="AU96" s="224" t="s">
        <v>81</v>
      </c>
      <c r="AY96" s="18" t="s">
        <v>127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79</v>
      </c>
      <c r="BK96" s="225">
        <f>ROUND(I96*H96,2)</f>
        <v>0</v>
      </c>
      <c r="BL96" s="18" t="s">
        <v>151</v>
      </c>
      <c r="BM96" s="224" t="s">
        <v>171</v>
      </c>
    </row>
    <row r="97" s="2" customFormat="1">
      <c r="A97" s="39"/>
      <c r="B97" s="40"/>
      <c r="C97" s="41"/>
      <c r="D97" s="226" t="s">
        <v>137</v>
      </c>
      <c r="E97" s="41"/>
      <c r="F97" s="227" t="s">
        <v>172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137</v>
      </c>
      <c r="AU97" s="18" t="s">
        <v>81</v>
      </c>
    </row>
    <row r="98" s="13" customFormat="1">
      <c r="A98" s="13"/>
      <c r="B98" s="237"/>
      <c r="C98" s="238"/>
      <c r="D98" s="231" t="s">
        <v>173</v>
      </c>
      <c r="E98" s="239" t="s">
        <v>19</v>
      </c>
      <c r="F98" s="240" t="s">
        <v>174</v>
      </c>
      <c r="G98" s="238"/>
      <c r="H98" s="241">
        <v>57</v>
      </c>
      <c r="I98" s="242"/>
      <c r="J98" s="238"/>
      <c r="K98" s="238"/>
      <c r="L98" s="243"/>
      <c r="M98" s="244"/>
      <c r="N98" s="245"/>
      <c r="O98" s="245"/>
      <c r="P98" s="245"/>
      <c r="Q98" s="245"/>
      <c r="R98" s="245"/>
      <c r="S98" s="245"/>
      <c r="T98" s="24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7" t="s">
        <v>173</v>
      </c>
      <c r="AU98" s="247" t="s">
        <v>81</v>
      </c>
      <c r="AV98" s="13" t="s">
        <v>81</v>
      </c>
      <c r="AW98" s="13" t="s">
        <v>33</v>
      </c>
      <c r="AX98" s="13" t="s">
        <v>79</v>
      </c>
      <c r="AY98" s="247" t="s">
        <v>127</v>
      </c>
    </row>
    <row r="99" s="2" customFormat="1" ht="24.15" customHeight="1">
      <c r="A99" s="39"/>
      <c r="B99" s="40"/>
      <c r="C99" s="213" t="s">
        <v>81</v>
      </c>
      <c r="D99" s="213" t="s">
        <v>130</v>
      </c>
      <c r="E99" s="214" t="s">
        <v>175</v>
      </c>
      <c r="F99" s="215" t="s">
        <v>176</v>
      </c>
      <c r="G99" s="216" t="s">
        <v>170</v>
      </c>
      <c r="H99" s="217">
        <v>57</v>
      </c>
      <c r="I99" s="218"/>
      <c r="J99" s="219">
        <f>ROUND(I99*H99,2)</f>
        <v>0</v>
      </c>
      <c r="K99" s="215" t="s">
        <v>134</v>
      </c>
      <c r="L99" s="45"/>
      <c r="M99" s="220" t="s">
        <v>19</v>
      </c>
      <c r="N99" s="221" t="s">
        <v>43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0.17000000000000001</v>
      </c>
      <c r="T99" s="223">
        <f>S99*H99</f>
        <v>9.6900000000000013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151</v>
      </c>
      <c r="AT99" s="224" t="s">
        <v>130</v>
      </c>
      <c r="AU99" s="224" t="s">
        <v>81</v>
      </c>
      <c r="AY99" s="18" t="s">
        <v>127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79</v>
      </c>
      <c r="BK99" s="225">
        <f>ROUND(I99*H99,2)</f>
        <v>0</v>
      </c>
      <c r="BL99" s="18" t="s">
        <v>151</v>
      </c>
      <c r="BM99" s="224" t="s">
        <v>177</v>
      </c>
    </row>
    <row r="100" s="2" customFormat="1">
      <c r="A100" s="39"/>
      <c r="B100" s="40"/>
      <c r="C100" s="41"/>
      <c r="D100" s="226" t="s">
        <v>137</v>
      </c>
      <c r="E100" s="41"/>
      <c r="F100" s="227" t="s">
        <v>178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137</v>
      </c>
      <c r="AU100" s="18" t="s">
        <v>81</v>
      </c>
    </row>
    <row r="101" s="13" customFormat="1">
      <c r="A101" s="13"/>
      <c r="B101" s="237"/>
      <c r="C101" s="238"/>
      <c r="D101" s="231" t="s">
        <v>173</v>
      </c>
      <c r="E101" s="239" t="s">
        <v>19</v>
      </c>
      <c r="F101" s="240" t="s">
        <v>174</v>
      </c>
      <c r="G101" s="238"/>
      <c r="H101" s="241">
        <v>57</v>
      </c>
      <c r="I101" s="242"/>
      <c r="J101" s="238"/>
      <c r="K101" s="238"/>
      <c r="L101" s="243"/>
      <c r="M101" s="244"/>
      <c r="N101" s="245"/>
      <c r="O101" s="245"/>
      <c r="P101" s="245"/>
      <c r="Q101" s="245"/>
      <c r="R101" s="245"/>
      <c r="S101" s="245"/>
      <c r="T101" s="24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7" t="s">
        <v>173</v>
      </c>
      <c r="AU101" s="247" t="s">
        <v>81</v>
      </c>
      <c r="AV101" s="13" t="s">
        <v>81</v>
      </c>
      <c r="AW101" s="13" t="s">
        <v>33</v>
      </c>
      <c r="AX101" s="13" t="s">
        <v>79</v>
      </c>
      <c r="AY101" s="247" t="s">
        <v>127</v>
      </c>
    </row>
    <row r="102" s="2" customFormat="1" ht="33" customHeight="1">
      <c r="A102" s="39"/>
      <c r="B102" s="40"/>
      <c r="C102" s="213" t="s">
        <v>143</v>
      </c>
      <c r="D102" s="248" t="s">
        <v>130</v>
      </c>
      <c r="E102" s="214" t="s">
        <v>179</v>
      </c>
      <c r="F102" s="215" t="s">
        <v>180</v>
      </c>
      <c r="G102" s="216" t="s">
        <v>170</v>
      </c>
      <c r="H102" s="217">
        <v>118.45</v>
      </c>
      <c r="I102" s="218"/>
      <c r="J102" s="219">
        <f>ROUND(I102*H102,2)</f>
        <v>0</v>
      </c>
      <c r="K102" s="215" t="s">
        <v>134</v>
      </c>
      <c r="L102" s="45"/>
      <c r="M102" s="220" t="s">
        <v>19</v>
      </c>
      <c r="N102" s="221" t="s">
        <v>43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0.28999999999999998</v>
      </c>
      <c r="T102" s="223">
        <f>S102*H102</f>
        <v>34.350499999999997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151</v>
      </c>
      <c r="AT102" s="224" t="s">
        <v>130</v>
      </c>
      <c r="AU102" s="224" t="s">
        <v>81</v>
      </c>
      <c r="AY102" s="18" t="s">
        <v>127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79</v>
      </c>
      <c r="BK102" s="225">
        <f>ROUND(I102*H102,2)</f>
        <v>0</v>
      </c>
      <c r="BL102" s="18" t="s">
        <v>151</v>
      </c>
      <c r="BM102" s="224" t="s">
        <v>181</v>
      </c>
    </row>
    <row r="103" s="2" customFormat="1">
      <c r="A103" s="39"/>
      <c r="B103" s="40"/>
      <c r="C103" s="41"/>
      <c r="D103" s="226" t="s">
        <v>137</v>
      </c>
      <c r="E103" s="41"/>
      <c r="F103" s="227" t="s">
        <v>182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137</v>
      </c>
      <c r="AU103" s="18" t="s">
        <v>81</v>
      </c>
    </row>
    <row r="104" s="13" customFormat="1">
      <c r="A104" s="13"/>
      <c r="B104" s="237"/>
      <c r="C104" s="238"/>
      <c r="D104" s="231" t="s">
        <v>173</v>
      </c>
      <c r="E104" s="239" t="s">
        <v>19</v>
      </c>
      <c r="F104" s="240" t="s">
        <v>183</v>
      </c>
      <c r="G104" s="238"/>
      <c r="H104" s="241">
        <v>67</v>
      </c>
      <c r="I104" s="242"/>
      <c r="J104" s="238"/>
      <c r="K104" s="238"/>
      <c r="L104" s="243"/>
      <c r="M104" s="244"/>
      <c r="N104" s="245"/>
      <c r="O104" s="245"/>
      <c r="P104" s="245"/>
      <c r="Q104" s="245"/>
      <c r="R104" s="245"/>
      <c r="S104" s="245"/>
      <c r="T104" s="24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7" t="s">
        <v>173</v>
      </c>
      <c r="AU104" s="247" t="s">
        <v>81</v>
      </c>
      <c r="AV104" s="13" t="s">
        <v>81</v>
      </c>
      <c r="AW104" s="13" t="s">
        <v>33</v>
      </c>
      <c r="AX104" s="13" t="s">
        <v>72</v>
      </c>
      <c r="AY104" s="247" t="s">
        <v>127</v>
      </c>
    </row>
    <row r="105" s="13" customFormat="1">
      <c r="A105" s="13"/>
      <c r="B105" s="237"/>
      <c r="C105" s="238"/>
      <c r="D105" s="231" t="s">
        <v>173</v>
      </c>
      <c r="E105" s="239" t="s">
        <v>19</v>
      </c>
      <c r="F105" s="240" t="s">
        <v>184</v>
      </c>
      <c r="G105" s="238"/>
      <c r="H105" s="241">
        <v>15.5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7" t="s">
        <v>173</v>
      </c>
      <c r="AU105" s="247" t="s">
        <v>81</v>
      </c>
      <c r="AV105" s="13" t="s">
        <v>81</v>
      </c>
      <c r="AW105" s="13" t="s">
        <v>33</v>
      </c>
      <c r="AX105" s="13" t="s">
        <v>72</v>
      </c>
      <c r="AY105" s="247" t="s">
        <v>127</v>
      </c>
    </row>
    <row r="106" s="13" customFormat="1">
      <c r="A106" s="13"/>
      <c r="B106" s="237"/>
      <c r="C106" s="238"/>
      <c r="D106" s="231" t="s">
        <v>173</v>
      </c>
      <c r="E106" s="239" t="s">
        <v>19</v>
      </c>
      <c r="F106" s="240" t="s">
        <v>185</v>
      </c>
      <c r="G106" s="238"/>
      <c r="H106" s="241">
        <v>35.950000000000003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7" t="s">
        <v>173</v>
      </c>
      <c r="AU106" s="247" t="s">
        <v>81</v>
      </c>
      <c r="AV106" s="13" t="s">
        <v>81</v>
      </c>
      <c r="AW106" s="13" t="s">
        <v>33</v>
      </c>
      <c r="AX106" s="13" t="s">
        <v>72</v>
      </c>
      <c r="AY106" s="247" t="s">
        <v>127</v>
      </c>
    </row>
    <row r="107" s="14" customFormat="1">
      <c r="A107" s="14"/>
      <c r="B107" s="249"/>
      <c r="C107" s="250"/>
      <c r="D107" s="231" t="s">
        <v>173</v>
      </c>
      <c r="E107" s="251" t="s">
        <v>19</v>
      </c>
      <c r="F107" s="252" t="s">
        <v>186</v>
      </c>
      <c r="G107" s="250"/>
      <c r="H107" s="253">
        <v>118.45</v>
      </c>
      <c r="I107" s="254"/>
      <c r="J107" s="250"/>
      <c r="K107" s="250"/>
      <c r="L107" s="255"/>
      <c r="M107" s="256"/>
      <c r="N107" s="257"/>
      <c r="O107" s="257"/>
      <c r="P107" s="257"/>
      <c r="Q107" s="257"/>
      <c r="R107" s="257"/>
      <c r="S107" s="257"/>
      <c r="T107" s="258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9" t="s">
        <v>173</v>
      </c>
      <c r="AU107" s="259" t="s">
        <v>81</v>
      </c>
      <c r="AV107" s="14" t="s">
        <v>143</v>
      </c>
      <c r="AW107" s="14" t="s">
        <v>33</v>
      </c>
      <c r="AX107" s="14" t="s">
        <v>72</v>
      </c>
      <c r="AY107" s="259" t="s">
        <v>127</v>
      </c>
    </row>
    <row r="108" s="15" customFormat="1">
      <c r="A108" s="15"/>
      <c r="B108" s="260"/>
      <c r="C108" s="261"/>
      <c r="D108" s="231" t="s">
        <v>173</v>
      </c>
      <c r="E108" s="262" t="s">
        <v>19</v>
      </c>
      <c r="F108" s="263" t="s">
        <v>187</v>
      </c>
      <c r="G108" s="261"/>
      <c r="H108" s="264">
        <v>118.45</v>
      </c>
      <c r="I108" s="265"/>
      <c r="J108" s="261"/>
      <c r="K108" s="261"/>
      <c r="L108" s="266"/>
      <c r="M108" s="267"/>
      <c r="N108" s="268"/>
      <c r="O108" s="268"/>
      <c r="P108" s="268"/>
      <c r="Q108" s="268"/>
      <c r="R108" s="268"/>
      <c r="S108" s="268"/>
      <c r="T108" s="269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70" t="s">
        <v>173</v>
      </c>
      <c r="AU108" s="270" t="s">
        <v>81</v>
      </c>
      <c r="AV108" s="15" t="s">
        <v>151</v>
      </c>
      <c r="AW108" s="15" t="s">
        <v>33</v>
      </c>
      <c r="AX108" s="15" t="s">
        <v>79</v>
      </c>
      <c r="AY108" s="270" t="s">
        <v>127</v>
      </c>
    </row>
    <row r="109" s="2" customFormat="1" ht="24.15" customHeight="1">
      <c r="A109" s="39"/>
      <c r="B109" s="40"/>
      <c r="C109" s="213" t="s">
        <v>151</v>
      </c>
      <c r="D109" s="248" t="s">
        <v>130</v>
      </c>
      <c r="E109" s="214" t="s">
        <v>188</v>
      </c>
      <c r="F109" s="215" t="s">
        <v>189</v>
      </c>
      <c r="G109" s="216" t="s">
        <v>170</v>
      </c>
      <c r="H109" s="217">
        <v>139.65000000000001</v>
      </c>
      <c r="I109" s="218"/>
      <c r="J109" s="219">
        <f>ROUND(I109*H109,2)</f>
        <v>0</v>
      </c>
      <c r="K109" s="215" t="s">
        <v>134</v>
      </c>
      <c r="L109" s="45"/>
      <c r="M109" s="220" t="s">
        <v>19</v>
      </c>
      <c r="N109" s="221" t="s">
        <v>43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0.23999999999999999</v>
      </c>
      <c r="T109" s="223">
        <f>S109*H109</f>
        <v>33.515999999999998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151</v>
      </c>
      <c r="AT109" s="224" t="s">
        <v>130</v>
      </c>
      <c r="AU109" s="224" t="s">
        <v>81</v>
      </c>
      <c r="AY109" s="18" t="s">
        <v>127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79</v>
      </c>
      <c r="BK109" s="225">
        <f>ROUND(I109*H109,2)</f>
        <v>0</v>
      </c>
      <c r="BL109" s="18" t="s">
        <v>151</v>
      </c>
      <c r="BM109" s="224" t="s">
        <v>190</v>
      </c>
    </row>
    <row r="110" s="2" customFormat="1">
      <c r="A110" s="39"/>
      <c r="B110" s="40"/>
      <c r="C110" s="41"/>
      <c r="D110" s="226" t="s">
        <v>137</v>
      </c>
      <c r="E110" s="41"/>
      <c r="F110" s="227" t="s">
        <v>191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137</v>
      </c>
      <c r="AU110" s="18" t="s">
        <v>81</v>
      </c>
    </row>
    <row r="111" s="13" customFormat="1">
      <c r="A111" s="13"/>
      <c r="B111" s="237"/>
      <c r="C111" s="238"/>
      <c r="D111" s="231" t="s">
        <v>173</v>
      </c>
      <c r="E111" s="239" t="s">
        <v>19</v>
      </c>
      <c r="F111" s="240" t="s">
        <v>183</v>
      </c>
      <c r="G111" s="238"/>
      <c r="H111" s="241">
        <v>67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7" t="s">
        <v>173</v>
      </c>
      <c r="AU111" s="247" t="s">
        <v>81</v>
      </c>
      <c r="AV111" s="13" t="s">
        <v>81</v>
      </c>
      <c r="AW111" s="13" t="s">
        <v>33</v>
      </c>
      <c r="AX111" s="13" t="s">
        <v>72</v>
      </c>
      <c r="AY111" s="247" t="s">
        <v>127</v>
      </c>
    </row>
    <row r="112" s="13" customFormat="1">
      <c r="A112" s="13"/>
      <c r="B112" s="237"/>
      <c r="C112" s="238"/>
      <c r="D112" s="231" t="s">
        <v>173</v>
      </c>
      <c r="E112" s="239" t="s">
        <v>19</v>
      </c>
      <c r="F112" s="240" t="s">
        <v>184</v>
      </c>
      <c r="G112" s="238"/>
      <c r="H112" s="241">
        <v>15.5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7" t="s">
        <v>173</v>
      </c>
      <c r="AU112" s="247" t="s">
        <v>81</v>
      </c>
      <c r="AV112" s="13" t="s">
        <v>81</v>
      </c>
      <c r="AW112" s="13" t="s">
        <v>33</v>
      </c>
      <c r="AX112" s="13" t="s">
        <v>72</v>
      </c>
      <c r="AY112" s="247" t="s">
        <v>127</v>
      </c>
    </row>
    <row r="113" s="13" customFormat="1">
      <c r="A113" s="13"/>
      <c r="B113" s="237"/>
      <c r="C113" s="238"/>
      <c r="D113" s="231" t="s">
        <v>173</v>
      </c>
      <c r="E113" s="239" t="s">
        <v>19</v>
      </c>
      <c r="F113" s="240" t="s">
        <v>185</v>
      </c>
      <c r="G113" s="238"/>
      <c r="H113" s="241">
        <v>35.950000000000003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7" t="s">
        <v>173</v>
      </c>
      <c r="AU113" s="247" t="s">
        <v>81</v>
      </c>
      <c r="AV113" s="13" t="s">
        <v>81</v>
      </c>
      <c r="AW113" s="13" t="s">
        <v>33</v>
      </c>
      <c r="AX113" s="13" t="s">
        <v>72</v>
      </c>
      <c r="AY113" s="247" t="s">
        <v>127</v>
      </c>
    </row>
    <row r="114" s="14" customFormat="1">
      <c r="A114" s="14"/>
      <c r="B114" s="249"/>
      <c r="C114" s="250"/>
      <c r="D114" s="231" t="s">
        <v>173</v>
      </c>
      <c r="E114" s="251" t="s">
        <v>19</v>
      </c>
      <c r="F114" s="252" t="s">
        <v>186</v>
      </c>
      <c r="G114" s="250"/>
      <c r="H114" s="253">
        <v>118.45</v>
      </c>
      <c r="I114" s="254"/>
      <c r="J114" s="250"/>
      <c r="K114" s="250"/>
      <c r="L114" s="255"/>
      <c r="M114" s="256"/>
      <c r="N114" s="257"/>
      <c r="O114" s="257"/>
      <c r="P114" s="257"/>
      <c r="Q114" s="257"/>
      <c r="R114" s="257"/>
      <c r="S114" s="257"/>
      <c r="T114" s="258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9" t="s">
        <v>173</v>
      </c>
      <c r="AU114" s="259" t="s">
        <v>81</v>
      </c>
      <c r="AV114" s="14" t="s">
        <v>143</v>
      </c>
      <c r="AW114" s="14" t="s">
        <v>33</v>
      </c>
      <c r="AX114" s="14" t="s">
        <v>72</v>
      </c>
      <c r="AY114" s="259" t="s">
        <v>127</v>
      </c>
    </row>
    <row r="115" s="13" customFormat="1">
      <c r="A115" s="13"/>
      <c r="B115" s="237"/>
      <c r="C115" s="238"/>
      <c r="D115" s="231" t="s">
        <v>173</v>
      </c>
      <c r="E115" s="239" t="s">
        <v>19</v>
      </c>
      <c r="F115" s="240" t="s">
        <v>192</v>
      </c>
      <c r="G115" s="238"/>
      <c r="H115" s="241">
        <v>18.949999999999999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7" t="s">
        <v>173</v>
      </c>
      <c r="AU115" s="247" t="s">
        <v>81</v>
      </c>
      <c r="AV115" s="13" t="s">
        <v>81</v>
      </c>
      <c r="AW115" s="13" t="s">
        <v>33</v>
      </c>
      <c r="AX115" s="13" t="s">
        <v>72</v>
      </c>
      <c r="AY115" s="247" t="s">
        <v>127</v>
      </c>
    </row>
    <row r="116" s="13" customFormat="1">
      <c r="A116" s="13"/>
      <c r="B116" s="237"/>
      <c r="C116" s="238"/>
      <c r="D116" s="231" t="s">
        <v>173</v>
      </c>
      <c r="E116" s="239" t="s">
        <v>19</v>
      </c>
      <c r="F116" s="240" t="s">
        <v>193</v>
      </c>
      <c r="G116" s="238"/>
      <c r="H116" s="241">
        <v>2.25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7" t="s">
        <v>173</v>
      </c>
      <c r="AU116" s="247" t="s">
        <v>81</v>
      </c>
      <c r="AV116" s="13" t="s">
        <v>81</v>
      </c>
      <c r="AW116" s="13" t="s">
        <v>33</v>
      </c>
      <c r="AX116" s="13" t="s">
        <v>72</v>
      </c>
      <c r="AY116" s="247" t="s">
        <v>127</v>
      </c>
    </row>
    <row r="117" s="14" customFormat="1">
      <c r="A117" s="14"/>
      <c r="B117" s="249"/>
      <c r="C117" s="250"/>
      <c r="D117" s="231" t="s">
        <v>173</v>
      </c>
      <c r="E117" s="251" t="s">
        <v>19</v>
      </c>
      <c r="F117" s="252" t="s">
        <v>186</v>
      </c>
      <c r="G117" s="250"/>
      <c r="H117" s="253">
        <v>21.199999999999999</v>
      </c>
      <c r="I117" s="254"/>
      <c r="J117" s="250"/>
      <c r="K117" s="250"/>
      <c r="L117" s="255"/>
      <c r="M117" s="256"/>
      <c r="N117" s="257"/>
      <c r="O117" s="257"/>
      <c r="P117" s="257"/>
      <c r="Q117" s="257"/>
      <c r="R117" s="257"/>
      <c r="S117" s="257"/>
      <c r="T117" s="258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9" t="s">
        <v>173</v>
      </c>
      <c r="AU117" s="259" t="s">
        <v>81</v>
      </c>
      <c r="AV117" s="14" t="s">
        <v>143</v>
      </c>
      <c r="AW117" s="14" t="s">
        <v>33</v>
      </c>
      <c r="AX117" s="14" t="s">
        <v>72</v>
      </c>
      <c r="AY117" s="259" t="s">
        <v>127</v>
      </c>
    </row>
    <row r="118" s="15" customFormat="1">
      <c r="A118" s="15"/>
      <c r="B118" s="260"/>
      <c r="C118" s="261"/>
      <c r="D118" s="231" t="s">
        <v>173</v>
      </c>
      <c r="E118" s="262" t="s">
        <v>19</v>
      </c>
      <c r="F118" s="263" t="s">
        <v>187</v>
      </c>
      <c r="G118" s="261"/>
      <c r="H118" s="264">
        <v>139.65000000000001</v>
      </c>
      <c r="I118" s="265"/>
      <c r="J118" s="261"/>
      <c r="K118" s="261"/>
      <c r="L118" s="266"/>
      <c r="M118" s="267"/>
      <c r="N118" s="268"/>
      <c r="O118" s="268"/>
      <c r="P118" s="268"/>
      <c r="Q118" s="268"/>
      <c r="R118" s="268"/>
      <c r="S118" s="268"/>
      <c r="T118" s="269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70" t="s">
        <v>173</v>
      </c>
      <c r="AU118" s="270" t="s">
        <v>81</v>
      </c>
      <c r="AV118" s="15" t="s">
        <v>151</v>
      </c>
      <c r="AW118" s="15" t="s">
        <v>33</v>
      </c>
      <c r="AX118" s="15" t="s">
        <v>79</v>
      </c>
      <c r="AY118" s="270" t="s">
        <v>127</v>
      </c>
    </row>
    <row r="119" s="2" customFormat="1" ht="24.15" customHeight="1">
      <c r="A119" s="39"/>
      <c r="B119" s="40"/>
      <c r="C119" s="213" t="s">
        <v>126</v>
      </c>
      <c r="D119" s="248" t="s">
        <v>130</v>
      </c>
      <c r="E119" s="214" t="s">
        <v>194</v>
      </c>
      <c r="F119" s="215" t="s">
        <v>195</v>
      </c>
      <c r="G119" s="216" t="s">
        <v>170</v>
      </c>
      <c r="H119" s="217">
        <v>323.44999999999999</v>
      </c>
      <c r="I119" s="218"/>
      <c r="J119" s="219">
        <f>ROUND(I119*H119,2)</f>
        <v>0</v>
      </c>
      <c r="K119" s="215" t="s">
        <v>134</v>
      </c>
      <c r="L119" s="45"/>
      <c r="M119" s="220" t="s">
        <v>19</v>
      </c>
      <c r="N119" s="221" t="s">
        <v>43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0.316</v>
      </c>
      <c r="T119" s="223">
        <f>S119*H119</f>
        <v>102.2102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151</v>
      </c>
      <c r="AT119" s="224" t="s">
        <v>130</v>
      </c>
      <c r="AU119" s="224" t="s">
        <v>81</v>
      </c>
      <c r="AY119" s="18" t="s">
        <v>127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79</v>
      </c>
      <c r="BK119" s="225">
        <f>ROUND(I119*H119,2)</f>
        <v>0</v>
      </c>
      <c r="BL119" s="18" t="s">
        <v>151</v>
      </c>
      <c r="BM119" s="224" t="s">
        <v>196</v>
      </c>
    </row>
    <row r="120" s="2" customFormat="1">
      <c r="A120" s="39"/>
      <c r="B120" s="40"/>
      <c r="C120" s="41"/>
      <c r="D120" s="226" t="s">
        <v>137</v>
      </c>
      <c r="E120" s="41"/>
      <c r="F120" s="227" t="s">
        <v>197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137</v>
      </c>
      <c r="AU120" s="18" t="s">
        <v>81</v>
      </c>
    </row>
    <row r="121" s="13" customFormat="1">
      <c r="A121" s="13"/>
      <c r="B121" s="237"/>
      <c r="C121" s="238"/>
      <c r="D121" s="231" t="s">
        <v>173</v>
      </c>
      <c r="E121" s="239" t="s">
        <v>19</v>
      </c>
      <c r="F121" s="240" t="s">
        <v>183</v>
      </c>
      <c r="G121" s="238"/>
      <c r="H121" s="241">
        <v>67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7" t="s">
        <v>173</v>
      </c>
      <c r="AU121" s="247" t="s">
        <v>81</v>
      </c>
      <c r="AV121" s="13" t="s">
        <v>81</v>
      </c>
      <c r="AW121" s="13" t="s">
        <v>33</v>
      </c>
      <c r="AX121" s="13" t="s">
        <v>72</v>
      </c>
      <c r="AY121" s="247" t="s">
        <v>127</v>
      </c>
    </row>
    <row r="122" s="13" customFormat="1">
      <c r="A122" s="13"/>
      <c r="B122" s="237"/>
      <c r="C122" s="238"/>
      <c r="D122" s="231" t="s">
        <v>173</v>
      </c>
      <c r="E122" s="239" t="s">
        <v>19</v>
      </c>
      <c r="F122" s="240" t="s">
        <v>184</v>
      </c>
      <c r="G122" s="238"/>
      <c r="H122" s="241">
        <v>15.5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7" t="s">
        <v>173</v>
      </c>
      <c r="AU122" s="247" t="s">
        <v>81</v>
      </c>
      <c r="AV122" s="13" t="s">
        <v>81</v>
      </c>
      <c r="AW122" s="13" t="s">
        <v>33</v>
      </c>
      <c r="AX122" s="13" t="s">
        <v>72</v>
      </c>
      <c r="AY122" s="247" t="s">
        <v>127</v>
      </c>
    </row>
    <row r="123" s="13" customFormat="1">
      <c r="A123" s="13"/>
      <c r="B123" s="237"/>
      <c r="C123" s="238"/>
      <c r="D123" s="231" t="s">
        <v>173</v>
      </c>
      <c r="E123" s="239" t="s">
        <v>19</v>
      </c>
      <c r="F123" s="240" t="s">
        <v>185</v>
      </c>
      <c r="G123" s="238"/>
      <c r="H123" s="241">
        <v>35.950000000000003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7" t="s">
        <v>173</v>
      </c>
      <c r="AU123" s="247" t="s">
        <v>81</v>
      </c>
      <c r="AV123" s="13" t="s">
        <v>81</v>
      </c>
      <c r="AW123" s="13" t="s">
        <v>33</v>
      </c>
      <c r="AX123" s="13" t="s">
        <v>72</v>
      </c>
      <c r="AY123" s="247" t="s">
        <v>127</v>
      </c>
    </row>
    <row r="124" s="13" customFormat="1">
      <c r="A124" s="13"/>
      <c r="B124" s="237"/>
      <c r="C124" s="238"/>
      <c r="D124" s="231" t="s">
        <v>173</v>
      </c>
      <c r="E124" s="239" t="s">
        <v>19</v>
      </c>
      <c r="F124" s="240" t="s">
        <v>198</v>
      </c>
      <c r="G124" s="238"/>
      <c r="H124" s="241">
        <v>183.80000000000001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7" t="s">
        <v>173</v>
      </c>
      <c r="AU124" s="247" t="s">
        <v>81</v>
      </c>
      <c r="AV124" s="13" t="s">
        <v>81</v>
      </c>
      <c r="AW124" s="13" t="s">
        <v>33</v>
      </c>
      <c r="AX124" s="13" t="s">
        <v>72</v>
      </c>
      <c r="AY124" s="247" t="s">
        <v>127</v>
      </c>
    </row>
    <row r="125" s="14" customFormat="1">
      <c r="A125" s="14"/>
      <c r="B125" s="249"/>
      <c r="C125" s="250"/>
      <c r="D125" s="231" t="s">
        <v>173</v>
      </c>
      <c r="E125" s="251" t="s">
        <v>19</v>
      </c>
      <c r="F125" s="252" t="s">
        <v>186</v>
      </c>
      <c r="G125" s="250"/>
      <c r="H125" s="253">
        <v>302.25</v>
      </c>
      <c r="I125" s="254"/>
      <c r="J125" s="250"/>
      <c r="K125" s="250"/>
      <c r="L125" s="255"/>
      <c r="M125" s="256"/>
      <c r="N125" s="257"/>
      <c r="O125" s="257"/>
      <c r="P125" s="257"/>
      <c r="Q125" s="257"/>
      <c r="R125" s="257"/>
      <c r="S125" s="257"/>
      <c r="T125" s="258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9" t="s">
        <v>173</v>
      </c>
      <c r="AU125" s="259" t="s">
        <v>81</v>
      </c>
      <c r="AV125" s="14" t="s">
        <v>143</v>
      </c>
      <c r="AW125" s="14" t="s">
        <v>33</v>
      </c>
      <c r="AX125" s="14" t="s">
        <v>72</v>
      </c>
      <c r="AY125" s="259" t="s">
        <v>127</v>
      </c>
    </row>
    <row r="126" s="13" customFormat="1">
      <c r="A126" s="13"/>
      <c r="B126" s="237"/>
      <c r="C126" s="238"/>
      <c r="D126" s="231" t="s">
        <v>173</v>
      </c>
      <c r="E126" s="239" t="s">
        <v>19</v>
      </c>
      <c r="F126" s="240" t="s">
        <v>192</v>
      </c>
      <c r="G126" s="238"/>
      <c r="H126" s="241">
        <v>18.949999999999999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7" t="s">
        <v>173</v>
      </c>
      <c r="AU126" s="247" t="s">
        <v>81</v>
      </c>
      <c r="AV126" s="13" t="s">
        <v>81</v>
      </c>
      <c r="AW126" s="13" t="s">
        <v>33</v>
      </c>
      <c r="AX126" s="13" t="s">
        <v>72</v>
      </c>
      <c r="AY126" s="247" t="s">
        <v>127</v>
      </c>
    </row>
    <row r="127" s="13" customFormat="1">
      <c r="A127" s="13"/>
      <c r="B127" s="237"/>
      <c r="C127" s="238"/>
      <c r="D127" s="231" t="s">
        <v>173</v>
      </c>
      <c r="E127" s="239" t="s">
        <v>19</v>
      </c>
      <c r="F127" s="240" t="s">
        <v>193</v>
      </c>
      <c r="G127" s="238"/>
      <c r="H127" s="241">
        <v>2.25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7" t="s">
        <v>173</v>
      </c>
      <c r="AU127" s="247" t="s">
        <v>81</v>
      </c>
      <c r="AV127" s="13" t="s">
        <v>81</v>
      </c>
      <c r="AW127" s="13" t="s">
        <v>33</v>
      </c>
      <c r="AX127" s="13" t="s">
        <v>72</v>
      </c>
      <c r="AY127" s="247" t="s">
        <v>127</v>
      </c>
    </row>
    <row r="128" s="14" customFormat="1">
      <c r="A128" s="14"/>
      <c r="B128" s="249"/>
      <c r="C128" s="250"/>
      <c r="D128" s="231" t="s">
        <v>173</v>
      </c>
      <c r="E128" s="251" t="s">
        <v>19</v>
      </c>
      <c r="F128" s="252" t="s">
        <v>186</v>
      </c>
      <c r="G128" s="250"/>
      <c r="H128" s="253">
        <v>21.199999999999999</v>
      </c>
      <c r="I128" s="254"/>
      <c r="J128" s="250"/>
      <c r="K128" s="250"/>
      <c r="L128" s="255"/>
      <c r="M128" s="256"/>
      <c r="N128" s="257"/>
      <c r="O128" s="257"/>
      <c r="P128" s="257"/>
      <c r="Q128" s="257"/>
      <c r="R128" s="257"/>
      <c r="S128" s="257"/>
      <c r="T128" s="258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9" t="s">
        <v>173</v>
      </c>
      <c r="AU128" s="259" t="s">
        <v>81</v>
      </c>
      <c r="AV128" s="14" t="s">
        <v>143</v>
      </c>
      <c r="AW128" s="14" t="s">
        <v>33</v>
      </c>
      <c r="AX128" s="14" t="s">
        <v>72</v>
      </c>
      <c r="AY128" s="259" t="s">
        <v>127</v>
      </c>
    </row>
    <row r="129" s="15" customFormat="1">
      <c r="A129" s="15"/>
      <c r="B129" s="260"/>
      <c r="C129" s="261"/>
      <c r="D129" s="231" t="s">
        <v>173</v>
      </c>
      <c r="E129" s="262" t="s">
        <v>19</v>
      </c>
      <c r="F129" s="263" t="s">
        <v>187</v>
      </c>
      <c r="G129" s="261"/>
      <c r="H129" s="264">
        <v>323.44999999999999</v>
      </c>
      <c r="I129" s="265"/>
      <c r="J129" s="261"/>
      <c r="K129" s="261"/>
      <c r="L129" s="266"/>
      <c r="M129" s="267"/>
      <c r="N129" s="268"/>
      <c r="O129" s="268"/>
      <c r="P129" s="268"/>
      <c r="Q129" s="268"/>
      <c r="R129" s="268"/>
      <c r="S129" s="268"/>
      <c r="T129" s="269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70" t="s">
        <v>173</v>
      </c>
      <c r="AU129" s="270" t="s">
        <v>81</v>
      </c>
      <c r="AV129" s="15" t="s">
        <v>151</v>
      </c>
      <c r="AW129" s="15" t="s">
        <v>33</v>
      </c>
      <c r="AX129" s="15" t="s">
        <v>79</v>
      </c>
      <c r="AY129" s="270" t="s">
        <v>127</v>
      </c>
    </row>
    <row r="130" s="2" customFormat="1" ht="24.15" customHeight="1">
      <c r="A130" s="39"/>
      <c r="B130" s="40"/>
      <c r="C130" s="213" t="s">
        <v>199</v>
      </c>
      <c r="D130" s="213" t="s">
        <v>130</v>
      </c>
      <c r="E130" s="214" t="s">
        <v>200</v>
      </c>
      <c r="F130" s="215" t="s">
        <v>201</v>
      </c>
      <c r="G130" s="216" t="s">
        <v>202</v>
      </c>
      <c r="H130" s="217">
        <v>30</v>
      </c>
      <c r="I130" s="218"/>
      <c r="J130" s="219">
        <f>ROUND(I130*H130,2)</f>
        <v>0</v>
      </c>
      <c r="K130" s="215" t="s">
        <v>134</v>
      </c>
      <c r="L130" s="45"/>
      <c r="M130" s="220" t="s">
        <v>19</v>
      </c>
      <c r="N130" s="221" t="s">
        <v>43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0.28999999999999998</v>
      </c>
      <c r="T130" s="223">
        <f>S130*H130</f>
        <v>8.6999999999999993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151</v>
      </c>
      <c r="AT130" s="224" t="s">
        <v>130</v>
      </c>
      <c r="AU130" s="224" t="s">
        <v>81</v>
      </c>
      <c r="AY130" s="18" t="s">
        <v>127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79</v>
      </c>
      <c r="BK130" s="225">
        <f>ROUND(I130*H130,2)</f>
        <v>0</v>
      </c>
      <c r="BL130" s="18" t="s">
        <v>151</v>
      </c>
      <c r="BM130" s="224" t="s">
        <v>203</v>
      </c>
    </row>
    <row r="131" s="2" customFormat="1">
      <c r="A131" s="39"/>
      <c r="B131" s="40"/>
      <c r="C131" s="41"/>
      <c r="D131" s="226" t="s">
        <v>137</v>
      </c>
      <c r="E131" s="41"/>
      <c r="F131" s="227" t="s">
        <v>204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137</v>
      </c>
      <c r="AU131" s="18" t="s">
        <v>81</v>
      </c>
    </row>
    <row r="132" s="13" customFormat="1">
      <c r="A132" s="13"/>
      <c r="B132" s="237"/>
      <c r="C132" s="238"/>
      <c r="D132" s="231" t="s">
        <v>173</v>
      </c>
      <c r="E132" s="239" t="s">
        <v>19</v>
      </c>
      <c r="F132" s="240" t="s">
        <v>205</v>
      </c>
      <c r="G132" s="238"/>
      <c r="H132" s="241">
        <v>30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7" t="s">
        <v>173</v>
      </c>
      <c r="AU132" s="247" t="s">
        <v>81</v>
      </c>
      <c r="AV132" s="13" t="s">
        <v>81</v>
      </c>
      <c r="AW132" s="13" t="s">
        <v>33</v>
      </c>
      <c r="AX132" s="13" t="s">
        <v>79</v>
      </c>
      <c r="AY132" s="247" t="s">
        <v>127</v>
      </c>
    </row>
    <row r="133" s="2" customFormat="1" ht="24.15" customHeight="1">
      <c r="A133" s="39"/>
      <c r="B133" s="40"/>
      <c r="C133" s="213" t="s">
        <v>206</v>
      </c>
      <c r="D133" s="248" t="s">
        <v>130</v>
      </c>
      <c r="E133" s="214" t="s">
        <v>207</v>
      </c>
      <c r="F133" s="215" t="s">
        <v>208</v>
      </c>
      <c r="G133" s="216" t="s">
        <v>202</v>
      </c>
      <c r="H133" s="217">
        <v>5</v>
      </c>
      <c r="I133" s="218"/>
      <c r="J133" s="219">
        <f>ROUND(I133*H133,2)</f>
        <v>0</v>
      </c>
      <c r="K133" s="215" t="s">
        <v>134</v>
      </c>
      <c r="L133" s="45"/>
      <c r="M133" s="220" t="s">
        <v>19</v>
      </c>
      <c r="N133" s="221" t="s">
        <v>43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0.20499999999999999</v>
      </c>
      <c r="T133" s="223">
        <f>S133*H133</f>
        <v>1.0249999999999999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151</v>
      </c>
      <c r="AT133" s="224" t="s">
        <v>130</v>
      </c>
      <c r="AU133" s="224" t="s">
        <v>81</v>
      </c>
      <c r="AY133" s="18" t="s">
        <v>127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79</v>
      </c>
      <c r="BK133" s="225">
        <f>ROUND(I133*H133,2)</f>
        <v>0</v>
      </c>
      <c r="BL133" s="18" t="s">
        <v>151</v>
      </c>
      <c r="BM133" s="224" t="s">
        <v>209</v>
      </c>
    </row>
    <row r="134" s="2" customFormat="1">
      <c r="A134" s="39"/>
      <c r="B134" s="40"/>
      <c r="C134" s="41"/>
      <c r="D134" s="226" t="s">
        <v>137</v>
      </c>
      <c r="E134" s="41"/>
      <c r="F134" s="227" t="s">
        <v>210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137</v>
      </c>
      <c r="AU134" s="18" t="s">
        <v>81</v>
      </c>
    </row>
    <row r="135" s="13" customFormat="1">
      <c r="A135" s="13"/>
      <c r="B135" s="237"/>
      <c r="C135" s="238"/>
      <c r="D135" s="231" t="s">
        <v>173</v>
      </c>
      <c r="E135" s="239" t="s">
        <v>19</v>
      </c>
      <c r="F135" s="240" t="s">
        <v>126</v>
      </c>
      <c r="G135" s="238"/>
      <c r="H135" s="241">
        <v>5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7" t="s">
        <v>173</v>
      </c>
      <c r="AU135" s="247" t="s">
        <v>81</v>
      </c>
      <c r="AV135" s="13" t="s">
        <v>81</v>
      </c>
      <c r="AW135" s="13" t="s">
        <v>33</v>
      </c>
      <c r="AX135" s="13" t="s">
        <v>79</v>
      </c>
      <c r="AY135" s="247" t="s">
        <v>127</v>
      </c>
    </row>
    <row r="136" s="2" customFormat="1" ht="24.15" customHeight="1">
      <c r="A136" s="39"/>
      <c r="B136" s="40"/>
      <c r="C136" s="213" t="s">
        <v>211</v>
      </c>
      <c r="D136" s="213" t="s">
        <v>130</v>
      </c>
      <c r="E136" s="214" t="s">
        <v>212</v>
      </c>
      <c r="F136" s="215" t="s">
        <v>213</v>
      </c>
      <c r="G136" s="216" t="s">
        <v>214</v>
      </c>
      <c r="H136" s="217">
        <v>4.0499999999999998</v>
      </c>
      <c r="I136" s="218"/>
      <c r="J136" s="219">
        <f>ROUND(I136*H136,2)</f>
        <v>0</v>
      </c>
      <c r="K136" s="215" t="s">
        <v>134</v>
      </c>
      <c r="L136" s="45"/>
      <c r="M136" s="220" t="s">
        <v>19</v>
      </c>
      <c r="N136" s="221" t="s">
        <v>43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151</v>
      </c>
      <c r="AT136" s="224" t="s">
        <v>130</v>
      </c>
      <c r="AU136" s="224" t="s">
        <v>81</v>
      </c>
      <c r="AY136" s="18" t="s">
        <v>127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79</v>
      </c>
      <c r="BK136" s="225">
        <f>ROUND(I136*H136,2)</f>
        <v>0</v>
      </c>
      <c r="BL136" s="18" t="s">
        <v>151</v>
      </c>
      <c r="BM136" s="224" t="s">
        <v>215</v>
      </c>
    </row>
    <row r="137" s="2" customFormat="1">
      <c r="A137" s="39"/>
      <c r="B137" s="40"/>
      <c r="C137" s="41"/>
      <c r="D137" s="226" t="s">
        <v>137</v>
      </c>
      <c r="E137" s="41"/>
      <c r="F137" s="227" t="s">
        <v>216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137</v>
      </c>
      <c r="AU137" s="18" t="s">
        <v>81</v>
      </c>
    </row>
    <row r="138" s="13" customFormat="1">
      <c r="A138" s="13"/>
      <c r="B138" s="237"/>
      <c r="C138" s="238"/>
      <c r="D138" s="231" t="s">
        <v>173</v>
      </c>
      <c r="E138" s="239" t="s">
        <v>19</v>
      </c>
      <c r="F138" s="240" t="s">
        <v>217</v>
      </c>
      <c r="G138" s="238"/>
      <c r="H138" s="241">
        <v>4.0499999999999998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7" t="s">
        <v>173</v>
      </c>
      <c r="AU138" s="247" t="s">
        <v>81</v>
      </c>
      <c r="AV138" s="13" t="s">
        <v>81</v>
      </c>
      <c r="AW138" s="13" t="s">
        <v>33</v>
      </c>
      <c r="AX138" s="13" t="s">
        <v>79</v>
      </c>
      <c r="AY138" s="247" t="s">
        <v>127</v>
      </c>
    </row>
    <row r="139" s="2" customFormat="1" ht="24.15" customHeight="1">
      <c r="A139" s="39"/>
      <c r="B139" s="40"/>
      <c r="C139" s="213" t="s">
        <v>218</v>
      </c>
      <c r="D139" s="213" t="s">
        <v>130</v>
      </c>
      <c r="E139" s="214" t="s">
        <v>219</v>
      </c>
      <c r="F139" s="215" t="s">
        <v>220</v>
      </c>
      <c r="G139" s="216" t="s">
        <v>214</v>
      </c>
      <c r="H139" s="217">
        <v>4.0499999999999998</v>
      </c>
      <c r="I139" s="218"/>
      <c r="J139" s="219">
        <f>ROUND(I139*H139,2)</f>
        <v>0</v>
      </c>
      <c r="K139" s="215" t="s">
        <v>134</v>
      </c>
      <c r="L139" s="45"/>
      <c r="M139" s="220" t="s">
        <v>19</v>
      </c>
      <c r="N139" s="221" t="s">
        <v>43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151</v>
      </c>
      <c r="AT139" s="224" t="s">
        <v>130</v>
      </c>
      <c r="AU139" s="224" t="s">
        <v>81</v>
      </c>
      <c r="AY139" s="18" t="s">
        <v>127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79</v>
      </c>
      <c r="BK139" s="225">
        <f>ROUND(I139*H139,2)</f>
        <v>0</v>
      </c>
      <c r="BL139" s="18" t="s">
        <v>151</v>
      </c>
      <c r="BM139" s="224" t="s">
        <v>221</v>
      </c>
    </row>
    <row r="140" s="2" customFormat="1">
      <c r="A140" s="39"/>
      <c r="B140" s="40"/>
      <c r="C140" s="41"/>
      <c r="D140" s="226" t="s">
        <v>137</v>
      </c>
      <c r="E140" s="41"/>
      <c r="F140" s="227" t="s">
        <v>222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137</v>
      </c>
      <c r="AU140" s="18" t="s">
        <v>81</v>
      </c>
    </row>
    <row r="141" s="2" customFormat="1" ht="37.8" customHeight="1">
      <c r="A141" s="39"/>
      <c r="B141" s="40"/>
      <c r="C141" s="213" t="s">
        <v>223</v>
      </c>
      <c r="D141" s="248" t="s">
        <v>130</v>
      </c>
      <c r="E141" s="214" t="s">
        <v>224</v>
      </c>
      <c r="F141" s="215" t="s">
        <v>225</v>
      </c>
      <c r="G141" s="216" t="s">
        <v>214</v>
      </c>
      <c r="H141" s="217">
        <v>4.0499999999999998</v>
      </c>
      <c r="I141" s="218"/>
      <c r="J141" s="219">
        <f>ROUND(I141*H141,2)</f>
        <v>0</v>
      </c>
      <c r="K141" s="215" t="s">
        <v>134</v>
      </c>
      <c r="L141" s="45"/>
      <c r="M141" s="220" t="s">
        <v>19</v>
      </c>
      <c r="N141" s="221" t="s">
        <v>43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151</v>
      </c>
      <c r="AT141" s="224" t="s">
        <v>130</v>
      </c>
      <c r="AU141" s="224" t="s">
        <v>81</v>
      </c>
      <c r="AY141" s="18" t="s">
        <v>127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79</v>
      </c>
      <c r="BK141" s="225">
        <f>ROUND(I141*H141,2)</f>
        <v>0</v>
      </c>
      <c r="BL141" s="18" t="s">
        <v>151</v>
      </c>
      <c r="BM141" s="224" t="s">
        <v>226</v>
      </c>
    </row>
    <row r="142" s="2" customFormat="1">
      <c r="A142" s="39"/>
      <c r="B142" s="40"/>
      <c r="C142" s="41"/>
      <c r="D142" s="226" t="s">
        <v>137</v>
      </c>
      <c r="E142" s="41"/>
      <c r="F142" s="227" t="s">
        <v>227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137</v>
      </c>
      <c r="AU142" s="18" t="s">
        <v>81</v>
      </c>
    </row>
    <row r="143" s="13" customFormat="1">
      <c r="A143" s="13"/>
      <c r="B143" s="237"/>
      <c r="C143" s="238"/>
      <c r="D143" s="231" t="s">
        <v>173</v>
      </c>
      <c r="E143" s="239" t="s">
        <v>19</v>
      </c>
      <c r="F143" s="240" t="s">
        <v>228</v>
      </c>
      <c r="G143" s="238"/>
      <c r="H143" s="241">
        <v>4.0499999999999998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7" t="s">
        <v>173</v>
      </c>
      <c r="AU143" s="247" t="s">
        <v>81</v>
      </c>
      <c r="AV143" s="13" t="s">
        <v>81</v>
      </c>
      <c r="AW143" s="13" t="s">
        <v>33</v>
      </c>
      <c r="AX143" s="13" t="s">
        <v>79</v>
      </c>
      <c r="AY143" s="247" t="s">
        <v>127</v>
      </c>
    </row>
    <row r="144" s="2" customFormat="1" ht="37.8" customHeight="1">
      <c r="A144" s="39"/>
      <c r="B144" s="40"/>
      <c r="C144" s="213" t="s">
        <v>229</v>
      </c>
      <c r="D144" s="248" t="s">
        <v>130</v>
      </c>
      <c r="E144" s="214" t="s">
        <v>230</v>
      </c>
      <c r="F144" s="215" t="s">
        <v>231</v>
      </c>
      <c r="G144" s="216" t="s">
        <v>214</v>
      </c>
      <c r="H144" s="217">
        <v>162</v>
      </c>
      <c r="I144" s="218"/>
      <c r="J144" s="219">
        <f>ROUND(I144*H144,2)</f>
        <v>0</v>
      </c>
      <c r="K144" s="215" t="s">
        <v>134</v>
      </c>
      <c r="L144" s="45"/>
      <c r="M144" s="220" t="s">
        <v>19</v>
      </c>
      <c r="N144" s="221" t="s">
        <v>43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151</v>
      </c>
      <c r="AT144" s="224" t="s">
        <v>130</v>
      </c>
      <c r="AU144" s="224" t="s">
        <v>81</v>
      </c>
      <c r="AY144" s="18" t="s">
        <v>127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79</v>
      </c>
      <c r="BK144" s="225">
        <f>ROUND(I144*H144,2)</f>
        <v>0</v>
      </c>
      <c r="BL144" s="18" t="s">
        <v>151</v>
      </c>
      <c r="BM144" s="224" t="s">
        <v>232</v>
      </c>
    </row>
    <row r="145" s="2" customFormat="1">
      <c r="A145" s="39"/>
      <c r="B145" s="40"/>
      <c r="C145" s="41"/>
      <c r="D145" s="226" t="s">
        <v>137</v>
      </c>
      <c r="E145" s="41"/>
      <c r="F145" s="227" t="s">
        <v>233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137</v>
      </c>
      <c r="AU145" s="18" t="s">
        <v>81</v>
      </c>
    </row>
    <row r="146" s="13" customFormat="1">
      <c r="A146" s="13"/>
      <c r="B146" s="237"/>
      <c r="C146" s="238"/>
      <c r="D146" s="231" t="s">
        <v>173</v>
      </c>
      <c r="E146" s="239" t="s">
        <v>19</v>
      </c>
      <c r="F146" s="240" t="s">
        <v>234</v>
      </c>
      <c r="G146" s="238"/>
      <c r="H146" s="241">
        <v>162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173</v>
      </c>
      <c r="AU146" s="247" t="s">
        <v>81</v>
      </c>
      <c r="AV146" s="13" t="s">
        <v>81</v>
      </c>
      <c r="AW146" s="13" t="s">
        <v>33</v>
      </c>
      <c r="AX146" s="13" t="s">
        <v>79</v>
      </c>
      <c r="AY146" s="247" t="s">
        <v>127</v>
      </c>
    </row>
    <row r="147" s="2" customFormat="1" ht="24.15" customHeight="1">
      <c r="A147" s="39"/>
      <c r="B147" s="40"/>
      <c r="C147" s="213" t="s">
        <v>235</v>
      </c>
      <c r="D147" s="248" t="s">
        <v>130</v>
      </c>
      <c r="E147" s="214" t="s">
        <v>236</v>
      </c>
      <c r="F147" s="215" t="s">
        <v>237</v>
      </c>
      <c r="G147" s="216" t="s">
        <v>214</v>
      </c>
      <c r="H147" s="217">
        <v>4.0499999999999998</v>
      </c>
      <c r="I147" s="218"/>
      <c r="J147" s="219">
        <f>ROUND(I147*H147,2)</f>
        <v>0</v>
      </c>
      <c r="K147" s="215" t="s">
        <v>134</v>
      </c>
      <c r="L147" s="45"/>
      <c r="M147" s="220" t="s">
        <v>19</v>
      </c>
      <c r="N147" s="221" t="s">
        <v>43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151</v>
      </c>
      <c r="AT147" s="224" t="s">
        <v>130</v>
      </c>
      <c r="AU147" s="224" t="s">
        <v>81</v>
      </c>
      <c r="AY147" s="18" t="s">
        <v>127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79</v>
      </c>
      <c r="BK147" s="225">
        <f>ROUND(I147*H147,2)</f>
        <v>0</v>
      </c>
      <c r="BL147" s="18" t="s">
        <v>151</v>
      </c>
      <c r="BM147" s="224" t="s">
        <v>238</v>
      </c>
    </row>
    <row r="148" s="2" customFormat="1">
      <c r="A148" s="39"/>
      <c r="B148" s="40"/>
      <c r="C148" s="41"/>
      <c r="D148" s="226" t="s">
        <v>137</v>
      </c>
      <c r="E148" s="41"/>
      <c r="F148" s="227" t="s">
        <v>239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137</v>
      </c>
      <c r="AU148" s="18" t="s">
        <v>81</v>
      </c>
    </row>
    <row r="149" s="13" customFormat="1">
      <c r="A149" s="13"/>
      <c r="B149" s="237"/>
      <c r="C149" s="238"/>
      <c r="D149" s="231" t="s">
        <v>173</v>
      </c>
      <c r="E149" s="239" t="s">
        <v>19</v>
      </c>
      <c r="F149" s="240" t="s">
        <v>240</v>
      </c>
      <c r="G149" s="238"/>
      <c r="H149" s="241">
        <v>4.0499999999999998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173</v>
      </c>
      <c r="AU149" s="247" t="s">
        <v>81</v>
      </c>
      <c r="AV149" s="13" t="s">
        <v>81</v>
      </c>
      <c r="AW149" s="13" t="s">
        <v>33</v>
      </c>
      <c r="AX149" s="13" t="s">
        <v>79</v>
      </c>
      <c r="AY149" s="247" t="s">
        <v>127</v>
      </c>
    </row>
    <row r="150" s="2" customFormat="1" ht="24.15" customHeight="1">
      <c r="A150" s="39"/>
      <c r="B150" s="40"/>
      <c r="C150" s="213" t="s">
        <v>241</v>
      </c>
      <c r="D150" s="248" t="s">
        <v>130</v>
      </c>
      <c r="E150" s="214" t="s">
        <v>242</v>
      </c>
      <c r="F150" s="215" t="s">
        <v>243</v>
      </c>
      <c r="G150" s="216" t="s">
        <v>214</v>
      </c>
      <c r="H150" s="217">
        <v>4.0499999999999998</v>
      </c>
      <c r="I150" s="218"/>
      <c r="J150" s="219">
        <f>ROUND(I150*H150,2)</f>
        <v>0</v>
      </c>
      <c r="K150" s="215" t="s">
        <v>134</v>
      </c>
      <c r="L150" s="45"/>
      <c r="M150" s="220" t="s">
        <v>19</v>
      </c>
      <c r="N150" s="221" t="s">
        <v>43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151</v>
      </c>
      <c r="AT150" s="224" t="s">
        <v>130</v>
      </c>
      <c r="AU150" s="224" t="s">
        <v>81</v>
      </c>
      <c r="AY150" s="18" t="s">
        <v>127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79</v>
      </c>
      <c r="BK150" s="225">
        <f>ROUND(I150*H150,2)</f>
        <v>0</v>
      </c>
      <c r="BL150" s="18" t="s">
        <v>151</v>
      </c>
      <c r="BM150" s="224" t="s">
        <v>244</v>
      </c>
    </row>
    <row r="151" s="2" customFormat="1">
      <c r="A151" s="39"/>
      <c r="B151" s="40"/>
      <c r="C151" s="41"/>
      <c r="D151" s="226" t="s">
        <v>137</v>
      </c>
      <c r="E151" s="41"/>
      <c r="F151" s="227" t="s">
        <v>245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137</v>
      </c>
      <c r="AU151" s="18" t="s">
        <v>81</v>
      </c>
    </row>
    <row r="152" s="13" customFormat="1">
      <c r="A152" s="13"/>
      <c r="B152" s="237"/>
      <c r="C152" s="238"/>
      <c r="D152" s="231" t="s">
        <v>173</v>
      </c>
      <c r="E152" s="239" t="s">
        <v>19</v>
      </c>
      <c r="F152" s="240" t="s">
        <v>228</v>
      </c>
      <c r="G152" s="238"/>
      <c r="H152" s="241">
        <v>4.0499999999999998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173</v>
      </c>
      <c r="AU152" s="247" t="s">
        <v>81</v>
      </c>
      <c r="AV152" s="13" t="s">
        <v>81</v>
      </c>
      <c r="AW152" s="13" t="s">
        <v>33</v>
      </c>
      <c r="AX152" s="13" t="s">
        <v>79</v>
      </c>
      <c r="AY152" s="247" t="s">
        <v>127</v>
      </c>
    </row>
    <row r="153" s="2" customFormat="1" ht="24.15" customHeight="1">
      <c r="A153" s="39"/>
      <c r="B153" s="40"/>
      <c r="C153" s="213" t="s">
        <v>246</v>
      </c>
      <c r="D153" s="213" t="s">
        <v>130</v>
      </c>
      <c r="E153" s="214" t="s">
        <v>247</v>
      </c>
      <c r="F153" s="215" t="s">
        <v>248</v>
      </c>
      <c r="G153" s="216" t="s">
        <v>214</v>
      </c>
      <c r="H153" s="217">
        <v>16.350000000000001</v>
      </c>
      <c r="I153" s="218"/>
      <c r="J153" s="219">
        <f>ROUND(I153*H153,2)</f>
        <v>0</v>
      </c>
      <c r="K153" s="215" t="s">
        <v>134</v>
      </c>
      <c r="L153" s="45"/>
      <c r="M153" s="220" t="s">
        <v>19</v>
      </c>
      <c r="N153" s="221" t="s">
        <v>43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151</v>
      </c>
      <c r="AT153" s="224" t="s">
        <v>130</v>
      </c>
      <c r="AU153" s="224" t="s">
        <v>81</v>
      </c>
      <c r="AY153" s="18" t="s">
        <v>127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79</v>
      </c>
      <c r="BK153" s="225">
        <f>ROUND(I153*H153,2)</f>
        <v>0</v>
      </c>
      <c r="BL153" s="18" t="s">
        <v>151</v>
      </c>
      <c r="BM153" s="224" t="s">
        <v>249</v>
      </c>
    </row>
    <row r="154" s="2" customFormat="1">
      <c r="A154" s="39"/>
      <c r="B154" s="40"/>
      <c r="C154" s="41"/>
      <c r="D154" s="226" t="s">
        <v>137</v>
      </c>
      <c r="E154" s="41"/>
      <c r="F154" s="227" t="s">
        <v>250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137</v>
      </c>
      <c r="AU154" s="18" t="s">
        <v>81</v>
      </c>
    </row>
    <row r="155" s="13" customFormat="1">
      <c r="A155" s="13"/>
      <c r="B155" s="237"/>
      <c r="C155" s="238"/>
      <c r="D155" s="231" t="s">
        <v>173</v>
      </c>
      <c r="E155" s="239" t="s">
        <v>19</v>
      </c>
      <c r="F155" s="240" t="s">
        <v>251</v>
      </c>
      <c r="G155" s="238"/>
      <c r="H155" s="241">
        <v>16.350000000000001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7" t="s">
        <v>173</v>
      </c>
      <c r="AU155" s="247" t="s">
        <v>81</v>
      </c>
      <c r="AV155" s="13" t="s">
        <v>81</v>
      </c>
      <c r="AW155" s="13" t="s">
        <v>33</v>
      </c>
      <c r="AX155" s="13" t="s">
        <v>79</v>
      </c>
      <c r="AY155" s="247" t="s">
        <v>127</v>
      </c>
    </row>
    <row r="156" s="2" customFormat="1" ht="16.5" customHeight="1">
      <c r="A156" s="39"/>
      <c r="B156" s="40"/>
      <c r="C156" s="271" t="s">
        <v>8</v>
      </c>
      <c r="D156" s="271" t="s">
        <v>252</v>
      </c>
      <c r="E156" s="272" t="s">
        <v>253</v>
      </c>
      <c r="F156" s="273" t="s">
        <v>254</v>
      </c>
      <c r="G156" s="274" t="s">
        <v>255</v>
      </c>
      <c r="H156" s="275">
        <v>32.700000000000003</v>
      </c>
      <c r="I156" s="276"/>
      <c r="J156" s="277">
        <f>ROUND(I156*H156,2)</f>
        <v>0</v>
      </c>
      <c r="K156" s="273" t="s">
        <v>134</v>
      </c>
      <c r="L156" s="278"/>
      <c r="M156" s="279" t="s">
        <v>19</v>
      </c>
      <c r="N156" s="280" t="s">
        <v>43</v>
      </c>
      <c r="O156" s="85"/>
      <c r="P156" s="222">
        <f>O156*H156</f>
        <v>0</v>
      </c>
      <c r="Q156" s="222">
        <v>1</v>
      </c>
      <c r="R156" s="222">
        <f>Q156*H156</f>
        <v>32.700000000000003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211</v>
      </c>
      <c r="AT156" s="224" t="s">
        <v>252</v>
      </c>
      <c r="AU156" s="224" t="s">
        <v>81</v>
      </c>
      <c r="AY156" s="18" t="s">
        <v>127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79</v>
      </c>
      <c r="BK156" s="225">
        <f>ROUND(I156*H156,2)</f>
        <v>0</v>
      </c>
      <c r="BL156" s="18" t="s">
        <v>151</v>
      </c>
      <c r="BM156" s="224" t="s">
        <v>256</v>
      </c>
    </row>
    <row r="157" s="13" customFormat="1">
      <c r="A157" s="13"/>
      <c r="B157" s="237"/>
      <c r="C157" s="238"/>
      <c r="D157" s="231" t="s">
        <v>173</v>
      </c>
      <c r="E157" s="239" t="s">
        <v>19</v>
      </c>
      <c r="F157" s="240" t="s">
        <v>257</v>
      </c>
      <c r="G157" s="238"/>
      <c r="H157" s="241">
        <v>32.700000000000003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173</v>
      </c>
      <c r="AU157" s="247" t="s">
        <v>81</v>
      </c>
      <c r="AV157" s="13" t="s">
        <v>81</v>
      </c>
      <c r="AW157" s="13" t="s">
        <v>33</v>
      </c>
      <c r="AX157" s="13" t="s">
        <v>79</v>
      </c>
      <c r="AY157" s="247" t="s">
        <v>127</v>
      </c>
    </row>
    <row r="158" s="2" customFormat="1" ht="16.5" customHeight="1">
      <c r="A158" s="39"/>
      <c r="B158" s="40"/>
      <c r="C158" s="213" t="s">
        <v>258</v>
      </c>
      <c r="D158" s="248" t="s">
        <v>130</v>
      </c>
      <c r="E158" s="214" t="s">
        <v>259</v>
      </c>
      <c r="F158" s="215" t="s">
        <v>260</v>
      </c>
      <c r="G158" s="216" t="s">
        <v>170</v>
      </c>
      <c r="H158" s="217">
        <v>212.90000000000001</v>
      </c>
      <c r="I158" s="218"/>
      <c r="J158" s="219">
        <f>ROUND(I158*H158,2)</f>
        <v>0</v>
      </c>
      <c r="K158" s="215" t="s">
        <v>134</v>
      </c>
      <c r="L158" s="45"/>
      <c r="M158" s="220" t="s">
        <v>19</v>
      </c>
      <c r="N158" s="221" t="s">
        <v>43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151</v>
      </c>
      <c r="AT158" s="224" t="s">
        <v>130</v>
      </c>
      <c r="AU158" s="224" t="s">
        <v>81</v>
      </c>
      <c r="AY158" s="18" t="s">
        <v>127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79</v>
      </c>
      <c r="BK158" s="225">
        <f>ROUND(I158*H158,2)</f>
        <v>0</v>
      </c>
      <c r="BL158" s="18" t="s">
        <v>151</v>
      </c>
      <c r="BM158" s="224" t="s">
        <v>261</v>
      </c>
    </row>
    <row r="159" s="2" customFormat="1">
      <c r="A159" s="39"/>
      <c r="B159" s="40"/>
      <c r="C159" s="41"/>
      <c r="D159" s="226" t="s">
        <v>137</v>
      </c>
      <c r="E159" s="41"/>
      <c r="F159" s="227" t="s">
        <v>262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137</v>
      </c>
      <c r="AU159" s="18" t="s">
        <v>81</v>
      </c>
    </row>
    <row r="160" s="13" customFormat="1">
      <c r="A160" s="13"/>
      <c r="B160" s="237"/>
      <c r="C160" s="238"/>
      <c r="D160" s="231" t="s">
        <v>173</v>
      </c>
      <c r="E160" s="239" t="s">
        <v>19</v>
      </c>
      <c r="F160" s="240" t="s">
        <v>263</v>
      </c>
      <c r="G160" s="238"/>
      <c r="H160" s="241">
        <v>249.40000000000001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7" t="s">
        <v>173</v>
      </c>
      <c r="AU160" s="247" t="s">
        <v>81</v>
      </c>
      <c r="AV160" s="13" t="s">
        <v>81</v>
      </c>
      <c r="AW160" s="13" t="s">
        <v>33</v>
      </c>
      <c r="AX160" s="13" t="s">
        <v>72</v>
      </c>
      <c r="AY160" s="247" t="s">
        <v>127</v>
      </c>
    </row>
    <row r="161" s="13" customFormat="1">
      <c r="A161" s="13"/>
      <c r="B161" s="237"/>
      <c r="C161" s="238"/>
      <c r="D161" s="231" t="s">
        <v>173</v>
      </c>
      <c r="E161" s="239" t="s">
        <v>19</v>
      </c>
      <c r="F161" s="240" t="s">
        <v>264</v>
      </c>
      <c r="G161" s="238"/>
      <c r="H161" s="241">
        <v>-36.5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7" t="s">
        <v>173</v>
      </c>
      <c r="AU161" s="247" t="s">
        <v>81</v>
      </c>
      <c r="AV161" s="13" t="s">
        <v>81</v>
      </c>
      <c r="AW161" s="13" t="s">
        <v>33</v>
      </c>
      <c r="AX161" s="13" t="s">
        <v>72</v>
      </c>
      <c r="AY161" s="247" t="s">
        <v>127</v>
      </c>
    </row>
    <row r="162" s="15" customFormat="1">
      <c r="A162" s="15"/>
      <c r="B162" s="260"/>
      <c r="C162" s="261"/>
      <c r="D162" s="231" t="s">
        <v>173</v>
      </c>
      <c r="E162" s="262" t="s">
        <v>19</v>
      </c>
      <c r="F162" s="263" t="s">
        <v>187</v>
      </c>
      <c r="G162" s="261"/>
      <c r="H162" s="264">
        <v>212.90000000000001</v>
      </c>
      <c r="I162" s="265"/>
      <c r="J162" s="261"/>
      <c r="K162" s="261"/>
      <c r="L162" s="266"/>
      <c r="M162" s="267"/>
      <c r="N162" s="268"/>
      <c r="O162" s="268"/>
      <c r="P162" s="268"/>
      <c r="Q162" s="268"/>
      <c r="R162" s="268"/>
      <c r="S162" s="268"/>
      <c r="T162" s="269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0" t="s">
        <v>173</v>
      </c>
      <c r="AU162" s="270" t="s">
        <v>81</v>
      </c>
      <c r="AV162" s="15" t="s">
        <v>151</v>
      </c>
      <c r="AW162" s="15" t="s">
        <v>33</v>
      </c>
      <c r="AX162" s="15" t="s">
        <v>79</v>
      </c>
      <c r="AY162" s="270" t="s">
        <v>127</v>
      </c>
    </row>
    <row r="163" s="2" customFormat="1" ht="24.15" customHeight="1">
      <c r="A163" s="39"/>
      <c r="B163" s="40"/>
      <c r="C163" s="213" t="s">
        <v>265</v>
      </c>
      <c r="D163" s="213" t="s">
        <v>130</v>
      </c>
      <c r="E163" s="214" t="s">
        <v>266</v>
      </c>
      <c r="F163" s="215" t="s">
        <v>267</v>
      </c>
      <c r="G163" s="216" t="s">
        <v>170</v>
      </c>
      <c r="H163" s="217">
        <v>54.5</v>
      </c>
      <c r="I163" s="218"/>
      <c r="J163" s="219">
        <f>ROUND(I163*H163,2)</f>
        <v>0</v>
      </c>
      <c r="K163" s="215" t="s">
        <v>134</v>
      </c>
      <c r="L163" s="45"/>
      <c r="M163" s="220" t="s">
        <v>19</v>
      </c>
      <c r="N163" s="221" t="s">
        <v>43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151</v>
      </c>
      <c r="AT163" s="224" t="s">
        <v>130</v>
      </c>
      <c r="AU163" s="224" t="s">
        <v>81</v>
      </c>
      <c r="AY163" s="18" t="s">
        <v>127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79</v>
      </c>
      <c r="BK163" s="225">
        <f>ROUND(I163*H163,2)</f>
        <v>0</v>
      </c>
      <c r="BL163" s="18" t="s">
        <v>151</v>
      </c>
      <c r="BM163" s="224" t="s">
        <v>268</v>
      </c>
    </row>
    <row r="164" s="2" customFormat="1">
      <c r="A164" s="39"/>
      <c r="B164" s="40"/>
      <c r="C164" s="41"/>
      <c r="D164" s="226" t="s">
        <v>137</v>
      </c>
      <c r="E164" s="41"/>
      <c r="F164" s="227" t="s">
        <v>269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137</v>
      </c>
      <c r="AU164" s="18" t="s">
        <v>81</v>
      </c>
    </row>
    <row r="165" s="13" customFormat="1">
      <c r="A165" s="13"/>
      <c r="B165" s="237"/>
      <c r="C165" s="238"/>
      <c r="D165" s="231" t="s">
        <v>173</v>
      </c>
      <c r="E165" s="239" t="s">
        <v>19</v>
      </c>
      <c r="F165" s="240" t="s">
        <v>270</v>
      </c>
      <c r="G165" s="238"/>
      <c r="H165" s="241">
        <v>54.5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7" t="s">
        <v>173</v>
      </c>
      <c r="AU165" s="247" t="s">
        <v>81</v>
      </c>
      <c r="AV165" s="13" t="s">
        <v>81</v>
      </c>
      <c r="AW165" s="13" t="s">
        <v>33</v>
      </c>
      <c r="AX165" s="13" t="s">
        <v>79</v>
      </c>
      <c r="AY165" s="247" t="s">
        <v>127</v>
      </c>
    </row>
    <row r="166" s="2" customFormat="1" ht="16.5" customHeight="1">
      <c r="A166" s="39"/>
      <c r="B166" s="40"/>
      <c r="C166" s="271" t="s">
        <v>271</v>
      </c>
      <c r="D166" s="271" t="s">
        <v>252</v>
      </c>
      <c r="E166" s="272" t="s">
        <v>272</v>
      </c>
      <c r="F166" s="273" t="s">
        <v>273</v>
      </c>
      <c r="G166" s="274" t="s">
        <v>255</v>
      </c>
      <c r="H166" s="275">
        <v>21.800000000000001</v>
      </c>
      <c r="I166" s="276"/>
      <c r="J166" s="277">
        <f>ROUND(I166*H166,2)</f>
        <v>0</v>
      </c>
      <c r="K166" s="273" t="s">
        <v>134</v>
      </c>
      <c r="L166" s="278"/>
      <c r="M166" s="279" t="s">
        <v>19</v>
      </c>
      <c r="N166" s="280" t="s">
        <v>43</v>
      </c>
      <c r="O166" s="85"/>
      <c r="P166" s="222">
        <f>O166*H166</f>
        <v>0</v>
      </c>
      <c r="Q166" s="222">
        <v>1</v>
      </c>
      <c r="R166" s="222">
        <f>Q166*H166</f>
        <v>21.800000000000001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211</v>
      </c>
      <c r="AT166" s="224" t="s">
        <v>252</v>
      </c>
      <c r="AU166" s="224" t="s">
        <v>81</v>
      </c>
      <c r="AY166" s="18" t="s">
        <v>127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79</v>
      </c>
      <c r="BK166" s="225">
        <f>ROUND(I166*H166,2)</f>
        <v>0</v>
      </c>
      <c r="BL166" s="18" t="s">
        <v>151</v>
      </c>
      <c r="BM166" s="224" t="s">
        <v>274</v>
      </c>
    </row>
    <row r="167" s="13" customFormat="1">
      <c r="A167" s="13"/>
      <c r="B167" s="237"/>
      <c r="C167" s="238"/>
      <c r="D167" s="231" t="s">
        <v>173</v>
      </c>
      <c r="E167" s="239" t="s">
        <v>19</v>
      </c>
      <c r="F167" s="240" t="s">
        <v>275</v>
      </c>
      <c r="G167" s="238"/>
      <c r="H167" s="241">
        <v>10.9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173</v>
      </c>
      <c r="AU167" s="247" t="s">
        <v>81</v>
      </c>
      <c r="AV167" s="13" t="s">
        <v>81</v>
      </c>
      <c r="AW167" s="13" t="s">
        <v>33</v>
      </c>
      <c r="AX167" s="13" t="s">
        <v>72</v>
      </c>
      <c r="AY167" s="247" t="s">
        <v>127</v>
      </c>
    </row>
    <row r="168" s="13" customFormat="1">
      <c r="A168" s="13"/>
      <c r="B168" s="237"/>
      <c r="C168" s="238"/>
      <c r="D168" s="231" t="s">
        <v>173</v>
      </c>
      <c r="E168" s="239" t="s">
        <v>19</v>
      </c>
      <c r="F168" s="240" t="s">
        <v>276</v>
      </c>
      <c r="G168" s="238"/>
      <c r="H168" s="241">
        <v>21.800000000000001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173</v>
      </c>
      <c r="AU168" s="247" t="s">
        <v>81</v>
      </c>
      <c r="AV168" s="13" t="s">
        <v>81</v>
      </c>
      <c r="AW168" s="13" t="s">
        <v>33</v>
      </c>
      <c r="AX168" s="13" t="s">
        <v>79</v>
      </c>
      <c r="AY168" s="247" t="s">
        <v>127</v>
      </c>
    </row>
    <row r="169" s="2" customFormat="1" ht="16.5" customHeight="1">
      <c r="A169" s="39"/>
      <c r="B169" s="40"/>
      <c r="C169" s="213" t="s">
        <v>277</v>
      </c>
      <c r="D169" s="213" t="s">
        <v>130</v>
      </c>
      <c r="E169" s="214" t="s">
        <v>278</v>
      </c>
      <c r="F169" s="215" t="s">
        <v>279</v>
      </c>
      <c r="G169" s="216" t="s">
        <v>280</v>
      </c>
      <c r="H169" s="217">
        <v>1</v>
      </c>
      <c r="I169" s="218"/>
      <c r="J169" s="219">
        <f>ROUND(I169*H169,2)</f>
        <v>0</v>
      </c>
      <c r="K169" s="215" t="s">
        <v>134</v>
      </c>
      <c r="L169" s="45"/>
      <c r="M169" s="220" t="s">
        <v>19</v>
      </c>
      <c r="N169" s="221" t="s">
        <v>43</v>
      </c>
      <c r="O169" s="85"/>
      <c r="P169" s="222">
        <f>O169*H169</f>
        <v>0</v>
      </c>
      <c r="Q169" s="222">
        <v>0.075319999999999998</v>
      </c>
      <c r="R169" s="222">
        <f>Q169*H169</f>
        <v>0.075319999999999998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151</v>
      </c>
      <c r="AT169" s="224" t="s">
        <v>130</v>
      </c>
      <c r="AU169" s="224" t="s">
        <v>81</v>
      </c>
      <c r="AY169" s="18" t="s">
        <v>127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79</v>
      </c>
      <c r="BK169" s="225">
        <f>ROUND(I169*H169,2)</f>
        <v>0</v>
      </c>
      <c r="BL169" s="18" t="s">
        <v>151</v>
      </c>
      <c r="BM169" s="224" t="s">
        <v>281</v>
      </c>
    </row>
    <row r="170" s="2" customFormat="1">
      <c r="A170" s="39"/>
      <c r="B170" s="40"/>
      <c r="C170" s="41"/>
      <c r="D170" s="226" t="s">
        <v>137</v>
      </c>
      <c r="E170" s="41"/>
      <c r="F170" s="227" t="s">
        <v>282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137</v>
      </c>
      <c r="AU170" s="18" t="s">
        <v>81</v>
      </c>
    </row>
    <row r="171" s="2" customFormat="1" ht="24.15" customHeight="1">
      <c r="A171" s="39"/>
      <c r="B171" s="40"/>
      <c r="C171" s="213" t="s">
        <v>283</v>
      </c>
      <c r="D171" s="213" t="s">
        <v>130</v>
      </c>
      <c r="E171" s="214" t="s">
        <v>284</v>
      </c>
      <c r="F171" s="215" t="s">
        <v>285</v>
      </c>
      <c r="G171" s="216" t="s">
        <v>170</v>
      </c>
      <c r="H171" s="217">
        <v>38.5</v>
      </c>
      <c r="I171" s="218"/>
      <c r="J171" s="219">
        <f>ROUND(I171*H171,2)</f>
        <v>0</v>
      </c>
      <c r="K171" s="215" t="s">
        <v>19</v>
      </c>
      <c r="L171" s="45"/>
      <c r="M171" s="220" t="s">
        <v>19</v>
      </c>
      <c r="N171" s="221" t="s">
        <v>43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151</v>
      </c>
      <c r="AT171" s="224" t="s">
        <v>130</v>
      </c>
      <c r="AU171" s="224" t="s">
        <v>81</v>
      </c>
      <c r="AY171" s="18" t="s">
        <v>127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79</v>
      </c>
      <c r="BK171" s="225">
        <f>ROUND(I171*H171,2)</f>
        <v>0</v>
      </c>
      <c r="BL171" s="18" t="s">
        <v>151</v>
      </c>
      <c r="BM171" s="224" t="s">
        <v>286</v>
      </c>
    </row>
    <row r="172" s="2" customFormat="1" ht="16.5" customHeight="1">
      <c r="A172" s="39"/>
      <c r="B172" s="40"/>
      <c r="C172" s="271" t="s">
        <v>7</v>
      </c>
      <c r="D172" s="271" t="s">
        <v>252</v>
      </c>
      <c r="E172" s="272" t="s">
        <v>287</v>
      </c>
      <c r="F172" s="273" t="s">
        <v>288</v>
      </c>
      <c r="G172" s="274" t="s">
        <v>170</v>
      </c>
      <c r="H172" s="275">
        <v>38.5</v>
      </c>
      <c r="I172" s="276"/>
      <c r="J172" s="277">
        <f>ROUND(I172*H172,2)</f>
        <v>0</v>
      </c>
      <c r="K172" s="273" t="s">
        <v>19</v>
      </c>
      <c r="L172" s="278"/>
      <c r="M172" s="279" t="s">
        <v>19</v>
      </c>
      <c r="N172" s="280" t="s">
        <v>43</v>
      </c>
      <c r="O172" s="85"/>
      <c r="P172" s="222">
        <f>O172*H172</f>
        <v>0</v>
      </c>
      <c r="Q172" s="222">
        <v>0.027</v>
      </c>
      <c r="R172" s="222">
        <f>Q172*H172</f>
        <v>1.0395000000000001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211</v>
      </c>
      <c r="AT172" s="224" t="s">
        <v>252</v>
      </c>
      <c r="AU172" s="224" t="s">
        <v>81</v>
      </c>
      <c r="AY172" s="18" t="s">
        <v>127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79</v>
      </c>
      <c r="BK172" s="225">
        <f>ROUND(I172*H172,2)</f>
        <v>0</v>
      </c>
      <c r="BL172" s="18" t="s">
        <v>151</v>
      </c>
      <c r="BM172" s="224" t="s">
        <v>289</v>
      </c>
    </row>
    <row r="173" s="2" customFormat="1" ht="16.5" customHeight="1">
      <c r="A173" s="39"/>
      <c r="B173" s="40"/>
      <c r="C173" s="213" t="s">
        <v>290</v>
      </c>
      <c r="D173" s="213" t="s">
        <v>130</v>
      </c>
      <c r="E173" s="214" t="s">
        <v>291</v>
      </c>
      <c r="F173" s="215" t="s">
        <v>292</v>
      </c>
      <c r="G173" s="216" t="s">
        <v>170</v>
      </c>
      <c r="H173" s="217">
        <v>54.5</v>
      </c>
      <c r="I173" s="218"/>
      <c r="J173" s="219">
        <f>ROUND(I173*H173,2)</f>
        <v>0</v>
      </c>
      <c r="K173" s="215" t="s">
        <v>134</v>
      </c>
      <c r="L173" s="45"/>
      <c r="M173" s="220" t="s">
        <v>19</v>
      </c>
      <c r="N173" s="221" t="s">
        <v>43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151</v>
      </c>
      <c r="AT173" s="224" t="s">
        <v>130</v>
      </c>
      <c r="AU173" s="224" t="s">
        <v>81</v>
      </c>
      <c r="AY173" s="18" t="s">
        <v>127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79</v>
      </c>
      <c r="BK173" s="225">
        <f>ROUND(I173*H173,2)</f>
        <v>0</v>
      </c>
      <c r="BL173" s="18" t="s">
        <v>151</v>
      </c>
      <c r="BM173" s="224" t="s">
        <v>293</v>
      </c>
    </row>
    <row r="174" s="2" customFormat="1">
      <c r="A174" s="39"/>
      <c r="B174" s="40"/>
      <c r="C174" s="41"/>
      <c r="D174" s="226" t="s">
        <v>137</v>
      </c>
      <c r="E174" s="41"/>
      <c r="F174" s="227" t="s">
        <v>294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137</v>
      </c>
      <c r="AU174" s="18" t="s">
        <v>81</v>
      </c>
    </row>
    <row r="175" s="2" customFormat="1" ht="16.5" customHeight="1">
      <c r="A175" s="39"/>
      <c r="B175" s="40"/>
      <c r="C175" s="213" t="s">
        <v>295</v>
      </c>
      <c r="D175" s="213" t="s">
        <v>130</v>
      </c>
      <c r="E175" s="214" t="s">
        <v>296</v>
      </c>
      <c r="F175" s="215" t="s">
        <v>297</v>
      </c>
      <c r="G175" s="216" t="s">
        <v>170</v>
      </c>
      <c r="H175" s="217">
        <v>54.5</v>
      </c>
      <c r="I175" s="218"/>
      <c r="J175" s="219">
        <f>ROUND(I175*H175,2)</f>
        <v>0</v>
      </c>
      <c r="K175" s="215" t="s">
        <v>134</v>
      </c>
      <c r="L175" s="45"/>
      <c r="M175" s="220" t="s">
        <v>19</v>
      </c>
      <c r="N175" s="221" t="s">
        <v>43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151</v>
      </c>
      <c r="AT175" s="224" t="s">
        <v>130</v>
      </c>
      <c r="AU175" s="224" t="s">
        <v>81</v>
      </c>
      <c r="AY175" s="18" t="s">
        <v>127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79</v>
      </c>
      <c r="BK175" s="225">
        <f>ROUND(I175*H175,2)</f>
        <v>0</v>
      </c>
      <c r="BL175" s="18" t="s">
        <v>151</v>
      </c>
      <c r="BM175" s="224" t="s">
        <v>298</v>
      </c>
    </row>
    <row r="176" s="2" customFormat="1">
      <c r="A176" s="39"/>
      <c r="B176" s="40"/>
      <c r="C176" s="41"/>
      <c r="D176" s="226" t="s">
        <v>137</v>
      </c>
      <c r="E176" s="41"/>
      <c r="F176" s="227" t="s">
        <v>299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137</v>
      </c>
      <c r="AU176" s="18" t="s">
        <v>81</v>
      </c>
    </row>
    <row r="177" s="13" customFormat="1">
      <c r="A177" s="13"/>
      <c r="B177" s="237"/>
      <c r="C177" s="238"/>
      <c r="D177" s="231" t="s">
        <v>173</v>
      </c>
      <c r="E177" s="239" t="s">
        <v>19</v>
      </c>
      <c r="F177" s="240" t="s">
        <v>300</v>
      </c>
      <c r="G177" s="238"/>
      <c r="H177" s="241">
        <v>54.5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7" t="s">
        <v>173</v>
      </c>
      <c r="AU177" s="247" t="s">
        <v>81</v>
      </c>
      <c r="AV177" s="13" t="s">
        <v>81</v>
      </c>
      <c r="AW177" s="13" t="s">
        <v>33</v>
      </c>
      <c r="AX177" s="13" t="s">
        <v>79</v>
      </c>
      <c r="AY177" s="247" t="s">
        <v>127</v>
      </c>
    </row>
    <row r="178" s="2" customFormat="1" ht="16.5" customHeight="1">
      <c r="A178" s="39"/>
      <c r="B178" s="40"/>
      <c r="C178" s="271" t="s">
        <v>301</v>
      </c>
      <c r="D178" s="271" t="s">
        <v>252</v>
      </c>
      <c r="E178" s="272" t="s">
        <v>302</v>
      </c>
      <c r="F178" s="273" t="s">
        <v>303</v>
      </c>
      <c r="G178" s="274" t="s">
        <v>214</v>
      </c>
      <c r="H178" s="275">
        <v>5.6139999999999999</v>
      </c>
      <c r="I178" s="276"/>
      <c r="J178" s="277">
        <f>ROUND(I178*H178,2)</f>
        <v>0</v>
      </c>
      <c r="K178" s="273" t="s">
        <v>134</v>
      </c>
      <c r="L178" s="278"/>
      <c r="M178" s="279" t="s">
        <v>19</v>
      </c>
      <c r="N178" s="280" t="s">
        <v>43</v>
      </c>
      <c r="O178" s="85"/>
      <c r="P178" s="222">
        <f>O178*H178</f>
        <v>0</v>
      </c>
      <c r="Q178" s="222">
        <v>0.20000000000000001</v>
      </c>
      <c r="R178" s="222">
        <f>Q178*H178</f>
        <v>1.1228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211</v>
      </c>
      <c r="AT178" s="224" t="s">
        <v>252</v>
      </c>
      <c r="AU178" s="224" t="s">
        <v>81</v>
      </c>
      <c r="AY178" s="18" t="s">
        <v>127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79</v>
      </c>
      <c r="BK178" s="225">
        <f>ROUND(I178*H178,2)</f>
        <v>0</v>
      </c>
      <c r="BL178" s="18" t="s">
        <v>151</v>
      </c>
      <c r="BM178" s="224" t="s">
        <v>304</v>
      </c>
    </row>
    <row r="179" s="13" customFormat="1">
      <c r="A179" s="13"/>
      <c r="B179" s="237"/>
      <c r="C179" s="238"/>
      <c r="D179" s="231" t="s">
        <v>173</v>
      </c>
      <c r="E179" s="239" t="s">
        <v>19</v>
      </c>
      <c r="F179" s="240" t="s">
        <v>305</v>
      </c>
      <c r="G179" s="238"/>
      <c r="H179" s="241">
        <v>5.6139999999999999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7" t="s">
        <v>173</v>
      </c>
      <c r="AU179" s="247" t="s">
        <v>81</v>
      </c>
      <c r="AV179" s="13" t="s">
        <v>81</v>
      </c>
      <c r="AW179" s="13" t="s">
        <v>33</v>
      </c>
      <c r="AX179" s="13" t="s">
        <v>79</v>
      </c>
      <c r="AY179" s="247" t="s">
        <v>127</v>
      </c>
    </row>
    <row r="180" s="12" customFormat="1" ht="22.8" customHeight="1">
      <c r="A180" s="12"/>
      <c r="B180" s="197"/>
      <c r="C180" s="198"/>
      <c r="D180" s="199" t="s">
        <v>71</v>
      </c>
      <c r="E180" s="211" t="s">
        <v>151</v>
      </c>
      <c r="F180" s="211" t="s">
        <v>306</v>
      </c>
      <c r="G180" s="198"/>
      <c r="H180" s="198"/>
      <c r="I180" s="201"/>
      <c r="J180" s="212">
        <f>BK180</f>
        <v>0</v>
      </c>
      <c r="K180" s="198"/>
      <c r="L180" s="203"/>
      <c r="M180" s="204"/>
      <c r="N180" s="205"/>
      <c r="O180" s="205"/>
      <c r="P180" s="206">
        <f>SUM(P181:P182)</f>
        <v>0</v>
      </c>
      <c r="Q180" s="205"/>
      <c r="R180" s="206">
        <f>SUM(R181:R182)</f>
        <v>0.088319999999999996</v>
      </c>
      <c r="S180" s="205"/>
      <c r="T180" s="207">
        <f>SUM(T181:T182)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8" t="s">
        <v>79</v>
      </c>
      <c r="AT180" s="209" t="s">
        <v>71</v>
      </c>
      <c r="AU180" s="209" t="s">
        <v>79</v>
      </c>
      <c r="AY180" s="208" t="s">
        <v>127</v>
      </c>
      <c r="BK180" s="210">
        <f>SUM(BK181:BK182)</f>
        <v>0</v>
      </c>
    </row>
    <row r="181" s="2" customFormat="1" ht="24.15" customHeight="1">
      <c r="A181" s="39"/>
      <c r="B181" s="40"/>
      <c r="C181" s="213" t="s">
        <v>307</v>
      </c>
      <c r="D181" s="213" t="s">
        <v>130</v>
      </c>
      <c r="E181" s="214" t="s">
        <v>308</v>
      </c>
      <c r="F181" s="215" t="s">
        <v>309</v>
      </c>
      <c r="G181" s="216" t="s">
        <v>280</v>
      </c>
      <c r="H181" s="217">
        <v>1</v>
      </c>
      <c r="I181" s="218"/>
      <c r="J181" s="219">
        <f>ROUND(I181*H181,2)</f>
        <v>0</v>
      </c>
      <c r="K181" s="215" t="s">
        <v>134</v>
      </c>
      <c r="L181" s="45"/>
      <c r="M181" s="220" t="s">
        <v>19</v>
      </c>
      <c r="N181" s="221" t="s">
        <v>43</v>
      </c>
      <c r="O181" s="85"/>
      <c r="P181" s="222">
        <f>O181*H181</f>
        <v>0</v>
      </c>
      <c r="Q181" s="222">
        <v>0.088319999999999996</v>
      </c>
      <c r="R181" s="222">
        <f>Q181*H181</f>
        <v>0.088319999999999996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151</v>
      </c>
      <c r="AT181" s="224" t="s">
        <v>130</v>
      </c>
      <c r="AU181" s="224" t="s">
        <v>81</v>
      </c>
      <c r="AY181" s="18" t="s">
        <v>127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79</v>
      </c>
      <c r="BK181" s="225">
        <f>ROUND(I181*H181,2)</f>
        <v>0</v>
      </c>
      <c r="BL181" s="18" t="s">
        <v>151</v>
      </c>
      <c r="BM181" s="224" t="s">
        <v>310</v>
      </c>
    </row>
    <row r="182" s="2" customFormat="1">
      <c r="A182" s="39"/>
      <c r="B182" s="40"/>
      <c r="C182" s="41"/>
      <c r="D182" s="226" t="s">
        <v>137</v>
      </c>
      <c r="E182" s="41"/>
      <c r="F182" s="227" t="s">
        <v>311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137</v>
      </c>
      <c r="AU182" s="18" t="s">
        <v>81</v>
      </c>
    </row>
    <row r="183" s="12" customFormat="1" ht="22.8" customHeight="1">
      <c r="A183" s="12"/>
      <c r="B183" s="197"/>
      <c r="C183" s="198"/>
      <c r="D183" s="199" t="s">
        <v>71</v>
      </c>
      <c r="E183" s="211" t="s">
        <v>126</v>
      </c>
      <c r="F183" s="211" t="s">
        <v>312</v>
      </c>
      <c r="G183" s="198"/>
      <c r="H183" s="198"/>
      <c r="I183" s="201"/>
      <c r="J183" s="212">
        <f>BK183</f>
        <v>0</v>
      </c>
      <c r="K183" s="198"/>
      <c r="L183" s="203"/>
      <c r="M183" s="204"/>
      <c r="N183" s="205"/>
      <c r="O183" s="205"/>
      <c r="P183" s="206">
        <f>SUM(P184:P259)</f>
        <v>0</v>
      </c>
      <c r="Q183" s="205"/>
      <c r="R183" s="206">
        <f>SUM(R184:R259)</f>
        <v>91.938443250000006</v>
      </c>
      <c r="S183" s="205"/>
      <c r="T183" s="207">
        <f>SUM(T184:T259)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8" t="s">
        <v>79</v>
      </c>
      <c r="AT183" s="209" t="s">
        <v>71</v>
      </c>
      <c r="AU183" s="209" t="s">
        <v>79</v>
      </c>
      <c r="AY183" s="208" t="s">
        <v>127</v>
      </c>
      <c r="BK183" s="210">
        <f>SUM(BK184:BK259)</f>
        <v>0</v>
      </c>
    </row>
    <row r="184" s="2" customFormat="1" ht="21.75" customHeight="1">
      <c r="A184" s="39"/>
      <c r="B184" s="40"/>
      <c r="C184" s="213" t="s">
        <v>313</v>
      </c>
      <c r="D184" s="213" t="s">
        <v>130</v>
      </c>
      <c r="E184" s="214" t="s">
        <v>314</v>
      </c>
      <c r="F184" s="215" t="s">
        <v>315</v>
      </c>
      <c r="G184" s="216" t="s">
        <v>170</v>
      </c>
      <c r="H184" s="217">
        <v>216.59999999999999</v>
      </c>
      <c r="I184" s="218"/>
      <c r="J184" s="219">
        <f>ROUND(I184*H184,2)</f>
        <v>0</v>
      </c>
      <c r="K184" s="215" t="s">
        <v>134</v>
      </c>
      <c r="L184" s="45"/>
      <c r="M184" s="220" t="s">
        <v>19</v>
      </c>
      <c r="N184" s="221" t="s">
        <v>43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151</v>
      </c>
      <c r="AT184" s="224" t="s">
        <v>130</v>
      </c>
      <c r="AU184" s="224" t="s">
        <v>81</v>
      </c>
      <c r="AY184" s="18" t="s">
        <v>127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79</v>
      </c>
      <c r="BK184" s="225">
        <f>ROUND(I184*H184,2)</f>
        <v>0</v>
      </c>
      <c r="BL184" s="18" t="s">
        <v>151</v>
      </c>
      <c r="BM184" s="224" t="s">
        <v>316</v>
      </c>
    </row>
    <row r="185" s="2" customFormat="1">
      <c r="A185" s="39"/>
      <c r="B185" s="40"/>
      <c r="C185" s="41"/>
      <c r="D185" s="226" t="s">
        <v>137</v>
      </c>
      <c r="E185" s="41"/>
      <c r="F185" s="227" t="s">
        <v>317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137</v>
      </c>
      <c r="AU185" s="18" t="s">
        <v>81</v>
      </c>
    </row>
    <row r="186" s="13" customFormat="1">
      <c r="A186" s="13"/>
      <c r="B186" s="237"/>
      <c r="C186" s="238"/>
      <c r="D186" s="231" t="s">
        <v>173</v>
      </c>
      <c r="E186" s="239" t="s">
        <v>19</v>
      </c>
      <c r="F186" s="240" t="s">
        <v>318</v>
      </c>
      <c r="G186" s="238"/>
      <c r="H186" s="241">
        <v>48.5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7" t="s">
        <v>173</v>
      </c>
      <c r="AU186" s="247" t="s">
        <v>81</v>
      </c>
      <c r="AV186" s="13" t="s">
        <v>81</v>
      </c>
      <c r="AW186" s="13" t="s">
        <v>33</v>
      </c>
      <c r="AX186" s="13" t="s">
        <v>72</v>
      </c>
      <c r="AY186" s="247" t="s">
        <v>127</v>
      </c>
    </row>
    <row r="187" s="13" customFormat="1">
      <c r="A187" s="13"/>
      <c r="B187" s="237"/>
      <c r="C187" s="238"/>
      <c r="D187" s="231" t="s">
        <v>173</v>
      </c>
      <c r="E187" s="239" t="s">
        <v>19</v>
      </c>
      <c r="F187" s="240" t="s">
        <v>319</v>
      </c>
      <c r="G187" s="238"/>
      <c r="H187" s="241">
        <v>168.09999999999999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7" t="s">
        <v>173</v>
      </c>
      <c r="AU187" s="247" t="s">
        <v>81</v>
      </c>
      <c r="AV187" s="13" t="s">
        <v>81</v>
      </c>
      <c r="AW187" s="13" t="s">
        <v>33</v>
      </c>
      <c r="AX187" s="13" t="s">
        <v>72</v>
      </c>
      <c r="AY187" s="247" t="s">
        <v>127</v>
      </c>
    </row>
    <row r="188" s="15" customFormat="1">
      <c r="A188" s="15"/>
      <c r="B188" s="260"/>
      <c r="C188" s="261"/>
      <c r="D188" s="231" t="s">
        <v>173</v>
      </c>
      <c r="E188" s="262" t="s">
        <v>19</v>
      </c>
      <c r="F188" s="263" t="s">
        <v>187</v>
      </c>
      <c r="G188" s="261"/>
      <c r="H188" s="264">
        <v>216.59999999999999</v>
      </c>
      <c r="I188" s="265"/>
      <c r="J188" s="261"/>
      <c r="K188" s="261"/>
      <c r="L188" s="266"/>
      <c r="M188" s="267"/>
      <c r="N188" s="268"/>
      <c r="O188" s="268"/>
      <c r="P188" s="268"/>
      <c r="Q188" s="268"/>
      <c r="R188" s="268"/>
      <c r="S188" s="268"/>
      <c r="T188" s="269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0" t="s">
        <v>173</v>
      </c>
      <c r="AU188" s="270" t="s">
        <v>81</v>
      </c>
      <c r="AV188" s="15" t="s">
        <v>151</v>
      </c>
      <c r="AW188" s="15" t="s">
        <v>33</v>
      </c>
      <c r="AX188" s="15" t="s">
        <v>79</v>
      </c>
      <c r="AY188" s="270" t="s">
        <v>127</v>
      </c>
    </row>
    <row r="189" s="2" customFormat="1" ht="21.75" customHeight="1">
      <c r="A189" s="39"/>
      <c r="B189" s="40"/>
      <c r="C189" s="213" t="s">
        <v>320</v>
      </c>
      <c r="D189" s="248" t="s">
        <v>130</v>
      </c>
      <c r="E189" s="214" t="s">
        <v>321</v>
      </c>
      <c r="F189" s="215" t="s">
        <v>322</v>
      </c>
      <c r="G189" s="216" t="s">
        <v>170</v>
      </c>
      <c r="H189" s="217">
        <v>15.949999999999999</v>
      </c>
      <c r="I189" s="218"/>
      <c r="J189" s="219">
        <f>ROUND(I189*H189,2)</f>
        <v>0</v>
      </c>
      <c r="K189" s="215" t="s">
        <v>134</v>
      </c>
      <c r="L189" s="45"/>
      <c r="M189" s="220" t="s">
        <v>19</v>
      </c>
      <c r="N189" s="221" t="s">
        <v>43</v>
      </c>
      <c r="O189" s="85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151</v>
      </c>
      <c r="AT189" s="224" t="s">
        <v>130</v>
      </c>
      <c r="AU189" s="224" t="s">
        <v>81</v>
      </c>
      <c r="AY189" s="18" t="s">
        <v>127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79</v>
      </c>
      <c r="BK189" s="225">
        <f>ROUND(I189*H189,2)</f>
        <v>0</v>
      </c>
      <c r="BL189" s="18" t="s">
        <v>151</v>
      </c>
      <c r="BM189" s="224" t="s">
        <v>323</v>
      </c>
    </row>
    <row r="190" s="2" customFormat="1">
      <c r="A190" s="39"/>
      <c r="B190" s="40"/>
      <c r="C190" s="41"/>
      <c r="D190" s="226" t="s">
        <v>137</v>
      </c>
      <c r="E190" s="41"/>
      <c r="F190" s="227" t="s">
        <v>324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137</v>
      </c>
      <c r="AU190" s="18" t="s">
        <v>81</v>
      </c>
    </row>
    <row r="191" s="13" customFormat="1">
      <c r="A191" s="13"/>
      <c r="B191" s="237"/>
      <c r="C191" s="238"/>
      <c r="D191" s="231" t="s">
        <v>173</v>
      </c>
      <c r="E191" s="239" t="s">
        <v>19</v>
      </c>
      <c r="F191" s="240" t="s">
        <v>325</v>
      </c>
      <c r="G191" s="238"/>
      <c r="H191" s="241">
        <v>14.4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7" t="s">
        <v>173</v>
      </c>
      <c r="AU191" s="247" t="s">
        <v>81</v>
      </c>
      <c r="AV191" s="13" t="s">
        <v>81</v>
      </c>
      <c r="AW191" s="13" t="s">
        <v>33</v>
      </c>
      <c r="AX191" s="13" t="s">
        <v>72</v>
      </c>
      <c r="AY191" s="247" t="s">
        <v>127</v>
      </c>
    </row>
    <row r="192" s="13" customFormat="1">
      <c r="A192" s="13"/>
      <c r="B192" s="237"/>
      <c r="C192" s="238"/>
      <c r="D192" s="231" t="s">
        <v>173</v>
      </c>
      <c r="E192" s="239" t="s">
        <v>19</v>
      </c>
      <c r="F192" s="240" t="s">
        <v>326</v>
      </c>
      <c r="G192" s="238"/>
      <c r="H192" s="241">
        <v>1.55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7" t="s">
        <v>173</v>
      </c>
      <c r="AU192" s="247" t="s">
        <v>81</v>
      </c>
      <c r="AV192" s="13" t="s">
        <v>81</v>
      </c>
      <c r="AW192" s="13" t="s">
        <v>33</v>
      </c>
      <c r="AX192" s="13" t="s">
        <v>72</v>
      </c>
      <c r="AY192" s="247" t="s">
        <v>127</v>
      </c>
    </row>
    <row r="193" s="15" customFormat="1">
      <c r="A193" s="15"/>
      <c r="B193" s="260"/>
      <c r="C193" s="261"/>
      <c r="D193" s="231" t="s">
        <v>173</v>
      </c>
      <c r="E193" s="262" t="s">
        <v>19</v>
      </c>
      <c r="F193" s="263" t="s">
        <v>187</v>
      </c>
      <c r="G193" s="261"/>
      <c r="H193" s="264">
        <v>15.950000000000001</v>
      </c>
      <c r="I193" s="265"/>
      <c r="J193" s="261"/>
      <c r="K193" s="261"/>
      <c r="L193" s="266"/>
      <c r="M193" s="267"/>
      <c r="N193" s="268"/>
      <c r="O193" s="268"/>
      <c r="P193" s="268"/>
      <c r="Q193" s="268"/>
      <c r="R193" s="268"/>
      <c r="S193" s="268"/>
      <c r="T193" s="269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0" t="s">
        <v>173</v>
      </c>
      <c r="AU193" s="270" t="s">
        <v>81</v>
      </c>
      <c r="AV193" s="15" t="s">
        <v>151</v>
      </c>
      <c r="AW193" s="15" t="s">
        <v>33</v>
      </c>
      <c r="AX193" s="15" t="s">
        <v>79</v>
      </c>
      <c r="AY193" s="270" t="s">
        <v>127</v>
      </c>
    </row>
    <row r="194" s="2" customFormat="1" ht="37.8" customHeight="1">
      <c r="A194" s="39"/>
      <c r="B194" s="40"/>
      <c r="C194" s="213" t="s">
        <v>327</v>
      </c>
      <c r="D194" s="213" t="s">
        <v>130</v>
      </c>
      <c r="E194" s="214" t="s">
        <v>328</v>
      </c>
      <c r="F194" s="215" t="s">
        <v>329</v>
      </c>
      <c r="G194" s="216" t="s">
        <v>170</v>
      </c>
      <c r="H194" s="217">
        <v>57</v>
      </c>
      <c r="I194" s="218"/>
      <c r="J194" s="219">
        <f>ROUND(I194*H194,2)</f>
        <v>0</v>
      </c>
      <c r="K194" s="215" t="s">
        <v>134</v>
      </c>
      <c r="L194" s="45"/>
      <c r="M194" s="220" t="s">
        <v>19</v>
      </c>
      <c r="N194" s="221" t="s">
        <v>43</v>
      </c>
      <c r="O194" s="85"/>
      <c r="P194" s="222">
        <f>O194*H194</f>
        <v>0</v>
      </c>
      <c r="Q194" s="222">
        <v>0.17726</v>
      </c>
      <c r="R194" s="222">
        <f>Q194*H194</f>
        <v>10.103820000000001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151</v>
      </c>
      <c r="AT194" s="224" t="s">
        <v>130</v>
      </c>
      <c r="AU194" s="224" t="s">
        <v>81</v>
      </c>
      <c r="AY194" s="18" t="s">
        <v>127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79</v>
      </c>
      <c r="BK194" s="225">
        <f>ROUND(I194*H194,2)</f>
        <v>0</v>
      </c>
      <c r="BL194" s="18" t="s">
        <v>151</v>
      </c>
      <c r="BM194" s="224" t="s">
        <v>330</v>
      </c>
    </row>
    <row r="195" s="2" customFormat="1">
      <c r="A195" s="39"/>
      <c r="B195" s="40"/>
      <c r="C195" s="41"/>
      <c r="D195" s="226" t="s">
        <v>137</v>
      </c>
      <c r="E195" s="41"/>
      <c r="F195" s="227" t="s">
        <v>331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137</v>
      </c>
      <c r="AU195" s="18" t="s">
        <v>81</v>
      </c>
    </row>
    <row r="196" s="13" customFormat="1">
      <c r="A196" s="13"/>
      <c r="B196" s="237"/>
      <c r="C196" s="238"/>
      <c r="D196" s="231" t="s">
        <v>173</v>
      </c>
      <c r="E196" s="239" t="s">
        <v>19</v>
      </c>
      <c r="F196" s="240" t="s">
        <v>174</v>
      </c>
      <c r="G196" s="238"/>
      <c r="H196" s="241">
        <v>57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7" t="s">
        <v>173</v>
      </c>
      <c r="AU196" s="247" t="s">
        <v>81</v>
      </c>
      <c r="AV196" s="13" t="s">
        <v>81</v>
      </c>
      <c r="AW196" s="13" t="s">
        <v>33</v>
      </c>
      <c r="AX196" s="13" t="s">
        <v>79</v>
      </c>
      <c r="AY196" s="247" t="s">
        <v>127</v>
      </c>
    </row>
    <row r="197" s="2" customFormat="1" ht="24.15" customHeight="1">
      <c r="A197" s="39"/>
      <c r="B197" s="40"/>
      <c r="C197" s="213" t="s">
        <v>332</v>
      </c>
      <c r="D197" s="213" t="s">
        <v>130</v>
      </c>
      <c r="E197" s="214" t="s">
        <v>333</v>
      </c>
      <c r="F197" s="215" t="s">
        <v>334</v>
      </c>
      <c r="G197" s="216" t="s">
        <v>170</v>
      </c>
      <c r="H197" s="217">
        <v>2.25</v>
      </c>
      <c r="I197" s="218"/>
      <c r="J197" s="219">
        <f>ROUND(I197*H197,2)</f>
        <v>0</v>
      </c>
      <c r="K197" s="215" t="s">
        <v>134</v>
      </c>
      <c r="L197" s="45"/>
      <c r="M197" s="220" t="s">
        <v>19</v>
      </c>
      <c r="N197" s="221" t="s">
        <v>43</v>
      </c>
      <c r="O197" s="85"/>
      <c r="P197" s="222">
        <f>O197*H197</f>
        <v>0</v>
      </c>
      <c r="Q197" s="222">
        <v>0.46000000000000002</v>
      </c>
      <c r="R197" s="222">
        <f>Q197*H197</f>
        <v>1.0350000000000001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151</v>
      </c>
      <c r="AT197" s="224" t="s">
        <v>130</v>
      </c>
      <c r="AU197" s="224" t="s">
        <v>81</v>
      </c>
      <c r="AY197" s="18" t="s">
        <v>127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79</v>
      </c>
      <c r="BK197" s="225">
        <f>ROUND(I197*H197,2)</f>
        <v>0</v>
      </c>
      <c r="BL197" s="18" t="s">
        <v>151</v>
      </c>
      <c r="BM197" s="224" t="s">
        <v>335</v>
      </c>
    </row>
    <row r="198" s="2" customFormat="1">
      <c r="A198" s="39"/>
      <c r="B198" s="40"/>
      <c r="C198" s="41"/>
      <c r="D198" s="226" t="s">
        <v>137</v>
      </c>
      <c r="E198" s="41"/>
      <c r="F198" s="227" t="s">
        <v>336</v>
      </c>
      <c r="G198" s="41"/>
      <c r="H198" s="41"/>
      <c r="I198" s="228"/>
      <c r="J198" s="41"/>
      <c r="K198" s="41"/>
      <c r="L198" s="45"/>
      <c r="M198" s="229"/>
      <c r="N198" s="230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137</v>
      </c>
      <c r="AU198" s="18" t="s">
        <v>81</v>
      </c>
    </row>
    <row r="199" s="13" customFormat="1">
      <c r="A199" s="13"/>
      <c r="B199" s="237"/>
      <c r="C199" s="238"/>
      <c r="D199" s="231" t="s">
        <v>173</v>
      </c>
      <c r="E199" s="239" t="s">
        <v>19</v>
      </c>
      <c r="F199" s="240" t="s">
        <v>193</v>
      </c>
      <c r="G199" s="238"/>
      <c r="H199" s="241">
        <v>2.25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7" t="s">
        <v>173</v>
      </c>
      <c r="AU199" s="247" t="s">
        <v>81</v>
      </c>
      <c r="AV199" s="13" t="s">
        <v>81</v>
      </c>
      <c r="AW199" s="13" t="s">
        <v>33</v>
      </c>
      <c r="AX199" s="13" t="s">
        <v>79</v>
      </c>
      <c r="AY199" s="247" t="s">
        <v>127</v>
      </c>
    </row>
    <row r="200" s="2" customFormat="1" ht="24.15" customHeight="1">
      <c r="A200" s="39"/>
      <c r="B200" s="40"/>
      <c r="C200" s="213" t="s">
        <v>337</v>
      </c>
      <c r="D200" s="248" t="s">
        <v>130</v>
      </c>
      <c r="E200" s="214" t="s">
        <v>338</v>
      </c>
      <c r="F200" s="215" t="s">
        <v>339</v>
      </c>
      <c r="G200" s="216" t="s">
        <v>170</v>
      </c>
      <c r="H200" s="217">
        <v>21.199999999999999</v>
      </c>
      <c r="I200" s="218"/>
      <c r="J200" s="219">
        <f>ROUND(I200*H200,2)</f>
        <v>0</v>
      </c>
      <c r="K200" s="215" t="s">
        <v>134</v>
      </c>
      <c r="L200" s="45"/>
      <c r="M200" s="220" t="s">
        <v>19</v>
      </c>
      <c r="N200" s="221" t="s">
        <v>43</v>
      </c>
      <c r="O200" s="85"/>
      <c r="P200" s="222">
        <f>O200*H200</f>
        <v>0</v>
      </c>
      <c r="Q200" s="222">
        <v>0.26375999999999999</v>
      </c>
      <c r="R200" s="222">
        <f>Q200*H200</f>
        <v>5.5917119999999993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151</v>
      </c>
      <c r="AT200" s="224" t="s">
        <v>130</v>
      </c>
      <c r="AU200" s="224" t="s">
        <v>81</v>
      </c>
      <c r="AY200" s="18" t="s">
        <v>127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79</v>
      </c>
      <c r="BK200" s="225">
        <f>ROUND(I200*H200,2)</f>
        <v>0</v>
      </c>
      <c r="BL200" s="18" t="s">
        <v>151</v>
      </c>
      <c r="BM200" s="224" t="s">
        <v>340</v>
      </c>
    </row>
    <row r="201" s="2" customFormat="1">
      <c r="A201" s="39"/>
      <c r="B201" s="40"/>
      <c r="C201" s="41"/>
      <c r="D201" s="226" t="s">
        <v>137</v>
      </c>
      <c r="E201" s="41"/>
      <c r="F201" s="227" t="s">
        <v>341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137</v>
      </c>
      <c r="AU201" s="18" t="s">
        <v>81</v>
      </c>
    </row>
    <row r="202" s="13" customFormat="1">
      <c r="A202" s="13"/>
      <c r="B202" s="237"/>
      <c r="C202" s="238"/>
      <c r="D202" s="231" t="s">
        <v>173</v>
      </c>
      <c r="E202" s="239" t="s">
        <v>19</v>
      </c>
      <c r="F202" s="240" t="s">
        <v>192</v>
      </c>
      <c r="G202" s="238"/>
      <c r="H202" s="241">
        <v>18.949999999999999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7" t="s">
        <v>173</v>
      </c>
      <c r="AU202" s="247" t="s">
        <v>81</v>
      </c>
      <c r="AV202" s="13" t="s">
        <v>81</v>
      </c>
      <c r="AW202" s="13" t="s">
        <v>33</v>
      </c>
      <c r="AX202" s="13" t="s">
        <v>72</v>
      </c>
      <c r="AY202" s="247" t="s">
        <v>127</v>
      </c>
    </row>
    <row r="203" s="13" customFormat="1">
      <c r="A203" s="13"/>
      <c r="B203" s="237"/>
      <c r="C203" s="238"/>
      <c r="D203" s="231" t="s">
        <v>173</v>
      </c>
      <c r="E203" s="239" t="s">
        <v>19</v>
      </c>
      <c r="F203" s="240" t="s">
        <v>193</v>
      </c>
      <c r="G203" s="238"/>
      <c r="H203" s="241">
        <v>2.25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7" t="s">
        <v>173</v>
      </c>
      <c r="AU203" s="247" t="s">
        <v>81</v>
      </c>
      <c r="AV203" s="13" t="s">
        <v>81</v>
      </c>
      <c r="AW203" s="13" t="s">
        <v>33</v>
      </c>
      <c r="AX203" s="13" t="s">
        <v>72</v>
      </c>
      <c r="AY203" s="247" t="s">
        <v>127</v>
      </c>
    </row>
    <row r="204" s="15" customFormat="1">
      <c r="A204" s="15"/>
      <c r="B204" s="260"/>
      <c r="C204" s="261"/>
      <c r="D204" s="231" t="s">
        <v>173</v>
      </c>
      <c r="E204" s="262" t="s">
        <v>19</v>
      </c>
      <c r="F204" s="263" t="s">
        <v>187</v>
      </c>
      <c r="G204" s="261"/>
      <c r="H204" s="264">
        <v>21.199999999999999</v>
      </c>
      <c r="I204" s="265"/>
      <c r="J204" s="261"/>
      <c r="K204" s="261"/>
      <c r="L204" s="266"/>
      <c r="M204" s="267"/>
      <c r="N204" s="268"/>
      <c r="O204" s="268"/>
      <c r="P204" s="268"/>
      <c r="Q204" s="268"/>
      <c r="R204" s="268"/>
      <c r="S204" s="268"/>
      <c r="T204" s="269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0" t="s">
        <v>173</v>
      </c>
      <c r="AU204" s="270" t="s">
        <v>81</v>
      </c>
      <c r="AV204" s="15" t="s">
        <v>151</v>
      </c>
      <c r="AW204" s="15" t="s">
        <v>33</v>
      </c>
      <c r="AX204" s="15" t="s">
        <v>79</v>
      </c>
      <c r="AY204" s="270" t="s">
        <v>127</v>
      </c>
    </row>
    <row r="205" s="2" customFormat="1" ht="24.15" customHeight="1">
      <c r="A205" s="39"/>
      <c r="B205" s="40"/>
      <c r="C205" s="213" t="s">
        <v>342</v>
      </c>
      <c r="D205" s="248" t="s">
        <v>130</v>
      </c>
      <c r="E205" s="214" t="s">
        <v>343</v>
      </c>
      <c r="F205" s="215" t="s">
        <v>344</v>
      </c>
      <c r="G205" s="216" t="s">
        <v>170</v>
      </c>
      <c r="H205" s="217">
        <v>21.199999999999999</v>
      </c>
      <c r="I205" s="218"/>
      <c r="J205" s="219">
        <f>ROUND(I205*H205,2)</f>
        <v>0</v>
      </c>
      <c r="K205" s="215" t="s">
        <v>134</v>
      </c>
      <c r="L205" s="45"/>
      <c r="M205" s="220" t="s">
        <v>19</v>
      </c>
      <c r="N205" s="221" t="s">
        <v>43</v>
      </c>
      <c r="O205" s="85"/>
      <c r="P205" s="222">
        <f>O205*H205</f>
        <v>0</v>
      </c>
      <c r="Q205" s="222">
        <v>0.25008000000000002</v>
      </c>
      <c r="R205" s="222">
        <f>Q205*H205</f>
        <v>5.3016960000000006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151</v>
      </c>
      <c r="AT205" s="224" t="s">
        <v>130</v>
      </c>
      <c r="AU205" s="224" t="s">
        <v>81</v>
      </c>
      <c r="AY205" s="18" t="s">
        <v>127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79</v>
      </c>
      <c r="BK205" s="225">
        <f>ROUND(I205*H205,2)</f>
        <v>0</v>
      </c>
      <c r="BL205" s="18" t="s">
        <v>151</v>
      </c>
      <c r="BM205" s="224" t="s">
        <v>345</v>
      </c>
    </row>
    <row r="206" s="2" customFormat="1">
      <c r="A206" s="39"/>
      <c r="B206" s="40"/>
      <c r="C206" s="41"/>
      <c r="D206" s="226" t="s">
        <v>137</v>
      </c>
      <c r="E206" s="41"/>
      <c r="F206" s="227" t="s">
        <v>346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137</v>
      </c>
      <c r="AU206" s="18" t="s">
        <v>81</v>
      </c>
    </row>
    <row r="207" s="13" customFormat="1">
      <c r="A207" s="13"/>
      <c r="B207" s="237"/>
      <c r="C207" s="238"/>
      <c r="D207" s="231" t="s">
        <v>173</v>
      </c>
      <c r="E207" s="239" t="s">
        <v>19</v>
      </c>
      <c r="F207" s="240" t="s">
        <v>192</v>
      </c>
      <c r="G207" s="238"/>
      <c r="H207" s="241">
        <v>18.949999999999999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7" t="s">
        <v>173</v>
      </c>
      <c r="AU207" s="247" t="s">
        <v>81</v>
      </c>
      <c r="AV207" s="13" t="s">
        <v>81</v>
      </c>
      <c r="AW207" s="13" t="s">
        <v>33</v>
      </c>
      <c r="AX207" s="13" t="s">
        <v>72</v>
      </c>
      <c r="AY207" s="247" t="s">
        <v>127</v>
      </c>
    </row>
    <row r="208" s="13" customFormat="1">
      <c r="A208" s="13"/>
      <c r="B208" s="237"/>
      <c r="C208" s="238"/>
      <c r="D208" s="231" t="s">
        <v>173</v>
      </c>
      <c r="E208" s="239" t="s">
        <v>19</v>
      </c>
      <c r="F208" s="240" t="s">
        <v>193</v>
      </c>
      <c r="G208" s="238"/>
      <c r="H208" s="241">
        <v>2.25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7" t="s">
        <v>173</v>
      </c>
      <c r="AU208" s="247" t="s">
        <v>81</v>
      </c>
      <c r="AV208" s="13" t="s">
        <v>81</v>
      </c>
      <c r="AW208" s="13" t="s">
        <v>33</v>
      </c>
      <c r="AX208" s="13" t="s">
        <v>72</v>
      </c>
      <c r="AY208" s="247" t="s">
        <v>127</v>
      </c>
    </row>
    <row r="209" s="15" customFormat="1">
      <c r="A209" s="15"/>
      <c r="B209" s="260"/>
      <c r="C209" s="261"/>
      <c r="D209" s="231" t="s">
        <v>173</v>
      </c>
      <c r="E209" s="262" t="s">
        <v>19</v>
      </c>
      <c r="F209" s="263" t="s">
        <v>187</v>
      </c>
      <c r="G209" s="261"/>
      <c r="H209" s="264">
        <v>21.199999999999999</v>
      </c>
      <c r="I209" s="265"/>
      <c r="J209" s="261"/>
      <c r="K209" s="261"/>
      <c r="L209" s="266"/>
      <c r="M209" s="267"/>
      <c r="N209" s="268"/>
      <c r="O209" s="268"/>
      <c r="P209" s="268"/>
      <c r="Q209" s="268"/>
      <c r="R209" s="268"/>
      <c r="S209" s="268"/>
      <c r="T209" s="269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0" t="s">
        <v>173</v>
      </c>
      <c r="AU209" s="270" t="s">
        <v>81</v>
      </c>
      <c r="AV209" s="15" t="s">
        <v>151</v>
      </c>
      <c r="AW209" s="15" t="s">
        <v>33</v>
      </c>
      <c r="AX209" s="15" t="s">
        <v>79</v>
      </c>
      <c r="AY209" s="270" t="s">
        <v>127</v>
      </c>
    </row>
    <row r="210" s="2" customFormat="1" ht="24.15" customHeight="1">
      <c r="A210" s="39"/>
      <c r="B210" s="40"/>
      <c r="C210" s="213" t="s">
        <v>347</v>
      </c>
      <c r="D210" s="248" t="s">
        <v>130</v>
      </c>
      <c r="E210" s="214" t="s">
        <v>348</v>
      </c>
      <c r="F210" s="215" t="s">
        <v>349</v>
      </c>
      <c r="G210" s="216" t="s">
        <v>170</v>
      </c>
      <c r="H210" s="217">
        <v>21.199999999999999</v>
      </c>
      <c r="I210" s="218"/>
      <c r="J210" s="219">
        <f>ROUND(I210*H210,2)</f>
        <v>0</v>
      </c>
      <c r="K210" s="215" t="s">
        <v>134</v>
      </c>
      <c r="L210" s="45"/>
      <c r="M210" s="220" t="s">
        <v>19</v>
      </c>
      <c r="N210" s="221" t="s">
        <v>43</v>
      </c>
      <c r="O210" s="85"/>
      <c r="P210" s="222">
        <f>O210*H210</f>
        <v>0</v>
      </c>
      <c r="Q210" s="222">
        <v>0.20745</v>
      </c>
      <c r="R210" s="222">
        <f>Q210*H210</f>
        <v>4.3979400000000002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151</v>
      </c>
      <c r="AT210" s="224" t="s">
        <v>130</v>
      </c>
      <c r="AU210" s="224" t="s">
        <v>81</v>
      </c>
      <c r="AY210" s="18" t="s">
        <v>127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79</v>
      </c>
      <c r="BK210" s="225">
        <f>ROUND(I210*H210,2)</f>
        <v>0</v>
      </c>
      <c r="BL210" s="18" t="s">
        <v>151</v>
      </c>
      <c r="BM210" s="224" t="s">
        <v>350</v>
      </c>
    </row>
    <row r="211" s="2" customFormat="1">
      <c r="A211" s="39"/>
      <c r="B211" s="40"/>
      <c r="C211" s="41"/>
      <c r="D211" s="226" t="s">
        <v>137</v>
      </c>
      <c r="E211" s="41"/>
      <c r="F211" s="227" t="s">
        <v>351</v>
      </c>
      <c r="G211" s="41"/>
      <c r="H211" s="41"/>
      <c r="I211" s="228"/>
      <c r="J211" s="41"/>
      <c r="K211" s="41"/>
      <c r="L211" s="45"/>
      <c r="M211" s="229"/>
      <c r="N211" s="230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137</v>
      </c>
      <c r="AU211" s="18" t="s">
        <v>81</v>
      </c>
    </row>
    <row r="212" s="13" customFormat="1">
      <c r="A212" s="13"/>
      <c r="B212" s="237"/>
      <c r="C212" s="238"/>
      <c r="D212" s="231" t="s">
        <v>173</v>
      </c>
      <c r="E212" s="239" t="s">
        <v>19</v>
      </c>
      <c r="F212" s="240" t="s">
        <v>192</v>
      </c>
      <c r="G212" s="238"/>
      <c r="H212" s="241">
        <v>18.949999999999999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7" t="s">
        <v>173</v>
      </c>
      <c r="AU212" s="247" t="s">
        <v>81</v>
      </c>
      <c r="AV212" s="13" t="s">
        <v>81</v>
      </c>
      <c r="AW212" s="13" t="s">
        <v>33</v>
      </c>
      <c r="AX212" s="13" t="s">
        <v>72</v>
      </c>
      <c r="AY212" s="247" t="s">
        <v>127</v>
      </c>
    </row>
    <row r="213" s="13" customFormat="1">
      <c r="A213" s="13"/>
      <c r="B213" s="237"/>
      <c r="C213" s="238"/>
      <c r="D213" s="231" t="s">
        <v>173</v>
      </c>
      <c r="E213" s="239" t="s">
        <v>19</v>
      </c>
      <c r="F213" s="240" t="s">
        <v>193</v>
      </c>
      <c r="G213" s="238"/>
      <c r="H213" s="241">
        <v>2.25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7" t="s">
        <v>173</v>
      </c>
      <c r="AU213" s="247" t="s">
        <v>81</v>
      </c>
      <c r="AV213" s="13" t="s">
        <v>81</v>
      </c>
      <c r="AW213" s="13" t="s">
        <v>33</v>
      </c>
      <c r="AX213" s="13" t="s">
        <v>72</v>
      </c>
      <c r="AY213" s="247" t="s">
        <v>127</v>
      </c>
    </row>
    <row r="214" s="15" customFormat="1">
      <c r="A214" s="15"/>
      <c r="B214" s="260"/>
      <c r="C214" s="261"/>
      <c r="D214" s="231" t="s">
        <v>173</v>
      </c>
      <c r="E214" s="262" t="s">
        <v>19</v>
      </c>
      <c r="F214" s="263" t="s">
        <v>187</v>
      </c>
      <c r="G214" s="261"/>
      <c r="H214" s="264">
        <v>21.199999999999999</v>
      </c>
      <c r="I214" s="265"/>
      <c r="J214" s="261"/>
      <c r="K214" s="261"/>
      <c r="L214" s="266"/>
      <c r="M214" s="267"/>
      <c r="N214" s="268"/>
      <c r="O214" s="268"/>
      <c r="P214" s="268"/>
      <c r="Q214" s="268"/>
      <c r="R214" s="268"/>
      <c r="S214" s="268"/>
      <c r="T214" s="269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0" t="s">
        <v>173</v>
      </c>
      <c r="AU214" s="270" t="s">
        <v>81</v>
      </c>
      <c r="AV214" s="15" t="s">
        <v>151</v>
      </c>
      <c r="AW214" s="15" t="s">
        <v>33</v>
      </c>
      <c r="AX214" s="15" t="s">
        <v>79</v>
      </c>
      <c r="AY214" s="270" t="s">
        <v>127</v>
      </c>
    </row>
    <row r="215" s="2" customFormat="1" ht="33" customHeight="1">
      <c r="A215" s="39"/>
      <c r="B215" s="40"/>
      <c r="C215" s="213" t="s">
        <v>352</v>
      </c>
      <c r="D215" s="213" t="s">
        <v>130</v>
      </c>
      <c r="E215" s="214" t="s">
        <v>353</v>
      </c>
      <c r="F215" s="215" t="s">
        <v>354</v>
      </c>
      <c r="G215" s="216" t="s">
        <v>170</v>
      </c>
      <c r="H215" s="217">
        <v>14.4</v>
      </c>
      <c r="I215" s="218"/>
      <c r="J215" s="219">
        <f>ROUND(I215*H215,2)</f>
        <v>0</v>
      </c>
      <c r="K215" s="215" t="s">
        <v>134</v>
      </c>
      <c r="L215" s="45"/>
      <c r="M215" s="220" t="s">
        <v>19</v>
      </c>
      <c r="N215" s="221" t="s">
        <v>43</v>
      </c>
      <c r="O215" s="85"/>
      <c r="P215" s="222">
        <f>O215*H215</f>
        <v>0</v>
      </c>
      <c r="Q215" s="222">
        <v>0.1837</v>
      </c>
      <c r="R215" s="222">
        <f>Q215*H215</f>
        <v>2.6452800000000001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151</v>
      </c>
      <c r="AT215" s="224" t="s">
        <v>130</v>
      </c>
      <c r="AU215" s="224" t="s">
        <v>81</v>
      </c>
      <c r="AY215" s="18" t="s">
        <v>127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79</v>
      </c>
      <c r="BK215" s="225">
        <f>ROUND(I215*H215,2)</f>
        <v>0</v>
      </c>
      <c r="BL215" s="18" t="s">
        <v>151</v>
      </c>
      <c r="BM215" s="224" t="s">
        <v>355</v>
      </c>
    </row>
    <row r="216" s="2" customFormat="1">
      <c r="A216" s="39"/>
      <c r="B216" s="40"/>
      <c r="C216" s="41"/>
      <c r="D216" s="226" t="s">
        <v>137</v>
      </c>
      <c r="E216" s="41"/>
      <c r="F216" s="227" t="s">
        <v>356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137</v>
      </c>
      <c r="AU216" s="18" t="s">
        <v>81</v>
      </c>
    </row>
    <row r="217" s="13" customFormat="1">
      <c r="A217" s="13"/>
      <c r="B217" s="237"/>
      <c r="C217" s="238"/>
      <c r="D217" s="231" t="s">
        <v>173</v>
      </c>
      <c r="E217" s="239" t="s">
        <v>19</v>
      </c>
      <c r="F217" s="240" t="s">
        <v>357</v>
      </c>
      <c r="G217" s="238"/>
      <c r="H217" s="241">
        <v>15.4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7" t="s">
        <v>173</v>
      </c>
      <c r="AU217" s="247" t="s">
        <v>81</v>
      </c>
      <c r="AV217" s="13" t="s">
        <v>81</v>
      </c>
      <c r="AW217" s="13" t="s">
        <v>33</v>
      </c>
      <c r="AX217" s="13" t="s">
        <v>72</v>
      </c>
      <c r="AY217" s="247" t="s">
        <v>127</v>
      </c>
    </row>
    <row r="218" s="13" customFormat="1">
      <c r="A218" s="13"/>
      <c r="B218" s="237"/>
      <c r="C218" s="238"/>
      <c r="D218" s="231" t="s">
        <v>173</v>
      </c>
      <c r="E218" s="239" t="s">
        <v>19</v>
      </c>
      <c r="F218" s="240" t="s">
        <v>358</v>
      </c>
      <c r="G218" s="238"/>
      <c r="H218" s="241">
        <v>-1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7" t="s">
        <v>173</v>
      </c>
      <c r="AU218" s="247" t="s">
        <v>81</v>
      </c>
      <c r="AV218" s="13" t="s">
        <v>81</v>
      </c>
      <c r="AW218" s="13" t="s">
        <v>33</v>
      </c>
      <c r="AX218" s="13" t="s">
        <v>72</v>
      </c>
      <c r="AY218" s="247" t="s">
        <v>127</v>
      </c>
    </row>
    <row r="219" s="15" customFormat="1">
      <c r="A219" s="15"/>
      <c r="B219" s="260"/>
      <c r="C219" s="261"/>
      <c r="D219" s="231" t="s">
        <v>173</v>
      </c>
      <c r="E219" s="262" t="s">
        <v>19</v>
      </c>
      <c r="F219" s="263" t="s">
        <v>187</v>
      </c>
      <c r="G219" s="261"/>
      <c r="H219" s="264">
        <v>14.4</v>
      </c>
      <c r="I219" s="265"/>
      <c r="J219" s="261"/>
      <c r="K219" s="261"/>
      <c r="L219" s="266"/>
      <c r="M219" s="267"/>
      <c r="N219" s="268"/>
      <c r="O219" s="268"/>
      <c r="P219" s="268"/>
      <c r="Q219" s="268"/>
      <c r="R219" s="268"/>
      <c r="S219" s="268"/>
      <c r="T219" s="269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0" t="s">
        <v>173</v>
      </c>
      <c r="AU219" s="270" t="s">
        <v>81</v>
      </c>
      <c r="AV219" s="15" t="s">
        <v>151</v>
      </c>
      <c r="AW219" s="15" t="s">
        <v>33</v>
      </c>
      <c r="AX219" s="15" t="s">
        <v>79</v>
      </c>
      <c r="AY219" s="270" t="s">
        <v>127</v>
      </c>
    </row>
    <row r="220" s="2" customFormat="1" ht="16.5" customHeight="1">
      <c r="A220" s="39"/>
      <c r="B220" s="40"/>
      <c r="C220" s="271" t="s">
        <v>359</v>
      </c>
      <c r="D220" s="271" t="s">
        <v>252</v>
      </c>
      <c r="E220" s="272" t="s">
        <v>360</v>
      </c>
      <c r="F220" s="273" t="s">
        <v>361</v>
      </c>
      <c r="G220" s="274" t="s">
        <v>170</v>
      </c>
      <c r="H220" s="275">
        <v>14.544000000000001</v>
      </c>
      <c r="I220" s="276"/>
      <c r="J220" s="277">
        <f>ROUND(I220*H220,2)</f>
        <v>0</v>
      </c>
      <c r="K220" s="273" t="s">
        <v>134</v>
      </c>
      <c r="L220" s="278"/>
      <c r="M220" s="279" t="s">
        <v>19</v>
      </c>
      <c r="N220" s="280" t="s">
        <v>43</v>
      </c>
      <c r="O220" s="85"/>
      <c r="P220" s="222">
        <f>O220*H220</f>
        <v>0</v>
      </c>
      <c r="Q220" s="222">
        <v>0.222</v>
      </c>
      <c r="R220" s="222">
        <f>Q220*H220</f>
        <v>3.2287680000000001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211</v>
      </c>
      <c r="AT220" s="224" t="s">
        <v>252</v>
      </c>
      <c r="AU220" s="224" t="s">
        <v>81</v>
      </c>
      <c r="AY220" s="18" t="s">
        <v>127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79</v>
      </c>
      <c r="BK220" s="225">
        <f>ROUND(I220*H220,2)</f>
        <v>0</v>
      </c>
      <c r="BL220" s="18" t="s">
        <v>151</v>
      </c>
      <c r="BM220" s="224" t="s">
        <v>362</v>
      </c>
    </row>
    <row r="221" s="13" customFormat="1">
      <c r="A221" s="13"/>
      <c r="B221" s="237"/>
      <c r="C221" s="238"/>
      <c r="D221" s="231" t="s">
        <v>173</v>
      </c>
      <c r="E221" s="239" t="s">
        <v>19</v>
      </c>
      <c r="F221" s="240" t="s">
        <v>363</v>
      </c>
      <c r="G221" s="238"/>
      <c r="H221" s="241">
        <v>14.544000000000001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7" t="s">
        <v>173</v>
      </c>
      <c r="AU221" s="247" t="s">
        <v>81</v>
      </c>
      <c r="AV221" s="13" t="s">
        <v>81</v>
      </c>
      <c r="AW221" s="13" t="s">
        <v>33</v>
      </c>
      <c r="AX221" s="13" t="s">
        <v>79</v>
      </c>
      <c r="AY221" s="247" t="s">
        <v>127</v>
      </c>
    </row>
    <row r="222" s="2" customFormat="1" ht="33" customHeight="1">
      <c r="A222" s="39"/>
      <c r="B222" s="40"/>
      <c r="C222" s="213" t="s">
        <v>364</v>
      </c>
      <c r="D222" s="213" t="s">
        <v>130</v>
      </c>
      <c r="E222" s="214" t="s">
        <v>365</v>
      </c>
      <c r="F222" s="215" t="s">
        <v>366</v>
      </c>
      <c r="G222" s="216" t="s">
        <v>170</v>
      </c>
      <c r="H222" s="217">
        <v>158.77500000000001</v>
      </c>
      <c r="I222" s="218"/>
      <c r="J222" s="219">
        <f>ROUND(I222*H222,2)</f>
        <v>0</v>
      </c>
      <c r="K222" s="215" t="s">
        <v>134</v>
      </c>
      <c r="L222" s="45"/>
      <c r="M222" s="220" t="s">
        <v>19</v>
      </c>
      <c r="N222" s="221" t="s">
        <v>43</v>
      </c>
      <c r="O222" s="85"/>
      <c r="P222" s="222">
        <f>O222*H222</f>
        <v>0</v>
      </c>
      <c r="Q222" s="222">
        <v>0.16703000000000001</v>
      </c>
      <c r="R222" s="222">
        <f>Q222*H222</f>
        <v>26.520188250000004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151</v>
      </c>
      <c r="AT222" s="224" t="s">
        <v>130</v>
      </c>
      <c r="AU222" s="224" t="s">
        <v>81</v>
      </c>
      <c r="AY222" s="18" t="s">
        <v>127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79</v>
      </c>
      <c r="BK222" s="225">
        <f>ROUND(I222*H222,2)</f>
        <v>0</v>
      </c>
      <c r="BL222" s="18" t="s">
        <v>151</v>
      </c>
      <c r="BM222" s="224" t="s">
        <v>367</v>
      </c>
    </row>
    <row r="223" s="2" customFormat="1">
      <c r="A223" s="39"/>
      <c r="B223" s="40"/>
      <c r="C223" s="41"/>
      <c r="D223" s="226" t="s">
        <v>137</v>
      </c>
      <c r="E223" s="41"/>
      <c r="F223" s="227" t="s">
        <v>368</v>
      </c>
      <c r="G223" s="41"/>
      <c r="H223" s="41"/>
      <c r="I223" s="228"/>
      <c r="J223" s="41"/>
      <c r="K223" s="41"/>
      <c r="L223" s="45"/>
      <c r="M223" s="229"/>
      <c r="N223" s="230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137</v>
      </c>
      <c r="AU223" s="18" t="s">
        <v>81</v>
      </c>
    </row>
    <row r="224" s="13" customFormat="1">
      <c r="A224" s="13"/>
      <c r="B224" s="237"/>
      <c r="C224" s="238"/>
      <c r="D224" s="231" t="s">
        <v>173</v>
      </c>
      <c r="E224" s="239" t="s">
        <v>19</v>
      </c>
      <c r="F224" s="240" t="s">
        <v>369</v>
      </c>
      <c r="G224" s="238"/>
      <c r="H224" s="241">
        <v>115.25</v>
      </c>
      <c r="I224" s="242"/>
      <c r="J224" s="238"/>
      <c r="K224" s="238"/>
      <c r="L224" s="243"/>
      <c r="M224" s="244"/>
      <c r="N224" s="245"/>
      <c r="O224" s="245"/>
      <c r="P224" s="245"/>
      <c r="Q224" s="245"/>
      <c r="R224" s="245"/>
      <c r="S224" s="245"/>
      <c r="T224" s="24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7" t="s">
        <v>173</v>
      </c>
      <c r="AU224" s="247" t="s">
        <v>81</v>
      </c>
      <c r="AV224" s="13" t="s">
        <v>81</v>
      </c>
      <c r="AW224" s="13" t="s">
        <v>33</v>
      </c>
      <c r="AX224" s="13" t="s">
        <v>72</v>
      </c>
      <c r="AY224" s="247" t="s">
        <v>127</v>
      </c>
    </row>
    <row r="225" s="13" customFormat="1">
      <c r="A225" s="13"/>
      <c r="B225" s="237"/>
      <c r="C225" s="238"/>
      <c r="D225" s="231" t="s">
        <v>173</v>
      </c>
      <c r="E225" s="239" t="s">
        <v>19</v>
      </c>
      <c r="F225" s="240" t="s">
        <v>370</v>
      </c>
      <c r="G225" s="238"/>
      <c r="H225" s="241">
        <v>52.850000000000001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7" t="s">
        <v>173</v>
      </c>
      <c r="AU225" s="247" t="s">
        <v>81</v>
      </c>
      <c r="AV225" s="13" t="s">
        <v>81</v>
      </c>
      <c r="AW225" s="13" t="s">
        <v>33</v>
      </c>
      <c r="AX225" s="13" t="s">
        <v>72</v>
      </c>
      <c r="AY225" s="247" t="s">
        <v>127</v>
      </c>
    </row>
    <row r="226" s="13" customFormat="1">
      <c r="A226" s="13"/>
      <c r="B226" s="237"/>
      <c r="C226" s="238"/>
      <c r="D226" s="231" t="s">
        <v>173</v>
      </c>
      <c r="E226" s="239" t="s">
        <v>19</v>
      </c>
      <c r="F226" s="240" t="s">
        <v>371</v>
      </c>
      <c r="G226" s="238"/>
      <c r="H226" s="241">
        <v>-9.3249999999999993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7" t="s">
        <v>173</v>
      </c>
      <c r="AU226" s="247" t="s">
        <v>81</v>
      </c>
      <c r="AV226" s="13" t="s">
        <v>81</v>
      </c>
      <c r="AW226" s="13" t="s">
        <v>33</v>
      </c>
      <c r="AX226" s="13" t="s">
        <v>72</v>
      </c>
      <c r="AY226" s="247" t="s">
        <v>127</v>
      </c>
    </row>
    <row r="227" s="15" customFormat="1">
      <c r="A227" s="15"/>
      <c r="B227" s="260"/>
      <c r="C227" s="261"/>
      <c r="D227" s="231" t="s">
        <v>173</v>
      </c>
      <c r="E227" s="262" t="s">
        <v>19</v>
      </c>
      <c r="F227" s="263" t="s">
        <v>372</v>
      </c>
      <c r="G227" s="261"/>
      <c r="H227" s="264">
        <v>158.77500000000001</v>
      </c>
      <c r="I227" s="265"/>
      <c r="J227" s="261"/>
      <c r="K227" s="261"/>
      <c r="L227" s="266"/>
      <c r="M227" s="267"/>
      <c r="N227" s="268"/>
      <c r="O227" s="268"/>
      <c r="P227" s="268"/>
      <c r="Q227" s="268"/>
      <c r="R227" s="268"/>
      <c r="S227" s="268"/>
      <c r="T227" s="269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0" t="s">
        <v>173</v>
      </c>
      <c r="AU227" s="270" t="s">
        <v>81</v>
      </c>
      <c r="AV227" s="15" t="s">
        <v>151</v>
      </c>
      <c r="AW227" s="15" t="s">
        <v>33</v>
      </c>
      <c r="AX227" s="15" t="s">
        <v>79</v>
      </c>
      <c r="AY227" s="270" t="s">
        <v>127</v>
      </c>
    </row>
    <row r="228" s="2" customFormat="1" ht="16.5" customHeight="1">
      <c r="A228" s="39"/>
      <c r="B228" s="40"/>
      <c r="C228" s="271" t="s">
        <v>373</v>
      </c>
      <c r="D228" s="271" t="s">
        <v>252</v>
      </c>
      <c r="E228" s="272" t="s">
        <v>374</v>
      </c>
      <c r="F228" s="273" t="s">
        <v>375</v>
      </c>
      <c r="G228" s="274" t="s">
        <v>170</v>
      </c>
      <c r="H228" s="275">
        <v>161.95099999999999</v>
      </c>
      <c r="I228" s="276"/>
      <c r="J228" s="277">
        <f>ROUND(I228*H228,2)</f>
        <v>0</v>
      </c>
      <c r="K228" s="273" t="s">
        <v>134</v>
      </c>
      <c r="L228" s="278"/>
      <c r="M228" s="279" t="s">
        <v>19</v>
      </c>
      <c r="N228" s="280" t="s">
        <v>43</v>
      </c>
      <c r="O228" s="85"/>
      <c r="P228" s="222">
        <f>O228*H228</f>
        <v>0</v>
      </c>
      <c r="Q228" s="222">
        <v>0.11799999999999999</v>
      </c>
      <c r="R228" s="222">
        <f>Q228*H228</f>
        <v>19.110218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211</v>
      </c>
      <c r="AT228" s="224" t="s">
        <v>252</v>
      </c>
      <c r="AU228" s="224" t="s">
        <v>81</v>
      </c>
      <c r="AY228" s="18" t="s">
        <v>127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79</v>
      </c>
      <c r="BK228" s="225">
        <f>ROUND(I228*H228,2)</f>
        <v>0</v>
      </c>
      <c r="BL228" s="18" t="s">
        <v>151</v>
      </c>
      <c r="BM228" s="224" t="s">
        <v>376</v>
      </c>
    </row>
    <row r="229" s="13" customFormat="1">
      <c r="A229" s="13"/>
      <c r="B229" s="237"/>
      <c r="C229" s="238"/>
      <c r="D229" s="231" t="s">
        <v>173</v>
      </c>
      <c r="E229" s="239" t="s">
        <v>19</v>
      </c>
      <c r="F229" s="240" t="s">
        <v>377</v>
      </c>
      <c r="G229" s="238"/>
      <c r="H229" s="241">
        <v>161.95099999999999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7" t="s">
        <v>173</v>
      </c>
      <c r="AU229" s="247" t="s">
        <v>81</v>
      </c>
      <c r="AV229" s="13" t="s">
        <v>81</v>
      </c>
      <c r="AW229" s="13" t="s">
        <v>33</v>
      </c>
      <c r="AX229" s="13" t="s">
        <v>79</v>
      </c>
      <c r="AY229" s="247" t="s">
        <v>127</v>
      </c>
    </row>
    <row r="230" s="2" customFormat="1" ht="37.8" customHeight="1">
      <c r="A230" s="39"/>
      <c r="B230" s="40"/>
      <c r="C230" s="213" t="s">
        <v>378</v>
      </c>
      <c r="D230" s="213" t="s">
        <v>130</v>
      </c>
      <c r="E230" s="214" t="s">
        <v>379</v>
      </c>
      <c r="F230" s="215" t="s">
        <v>380</v>
      </c>
      <c r="G230" s="216" t="s">
        <v>170</v>
      </c>
      <c r="H230" s="217">
        <v>48.5</v>
      </c>
      <c r="I230" s="218"/>
      <c r="J230" s="219">
        <f>ROUND(I230*H230,2)</f>
        <v>0</v>
      </c>
      <c r="K230" s="215" t="s">
        <v>134</v>
      </c>
      <c r="L230" s="45"/>
      <c r="M230" s="220" t="s">
        <v>19</v>
      </c>
      <c r="N230" s="221" t="s">
        <v>43</v>
      </c>
      <c r="O230" s="85"/>
      <c r="P230" s="222">
        <f>O230*H230</f>
        <v>0</v>
      </c>
      <c r="Q230" s="222">
        <v>0.089219999999999994</v>
      </c>
      <c r="R230" s="222">
        <f>Q230*H230</f>
        <v>4.3271699999999997</v>
      </c>
      <c r="S230" s="222">
        <v>0</v>
      </c>
      <c r="T230" s="22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4" t="s">
        <v>151</v>
      </c>
      <c r="AT230" s="224" t="s">
        <v>130</v>
      </c>
      <c r="AU230" s="224" t="s">
        <v>81</v>
      </c>
      <c r="AY230" s="18" t="s">
        <v>127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79</v>
      </c>
      <c r="BK230" s="225">
        <f>ROUND(I230*H230,2)</f>
        <v>0</v>
      </c>
      <c r="BL230" s="18" t="s">
        <v>151</v>
      </c>
      <c r="BM230" s="224" t="s">
        <v>381</v>
      </c>
    </row>
    <row r="231" s="2" customFormat="1">
      <c r="A231" s="39"/>
      <c r="B231" s="40"/>
      <c r="C231" s="41"/>
      <c r="D231" s="226" t="s">
        <v>137</v>
      </c>
      <c r="E231" s="41"/>
      <c r="F231" s="227" t="s">
        <v>382</v>
      </c>
      <c r="G231" s="41"/>
      <c r="H231" s="41"/>
      <c r="I231" s="228"/>
      <c r="J231" s="41"/>
      <c r="K231" s="41"/>
      <c r="L231" s="45"/>
      <c r="M231" s="229"/>
      <c r="N231" s="230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137</v>
      </c>
      <c r="AU231" s="18" t="s">
        <v>81</v>
      </c>
    </row>
    <row r="232" s="13" customFormat="1">
      <c r="A232" s="13"/>
      <c r="B232" s="237"/>
      <c r="C232" s="238"/>
      <c r="D232" s="231" t="s">
        <v>173</v>
      </c>
      <c r="E232" s="239" t="s">
        <v>19</v>
      </c>
      <c r="F232" s="240" t="s">
        <v>383</v>
      </c>
      <c r="G232" s="238"/>
      <c r="H232" s="241">
        <v>18.699999999999999</v>
      </c>
      <c r="I232" s="242"/>
      <c r="J232" s="238"/>
      <c r="K232" s="238"/>
      <c r="L232" s="243"/>
      <c r="M232" s="244"/>
      <c r="N232" s="245"/>
      <c r="O232" s="245"/>
      <c r="P232" s="245"/>
      <c r="Q232" s="245"/>
      <c r="R232" s="245"/>
      <c r="S232" s="245"/>
      <c r="T232" s="24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7" t="s">
        <v>173</v>
      </c>
      <c r="AU232" s="247" t="s">
        <v>81</v>
      </c>
      <c r="AV232" s="13" t="s">
        <v>81</v>
      </c>
      <c r="AW232" s="13" t="s">
        <v>33</v>
      </c>
      <c r="AX232" s="13" t="s">
        <v>72</v>
      </c>
      <c r="AY232" s="247" t="s">
        <v>127</v>
      </c>
    </row>
    <row r="233" s="13" customFormat="1">
      <c r="A233" s="13"/>
      <c r="B233" s="237"/>
      <c r="C233" s="238"/>
      <c r="D233" s="231" t="s">
        <v>173</v>
      </c>
      <c r="E233" s="239" t="s">
        <v>19</v>
      </c>
      <c r="F233" s="240" t="s">
        <v>384</v>
      </c>
      <c r="G233" s="238"/>
      <c r="H233" s="241">
        <v>29.800000000000001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7" t="s">
        <v>173</v>
      </c>
      <c r="AU233" s="247" t="s">
        <v>81</v>
      </c>
      <c r="AV233" s="13" t="s">
        <v>81</v>
      </c>
      <c r="AW233" s="13" t="s">
        <v>33</v>
      </c>
      <c r="AX233" s="13" t="s">
        <v>72</v>
      </c>
      <c r="AY233" s="247" t="s">
        <v>127</v>
      </c>
    </row>
    <row r="234" s="15" customFormat="1">
      <c r="A234" s="15"/>
      <c r="B234" s="260"/>
      <c r="C234" s="261"/>
      <c r="D234" s="231" t="s">
        <v>173</v>
      </c>
      <c r="E234" s="262" t="s">
        <v>19</v>
      </c>
      <c r="F234" s="263" t="s">
        <v>385</v>
      </c>
      <c r="G234" s="261"/>
      <c r="H234" s="264">
        <v>48.5</v>
      </c>
      <c r="I234" s="265"/>
      <c r="J234" s="261"/>
      <c r="K234" s="261"/>
      <c r="L234" s="266"/>
      <c r="M234" s="267"/>
      <c r="N234" s="268"/>
      <c r="O234" s="268"/>
      <c r="P234" s="268"/>
      <c r="Q234" s="268"/>
      <c r="R234" s="268"/>
      <c r="S234" s="268"/>
      <c r="T234" s="269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70" t="s">
        <v>173</v>
      </c>
      <c r="AU234" s="270" t="s">
        <v>81</v>
      </c>
      <c r="AV234" s="15" t="s">
        <v>151</v>
      </c>
      <c r="AW234" s="15" t="s">
        <v>33</v>
      </c>
      <c r="AX234" s="15" t="s">
        <v>79</v>
      </c>
      <c r="AY234" s="270" t="s">
        <v>127</v>
      </c>
    </row>
    <row r="235" s="2" customFormat="1" ht="16.5" customHeight="1">
      <c r="A235" s="39"/>
      <c r="B235" s="40"/>
      <c r="C235" s="271" t="s">
        <v>386</v>
      </c>
      <c r="D235" s="271" t="s">
        <v>252</v>
      </c>
      <c r="E235" s="272" t="s">
        <v>387</v>
      </c>
      <c r="F235" s="273" t="s">
        <v>388</v>
      </c>
      <c r="G235" s="274" t="s">
        <v>170</v>
      </c>
      <c r="H235" s="275">
        <v>19.260999999999999</v>
      </c>
      <c r="I235" s="276"/>
      <c r="J235" s="277">
        <f>ROUND(I235*H235,2)</f>
        <v>0</v>
      </c>
      <c r="K235" s="273" t="s">
        <v>134</v>
      </c>
      <c r="L235" s="278"/>
      <c r="M235" s="279" t="s">
        <v>19</v>
      </c>
      <c r="N235" s="280" t="s">
        <v>43</v>
      </c>
      <c r="O235" s="85"/>
      <c r="P235" s="222">
        <f>O235*H235</f>
        <v>0</v>
      </c>
      <c r="Q235" s="222">
        <v>0.13100000000000001</v>
      </c>
      <c r="R235" s="222">
        <f>Q235*H235</f>
        <v>2.5231910000000002</v>
      </c>
      <c r="S235" s="222">
        <v>0</v>
      </c>
      <c r="T235" s="223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4" t="s">
        <v>211</v>
      </c>
      <c r="AT235" s="224" t="s">
        <v>252</v>
      </c>
      <c r="AU235" s="224" t="s">
        <v>81</v>
      </c>
      <c r="AY235" s="18" t="s">
        <v>127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8" t="s">
        <v>79</v>
      </c>
      <c r="BK235" s="225">
        <f>ROUND(I235*H235,2)</f>
        <v>0</v>
      </c>
      <c r="BL235" s="18" t="s">
        <v>151</v>
      </c>
      <c r="BM235" s="224" t="s">
        <v>389</v>
      </c>
    </row>
    <row r="236" s="13" customFormat="1">
      <c r="A236" s="13"/>
      <c r="B236" s="237"/>
      <c r="C236" s="238"/>
      <c r="D236" s="231" t="s">
        <v>173</v>
      </c>
      <c r="E236" s="239" t="s">
        <v>19</v>
      </c>
      <c r="F236" s="240" t="s">
        <v>383</v>
      </c>
      <c r="G236" s="238"/>
      <c r="H236" s="241">
        <v>18.699999999999999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7" t="s">
        <v>173</v>
      </c>
      <c r="AU236" s="247" t="s">
        <v>81</v>
      </c>
      <c r="AV236" s="13" t="s">
        <v>81</v>
      </c>
      <c r="AW236" s="13" t="s">
        <v>33</v>
      </c>
      <c r="AX236" s="13" t="s">
        <v>72</v>
      </c>
      <c r="AY236" s="247" t="s">
        <v>127</v>
      </c>
    </row>
    <row r="237" s="13" customFormat="1">
      <c r="A237" s="13"/>
      <c r="B237" s="237"/>
      <c r="C237" s="238"/>
      <c r="D237" s="231" t="s">
        <v>173</v>
      </c>
      <c r="E237" s="239" t="s">
        <v>19</v>
      </c>
      <c r="F237" s="240" t="s">
        <v>390</v>
      </c>
      <c r="G237" s="238"/>
      <c r="H237" s="241">
        <v>19.260999999999999</v>
      </c>
      <c r="I237" s="242"/>
      <c r="J237" s="238"/>
      <c r="K237" s="238"/>
      <c r="L237" s="243"/>
      <c r="M237" s="244"/>
      <c r="N237" s="245"/>
      <c r="O237" s="245"/>
      <c r="P237" s="245"/>
      <c r="Q237" s="245"/>
      <c r="R237" s="245"/>
      <c r="S237" s="245"/>
      <c r="T237" s="24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7" t="s">
        <v>173</v>
      </c>
      <c r="AU237" s="247" t="s">
        <v>81</v>
      </c>
      <c r="AV237" s="13" t="s">
        <v>81</v>
      </c>
      <c r="AW237" s="13" t="s">
        <v>33</v>
      </c>
      <c r="AX237" s="13" t="s">
        <v>79</v>
      </c>
      <c r="AY237" s="247" t="s">
        <v>127</v>
      </c>
    </row>
    <row r="238" s="2" customFormat="1" ht="16.5" customHeight="1">
      <c r="A238" s="39"/>
      <c r="B238" s="40"/>
      <c r="C238" s="271" t="s">
        <v>391</v>
      </c>
      <c r="D238" s="271" t="s">
        <v>252</v>
      </c>
      <c r="E238" s="272" t="s">
        <v>392</v>
      </c>
      <c r="F238" s="273" t="s">
        <v>393</v>
      </c>
      <c r="G238" s="274" t="s">
        <v>170</v>
      </c>
      <c r="H238" s="275">
        <v>30.693999999999999</v>
      </c>
      <c r="I238" s="276"/>
      <c r="J238" s="277">
        <f>ROUND(I238*H238,2)</f>
        <v>0</v>
      </c>
      <c r="K238" s="273" t="s">
        <v>134</v>
      </c>
      <c r="L238" s="278"/>
      <c r="M238" s="279" t="s">
        <v>19</v>
      </c>
      <c r="N238" s="280" t="s">
        <v>43</v>
      </c>
      <c r="O238" s="85"/>
      <c r="P238" s="222">
        <f>O238*H238</f>
        <v>0</v>
      </c>
      <c r="Q238" s="222">
        <v>0.13100000000000001</v>
      </c>
      <c r="R238" s="222">
        <f>Q238*H238</f>
        <v>4.0209140000000003</v>
      </c>
      <c r="S238" s="222">
        <v>0</v>
      </c>
      <c r="T238" s="223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4" t="s">
        <v>211</v>
      </c>
      <c r="AT238" s="224" t="s">
        <v>252</v>
      </c>
      <c r="AU238" s="224" t="s">
        <v>81</v>
      </c>
      <c r="AY238" s="18" t="s">
        <v>127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8" t="s">
        <v>79</v>
      </c>
      <c r="BK238" s="225">
        <f>ROUND(I238*H238,2)</f>
        <v>0</v>
      </c>
      <c r="BL238" s="18" t="s">
        <v>151</v>
      </c>
      <c r="BM238" s="224" t="s">
        <v>394</v>
      </c>
    </row>
    <row r="239" s="13" customFormat="1">
      <c r="A239" s="13"/>
      <c r="B239" s="237"/>
      <c r="C239" s="238"/>
      <c r="D239" s="231" t="s">
        <v>173</v>
      </c>
      <c r="E239" s="239" t="s">
        <v>19</v>
      </c>
      <c r="F239" s="240" t="s">
        <v>384</v>
      </c>
      <c r="G239" s="238"/>
      <c r="H239" s="241">
        <v>29.800000000000001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7" t="s">
        <v>173</v>
      </c>
      <c r="AU239" s="247" t="s">
        <v>81</v>
      </c>
      <c r="AV239" s="13" t="s">
        <v>81</v>
      </c>
      <c r="AW239" s="13" t="s">
        <v>33</v>
      </c>
      <c r="AX239" s="13" t="s">
        <v>72</v>
      </c>
      <c r="AY239" s="247" t="s">
        <v>127</v>
      </c>
    </row>
    <row r="240" s="13" customFormat="1">
      <c r="A240" s="13"/>
      <c r="B240" s="237"/>
      <c r="C240" s="238"/>
      <c r="D240" s="231" t="s">
        <v>173</v>
      </c>
      <c r="E240" s="239" t="s">
        <v>19</v>
      </c>
      <c r="F240" s="240" t="s">
        <v>395</v>
      </c>
      <c r="G240" s="238"/>
      <c r="H240" s="241">
        <v>30.693999999999999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7" t="s">
        <v>173</v>
      </c>
      <c r="AU240" s="247" t="s">
        <v>81</v>
      </c>
      <c r="AV240" s="13" t="s">
        <v>81</v>
      </c>
      <c r="AW240" s="13" t="s">
        <v>33</v>
      </c>
      <c r="AX240" s="13" t="s">
        <v>79</v>
      </c>
      <c r="AY240" s="247" t="s">
        <v>127</v>
      </c>
    </row>
    <row r="241" s="2" customFormat="1" ht="44.25" customHeight="1">
      <c r="A241" s="39"/>
      <c r="B241" s="40"/>
      <c r="C241" s="213" t="s">
        <v>396</v>
      </c>
      <c r="D241" s="213" t="s">
        <v>130</v>
      </c>
      <c r="E241" s="214" t="s">
        <v>397</v>
      </c>
      <c r="F241" s="215" t="s">
        <v>398</v>
      </c>
      <c r="G241" s="216" t="s">
        <v>170</v>
      </c>
      <c r="H241" s="217">
        <v>18.699999999999999</v>
      </c>
      <c r="I241" s="218"/>
      <c r="J241" s="219">
        <f>ROUND(I241*H241,2)</f>
        <v>0</v>
      </c>
      <c r="K241" s="215" t="s">
        <v>134</v>
      </c>
      <c r="L241" s="45"/>
      <c r="M241" s="220" t="s">
        <v>19</v>
      </c>
      <c r="N241" s="221" t="s">
        <v>43</v>
      </c>
      <c r="O241" s="85"/>
      <c r="P241" s="222">
        <f>O241*H241</f>
        <v>0</v>
      </c>
      <c r="Q241" s="222">
        <v>0</v>
      </c>
      <c r="R241" s="222">
        <f>Q241*H241</f>
        <v>0</v>
      </c>
      <c r="S241" s="222">
        <v>0</v>
      </c>
      <c r="T241" s="223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4" t="s">
        <v>151</v>
      </c>
      <c r="AT241" s="224" t="s">
        <v>130</v>
      </c>
      <c r="AU241" s="224" t="s">
        <v>81</v>
      </c>
      <c r="AY241" s="18" t="s">
        <v>127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8" t="s">
        <v>79</v>
      </c>
      <c r="BK241" s="225">
        <f>ROUND(I241*H241,2)</f>
        <v>0</v>
      </c>
      <c r="BL241" s="18" t="s">
        <v>151</v>
      </c>
      <c r="BM241" s="224" t="s">
        <v>399</v>
      </c>
    </row>
    <row r="242" s="2" customFormat="1">
      <c r="A242" s="39"/>
      <c r="B242" s="40"/>
      <c r="C242" s="41"/>
      <c r="D242" s="226" t="s">
        <v>137</v>
      </c>
      <c r="E242" s="41"/>
      <c r="F242" s="227" t="s">
        <v>400</v>
      </c>
      <c r="G242" s="41"/>
      <c r="H242" s="41"/>
      <c r="I242" s="228"/>
      <c r="J242" s="41"/>
      <c r="K242" s="41"/>
      <c r="L242" s="45"/>
      <c r="M242" s="229"/>
      <c r="N242" s="230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137</v>
      </c>
      <c r="AU242" s="18" t="s">
        <v>81</v>
      </c>
    </row>
    <row r="243" s="2" customFormat="1" ht="37.8" customHeight="1">
      <c r="A243" s="39"/>
      <c r="B243" s="40"/>
      <c r="C243" s="213" t="s">
        <v>401</v>
      </c>
      <c r="D243" s="248" t="s">
        <v>130</v>
      </c>
      <c r="E243" s="214" t="s">
        <v>402</v>
      </c>
      <c r="F243" s="215" t="s">
        <v>403</v>
      </c>
      <c r="G243" s="216" t="s">
        <v>170</v>
      </c>
      <c r="H243" s="217">
        <v>1.55</v>
      </c>
      <c r="I243" s="218"/>
      <c r="J243" s="219">
        <f>ROUND(I243*H243,2)</f>
        <v>0</v>
      </c>
      <c r="K243" s="215" t="s">
        <v>134</v>
      </c>
      <c r="L243" s="45"/>
      <c r="M243" s="220" t="s">
        <v>19</v>
      </c>
      <c r="N243" s="221" t="s">
        <v>43</v>
      </c>
      <c r="O243" s="85"/>
      <c r="P243" s="222">
        <f>O243*H243</f>
        <v>0</v>
      </c>
      <c r="Q243" s="222">
        <v>0.11162</v>
      </c>
      <c r="R243" s="222">
        <f>Q243*H243</f>
        <v>0.173011</v>
      </c>
      <c r="S243" s="222">
        <v>0</v>
      </c>
      <c r="T243" s="223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4" t="s">
        <v>151</v>
      </c>
      <c r="AT243" s="224" t="s">
        <v>130</v>
      </c>
      <c r="AU243" s="224" t="s">
        <v>81</v>
      </c>
      <c r="AY243" s="18" t="s">
        <v>127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8" t="s">
        <v>79</v>
      </c>
      <c r="BK243" s="225">
        <f>ROUND(I243*H243,2)</f>
        <v>0</v>
      </c>
      <c r="BL243" s="18" t="s">
        <v>151</v>
      </c>
      <c r="BM243" s="224" t="s">
        <v>404</v>
      </c>
    </row>
    <row r="244" s="2" customFormat="1">
      <c r="A244" s="39"/>
      <c r="B244" s="40"/>
      <c r="C244" s="41"/>
      <c r="D244" s="226" t="s">
        <v>137</v>
      </c>
      <c r="E244" s="41"/>
      <c r="F244" s="227" t="s">
        <v>405</v>
      </c>
      <c r="G244" s="41"/>
      <c r="H244" s="41"/>
      <c r="I244" s="228"/>
      <c r="J244" s="41"/>
      <c r="K244" s="41"/>
      <c r="L244" s="45"/>
      <c r="M244" s="229"/>
      <c r="N244" s="230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137</v>
      </c>
      <c r="AU244" s="18" t="s">
        <v>81</v>
      </c>
    </row>
    <row r="245" s="13" customFormat="1">
      <c r="A245" s="13"/>
      <c r="B245" s="237"/>
      <c r="C245" s="238"/>
      <c r="D245" s="231" t="s">
        <v>173</v>
      </c>
      <c r="E245" s="239" t="s">
        <v>19</v>
      </c>
      <c r="F245" s="240" t="s">
        <v>406</v>
      </c>
      <c r="G245" s="238"/>
      <c r="H245" s="241">
        <v>1.55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7" t="s">
        <v>173</v>
      </c>
      <c r="AU245" s="247" t="s">
        <v>81</v>
      </c>
      <c r="AV245" s="13" t="s">
        <v>81</v>
      </c>
      <c r="AW245" s="13" t="s">
        <v>33</v>
      </c>
      <c r="AX245" s="13" t="s">
        <v>79</v>
      </c>
      <c r="AY245" s="247" t="s">
        <v>127</v>
      </c>
    </row>
    <row r="246" s="2" customFormat="1" ht="16.5" customHeight="1">
      <c r="A246" s="39"/>
      <c r="B246" s="40"/>
      <c r="C246" s="271" t="s">
        <v>407</v>
      </c>
      <c r="D246" s="281" t="s">
        <v>252</v>
      </c>
      <c r="E246" s="272" t="s">
        <v>408</v>
      </c>
      <c r="F246" s="273" t="s">
        <v>409</v>
      </c>
      <c r="G246" s="274" t="s">
        <v>170</v>
      </c>
      <c r="H246" s="275">
        <v>1.597</v>
      </c>
      <c r="I246" s="276"/>
      <c r="J246" s="277">
        <f>ROUND(I246*H246,2)</f>
        <v>0</v>
      </c>
      <c r="K246" s="273" t="s">
        <v>134</v>
      </c>
      <c r="L246" s="278"/>
      <c r="M246" s="279" t="s">
        <v>19</v>
      </c>
      <c r="N246" s="280" t="s">
        <v>43</v>
      </c>
      <c r="O246" s="85"/>
      <c r="P246" s="222">
        <f>O246*H246</f>
        <v>0</v>
      </c>
      <c r="Q246" s="222">
        <v>0.17499999999999999</v>
      </c>
      <c r="R246" s="222">
        <f>Q246*H246</f>
        <v>0.27947499999999997</v>
      </c>
      <c r="S246" s="222">
        <v>0</v>
      </c>
      <c r="T246" s="223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4" t="s">
        <v>211</v>
      </c>
      <c r="AT246" s="224" t="s">
        <v>252</v>
      </c>
      <c r="AU246" s="224" t="s">
        <v>81</v>
      </c>
      <c r="AY246" s="18" t="s">
        <v>127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8" t="s">
        <v>79</v>
      </c>
      <c r="BK246" s="225">
        <f>ROUND(I246*H246,2)</f>
        <v>0</v>
      </c>
      <c r="BL246" s="18" t="s">
        <v>151</v>
      </c>
      <c r="BM246" s="224" t="s">
        <v>410</v>
      </c>
    </row>
    <row r="247" s="13" customFormat="1">
      <c r="A247" s="13"/>
      <c r="B247" s="237"/>
      <c r="C247" s="238"/>
      <c r="D247" s="231" t="s">
        <v>173</v>
      </c>
      <c r="E247" s="239" t="s">
        <v>19</v>
      </c>
      <c r="F247" s="240" t="s">
        <v>411</v>
      </c>
      <c r="G247" s="238"/>
      <c r="H247" s="241">
        <v>1.597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7" t="s">
        <v>173</v>
      </c>
      <c r="AU247" s="247" t="s">
        <v>81</v>
      </c>
      <c r="AV247" s="13" t="s">
        <v>81</v>
      </c>
      <c r="AW247" s="13" t="s">
        <v>33</v>
      </c>
      <c r="AX247" s="13" t="s">
        <v>79</v>
      </c>
      <c r="AY247" s="247" t="s">
        <v>127</v>
      </c>
    </row>
    <row r="248" s="2" customFormat="1" ht="37.8" customHeight="1">
      <c r="A248" s="39"/>
      <c r="B248" s="40"/>
      <c r="C248" s="213" t="s">
        <v>412</v>
      </c>
      <c r="D248" s="213" t="s">
        <v>130</v>
      </c>
      <c r="E248" s="214" t="s">
        <v>413</v>
      </c>
      <c r="F248" s="215" t="s">
        <v>414</v>
      </c>
      <c r="G248" s="216" t="s">
        <v>170</v>
      </c>
      <c r="H248" s="217">
        <v>10.324999999999999</v>
      </c>
      <c r="I248" s="218"/>
      <c r="J248" s="219">
        <f>ROUND(I248*H248,2)</f>
        <v>0</v>
      </c>
      <c r="K248" s="215" t="s">
        <v>134</v>
      </c>
      <c r="L248" s="45"/>
      <c r="M248" s="220" t="s">
        <v>19</v>
      </c>
      <c r="N248" s="221" t="s">
        <v>43</v>
      </c>
      <c r="O248" s="85"/>
      <c r="P248" s="222">
        <f>O248*H248</f>
        <v>0</v>
      </c>
      <c r="Q248" s="222">
        <v>0.10100000000000001</v>
      </c>
      <c r="R248" s="222">
        <f>Q248*H248</f>
        <v>1.0428249999999999</v>
      </c>
      <c r="S248" s="222">
        <v>0</v>
      </c>
      <c r="T248" s="223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4" t="s">
        <v>151</v>
      </c>
      <c r="AT248" s="224" t="s">
        <v>130</v>
      </c>
      <c r="AU248" s="224" t="s">
        <v>81</v>
      </c>
      <c r="AY248" s="18" t="s">
        <v>127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8" t="s">
        <v>79</v>
      </c>
      <c r="BK248" s="225">
        <f>ROUND(I248*H248,2)</f>
        <v>0</v>
      </c>
      <c r="BL248" s="18" t="s">
        <v>151</v>
      </c>
      <c r="BM248" s="224" t="s">
        <v>415</v>
      </c>
    </row>
    <row r="249" s="2" customFormat="1">
      <c r="A249" s="39"/>
      <c r="B249" s="40"/>
      <c r="C249" s="41"/>
      <c r="D249" s="226" t="s">
        <v>137</v>
      </c>
      <c r="E249" s="41"/>
      <c r="F249" s="227" t="s">
        <v>416</v>
      </c>
      <c r="G249" s="41"/>
      <c r="H249" s="41"/>
      <c r="I249" s="228"/>
      <c r="J249" s="41"/>
      <c r="K249" s="41"/>
      <c r="L249" s="45"/>
      <c r="M249" s="229"/>
      <c r="N249" s="230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137</v>
      </c>
      <c r="AU249" s="18" t="s">
        <v>81</v>
      </c>
    </row>
    <row r="250" s="13" customFormat="1">
      <c r="A250" s="13"/>
      <c r="B250" s="237"/>
      <c r="C250" s="238"/>
      <c r="D250" s="231" t="s">
        <v>173</v>
      </c>
      <c r="E250" s="239" t="s">
        <v>19</v>
      </c>
      <c r="F250" s="240" t="s">
        <v>417</v>
      </c>
      <c r="G250" s="238"/>
      <c r="H250" s="241">
        <v>9.3249999999999993</v>
      </c>
      <c r="I250" s="242"/>
      <c r="J250" s="238"/>
      <c r="K250" s="238"/>
      <c r="L250" s="243"/>
      <c r="M250" s="244"/>
      <c r="N250" s="245"/>
      <c r="O250" s="245"/>
      <c r="P250" s="245"/>
      <c r="Q250" s="245"/>
      <c r="R250" s="245"/>
      <c r="S250" s="245"/>
      <c r="T250" s="24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7" t="s">
        <v>173</v>
      </c>
      <c r="AU250" s="247" t="s">
        <v>81</v>
      </c>
      <c r="AV250" s="13" t="s">
        <v>81</v>
      </c>
      <c r="AW250" s="13" t="s">
        <v>33</v>
      </c>
      <c r="AX250" s="13" t="s">
        <v>72</v>
      </c>
      <c r="AY250" s="247" t="s">
        <v>127</v>
      </c>
    </row>
    <row r="251" s="13" customFormat="1">
      <c r="A251" s="13"/>
      <c r="B251" s="237"/>
      <c r="C251" s="238"/>
      <c r="D251" s="231" t="s">
        <v>173</v>
      </c>
      <c r="E251" s="239" t="s">
        <v>19</v>
      </c>
      <c r="F251" s="240" t="s">
        <v>418</v>
      </c>
      <c r="G251" s="238"/>
      <c r="H251" s="241">
        <v>1</v>
      </c>
      <c r="I251" s="242"/>
      <c r="J251" s="238"/>
      <c r="K251" s="238"/>
      <c r="L251" s="243"/>
      <c r="M251" s="244"/>
      <c r="N251" s="245"/>
      <c r="O251" s="245"/>
      <c r="P251" s="245"/>
      <c r="Q251" s="245"/>
      <c r="R251" s="245"/>
      <c r="S251" s="245"/>
      <c r="T251" s="24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7" t="s">
        <v>173</v>
      </c>
      <c r="AU251" s="247" t="s">
        <v>81</v>
      </c>
      <c r="AV251" s="13" t="s">
        <v>81</v>
      </c>
      <c r="AW251" s="13" t="s">
        <v>33</v>
      </c>
      <c r="AX251" s="13" t="s">
        <v>72</v>
      </c>
      <c r="AY251" s="247" t="s">
        <v>127</v>
      </c>
    </row>
    <row r="252" s="15" customFormat="1">
      <c r="A252" s="15"/>
      <c r="B252" s="260"/>
      <c r="C252" s="261"/>
      <c r="D252" s="231" t="s">
        <v>173</v>
      </c>
      <c r="E252" s="262" t="s">
        <v>19</v>
      </c>
      <c r="F252" s="263" t="s">
        <v>187</v>
      </c>
      <c r="G252" s="261"/>
      <c r="H252" s="264">
        <v>10.324999999999999</v>
      </c>
      <c r="I252" s="265"/>
      <c r="J252" s="261"/>
      <c r="K252" s="261"/>
      <c r="L252" s="266"/>
      <c r="M252" s="267"/>
      <c r="N252" s="268"/>
      <c r="O252" s="268"/>
      <c r="P252" s="268"/>
      <c r="Q252" s="268"/>
      <c r="R252" s="268"/>
      <c r="S252" s="268"/>
      <c r="T252" s="269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0" t="s">
        <v>173</v>
      </c>
      <c r="AU252" s="270" t="s">
        <v>81</v>
      </c>
      <c r="AV252" s="15" t="s">
        <v>151</v>
      </c>
      <c r="AW252" s="15" t="s">
        <v>33</v>
      </c>
      <c r="AX252" s="15" t="s">
        <v>79</v>
      </c>
      <c r="AY252" s="270" t="s">
        <v>127</v>
      </c>
    </row>
    <row r="253" s="2" customFormat="1" ht="16.5" customHeight="1">
      <c r="A253" s="39"/>
      <c r="B253" s="40"/>
      <c r="C253" s="271" t="s">
        <v>419</v>
      </c>
      <c r="D253" s="271" t="s">
        <v>252</v>
      </c>
      <c r="E253" s="272" t="s">
        <v>420</v>
      </c>
      <c r="F253" s="273" t="s">
        <v>421</v>
      </c>
      <c r="G253" s="274" t="s">
        <v>170</v>
      </c>
      <c r="H253" s="275">
        <v>10.635</v>
      </c>
      <c r="I253" s="276"/>
      <c r="J253" s="277">
        <f>ROUND(I253*H253,2)</f>
        <v>0</v>
      </c>
      <c r="K253" s="273" t="s">
        <v>134</v>
      </c>
      <c r="L253" s="278"/>
      <c r="M253" s="279" t="s">
        <v>19</v>
      </c>
      <c r="N253" s="280" t="s">
        <v>43</v>
      </c>
      <c r="O253" s="85"/>
      <c r="P253" s="222">
        <f>O253*H253</f>
        <v>0</v>
      </c>
      <c r="Q253" s="222">
        <v>0.081000000000000003</v>
      </c>
      <c r="R253" s="222">
        <f>Q253*H253</f>
        <v>0.86143500000000006</v>
      </c>
      <c r="S253" s="222">
        <v>0</v>
      </c>
      <c r="T253" s="223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4" t="s">
        <v>211</v>
      </c>
      <c r="AT253" s="224" t="s">
        <v>252</v>
      </c>
      <c r="AU253" s="224" t="s">
        <v>81</v>
      </c>
      <c r="AY253" s="18" t="s">
        <v>127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8" t="s">
        <v>79</v>
      </c>
      <c r="BK253" s="225">
        <f>ROUND(I253*H253,2)</f>
        <v>0</v>
      </c>
      <c r="BL253" s="18" t="s">
        <v>151</v>
      </c>
      <c r="BM253" s="224" t="s">
        <v>422</v>
      </c>
    </row>
    <row r="254" s="13" customFormat="1">
      <c r="A254" s="13"/>
      <c r="B254" s="237"/>
      <c r="C254" s="238"/>
      <c r="D254" s="231" t="s">
        <v>173</v>
      </c>
      <c r="E254" s="239" t="s">
        <v>19</v>
      </c>
      <c r="F254" s="240" t="s">
        <v>423</v>
      </c>
      <c r="G254" s="238"/>
      <c r="H254" s="241">
        <v>10.635</v>
      </c>
      <c r="I254" s="242"/>
      <c r="J254" s="238"/>
      <c r="K254" s="238"/>
      <c r="L254" s="243"/>
      <c r="M254" s="244"/>
      <c r="N254" s="245"/>
      <c r="O254" s="245"/>
      <c r="P254" s="245"/>
      <c r="Q254" s="245"/>
      <c r="R254" s="245"/>
      <c r="S254" s="245"/>
      <c r="T254" s="24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7" t="s">
        <v>173</v>
      </c>
      <c r="AU254" s="247" t="s">
        <v>81</v>
      </c>
      <c r="AV254" s="13" t="s">
        <v>81</v>
      </c>
      <c r="AW254" s="13" t="s">
        <v>33</v>
      </c>
      <c r="AX254" s="13" t="s">
        <v>79</v>
      </c>
      <c r="AY254" s="247" t="s">
        <v>127</v>
      </c>
    </row>
    <row r="255" s="2" customFormat="1" ht="16.5" customHeight="1">
      <c r="A255" s="39"/>
      <c r="B255" s="40"/>
      <c r="C255" s="213" t="s">
        <v>424</v>
      </c>
      <c r="D255" s="248" t="s">
        <v>130</v>
      </c>
      <c r="E255" s="214" t="s">
        <v>425</v>
      </c>
      <c r="F255" s="215" t="s">
        <v>426</v>
      </c>
      <c r="G255" s="216" t="s">
        <v>202</v>
      </c>
      <c r="H255" s="217">
        <v>215.5</v>
      </c>
      <c r="I255" s="218"/>
      <c r="J255" s="219">
        <f>ROUND(I255*H255,2)</f>
        <v>0</v>
      </c>
      <c r="K255" s="215" t="s">
        <v>134</v>
      </c>
      <c r="L255" s="45"/>
      <c r="M255" s="220" t="s">
        <v>19</v>
      </c>
      <c r="N255" s="221" t="s">
        <v>43</v>
      </c>
      <c r="O255" s="85"/>
      <c r="P255" s="222">
        <f>O255*H255</f>
        <v>0</v>
      </c>
      <c r="Q255" s="222">
        <v>0.0035999999999999999</v>
      </c>
      <c r="R255" s="222">
        <f>Q255*H255</f>
        <v>0.77579999999999993</v>
      </c>
      <c r="S255" s="222">
        <v>0</v>
      </c>
      <c r="T255" s="223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4" t="s">
        <v>151</v>
      </c>
      <c r="AT255" s="224" t="s">
        <v>130</v>
      </c>
      <c r="AU255" s="224" t="s">
        <v>81</v>
      </c>
      <c r="AY255" s="18" t="s">
        <v>127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8" t="s">
        <v>79</v>
      </c>
      <c r="BK255" s="225">
        <f>ROUND(I255*H255,2)</f>
        <v>0</v>
      </c>
      <c r="BL255" s="18" t="s">
        <v>151</v>
      </c>
      <c r="BM255" s="224" t="s">
        <v>427</v>
      </c>
    </row>
    <row r="256" s="2" customFormat="1">
      <c r="A256" s="39"/>
      <c r="B256" s="40"/>
      <c r="C256" s="41"/>
      <c r="D256" s="226" t="s">
        <v>137</v>
      </c>
      <c r="E256" s="41"/>
      <c r="F256" s="227" t="s">
        <v>428</v>
      </c>
      <c r="G256" s="41"/>
      <c r="H256" s="41"/>
      <c r="I256" s="228"/>
      <c r="J256" s="41"/>
      <c r="K256" s="41"/>
      <c r="L256" s="45"/>
      <c r="M256" s="229"/>
      <c r="N256" s="230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137</v>
      </c>
      <c r="AU256" s="18" t="s">
        <v>81</v>
      </c>
    </row>
    <row r="257" s="13" customFormat="1">
      <c r="A257" s="13"/>
      <c r="B257" s="237"/>
      <c r="C257" s="238"/>
      <c r="D257" s="231" t="s">
        <v>173</v>
      </c>
      <c r="E257" s="239" t="s">
        <v>19</v>
      </c>
      <c r="F257" s="240" t="s">
        <v>429</v>
      </c>
      <c r="G257" s="238"/>
      <c r="H257" s="241">
        <v>237</v>
      </c>
      <c r="I257" s="242"/>
      <c r="J257" s="238"/>
      <c r="K257" s="238"/>
      <c r="L257" s="243"/>
      <c r="M257" s="244"/>
      <c r="N257" s="245"/>
      <c r="O257" s="245"/>
      <c r="P257" s="245"/>
      <c r="Q257" s="245"/>
      <c r="R257" s="245"/>
      <c r="S257" s="245"/>
      <c r="T257" s="24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7" t="s">
        <v>173</v>
      </c>
      <c r="AU257" s="247" t="s">
        <v>81</v>
      </c>
      <c r="AV257" s="13" t="s">
        <v>81</v>
      </c>
      <c r="AW257" s="13" t="s">
        <v>33</v>
      </c>
      <c r="AX257" s="13" t="s">
        <v>72</v>
      </c>
      <c r="AY257" s="247" t="s">
        <v>127</v>
      </c>
    </row>
    <row r="258" s="13" customFormat="1">
      <c r="A258" s="13"/>
      <c r="B258" s="237"/>
      <c r="C258" s="238"/>
      <c r="D258" s="231" t="s">
        <v>173</v>
      </c>
      <c r="E258" s="239" t="s">
        <v>19</v>
      </c>
      <c r="F258" s="240" t="s">
        <v>430</v>
      </c>
      <c r="G258" s="238"/>
      <c r="H258" s="241">
        <v>-21.5</v>
      </c>
      <c r="I258" s="242"/>
      <c r="J258" s="238"/>
      <c r="K258" s="238"/>
      <c r="L258" s="243"/>
      <c r="M258" s="244"/>
      <c r="N258" s="245"/>
      <c r="O258" s="245"/>
      <c r="P258" s="245"/>
      <c r="Q258" s="245"/>
      <c r="R258" s="245"/>
      <c r="S258" s="245"/>
      <c r="T258" s="24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7" t="s">
        <v>173</v>
      </c>
      <c r="AU258" s="247" t="s">
        <v>81</v>
      </c>
      <c r="AV258" s="13" t="s">
        <v>81</v>
      </c>
      <c r="AW258" s="13" t="s">
        <v>33</v>
      </c>
      <c r="AX258" s="13" t="s">
        <v>72</v>
      </c>
      <c r="AY258" s="247" t="s">
        <v>127</v>
      </c>
    </row>
    <row r="259" s="15" customFormat="1">
      <c r="A259" s="15"/>
      <c r="B259" s="260"/>
      <c r="C259" s="261"/>
      <c r="D259" s="231" t="s">
        <v>173</v>
      </c>
      <c r="E259" s="262" t="s">
        <v>19</v>
      </c>
      <c r="F259" s="263" t="s">
        <v>187</v>
      </c>
      <c r="G259" s="261"/>
      <c r="H259" s="264">
        <v>215.5</v>
      </c>
      <c r="I259" s="265"/>
      <c r="J259" s="261"/>
      <c r="K259" s="261"/>
      <c r="L259" s="266"/>
      <c r="M259" s="267"/>
      <c r="N259" s="268"/>
      <c r="O259" s="268"/>
      <c r="P259" s="268"/>
      <c r="Q259" s="268"/>
      <c r="R259" s="268"/>
      <c r="S259" s="268"/>
      <c r="T259" s="269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0" t="s">
        <v>173</v>
      </c>
      <c r="AU259" s="270" t="s">
        <v>81</v>
      </c>
      <c r="AV259" s="15" t="s">
        <v>151</v>
      </c>
      <c r="AW259" s="15" t="s">
        <v>33</v>
      </c>
      <c r="AX259" s="15" t="s">
        <v>79</v>
      </c>
      <c r="AY259" s="270" t="s">
        <v>127</v>
      </c>
    </row>
    <row r="260" s="12" customFormat="1" ht="22.8" customHeight="1">
      <c r="A260" s="12"/>
      <c r="B260" s="197"/>
      <c r="C260" s="198"/>
      <c r="D260" s="199" t="s">
        <v>71</v>
      </c>
      <c r="E260" s="211" t="s">
        <v>211</v>
      </c>
      <c r="F260" s="211" t="s">
        <v>431</v>
      </c>
      <c r="G260" s="198"/>
      <c r="H260" s="198"/>
      <c r="I260" s="201"/>
      <c r="J260" s="212">
        <f>BK260</f>
        <v>0</v>
      </c>
      <c r="K260" s="198"/>
      <c r="L260" s="203"/>
      <c r="M260" s="204"/>
      <c r="N260" s="205"/>
      <c r="O260" s="205"/>
      <c r="P260" s="206">
        <f>SUM(P261:P293)</f>
        <v>0</v>
      </c>
      <c r="Q260" s="205"/>
      <c r="R260" s="206">
        <f>SUM(R261:R293)</f>
        <v>0.75380000000000014</v>
      </c>
      <c r="S260" s="205"/>
      <c r="T260" s="207">
        <f>SUM(T261:T293)</f>
        <v>1.2088000000000001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8" t="s">
        <v>79</v>
      </c>
      <c r="AT260" s="209" t="s">
        <v>71</v>
      </c>
      <c r="AU260" s="209" t="s">
        <v>79</v>
      </c>
      <c r="AY260" s="208" t="s">
        <v>127</v>
      </c>
      <c r="BK260" s="210">
        <f>SUM(BK261:BK293)</f>
        <v>0</v>
      </c>
    </row>
    <row r="261" s="2" customFormat="1" ht="21.75" customHeight="1">
      <c r="A261" s="39"/>
      <c r="B261" s="40"/>
      <c r="C261" s="213" t="s">
        <v>432</v>
      </c>
      <c r="D261" s="213" t="s">
        <v>130</v>
      </c>
      <c r="E261" s="214" t="s">
        <v>433</v>
      </c>
      <c r="F261" s="215" t="s">
        <v>434</v>
      </c>
      <c r="G261" s="216" t="s">
        <v>280</v>
      </c>
      <c r="H261" s="217">
        <v>1</v>
      </c>
      <c r="I261" s="218"/>
      <c r="J261" s="219">
        <f>ROUND(I261*H261,2)</f>
        <v>0</v>
      </c>
      <c r="K261" s="215" t="s">
        <v>19</v>
      </c>
      <c r="L261" s="45"/>
      <c r="M261" s="220" t="s">
        <v>19</v>
      </c>
      <c r="N261" s="221" t="s">
        <v>43</v>
      </c>
      <c r="O261" s="85"/>
      <c r="P261" s="222">
        <f>O261*H261</f>
        <v>0</v>
      </c>
      <c r="Q261" s="222">
        <v>0</v>
      </c>
      <c r="R261" s="222">
        <f>Q261*H261</f>
        <v>0</v>
      </c>
      <c r="S261" s="222">
        <v>0</v>
      </c>
      <c r="T261" s="223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4" t="s">
        <v>151</v>
      </c>
      <c r="AT261" s="224" t="s">
        <v>130</v>
      </c>
      <c r="AU261" s="224" t="s">
        <v>81</v>
      </c>
      <c r="AY261" s="18" t="s">
        <v>127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8" t="s">
        <v>79</v>
      </c>
      <c r="BK261" s="225">
        <f>ROUND(I261*H261,2)</f>
        <v>0</v>
      </c>
      <c r="BL261" s="18" t="s">
        <v>151</v>
      </c>
      <c r="BM261" s="224" t="s">
        <v>435</v>
      </c>
    </row>
    <row r="262" s="2" customFormat="1" ht="24.15" customHeight="1">
      <c r="A262" s="39"/>
      <c r="B262" s="40"/>
      <c r="C262" s="213" t="s">
        <v>436</v>
      </c>
      <c r="D262" s="213" t="s">
        <v>130</v>
      </c>
      <c r="E262" s="214" t="s">
        <v>437</v>
      </c>
      <c r="F262" s="215" t="s">
        <v>438</v>
      </c>
      <c r="G262" s="216" t="s">
        <v>202</v>
      </c>
      <c r="H262" s="217">
        <v>2</v>
      </c>
      <c r="I262" s="218"/>
      <c r="J262" s="219">
        <f>ROUND(I262*H262,2)</f>
        <v>0</v>
      </c>
      <c r="K262" s="215" t="s">
        <v>134</v>
      </c>
      <c r="L262" s="45"/>
      <c r="M262" s="220" t="s">
        <v>19</v>
      </c>
      <c r="N262" s="221" t="s">
        <v>43</v>
      </c>
      <c r="O262" s="85"/>
      <c r="P262" s="222">
        <f>O262*H262</f>
        <v>0</v>
      </c>
      <c r="Q262" s="222">
        <v>0.01235</v>
      </c>
      <c r="R262" s="222">
        <f>Q262*H262</f>
        <v>0.0247</v>
      </c>
      <c r="S262" s="222">
        <v>0</v>
      </c>
      <c r="T262" s="223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4" t="s">
        <v>151</v>
      </c>
      <c r="AT262" s="224" t="s">
        <v>130</v>
      </c>
      <c r="AU262" s="224" t="s">
        <v>81</v>
      </c>
      <c r="AY262" s="18" t="s">
        <v>127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8" t="s">
        <v>79</v>
      </c>
      <c r="BK262" s="225">
        <f>ROUND(I262*H262,2)</f>
        <v>0</v>
      </c>
      <c r="BL262" s="18" t="s">
        <v>151</v>
      </c>
      <c r="BM262" s="224" t="s">
        <v>439</v>
      </c>
    </row>
    <row r="263" s="2" customFormat="1">
      <c r="A263" s="39"/>
      <c r="B263" s="40"/>
      <c r="C263" s="41"/>
      <c r="D263" s="226" t="s">
        <v>137</v>
      </c>
      <c r="E263" s="41"/>
      <c r="F263" s="227" t="s">
        <v>440</v>
      </c>
      <c r="G263" s="41"/>
      <c r="H263" s="41"/>
      <c r="I263" s="228"/>
      <c r="J263" s="41"/>
      <c r="K263" s="41"/>
      <c r="L263" s="45"/>
      <c r="M263" s="229"/>
      <c r="N263" s="230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137</v>
      </c>
      <c r="AU263" s="18" t="s">
        <v>81</v>
      </c>
    </row>
    <row r="264" s="2" customFormat="1" ht="24.15" customHeight="1">
      <c r="A264" s="39"/>
      <c r="B264" s="40"/>
      <c r="C264" s="213" t="s">
        <v>441</v>
      </c>
      <c r="D264" s="213" t="s">
        <v>130</v>
      </c>
      <c r="E264" s="214" t="s">
        <v>442</v>
      </c>
      <c r="F264" s="215" t="s">
        <v>443</v>
      </c>
      <c r="G264" s="216" t="s">
        <v>280</v>
      </c>
      <c r="H264" s="217">
        <v>3</v>
      </c>
      <c r="I264" s="218"/>
      <c r="J264" s="219">
        <f>ROUND(I264*H264,2)</f>
        <v>0</v>
      </c>
      <c r="K264" s="215" t="s">
        <v>134</v>
      </c>
      <c r="L264" s="45"/>
      <c r="M264" s="220" t="s">
        <v>19</v>
      </c>
      <c r="N264" s="221" t="s">
        <v>43</v>
      </c>
      <c r="O264" s="85"/>
      <c r="P264" s="222">
        <f>O264*H264</f>
        <v>0</v>
      </c>
      <c r="Q264" s="222">
        <v>0</v>
      </c>
      <c r="R264" s="222">
        <f>Q264*H264</f>
        <v>0</v>
      </c>
      <c r="S264" s="222">
        <v>0</v>
      </c>
      <c r="T264" s="223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4" t="s">
        <v>151</v>
      </c>
      <c r="AT264" s="224" t="s">
        <v>130</v>
      </c>
      <c r="AU264" s="224" t="s">
        <v>81</v>
      </c>
      <c r="AY264" s="18" t="s">
        <v>127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8" t="s">
        <v>79</v>
      </c>
      <c r="BK264" s="225">
        <f>ROUND(I264*H264,2)</f>
        <v>0</v>
      </c>
      <c r="BL264" s="18" t="s">
        <v>151</v>
      </c>
      <c r="BM264" s="224" t="s">
        <v>444</v>
      </c>
    </row>
    <row r="265" s="2" customFormat="1">
      <c r="A265" s="39"/>
      <c r="B265" s="40"/>
      <c r="C265" s="41"/>
      <c r="D265" s="226" t="s">
        <v>137</v>
      </c>
      <c r="E265" s="41"/>
      <c r="F265" s="227" t="s">
        <v>445</v>
      </c>
      <c r="G265" s="41"/>
      <c r="H265" s="41"/>
      <c r="I265" s="228"/>
      <c r="J265" s="41"/>
      <c r="K265" s="41"/>
      <c r="L265" s="45"/>
      <c r="M265" s="229"/>
      <c r="N265" s="230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137</v>
      </c>
      <c r="AU265" s="18" t="s">
        <v>81</v>
      </c>
    </row>
    <row r="266" s="2" customFormat="1" ht="16.5" customHeight="1">
      <c r="A266" s="39"/>
      <c r="B266" s="40"/>
      <c r="C266" s="271" t="s">
        <v>446</v>
      </c>
      <c r="D266" s="271" t="s">
        <v>252</v>
      </c>
      <c r="E266" s="272" t="s">
        <v>447</v>
      </c>
      <c r="F266" s="273" t="s">
        <v>448</v>
      </c>
      <c r="G266" s="274" t="s">
        <v>280</v>
      </c>
      <c r="H266" s="275">
        <v>1</v>
      </c>
      <c r="I266" s="276"/>
      <c r="J266" s="277">
        <f>ROUND(I266*H266,2)</f>
        <v>0</v>
      </c>
      <c r="K266" s="273" t="s">
        <v>134</v>
      </c>
      <c r="L266" s="278"/>
      <c r="M266" s="279" t="s">
        <v>19</v>
      </c>
      <c r="N266" s="280" t="s">
        <v>43</v>
      </c>
      <c r="O266" s="85"/>
      <c r="P266" s="222">
        <f>O266*H266</f>
        <v>0</v>
      </c>
      <c r="Q266" s="222">
        <v>0.00054000000000000001</v>
      </c>
      <c r="R266" s="222">
        <f>Q266*H266</f>
        <v>0.00054000000000000001</v>
      </c>
      <c r="S266" s="222">
        <v>0</v>
      </c>
      <c r="T266" s="223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4" t="s">
        <v>211</v>
      </c>
      <c r="AT266" s="224" t="s">
        <v>252</v>
      </c>
      <c r="AU266" s="224" t="s">
        <v>81</v>
      </c>
      <c r="AY266" s="18" t="s">
        <v>127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8" t="s">
        <v>79</v>
      </c>
      <c r="BK266" s="225">
        <f>ROUND(I266*H266,2)</f>
        <v>0</v>
      </c>
      <c r="BL266" s="18" t="s">
        <v>151</v>
      </c>
      <c r="BM266" s="224" t="s">
        <v>449</v>
      </c>
    </row>
    <row r="267" s="2" customFormat="1" ht="16.5" customHeight="1">
      <c r="A267" s="39"/>
      <c r="B267" s="40"/>
      <c r="C267" s="271" t="s">
        <v>450</v>
      </c>
      <c r="D267" s="271" t="s">
        <v>252</v>
      </c>
      <c r="E267" s="272" t="s">
        <v>451</v>
      </c>
      <c r="F267" s="273" t="s">
        <v>452</v>
      </c>
      <c r="G267" s="274" t="s">
        <v>280</v>
      </c>
      <c r="H267" s="275">
        <v>2</v>
      </c>
      <c r="I267" s="276"/>
      <c r="J267" s="277">
        <f>ROUND(I267*H267,2)</f>
        <v>0</v>
      </c>
      <c r="K267" s="273" t="s">
        <v>134</v>
      </c>
      <c r="L267" s="278"/>
      <c r="M267" s="279" t="s">
        <v>19</v>
      </c>
      <c r="N267" s="280" t="s">
        <v>43</v>
      </c>
      <c r="O267" s="85"/>
      <c r="P267" s="222">
        <f>O267*H267</f>
        <v>0</v>
      </c>
      <c r="Q267" s="222">
        <v>0.00064999999999999997</v>
      </c>
      <c r="R267" s="222">
        <f>Q267*H267</f>
        <v>0.0012999999999999999</v>
      </c>
      <c r="S267" s="222">
        <v>0</v>
      </c>
      <c r="T267" s="223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4" t="s">
        <v>211</v>
      </c>
      <c r="AT267" s="224" t="s">
        <v>252</v>
      </c>
      <c r="AU267" s="224" t="s">
        <v>81</v>
      </c>
      <c r="AY267" s="18" t="s">
        <v>127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8" t="s">
        <v>79</v>
      </c>
      <c r="BK267" s="225">
        <f>ROUND(I267*H267,2)</f>
        <v>0</v>
      </c>
      <c r="BL267" s="18" t="s">
        <v>151</v>
      </c>
      <c r="BM267" s="224" t="s">
        <v>453</v>
      </c>
    </row>
    <row r="268" s="2" customFormat="1" ht="16.5" customHeight="1">
      <c r="A268" s="39"/>
      <c r="B268" s="40"/>
      <c r="C268" s="213" t="s">
        <v>454</v>
      </c>
      <c r="D268" s="213" t="s">
        <v>130</v>
      </c>
      <c r="E268" s="214" t="s">
        <v>455</v>
      </c>
      <c r="F268" s="215" t="s">
        <v>456</v>
      </c>
      <c r="G268" s="216" t="s">
        <v>214</v>
      </c>
      <c r="H268" s="217">
        <v>0.63</v>
      </c>
      <c r="I268" s="218"/>
      <c r="J268" s="219">
        <f>ROUND(I268*H268,2)</f>
        <v>0</v>
      </c>
      <c r="K268" s="215" t="s">
        <v>134</v>
      </c>
      <c r="L268" s="45"/>
      <c r="M268" s="220" t="s">
        <v>19</v>
      </c>
      <c r="N268" s="221" t="s">
        <v>43</v>
      </c>
      <c r="O268" s="85"/>
      <c r="P268" s="222">
        <f>O268*H268</f>
        <v>0</v>
      </c>
      <c r="Q268" s="222">
        <v>0</v>
      </c>
      <c r="R268" s="222">
        <f>Q268*H268</f>
        <v>0</v>
      </c>
      <c r="S268" s="222">
        <v>1.76</v>
      </c>
      <c r="T268" s="223">
        <f>S268*H268</f>
        <v>1.1088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4" t="s">
        <v>151</v>
      </c>
      <c r="AT268" s="224" t="s">
        <v>130</v>
      </c>
      <c r="AU268" s="224" t="s">
        <v>81</v>
      </c>
      <c r="AY268" s="18" t="s">
        <v>127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8" t="s">
        <v>79</v>
      </c>
      <c r="BK268" s="225">
        <f>ROUND(I268*H268,2)</f>
        <v>0</v>
      </c>
      <c r="BL268" s="18" t="s">
        <v>151</v>
      </c>
      <c r="BM268" s="224" t="s">
        <v>457</v>
      </c>
    </row>
    <row r="269" s="2" customFormat="1">
      <c r="A269" s="39"/>
      <c r="B269" s="40"/>
      <c r="C269" s="41"/>
      <c r="D269" s="226" t="s">
        <v>137</v>
      </c>
      <c r="E269" s="41"/>
      <c r="F269" s="227" t="s">
        <v>458</v>
      </c>
      <c r="G269" s="41"/>
      <c r="H269" s="41"/>
      <c r="I269" s="228"/>
      <c r="J269" s="41"/>
      <c r="K269" s="41"/>
      <c r="L269" s="45"/>
      <c r="M269" s="229"/>
      <c r="N269" s="230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137</v>
      </c>
      <c r="AU269" s="18" t="s">
        <v>81</v>
      </c>
    </row>
    <row r="270" s="13" customFormat="1">
      <c r="A270" s="13"/>
      <c r="B270" s="237"/>
      <c r="C270" s="238"/>
      <c r="D270" s="231" t="s">
        <v>173</v>
      </c>
      <c r="E270" s="239" t="s">
        <v>19</v>
      </c>
      <c r="F270" s="240" t="s">
        <v>459</v>
      </c>
      <c r="G270" s="238"/>
      <c r="H270" s="241">
        <v>0.63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7" t="s">
        <v>173</v>
      </c>
      <c r="AU270" s="247" t="s">
        <v>81</v>
      </c>
      <c r="AV270" s="13" t="s">
        <v>81</v>
      </c>
      <c r="AW270" s="13" t="s">
        <v>33</v>
      </c>
      <c r="AX270" s="13" t="s">
        <v>79</v>
      </c>
      <c r="AY270" s="247" t="s">
        <v>127</v>
      </c>
    </row>
    <row r="271" s="2" customFormat="1" ht="16.5" customHeight="1">
      <c r="A271" s="39"/>
      <c r="B271" s="40"/>
      <c r="C271" s="213" t="s">
        <v>460</v>
      </c>
      <c r="D271" s="213" t="s">
        <v>130</v>
      </c>
      <c r="E271" s="214" t="s">
        <v>461</v>
      </c>
      <c r="F271" s="215" t="s">
        <v>462</v>
      </c>
      <c r="G271" s="216" t="s">
        <v>280</v>
      </c>
      <c r="H271" s="217">
        <v>1</v>
      </c>
      <c r="I271" s="218"/>
      <c r="J271" s="219">
        <f>ROUND(I271*H271,2)</f>
        <v>0</v>
      </c>
      <c r="K271" s="215" t="s">
        <v>134</v>
      </c>
      <c r="L271" s="45"/>
      <c r="M271" s="220" t="s">
        <v>19</v>
      </c>
      <c r="N271" s="221" t="s">
        <v>43</v>
      </c>
      <c r="O271" s="85"/>
      <c r="P271" s="222">
        <f>O271*H271</f>
        <v>0</v>
      </c>
      <c r="Q271" s="222">
        <v>0.12422</v>
      </c>
      <c r="R271" s="222">
        <f>Q271*H271</f>
        <v>0.12422</v>
      </c>
      <c r="S271" s="222">
        <v>0</v>
      </c>
      <c r="T271" s="223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4" t="s">
        <v>151</v>
      </c>
      <c r="AT271" s="224" t="s">
        <v>130</v>
      </c>
      <c r="AU271" s="224" t="s">
        <v>81</v>
      </c>
      <c r="AY271" s="18" t="s">
        <v>127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8" t="s">
        <v>79</v>
      </c>
      <c r="BK271" s="225">
        <f>ROUND(I271*H271,2)</f>
        <v>0</v>
      </c>
      <c r="BL271" s="18" t="s">
        <v>151</v>
      </c>
      <c r="BM271" s="224" t="s">
        <v>463</v>
      </c>
    </row>
    <row r="272" s="2" customFormat="1">
      <c r="A272" s="39"/>
      <c r="B272" s="40"/>
      <c r="C272" s="41"/>
      <c r="D272" s="226" t="s">
        <v>137</v>
      </c>
      <c r="E272" s="41"/>
      <c r="F272" s="227" t="s">
        <v>464</v>
      </c>
      <c r="G272" s="41"/>
      <c r="H272" s="41"/>
      <c r="I272" s="228"/>
      <c r="J272" s="41"/>
      <c r="K272" s="41"/>
      <c r="L272" s="45"/>
      <c r="M272" s="229"/>
      <c r="N272" s="230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137</v>
      </c>
      <c r="AU272" s="18" t="s">
        <v>81</v>
      </c>
    </row>
    <row r="273" s="2" customFormat="1" ht="16.5" customHeight="1">
      <c r="A273" s="39"/>
      <c r="B273" s="40"/>
      <c r="C273" s="271" t="s">
        <v>465</v>
      </c>
      <c r="D273" s="271" t="s">
        <v>252</v>
      </c>
      <c r="E273" s="272" t="s">
        <v>466</v>
      </c>
      <c r="F273" s="273" t="s">
        <v>467</v>
      </c>
      <c r="G273" s="274" t="s">
        <v>280</v>
      </c>
      <c r="H273" s="275">
        <v>1</v>
      </c>
      <c r="I273" s="276"/>
      <c r="J273" s="277">
        <f>ROUND(I273*H273,2)</f>
        <v>0</v>
      </c>
      <c r="K273" s="273" t="s">
        <v>134</v>
      </c>
      <c r="L273" s="278"/>
      <c r="M273" s="279" t="s">
        <v>19</v>
      </c>
      <c r="N273" s="280" t="s">
        <v>43</v>
      </c>
      <c r="O273" s="85"/>
      <c r="P273" s="222">
        <f>O273*H273</f>
        <v>0</v>
      </c>
      <c r="Q273" s="222">
        <v>0.080000000000000002</v>
      </c>
      <c r="R273" s="222">
        <f>Q273*H273</f>
        <v>0.080000000000000002</v>
      </c>
      <c r="S273" s="222">
        <v>0</v>
      </c>
      <c r="T273" s="223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4" t="s">
        <v>211</v>
      </c>
      <c r="AT273" s="224" t="s">
        <v>252</v>
      </c>
      <c r="AU273" s="224" t="s">
        <v>81</v>
      </c>
      <c r="AY273" s="18" t="s">
        <v>127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8" t="s">
        <v>79</v>
      </c>
      <c r="BK273" s="225">
        <f>ROUND(I273*H273,2)</f>
        <v>0</v>
      </c>
      <c r="BL273" s="18" t="s">
        <v>151</v>
      </c>
      <c r="BM273" s="224" t="s">
        <v>468</v>
      </c>
    </row>
    <row r="274" s="2" customFormat="1" ht="16.5" customHeight="1">
      <c r="A274" s="39"/>
      <c r="B274" s="40"/>
      <c r="C274" s="213" t="s">
        <v>469</v>
      </c>
      <c r="D274" s="213" t="s">
        <v>130</v>
      </c>
      <c r="E274" s="214" t="s">
        <v>470</v>
      </c>
      <c r="F274" s="215" t="s">
        <v>471</v>
      </c>
      <c r="G274" s="216" t="s">
        <v>280</v>
      </c>
      <c r="H274" s="217">
        <v>1</v>
      </c>
      <c r="I274" s="218"/>
      <c r="J274" s="219">
        <f>ROUND(I274*H274,2)</f>
        <v>0</v>
      </c>
      <c r="K274" s="215" t="s">
        <v>134</v>
      </c>
      <c r="L274" s="45"/>
      <c r="M274" s="220" t="s">
        <v>19</v>
      </c>
      <c r="N274" s="221" t="s">
        <v>43</v>
      </c>
      <c r="O274" s="85"/>
      <c r="P274" s="222">
        <f>O274*H274</f>
        <v>0</v>
      </c>
      <c r="Q274" s="222">
        <v>0.02972</v>
      </c>
      <c r="R274" s="222">
        <f>Q274*H274</f>
        <v>0.02972</v>
      </c>
      <c r="S274" s="222">
        <v>0</v>
      </c>
      <c r="T274" s="223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4" t="s">
        <v>151</v>
      </c>
      <c r="AT274" s="224" t="s">
        <v>130</v>
      </c>
      <c r="AU274" s="224" t="s">
        <v>81</v>
      </c>
      <c r="AY274" s="18" t="s">
        <v>127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8" t="s">
        <v>79</v>
      </c>
      <c r="BK274" s="225">
        <f>ROUND(I274*H274,2)</f>
        <v>0</v>
      </c>
      <c r="BL274" s="18" t="s">
        <v>151</v>
      </c>
      <c r="BM274" s="224" t="s">
        <v>472</v>
      </c>
    </row>
    <row r="275" s="2" customFormat="1">
      <c r="A275" s="39"/>
      <c r="B275" s="40"/>
      <c r="C275" s="41"/>
      <c r="D275" s="226" t="s">
        <v>137</v>
      </c>
      <c r="E275" s="41"/>
      <c r="F275" s="227" t="s">
        <v>473</v>
      </c>
      <c r="G275" s="41"/>
      <c r="H275" s="41"/>
      <c r="I275" s="228"/>
      <c r="J275" s="41"/>
      <c r="K275" s="41"/>
      <c r="L275" s="45"/>
      <c r="M275" s="229"/>
      <c r="N275" s="230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137</v>
      </c>
      <c r="AU275" s="18" t="s">
        <v>81</v>
      </c>
    </row>
    <row r="276" s="2" customFormat="1" ht="16.5" customHeight="1">
      <c r="A276" s="39"/>
      <c r="B276" s="40"/>
      <c r="C276" s="271" t="s">
        <v>474</v>
      </c>
      <c r="D276" s="271" t="s">
        <v>252</v>
      </c>
      <c r="E276" s="272" t="s">
        <v>475</v>
      </c>
      <c r="F276" s="273" t="s">
        <v>476</v>
      </c>
      <c r="G276" s="274" t="s">
        <v>280</v>
      </c>
      <c r="H276" s="275">
        <v>1</v>
      </c>
      <c r="I276" s="276"/>
      <c r="J276" s="277">
        <f>ROUND(I276*H276,2)</f>
        <v>0</v>
      </c>
      <c r="K276" s="273" t="s">
        <v>134</v>
      </c>
      <c r="L276" s="278"/>
      <c r="M276" s="279" t="s">
        <v>19</v>
      </c>
      <c r="N276" s="280" t="s">
        <v>43</v>
      </c>
      <c r="O276" s="85"/>
      <c r="P276" s="222">
        <f>O276*H276</f>
        <v>0</v>
      </c>
      <c r="Q276" s="222">
        <v>0.040000000000000001</v>
      </c>
      <c r="R276" s="222">
        <f>Q276*H276</f>
        <v>0.040000000000000001</v>
      </c>
      <c r="S276" s="222">
        <v>0</v>
      </c>
      <c r="T276" s="223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4" t="s">
        <v>211</v>
      </c>
      <c r="AT276" s="224" t="s">
        <v>252</v>
      </c>
      <c r="AU276" s="224" t="s">
        <v>81</v>
      </c>
      <c r="AY276" s="18" t="s">
        <v>127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8" t="s">
        <v>79</v>
      </c>
      <c r="BK276" s="225">
        <f>ROUND(I276*H276,2)</f>
        <v>0</v>
      </c>
      <c r="BL276" s="18" t="s">
        <v>151</v>
      </c>
      <c r="BM276" s="224" t="s">
        <v>477</v>
      </c>
    </row>
    <row r="277" s="2" customFormat="1" ht="16.5" customHeight="1">
      <c r="A277" s="39"/>
      <c r="B277" s="40"/>
      <c r="C277" s="213" t="s">
        <v>478</v>
      </c>
      <c r="D277" s="213" t="s">
        <v>130</v>
      </c>
      <c r="E277" s="214" t="s">
        <v>479</v>
      </c>
      <c r="F277" s="215" t="s">
        <v>480</v>
      </c>
      <c r="G277" s="216" t="s">
        <v>280</v>
      </c>
      <c r="H277" s="217">
        <v>1</v>
      </c>
      <c r="I277" s="218"/>
      <c r="J277" s="219">
        <f>ROUND(I277*H277,2)</f>
        <v>0</v>
      </c>
      <c r="K277" s="215" t="s">
        <v>134</v>
      </c>
      <c r="L277" s="45"/>
      <c r="M277" s="220" t="s">
        <v>19</v>
      </c>
      <c r="N277" s="221" t="s">
        <v>43</v>
      </c>
      <c r="O277" s="85"/>
      <c r="P277" s="222">
        <f>O277*H277</f>
        <v>0</v>
      </c>
      <c r="Q277" s="222">
        <v>0.02972</v>
      </c>
      <c r="R277" s="222">
        <f>Q277*H277</f>
        <v>0.02972</v>
      </c>
      <c r="S277" s="222">
        <v>0</v>
      </c>
      <c r="T277" s="223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4" t="s">
        <v>151</v>
      </c>
      <c r="AT277" s="224" t="s">
        <v>130</v>
      </c>
      <c r="AU277" s="224" t="s">
        <v>81</v>
      </c>
      <c r="AY277" s="18" t="s">
        <v>127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8" t="s">
        <v>79</v>
      </c>
      <c r="BK277" s="225">
        <f>ROUND(I277*H277,2)</f>
        <v>0</v>
      </c>
      <c r="BL277" s="18" t="s">
        <v>151</v>
      </c>
      <c r="BM277" s="224" t="s">
        <v>481</v>
      </c>
    </row>
    <row r="278" s="2" customFormat="1">
      <c r="A278" s="39"/>
      <c r="B278" s="40"/>
      <c r="C278" s="41"/>
      <c r="D278" s="226" t="s">
        <v>137</v>
      </c>
      <c r="E278" s="41"/>
      <c r="F278" s="227" t="s">
        <v>482</v>
      </c>
      <c r="G278" s="41"/>
      <c r="H278" s="41"/>
      <c r="I278" s="228"/>
      <c r="J278" s="41"/>
      <c r="K278" s="41"/>
      <c r="L278" s="45"/>
      <c r="M278" s="229"/>
      <c r="N278" s="230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137</v>
      </c>
      <c r="AU278" s="18" t="s">
        <v>81</v>
      </c>
    </row>
    <row r="279" s="2" customFormat="1" ht="16.5" customHeight="1">
      <c r="A279" s="39"/>
      <c r="B279" s="40"/>
      <c r="C279" s="271" t="s">
        <v>483</v>
      </c>
      <c r="D279" s="271" t="s">
        <v>252</v>
      </c>
      <c r="E279" s="272" t="s">
        <v>484</v>
      </c>
      <c r="F279" s="273" t="s">
        <v>485</v>
      </c>
      <c r="G279" s="274" t="s">
        <v>280</v>
      </c>
      <c r="H279" s="275">
        <v>1</v>
      </c>
      <c r="I279" s="276"/>
      <c r="J279" s="277">
        <f>ROUND(I279*H279,2)</f>
        <v>0</v>
      </c>
      <c r="K279" s="273" t="s">
        <v>134</v>
      </c>
      <c r="L279" s="278"/>
      <c r="M279" s="279" t="s">
        <v>19</v>
      </c>
      <c r="N279" s="280" t="s">
        <v>43</v>
      </c>
      <c r="O279" s="85"/>
      <c r="P279" s="222">
        <f>O279*H279</f>
        <v>0</v>
      </c>
      <c r="Q279" s="222">
        <v>0.058000000000000003</v>
      </c>
      <c r="R279" s="222">
        <f>Q279*H279</f>
        <v>0.058000000000000003</v>
      </c>
      <c r="S279" s="222">
        <v>0</v>
      </c>
      <c r="T279" s="223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4" t="s">
        <v>211</v>
      </c>
      <c r="AT279" s="224" t="s">
        <v>252</v>
      </c>
      <c r="AU279" s="224" t="s">
        <v>81</v>
      </c>
      <c r="AY279" s="18" t="s">
        <v>127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8" t="s">
        <v>79</v>
      </c>
      <c r="BK279" s="225">
        <f>ROUND(I279*H279,2)</f>
        <v>0</v>
      </c>
      <c r="BL279" s="18" t="s">
        <v>151</v>
      </c>
      <c r="BM279" s="224" t="s">
        <v>486</v>
      </c>
    </row>
    <row r="280" s="2" customFormat="1" ht="16.5" customHeight="1">
      <c r="A280" s="39"/>
      <c r="B280" s="40"/>
      <c r="C280" s="213" t="s">
        <v>487</v>
      </c>
      <c r="D280" s="213" t="s">
        <v>130</v>
      </c>
      <c r="E280" s="214" t="s">
        <v>488</v>
      </c>
      <c r="F280" s="215" t="s">
        <v>489</v>
      </c>
      <c r="G280" s="216" t="s">
        <v>280</v>
      </c>
      <c r="H280" s="217">
        <v>1</v>
      </c>
      <c r="I280" s="218"/>
      <c r="J280" s="219">
        <f>ROUND(I280*H280,2)</f>
        <v>0</v>
      </c>
      <c r="K280" s="215" t="s">
        <v>134</v>
      </c>
      <c r="L280" s="45"/>
      <c r="M280" s="220" t="s">
        <v>19</v>
      </c>
      <c r="N280" s="221" t="s">
        <v>43</v>
      </c>
      <c r="O280" s="85"/>
      <c r="P280" s="222">
        <f>O280*H280</f>
        <v>0</v>
      </c>
      <c r="Q280" s="222">
        <v>0.02972</v>
      </c>
      <c r="R280" s="222">
        <f>Q280*H280</f>
        <v>0.02972</v>
      </c>
      <c r="S280" s="222">
        <v>0</v>
      </c>
      <c r="T280" s="223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4" t="s">
        <v>151</v>
      </c>
      <c r="AT280" s="224" t="s">
        <v>130</v>
      </c>
      <c r="AU280" s="224" t="s">
        <v>81</v>
      </c>
      <c r="AY280" s="18" t="s">
        <v>127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8" t="s">
        <v>79</v>
      </c>
      <c r="BK280" s="225">
        <f>ROUND(I280*H280,2)</f>
        <v>0</v>
      </c>
      <c r="BL280" s="18" t="s">
        <v>151</v>
      </c>
      <c r="BM280" s="224" t="s">
        <v>490</v>
      </c>
    </row>
    <row r="281" s="2" customFormat="1">
      <c r="A281" s="39"/>
      <c r="B281" s="40"/>
      <c r="C281" s="41"/>
      <c r="D281" s="226" t="s">
        <v>137</v>
      </c>
      <c r="E281" s="41"/>
      <c r="F281" s="227" t="s">
        <v>491</v>
      </c>
      <c r="G281" s="41"/>
      <c r="H281" s="41"/>
      <c r="I281" s="228"/>
      <c r="J281" s="41"/>
      <c r="K281" s="41"/>
      <c r="L281" s="45"/>
      <c r="M281" s="229"/>
      <c r="N281" s="230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137</v>
      </c>
      <c r="AU281" s="18" t="s">
        <v>81</v>
      </c>
    </row>
    <row r="282" s="2" customFormat="1" ht="16.5" customHeight="1">
      <c r="A282" s="39"/>
      <c r="B282" s="40"/>
      <c r="C282" s="271" t="s">
        <v>492</v>
      </c>
      <c r="D282" s="271" t="s">
        <v>252</v>
      </c>
      <c r="E282" s="272" t="s">
        <v>493</v>
      </c>
      <c r="F282" s="273" t="s">
        <v>494</v>
      </c>
      <c r="G282" s="274" t="s">
        <v>280</v>
      </c>
      <c r="H282" s="275">
        <v>1</v>
      </c>
      <c r="I282" s="276"/>
      <c r="J282" s="277">
        <f>ROUND(I282*H282,2)</f>
        <v>0</v>
      </c>
      <c r="K282" s="273" t="s">
        <v>134</v>
      </c>
      <c r="L282" s="278"/>
      <c r="M282" s="279" t="s">
        <v>19</v>
      </c>
      <c r="N282" s="280" t="s">
        <v>43</v>
      </c>
      <c r="O282" s="85"/>
      <c r="P282" s="222">
        <f>O282*H282</f>
        <v>0</v>
      </c>
      <c r="Q282" s="222">
        <v>0.057000000000000002</v>
      </c>
      <c r="R282" s="222">
        <f>Q282*H282</f>
        <v>0.057000000000000002</v>
      </c>
      <c r="S282" s="222">
        <v>0</v>
      </c>
      <c r="T282" s="223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4" t="s">
        <v>211</v>
      </c>
      <c r="AT282" s="224" t="s">
        <v>252</v>
      </c>
      <c r="AU282" s="224" t="s">
        <v>81</v>
      </c>
      <c r="AY282" s="18" t="s">
        <v>127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8" t="s">
        <v>79</v>
      </c>
      <c r="BK282" s="225">
        <f>ROUND(I282*H282,2)</f>
        <v>0</v>
      </c>
      <c r="BL282" s="18" t="s">
        <v>151</v>
      </c>
      <c r="BM282" s="224" t="s">
        <v>495</v>
      </c>
    </row>
    <row r="283" s="2" customFormat="1" ht="16.5" customHeight="1">
      <c r="A283" s="39"/>
      <c r="B283" s="40"/>
      <c r="C283" s="213" t="s">
        <v>496</v>
      </c>
      <c r="D283" s="213" t="s">
        <v>130</v>
      </c>
      <c r="E283" s="214" t="s">
        <v>497</v>
      </c>
      <c r="F283" s="215" t="s">
        <v>498</v>
      </c>
      <c r="G283" s="216" t="s">
        <v>280</v>
      </c>
      <c r="H283" s="217">
        <v>1</v>
      </c>
      <c r="I283" s="218"/>
      <c r="J283" s="219">
        <f>ROUND(I283*H283,2)</f>
        <v>0</v>
      </c>
      <c r="K283" s="215" t="s">
        <v>134</v>
      </c>
      <c r="L283" s="45"/>
      <c r="M283" s="220" t="s">
        <v>19</v>
      </c>
      <c r="N283" s="221" t="s">
        <v>43</v>
      </c>
      <c r="O283" s="85"/>
      <c r="P283" s="222">
        <f>O283*H283</f>
        <v>0</v>
      </c>
      <c r="Q283" s="222">
        <v>0</v>
      </c>
      <c r="R283" s="222">
        <f>Q283*H283</f>
        <v>0</v>
      </c>
      <c r="S283" s="222">
        <v>0.10000000000000001</v>
      </c>
      <c r="T283" s="223">
        <f>S283*H283</f>
        <v>0.10000000000000001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4" t="s">
        <v>151</v>
      </c>
      <c r="AT283" s="224" t="s">
        <v>130</v>
      </c>
      <c r="AU283" s="224" t="s">
        <v>81</v>
      </c>
      <c r="AY283" s="18" t="s">
        <v>127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8" t="s">
        <v>79</v>
      </c>
      <c r="BK283" s="225">
        <f>ROUND(I283*H283,2)</f>
        <v>0</v>
      </c>
      <c r="BL283" s="18" t="s">
        <v>151</v>
      </c>
      <c r="BM283" s="224" t="s">
        <v>499</v>
      </c>
    </row>
    <row r="284" s="2" customFormat="1">
      <c r="A284" s="39"/>
      <c r="B284" s="40"/>
      <c r="C284" s="41"/>
      <c r="D284" s="226" t="s">
        <v>137</v>
      </c>
      <c r="E284" s="41"/>
      <c r="F284" s="227" t="s">
        <v>500</v>
      </c>
      <c r="G284" s="41"/>
      <c r="H284" s="41"/>
      <c r="I284" s="228"/>
      <c r="J284" s="41"/>
      <c r="K284" s="41"/>
      <c r="L284" s="45"/>
      <c r="M284" s="229"/>
      <c r="N284" s="230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137</v>
      </c>
      <c r="AU284" s="18" t="s">
        <v>81</v>
      </c>
    </row>
    <row r="285" s="13" customFormat="1">
      <c r="A285" s="13"/>
      <c r="B285" s="237"/>
      <c r="C285" s="238"/>
      <c r="D285" s="231" t="s">
        <v>173</v>
      </c>
      <c r="E285" s="239" t="s">
        <v>19</v>
      </c>
      <c r="F285" s="240" t="s">
        <v>501</v>
      </c>
      <c r="G285" s="238"/>
      <c r="H285" s="241">
        <v>1</v>
      </c>
      <c r="I285" s="242"/>
      <c r="J285" s="238"/>
      <c r="K285" s="238"/>
      <c r="L285" s="243"/>
      <c r="M285" s="244"/>
      <c r="N285" s="245"/>
      <c r="O285" s="245"/>
      <c r="P285" s="245"/>
      <c r="Q285" s="245"/>
      <c r="R285" s="245"/>
      <c r="S285" s="245"/>
      <c r="T285" s="24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7" t="s">
        <v>173</v>
      </c>
      <c r="AU285" s="247" t="s">
        <v>81</v>
      </c>
      <c r="AV285" s="13" t="s">
        <v>81</v>
      </c>
      <c r="AW285" s="13" t="s">
        <v>33</v>
      </c>
      <c r="AX285" s="13" t="s">
        <v>79</v>
      </c>
      <c r="AY285" s="247" t="s">
        <v>127</v>
      </c>
    </row>
    <row r="286" s="2" customFormat="1" ht="16.5" customHeight="1">
      <c r="A286" s="39"/>
      <c r="B286" s="40"/>
      <c r="C286" s="213" t="s">
        <v>502</v>
      </c>
      <c r="D286" s="213" t="s">
        <v>130</v>
      </c>
      <c r="E286" s="214" t="s">
        <v>503</v>
      </c>
      <c r="F286" s="215" t="s">
        <v>504</v>
      </c>
      <c r="G286" s="216" t="s">
        <v>280</v>
      </c>
      <c r="H286" s="217">
        <v>1</v>
      </c>
      <c r="I286" s="218"/>
      <c r="J286" s="219">
        <f>ROUND(I286*H286,2)</f>
        <v>0</v>
      </c>
      <c r="K286" s="215" t="s">
        <v>134</v>
      </c>
      <c r="L286" s="45"/>
      <c r="M286" s="220" t="s">
        <v>19</v>
      </c>
      <c r="N286" s="221" t="s">
        <v>43</v>
      </c>
      <c r="O286" s="85"/>
      <c r="P286" s="222">
        <f>O286*H286</f>
        <v>0</v>
      </c>
      <c r="Q286" s="222">
        <v>0.21734000000000001</v>
      </c>
      <c r="R286" s="222">
        <f>Q286*H286</f>
        <v>0.21734000000000001</v>
      </c>
      <c r="S286" s="222">
        <v>0</v>
      </c>
      <c r="T286" s="223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4" t="s">
        <v>151</v>
      </c>
      <c r="AT286" s="224" t="s">
        <v>130</v>
      </c>
      <c r="AU286" s="224" t="s">
        <v>81</v>
      </c>
      <c r="AY286" s="18" t="s">
        <v>127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8" t="s">
        <v>79</v>
      </c>
      <c r="BK286" s="225">
        <f>ROUND(I286*H286,2)</f>
        <v>0</v>
      </c>
      <c r="BL286" s="18" t="s">
        <v>151</v>
      </c>
      <c r="BM286" s="224" t="s">
        <v>505</v>
      </c>
    </row>
    <row r="287" s="2" customFormat="1">
      <c r="A287" s="39"/>
      <c r="B287" s="40"/>
      <c r="C287" s="41"/>
      <c r="D287" s="226" t="s">
        <v>137</v>
      </c>
      <c r="E287" s="41"/>
      <c r="F287" s="227" t="s">
        <v>506</v>
      </c>
      <c r="G287" s="41"/>
      <c r="H287" s="41"/>
      <c r="I287" s="228"/>
      <c r="J287" s="41"/>
      <c r="K287" s="41"/>
      <c r="L287" s="45"/>
      <c r="M287" s="229"/>
      <c r="N287" s="230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137</v>
      </c>
      <c r="AU287" s="18" t="s">
        <v>81</v>
      </c>
    </row>
    <row r="288" s="2" customFormat="1" ht="16.5" customHeight="1">
      <c r="A288" s="39"/>
      <c r="B288" s="40"/>
      <c r="C288" s="271" t="s">
        <v>507</v>
      </c>
      <c r="D288" s="271" t="s">
        <v>252</v>
      </c>
      <c r="E288" s="272" t="s">
        <v>508</v>
      </c>
      <c r="F288" s="273" t="s">
        <v>509</v>
      </c>
      <c r="G288" s="274" t="s">
        <v>280</v>
      </c>
      <c r="H288" s="275">
        <v>1</v>
      </c>
      <c r="I288" s="276"/>
      <c r="J288" s="277">
        <f>ROUND(I288*H288,2)</f>
        <v>0</v>
      </c>
      <c r="K288" s="273" t="s">
        <v>134</v>
      </c>
      <c r="L288" s="278"/>
      <c r="M288" s="279" t="s">
        <v>19</v>
      </c>
      <c r="N288" s="280" t="s">
        <v>43</v>
      </c>
      <c r="O288" s="85"/>
      <c r="P288" s="222">
        <f>O288*H288</f>
        <v>0</v>
      </c>
      <c r="Q288" s="222">
        <v>0.052400000000000002</v>
      </c>
      <c r="R288" s="222">
        <f>Q288*H288</f>
        <v>0.052400000000000002</v>
      </c>
      <c r="S288" s="222">
        <v>0</v>
      </c>
      <c r="T288" s="223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4" t="s">
        <v>211</v>
      </c>
      <c r="AT288" s="224" t="s">
        <v>252</v>
      </c>
      <c r="AU288" s="224" t="s">
        <v>81</v>
      </c>
      <c r="AY288" s="18" t="s">
        <v>127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8" t="s">
        <v>79</v>
      </c>
      <c r="BK288" s="225">
        <f>ROUND(I288*H288,2)</f>
        <v>0</v>
      </c>
      <c r="BL288" s="18" t="s">
        <v>151</v>
      </c>
      <c r="BM288" s="224" t="s">
        <v>510</v>
      </c>
    </row>
    <row r="289" s="2" customFormat="1" ht="16.5" customHeight="1">
      <c r="A289" s="39"/>
      <c r="B289" s="40"/>
      <c r="C289" s="271" t="s">
        <v>511</v>
      </c>
      <c r="D289" s="271" t="s">
        <v>252</v>
      </c>
      <c r="E289" s="272" t="s">
        <v>512</v>
      </c>
      <c r="F289" s="273" t="s">
        <v>513</v>
      </c>
      <c r="G289" s="274" t="s">
        <v>280</v>
      </c>
      <c r="H289" s="275">
        <v>1</v>
      </c>
      <c r="I289" s="276"/>
      <c r="J289" s="277">
        <f>ROUND(I289*H289,2)</f>
        <v>0</v>
      </c>
      <c r="K289" s="273" t="s">
        <v>134</v>
      </c>
      <c r="L289" s="278"/>
      <c r="M289" s="279" t="s">
        <v>19</v>
      </c>
      <c r="N289" s="280" t="s">
        <v>43</v>
      </c>
      <c r="O289" s="85"/>
      <c r="P289" s="222">
        <f>O289*H289</f>
        <v>0</v>
      </c>
      <c r="Q289" s="222">
        <v>0.0085000000000000006</v>
      </c>
      <c r="R289" s="222">
        <f>Q289*H289</f>
        <v>0.0085000000000000006</v>
      </c>
      <c r="S289" s="222">
        <v>0</v>
      </c>
      <c r="T289" s="223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4" t="s">
        <v>211</v>
      </c>
      <c r="AT289" s="224" t="s">
        <v>252</v>
      </c>
      <c r="AU289" s="224" t="s">
        <v>81</v>
      </c>
      <c r="AY289" s="18" t="s">
        <v>127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8" t="s">
        <v>79</v>
      </c>
      <c r="BK289" s="225">
        <f>ROUND(I289*H289,2)</f>
        <v>0</v>
      </c>
      <c r="BL289" s="18" t="s">
        <v>151</v>
      </c>
      <c r="BM289" s="224" t="s">
        <v>514</v>
      </c>
    </row>
    <row r="290" s="2" customFormat="1" ht="16.5" customHeight="1">
      <c r="A290" s="39"/>
      <c r="B290" s="40"/>
      <c r="C290" s="213" t="s">
        <v>515</v>
      </c>
      <c r="D290" s="213" t="s">
        <v>130</v>
      </c>
      <c r="E290" s="214" t="s">
        <v>516</v>
      </c>
      <c r="F290" s="215" t="s">
        <v>517</v>
      </c>
      <c r="G290" s="216" t="s">
        <v>202</v>
      </c>
      <c r="H290" s="217">
        <v>2</v>
      </c>
      <c r="I290" s="218"/>
      <c r="J290" s="219">
        <f>ROUND(I290*H290,2)</f>
        <v>0</v>
      </c>
      <c r="K290" s="215" t="s">
        <v>134</v>
      </c>
      <c r="L290" s="45"/>
      <c r="M290" s="220" t="s">
        <v>19</v>
      </c>
      <c r="N290" s="221" t="s">
        <v>43</v>
      </c>
      <c r="O290" s="85"/>
      <c r="P290" s="222">
        <f>O290*H290</f>
        <v>0</v>
      </c>
      <c r="Q290" s="222">
        <v>0.00019000000000000001</v>
      </c>
      <c r="R290" s="222">
        <f>Q290*H290</f>
        <v>0.00038000000000000002</v>
      </c>
      <c r="S290" s="222">
        <v>0</v>
      </c>
      <c r="T290" s="223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4" t="s">
        <v>151</v>
      </c>
      <c r="AT290" s="224" t="s">
        <v>130</v>
      </c>
      <c r="AU290" s="224" t="s">
        <v>81</v>
      </c>
      <c r="AY290" s="18" t="s">
        <v>127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8" t="s">
        <v>79</v>
      </c>
      <c r="BK290" s="225">
        <f>ROUND(I290*H290,2)</f>
        <v>0</v>
      </c>
      <c r="BL290" s="18" t="s">
        <v>151</v>
      </c>
      <c r="BM290" s="224" t="s">
        <v>518</v>
      </c>
    </row>
    <row r="291" s="2" customFormat="1">
      <c r="A291" s="39"/>
      <c r="B291" s="40"/>
      <c r="C291" s="41"/>
      <c r="D291" s="226" t="s">
        <v>137</v>
      </c>
      <c r="E291" s="41"/>
      <c r="F291" s="227" t="s">
        <v>519</v>
      </c>
      <c r="G291" s="41"/>
      <c r="H291" s="41"/>
      <c r="I291" s="228"/>
      <c r="J291" s="41"/>
      <c r="K291" s="41"/>
      <c r="L291" s="45"/>
      <c r="M291" s="229"/>
      <c r="N291" s="230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137</v>
      </c>
      <c r="AU291" s="18" t="s">
        <v>81</v>
      </c>
    </row>
    <row r="292" s="2" customFormat="1" ht="16.5" customHeight="1">
      <c r="A292" s="39"/>
      <c r="B292" s="40"/>
      <c r="C292" s="213" t="s">
        <v>520</v>
      </c>
      <c r="D292" s="213" t="s">
        <v>130</v>
      </c>
      <c r="E292" s="214" t="s">
        <v>521</v>
      </c>
      <c r="F292" s="215" t="s">
        <v>522</v>
      </c>
      <c r="G292" s="216" t="s">
        <v>202</v>
      </c>
      <c r="H292" s="217">
        <v>2</v>
      </c>
      <c r="I292" s="218"/>
      <c r="J292" s="219">
        <f>ROUND(I292*H292,2)</f>
        <v>0</v>
      </c>
      <c r="K292" s="215" t="s">
        <v>134</v>
      </c>
      <c r="L292" s="45"/>
      <c r="M292" s="220" t="s">
        <v>19</v>
      </c>
      <c r="N292" s="221" t="s">
        <v>43</v>
      </c>
      <c r="O292" s="85"/>
      <c r="P292" s="222">
        <f>O292*H292</f>
        <v>0</v>
      </c>
      <c r="Q292" s="222">
        <v>0.00012999999999999999</v>
      </c>
      <c r="R292" s="222">
        <f>Q292*H292</f>
        <v>0.00025999999999999998</v>
      </c>
      <c r="S292" s="222">
        <v>0</v>
      </c>
      <c r="T292" s="223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4" t="s">
        <v>151</v>
      </c>
      <c r="AT292" s="224" t="s">
        <v>130</v>
      </c>
      <c r="AU292" s="224" t="s">
        <v>81</v>
      </c>
      <c r="AY292" s="18" t="s">
        <v>127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8" t="s">
        <v>79</v>
      </c>
      <c r="BK292" s="225">
        <f>ROUND(I292*H292,2)</f>
        <v>0</v>
      </c>
      <c r="BL292" s="18" t="s">
        <v>151</v>
      </c>
      <c r="BM292" s="224" t="s">
        <v>523</v>
      </c>
    </row>
    <row r="293" s="2" customFormat="1">
      <c r="A293" s="39"/>
      <c r="B293" s="40"/>
      <c r="C293" s="41"/>
      <c r="D293" s="226" t="s">
        <v>137</v>
      </c>
      <c r="E293" s="41"/>
      <c r="F293" s="227" t="s">
        <v>524</v>
      </c>
      <c r="G293" s="41"/>
      <c r="H293" s="41"/>
      <c r="I293" s="228"/>
      <c r="J293" s="41"/>
      <c r="K293" s="41"/>
      <c r="L293" s="45"/>
      <c r="M293" s="229"/>
      <c r="N293" s="230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137</v>
      </c>
      <c r="AU293" s="18" t="s">
        <v>81</v>
      </c>
    </row>
    <row r="294" s="12" customFormat="1" ht="22.8" customHeight="1">
      <c r="A294" s="12"/>
      <c r="B294" s="197"/>
      <c r="C294" s="198"/>
      <c r="D294" s="199" t="s">
        <v>71</v>
      </c>
      <c r="E294" s="211" t="s">
        <v>218</v>
      </c>
      <c r="F294" s="211" t="s">
        <v>525</v>
      </c>
      <c r="G294" s="198"/>
      <c r="H294" s="198"/>
      <c r="I294" s="201"/>
      <c r="J294" s="212">
        <f>BK294</f>
        <v>0</v>
      </c>
      <c r="K294" s="198"/>
      <c r="L294" s="203"/>
      <c r="M294" s="204"/>
      <c r="N294" s="205"/>
      <c r="O294" s="205"/>
      <c r="P294" s="206">
        <f>SUM(P295:P398)</f>
        <v>0</v>
      </c>
      <c r="Q294" s="205"/>
      <c r="R294" s="206">
        <f>SUM(R295:R398)</f>
        <v>79.652164999999997</v>
      </c>
      <c r="S294" s="205"/>
      <c r="T294" s="207">
        <f>SUM(T295:T398)</f>
        <v>6.0219999999999994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08" t="s">
        <v>79</v>
      </c>
      <c r="AT294" s="209" t="s">
        <v>71</v>
      </c>
      <c r="AU294" s="209" t="s">
        <v>79</v>
      </c>
      <c r="AY294" s="208" t="s">
        <v>127</v>
      </c>
      <c r="BK294" s="210">
        <f>SUM(BK295:BK398)</f>
        <v>0</v>
      </c>
    </row>
    <row r="295" s="2" customFormat="1" ht="16.5" customHeight="1">
      <c r="A295" s="39"/>
      <c r="B295" s="40"/>
      <c r="C295" s="213" t="s">
        <v>526</v>
      </c>
      <c r="D295" s="213" t="s">
        <v>130</v>
      </c>
      <c r="E295" s="214" t="s">
        <v>527</v>
      </c>
      <c r="F295" s="215" t="s">
        <v>528</v>
      </c>
      <c r="G295" s="216" t="s">
        <v>170</v>
      </c>
      <c r="H295" s="217">
        <v>52</v>
      </c>
      <c r="I295" s="218"/>
      <c r="J295" s="219">
        <f>ROUND(I295*H295,2)</f>
        <v>0</v>
      </c>
      <c r="K295" s="215" t="s">
        <v>134</v>
      </c>
      <c r="L295" s="45"/>
      <c r="M295" s="220" t="s">
        <v>19</v>
      </c>
      <c r="N295" s="221" t="s">
        <v>43</v>
      </c>
      <c r="O295" s="85"/>
      <c r="P295" s="222">
        <f>O295*H295</f>
        <v>0</v>
      </c>
      <c r="Q295" s="222">
        <v>0.00020000000000000001</v>
      </c>
      <c r="R295" s="222">
        <f>Q295*H295</f>
        <v>0.010400000000000001</v>
      </c>
      <c r="S295" s="222">
        <v>0</v>
      </c>
      <c r="T295" s="223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4" t="s">
        <v>151</v>
      </c>
      <c r="AT295" s="224" t="s">
        <v>130</v>
      </c>
      <c r="AU295" s="224" t="s">
        <v>81</v>
      </c>
      <c r="AY295" s="18" t="s">
        <v>127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8" t="s">
        <v>79</v>
      </c>
      <c r="BK295" s="225">
        <f>ROUND(I295*H295,2)</f>
        <v>0</v>
      </c>
      <c r="BL295" s="18" t="s">
        <v>151</v>
      </c>
      <c r="BM295" s="224" t="s">
        <v>529</v>
      </c>
    </row>
    <row r="296" s="2" customFormat="1">
      <c r="A296" s="39"/>
      <c r="B296" s="40"/>
      <c r="C296" s="41"/>
      <c r="D296" s="226" t="s">
        <v>137</v>
      </c>
      <c r="E296" s="41"/>
      <c r="F296" s="227" t="s">
        <v>530</v>
      </c>
      <c r="G296" s="41"/>
      <c r="H296" s="41"/>
      <c r="I296" s="228"/>
      <c r="J296" s="41"/>
      <c r="K296" s="41"/>
      <c r="L296" s="45"/>
      <c r="M296" s="229"/>
      <c r="N296" s="230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137</v>
      </c>
      <c r="AU296" s="18" t="s">
        <v>81</v>
      </c>
    </row>
    <row r="297" s="13" customFormat="1">
      <c r="A297" s="13"/>
      <c r="B297" s="237"/>
      <c r="C297" s="238"/>
      <c r="D297" s="231" t="s">
        <v>173</v>
      </c>
      <c r="E297" s="239" t="s">
        <v>19</v>
      </c>
      <c r="F297" s="240" t="s">
        <v>531</v>
      </c>
      <c r="G297" s="238"/>
      <c r="H297" s="241">
        <v>52</v>
      </c>
      <c r="I297" s="242"/>
      <c r="J297" s="238"/>
      <c r="K297" s="238"/>
      <c r="L297" s="243"/>
      <c r="M297" s="244"/>
      <c r="N297" s="245"/>
      <c r="O297" s="245"/>
      <c r="P297" s="245"/>
      <c r="Q297" s="245"/>
      <c r="R297" s="245"/>
      <c r="S297" s="245"/>
      <c r="T297" s="24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7" t="s">
        <v>173</v>
      </c>
      <c r="AU297" s="247" t="s">
        <v>81</v>
      </c>
      <c r="AV297" s="13" t="s">
        <v>81</v>
      </c>
      <c r="AW297" s="13" t="s">
        <v>33</v>
      </c>
      <c r="AX297" s="13" t="s">
        <v>79</v>
      </c>
      <c r="AY297" s="247" t="s">
        <v>127</v>
      </c>
    </row>
    <row r="298" s="2" customFormat="1" ht="16.5" customHeight="1">
      <c r="A298" s="39"/>
      <c r="B298" s="40"/>
      <c r="C298" s="213" t="s">
        <v>532</v>
      </c>
      <c r="D298" s="213" t="s">
        <v>130</v>
      </c>
      <c r="E298" s="214" t="s">
        <v>533</v>
      </c>
      <c r="F298" s="215" t="s">
        <v>534</v>
      </c>
      <c r="G298" s="216" t="s">
        <v>202</v>
      </c>
      <c r="H298" s="217">
        <v>144</v>
      </c>
      <c r="I298" s="218"/>
      <c r="J298" s="219">
        <f>ROUND(I298*H298,2)</f>
        <v>0</v>
      </c>
      <c r="K298" s="215" t="s">
        <v>134</v>
      </c>
      <c r="L298" s="45"/>
      <c r="M298" s="220" t="s">
        <v>19</v>
      </c>
      <c r="N298" s="221" t="s">
        <v>43</v>
      </c>
      <c r="O298" s="85"/>
      <c r="P298" s="222">
        <f>O298*H298</f>
        <v>0</v>
      </c>
      <c r="Q298" s="222">
        <v>8.0000000000000007E-05</v>
      </c>
      <c r="R298" s="222">
        <f>Q298*H298</f>
        <v>0.011520000000000001</v>
      </c>
      <c r="S298" s="222">
        <v>0</v>
      </c>
      <c r="T298" s="223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4" t="s">
        <v>151</v>
      </c>
      <c r="AT298" s="224" t="s">
        <v>130</v>
      </c>
      <c r="AU298" s="224" t="s">
        <v>81</v>
      </c>
      <c r="AY298" s="18" t="s">
        <v>127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8" t="s">
        <v>79</v>
      </c>
      <c r="BK298" s="225">
        <f>ROUND(I298*H298,2)</f>
        <v>0</v>
      </c>
      <c r="BL298" s="18" t="s">
        <v>151</v>
      </c>
      <c r="BM298" s="224" t="s">
        <v>535</v>
      </c>
    </row>
    <row r="299" s="2" customFormat="1">
      <c r="A299" s="39"/>
      <c r="B299" s="40"/>
      <c r="C299" s="41"/>
      <c r="D299" s="226" t="s">
        <v>137</v>
      </c>
      <c r="E299" s="41"/>
      <c r="F299" s="227" t="s">
        <v>536</v>
      </c>
      <c r="G299" s="41"/>
      <c r="H299" s="41"/>
      <c r="I299" s="228"/>
      <c r="J299" s="41"/>
      <c r="K299" s="41"/>
      <c r="L299" s="45"/>
      <c r="M299" s="229"/>
      <c r="N299" s="230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137</v>
      </c>
      <c r="AU299" s="18" t="s">
        <v>81</v>
      </c>
    </row>
    <row r="300" s="13" customFormat="1">
      <c r="A300" s="13"/>
      <c r="B300" s="237"/>
      <c r="C300" s="238"/>
      <c r="D300" s="231" t="s">
        <v>173</v>
      </c>
      <c r="E300" s="239" t="s">
        <v>19</v>
      </c>
      <c r="F300" s="240" t="s">
        <v>537</v>
      </c>
      <c r="G300" s="238"/>
      <c r="H300" s="241">
        <v>144</v>
      </c>
      <c r="I300" s="242"/>
      <c r="J300" s="238"/>
      <c r="K300" s="238"/>
      <c r="L300" s="243"/>
      <c r="M300" s="244"/>
      <c r="N300" s="245"/>
      <c r="O300" s="245"/>
      <c r="P300" s="245"/>
      <c r="Q300" s="245"/>
      <c r="R300" s="245"/>
      <c r="S300" s="245"/>
      <c r="T300" s="24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7" t="s">
        <v>173</v>
      </c>
      <c r="AU300" s="247" t="s">
        <v>81</v>
      </c>
      <c r="AV300" s="13" t="s">
        <v>81</v>
      </c>
      <c r="AW300" s="13" t="s">
        <v>33</v>
      </c>
      <c r="AX300" s="13" t="s">
        <v>79</v>
      </c>
      <c r="AY300" s="247" t="s">
        <v>127</v>
      </c>
    </row>
    <row r="301" s="2" customFormat="1" ht="16.5" customHeight="1">
      <c r="A301" s="39"/>
      <c r="B301" s="40"/>
      <c r="C301" s="213" t="s">
        <v>538</v>
      </c>
      <c r="D301" s="213" t="s">
        <v>130</v>
      </c>
      <c r="E301" s="214" t="s">
        <v>539</v>
      </c>
      <c r="F301" s="215" t="s">
        <v>540</v>
      </c>
      <c r="G301" s="216" t="s">
        <v>280</v>
      </c>
      <c r="H301" s="217">
        <v>4</v>
      </c>
      <c r="I301" s="218"/>
      <c r="J301" s="219">
        <f>ROUND(I301*H301,2)</f>
        <v>0</v>
      </c>
      <c r="K301" s="215" t="s">
        <v>134</v>
      </c>
      <c r="L301" s="45"/>
      <c r="M301" s="220" t="s">
        <v>19</v>
      </c>
      <c r="N301" s="221" t="s">
        <v>43</v>
      </c>
      <c r="O301" s="85"/>
      <c r="P301" s="222">
        <f>O301*H301</f>
        <v>0</v>
      </c>
      <c r="Q301" s="222">
        <v>3.0000000000000001E-05</v>
      </c>
      <c r="R301" s="222">
        <f>Q301*H301</f>
        <v>0.00012</v>
      </c>
      <c r="S301" s="222">
        <v>0</v>
      </c>
      <c r="T301" s="223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4" t="s">
        <v>151</v>
      </c>
      <c r="AT301" s="224" t="s">
        <v>130</v>
      </c>
      <c r="AU301" s="224" t="s">
        <v>81</v>
      </c>
      <c r="AY301" s="18" t="s">
        <v>127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8" t="s">
        <v>79</v>
      </c>
      <c r="BK301" s="225">
        <f>ROUND(I301*H301,2)</f>
        <v>0</v>
      </c>
      <c r="BL301" s="18" t="s">
        <v>151</v>
      </c>
      <c r="BM301" s="224" t="s">
        <v>541</v>
      </c>
    </row>
    <row r="302" s="2" customFormat="1">
      <c r="A302" s="39"/>
      <c r="B302" s="40"/>
      <c r="C302" s="41"/>
      <c r="D302" s="226" t="s">
        <v>137</v>
      </c>
      <c r="E302" s="41"/>
      <c r="F302" s="227" t="s">
        <v>542</v>
      </c>
      <c r="G302" s="41"/>
      <c r="H302" s="41"/>
      <c r="I302" s="228"/>
      <c r="J302" s="41"/>
      <c r="K302" s="41"/>
      <c r="L302" s="45"/>
      <c r="M302" s="229"/>
      <c r="N302" s="230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137</v>
      </c>
      <c r="AU302" s="18" t="s">
        <v>81</v>
      </c>
    </row>
    <row r="303" s="2" customFormat="1" ht="16.5" customHeight="1">
      <c r="A303" s="39"/>
      <c r="B303" s="40"/>
      <c r="C303" s="271" t="s">
        <v>543</v>
      </c>
      <c r="D303" s="271" t="s">
        <v>252</v>
      </c>
      <c r="E303" s="272" t="s">
        <v>544</v>
      </c>
      <c r="F303" s="273" t="s">
        <v>545</v>
      </c>
      <c r="G303" s="274" t="s">
        <v>280</v>
      </c>
      <c r="H303" s="275">
        <v>4</v>
      </c>
      <c r="I303" s="276"/>
      <c r="J303" s="277">
        <f>ROUND(I303*H303,2)</f>
        <v>0</v>
      </c>
      <c r="K303" s="273" t="s">
        <v>134</v>
      </c>
      <c r="L303" s="278"/>
      <c r="M303" s="279" t="s">
        <v>19</v>
      </c>
      <c r="N303" s="280" t="s">
        <v>43</v>
      </c>
      <c r="O303" s="85"/>
      <c r="P303" s="222">
        <f>O303*H303</f>
        <v>0</v>
      </c>
      <c r="Q303" s="222">
        <v>0.0018</v>
      </c>
      <c r="R303" s="222">
        <f>Q303*H303</f>
        <v>0.0071999999999999998</v>
      </c>
      <c r="S303" s="222">
        <v>0</v>
      </c>
      <c r="T303" s="223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24" t="s">
        <v>211</v>
      </c>
      <c r="AT303" s="224" t="s">
        <v>252</v>
      </c>
      <c r="AU303" s="224" t="s">
        <v>81</v>
      </c>
      <c r="AY303" s="18" t="s">
        <v>127</v>
      </c>
      <c r="BE303" s="225">
        <f>IF(N303="základní",J303,0)</f>
        <v>0</v>
      </c>
      <c r="BF303" s="225">
        <f>IF(N303="snížená",J303,0)</f>
        <v>0</v>
      </c>
      <c r="BG303" s="225">
        <f>IF(N303="zákl. přenesená",J303,0)</f>
        <v>0</v>
      </c>
      <c r="BH303" s="225">
        <f>IF(N303="sníž. přenesená",J303,0)</f>
        <v>0</v>
      </c>
      <c r="BI303" s="225">
        <f>IF(N303="nulová",J303,0)</f>
        <v>0</v>
      </c>
      <c r="BJ303" s="18" t="s">
        <v>79</v>
      </c>
      <c r="BK303" s="225">
        <f>ROUND(I303*H303,2)</f>
        <v>0</v>
      </c>
      <c r="BL303" s="18" t="s">
        <v>151</v>
      </c>
      <c r="BM303" s="224" t="s">
        <v>546</v>
      </c>
    </row>
    <row r="304" s="2" customFormat="1" ht="16.5" customHeight="1">
      <c r="A304" s="39"/>
      <c r="B304" s="40"/>
      <c r="C304" s="213" t="s">
        <v>547</v>
      </c>
      <c r="D304" s="248" t="s">
        <v>130</v>
      </c>
      <c r="E304" s="214" t="s">
        <v>548</v>
      </c>
      <c r="F304" s="215" t="s">
        <v>549</v>
      </c>
      <c r="G304" s="216" t="s">
        <v>280</v>
      </c>
      <c r="H304" s="217">
        <v>8</v>
      </c>
      <c r="I304" s="218"/>
      <c r="J304" s="219">
        <f>ROUND(I304*H304,2)</f>
        <v>0</v>
      </c>
      <c r="K304" s="215" t="s">
        <v>134</v>
      </c>
      <c r="L304" s="45"/>
      <c r="M304" s="220" t="s">
        <v>19</v>
      </c>
      <c r="N304" s="221" t="s">
        <v>43</v>
      </c>
      <c r="O304" s="85"/>
      <c r="P304" s="222">
        <f>O304*H304</f>
        <v>0</v>
      </c>
      <c r="Q304" s="222">
        <v>0.00069999999999999999</v>
      </c>
      <c r="R304" s="222">
        <f>Q304*H304</f>
        <v>0.0055999999999999999</v>
      </c>
      <c r="S304" s="222">
        <v>0</v>
      </c>
      <c r="T304" s="223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4" t="s">
        <v>151</v>
      </c>
      <c r="AT304" s="224" t="s">
        <v>130</v>
      </c>
      <c r="AU304" s="224" t="s">
        <v>81</v>
      </c>
      <c r="AY304" s="18" t="s">
        <v>127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8" t="s">
        <v>79</v>
      </c>
      <c r="BK304" s="225">
        <f>ROUND(I304*H304,2)</f>
        <v>0</v>
      </c>
      <c r="BL304" s="18" t="s">
        <v>151</v>
      </c>
      <c r="BM304" s="224" t="s">
        <v>550</v>
      </c>
    </row>
    <row r="305" s="2" customFormat="1">
      <c r="A305" s="39"/>
      <c r="B305" s="40"/>
      <c r="C305" s="41"/>
      <c r="D305" s="226" t="s">
        <v>137</v>
      </c>
      <c r="E305" s="41"/>
      <c r="F305" s="227" t="s">
        <v>551</v>
      </c>
      <c r="G305" s="41"/>
      <c r="H305" s="41"/>
      <c r="I305" s="228"/>
      <c r="J305" s="41"/>
      <c r="K305" s="41"/>
      <c r="L305" s="45"/>
      <c r="M305" s="229"/>
      <c r="N305" s="230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137</v>
      </c>
      <c r="AU305" s="18" t="s">
        <v>81</v>
      </c>
    </row>
    <row r="306" s="13" customFormat="1">
      <c r="A306" s="13"/>
      <c r="B306" s="237"/>
      <c r="C306" s="238"/>
      <c r="D306" s="231" t="s">
        <v>173</v>
      </c>
      <c r="E306" s="239" t="s">
        <v>19</v>
      </c>
      <c r="F306" s="240" t="s">
        <v>552</v>
      </c>
      <c r="G306" s="238"/>
      <c r="H306" s="241">
        <v>8</v>
      </c>
      <c r="I306" s="242"/>
      <c r="J306" s="238"/>
      <c r="K306" s="238"/>
      <c r="L306" s="243"/>
      <c r="M306" s="244"/>
      <c r="N306" s="245"/>
      <c r="O306" s="245"/>
      <c r="P306" s="245"/>
      <c r="Q306" s="245"/>
      <c r="R306" s="245"/>
      <c r="S306" s="245"/>
      <c r="T306" s="24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7" t="s">
        <v>173</v>
      </c>
      <c r="AU306" s="247" t="s">
        <v>81</v>
      </c>
      <c r="AV306" s="13" t="s">
        <v>81</v>
      </c>
      <c r="AW306" s="13" t="s">
        <v>33</v>
      </c>
      <c r="AX306" s="13" t="s">
        <v>72</v>
      </c>
      <c r="AY306" s="247" t="s">
        <v>127</v>
      </c>
    </row>
    <row r="307" s="15" customFormat="1">
      <c r="A307" s="15"/>
      <c r="B307" s="260"/>
      <c r="C307" s="261"/>
      <c r="D307" s="231" t="s">
        <v>173</v>
      </c>
      <c r="E307" s="262" t="s">
        <v>19</v>
      </c>
      <c r="F307" s="263" t="s">
        <v>187</v>
      </c>
      <c r="G307" s="261"/>
      <c r="H307" s="264">
        <v>8</v>
      </c>
      <c r="I307" s="265"/>
      <c r="J307" s="261"/>
      <c r="K307" s="261"/>
      <c r="L307" s="266"/>
      <c r="M307" s="267"/>
      <c r="N307" s="268"/>
      <c r="O307" s="268"/>
      <c r="P307" s="268"/>
      <c r="Q307" s="268"/>
      <c r="R307" s="268"/>
      <c r="S307" s="268"/>
      <c r="T307" s="269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0" t="s">
        <v>173</v>
      </c>
      <c r="AU307" s="270" t="s">
        <v>81</v>
      </c>
      <c r="AV307" s="15" t="s">
        <v>151</v>
      </c>
      <c r="AW307" s="15" t="s">
        <v>33</v>
      </c>
      <c r="AX307" s="15" t="s">
        <v>79</v>
      </c>
      <c r="AY307" s="270" t="s">
        <v>127</v>
      </c>
    </row>
    <row r="308" s="2" customFormat="1" ht="16.5" customHeight="1">
      <c r="A308" s="39"/>
      <c r="B308" s="40"/>
      <c r="C308" s="271" t="s">
        <v>553</v>
      </c>
      <c r="D308" s="271" t="s">
        <v>252</v>
      </c>
      <c r="E308" s="272" t="s">
        <v>554</v>
      </c>
      <c r="F308" s="273" t="s">
        <v>555</v>
      </c>
      <c r="G308" s="274" t="s">
        <v>280</v>
      </c>
      <c r="H308" s="275">
        <v>1</v>
      </c>
      <c r="I308" s="276"/>
      <c r="J308" s="277">
        <f>ROUND(I308*H308,2)</f>
        <v>0</v>
      </c>
      <c r="K308" s="273" t="s">
        <v>134</v>
      </c>
      <c r="L308" s="278"/>
      <c r="M308" s="279" t="s">
        <v>19</v>
      </c>
      <c r="N308" s="280" t="s">
        <v>43</v>
      </c>
      <c r="O308" s="85"/>
      <c r="P308" s="222">
        <f>O308*H308</f>
        <v>0</v>
      </c>
      <c r="Q308" s="222">
        <v>0.0050000000000000001</v>
      </c>
      <c r="R308" s="222">
        <f>Q308*H308</f>
        <v>0.0050000000000000001</v>
      </c>
      <c r="S308" s="222">
        <v>0</v>
      </c>
      <c r="T308" s="223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4" t="s">
        <v>211</v>
      </c>
      <c r="AT308" s="224" t="s">
        <v>252</v>
      </c>
      <c r="AU308" s="224" t="s">
        <v>81</v>
      </c>
      <c r="AY308" s="18" t="s">
        <v>127</v>
      </c>
      <c r="BE308" s="225">
        <f>IF(N308="základní",J308,0)</f>
        <v>0</v>
      </c>
      <c r="BF308" s="225">
        <f>IF(N308="snížená",J308,0)</f>
        <v>0</v>
      </c>
      <c r="BG308" s="225">
        <f>IF(N308="zákl. přenesená",J308,0)</f>
        <v>0</v>
      </c>
      <c r="BH308" s="225">
        <f>IF(N308="sníž. přenesená",J308,0)</f>
        <v>0</v>
      </c>
      <c r="BI308" s="225">
        <f>IF(N308="nulová",J308,0)</f>
        <v>0</v>
      </c>
      <c r="BJ308" s="18" t="s">
        <v>79</v>
      </c>
      <c r="BK308" s="225">
        <f>ROUND(I308*H308,2)</f>
        <v>0</v>
      </c>
      <c r="BL308" s="18" t="s">
        <v>151</v>
      </c>
      <c r="BM308" s="224" t="s">
        <v>556</v>
      </c>
    </row>
    <row r="309" s="2" customFormat="1" ht="16.5" customHeight="1">
      <c r="A309" s="39"/>
      <c r="B309" s="40"/>
      <c r="C309" s="271" t="s">
        <v>557</v>
      </c>
      <c r="D309" s="271" t="s">
        <v>252</v>
      </c>
      <c r="E309" s="272" t="s">
        <v>558</v>
      </c>
      <c r="F309" s="273" t="s">
        <v>559</v>
      </c>
      <c r="G309" s="274" t="s">
        <v>280</v>
      </c>
      <c r="H309" s="275">
        <v>1</v>
      </c>
      <c r="I309" s="276"/>
      <c r="J309" s="277">
        <f>ROUND(I309*H309,2)</f>
        <v>0</v>
      </c>
      <c r="K309" s="273" t="s">
        <v>134</v>
      </c>
      <c r="L309" s="278"/>
      <c r="M309" s="279" t="s">
        <v>19</v>
      </c>
      <c r="N309" s="280" t="s">
        <v>43</v>
      </c>
      <c r="O309" s="85"/>
      <c r="P309" s="222">
        <f>O309*H309</f>
        <v>0</v>
      </c>
      <c r="Q309" s="222">
        <v>0.0050000000000000001</v>
      </c>
      <c r="R309" s="222">
        <f>Q309*H309</f>
        <v>0.0050000000000000001</v>
      </c>
      <c r="S309" s="222">
        <v>0</v>
      </c>
      <c r="T309" s="223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4" t="s">
        <v>211</v>
      </c>
      <c r="AT309" s="224" t="s">
        <v>252</v>
      </c>
      <c r="AU309" s="224" t="s">
        <v>81</v>
      </c>
      <c r="AY309" s="18" t="s">
        <v>127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8" t="s">
        <v>79</v>
      </c>
      <c r="BK309" s="225">
        <f>ROUND(I309*H309,2)</f>
        <v>0</v>
      </c>
      <c r="BL309" s="18" t="s">
        <v>151</v>
      </c>
      <c r="BM309" s="224" t="s">
        <v>560</v>
      </c>
    </row>
    <row r="310" s="2" customFormat="1" ht="16.5" customHeight="1">
      <c r="A310" s="39"/>
      <c r="B310" s="40"/>
      <c r="C310" s="271" t="s">
        <v>561</v>
      </c>
      <c r="D310" s="271" t="s">
        <v>252</v>
      </c>
      <c r="E310" s="272" t="s">
        <v>562</v>
      </c>
      <c r="F310" s="273" t="s">
        <v>563</v>
      </c>
      <c r="G310" s="274" t="s">
        <v>280</v>
      </c>
      <c r="H310" s="275">
        <v>1</v>
      </c>
      <c r="I310" s="276"/>
      <c r="J310" s="277">
        <f>ROUND(I310*H310,2)</f>
        <v>0</v>
      </c>
      <c r="K310" s="273" t="s">
        <v>134</v>
      </c>
      <c r="L310" s="278"/>
      <c r="M310" s="279" t="s">
        <v>19</v>
      </c>
      <c r="N310" s="280" t="s">
        <v>43</v>
      </c>
      <c r="O310" s="85"/>
      <c r="P310" s="222">
        <f>O310*H310</f>
        <v>0</v>
      </c>
      <c r="Q310" s="222">
        <v>0.0025000000000000001</v>
      </c>
      <c r="R310" s="222">
        <f>Q310*H310</f>
        <v>0.0025000000000000001</v>
      </c>
      <c r="S310" s="222">
        <v>0</v>
      </c>
      <c r="T310" s="223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24" t="s">
        <v>211</v>
      </c>
      <c r="AT310" s="224" t="s">
        <v>252</v>
      </c>
      <c r="AU310" s="224" t="s">
        <v>81</v>
      </c>
      <c r="AY310" s="18" t="s">
        <v>127</v>
      </c>
      <c r="BE310" s="225">
        <f>IF(N310="základní",J310,0)</f>
        <v>0</v>
      </c>
      <c r="BF310" s="225">
        <f>IF(N310="snížená",J310,0)</f>
        <v>0</v>
      </c>
      <c r="BG310" s="225">
        <f>IF(N310="zákl. přenesená",J310,0)</f>
        <v>0</v>
      </c>
      <c r="BH310" s="225">
        <f>IF(N310="sníž. přenesená",J310,0)</f>
        <v>0</v>
      </c>
      <c r="BI310" s="225">
        <f>IF(N310="nulová",J310,0)</f>
        <v>0</v>
      </c>
      <c r="BJ310" s="18" t="s">
        <v>79</v>
      </c>
      <c r="BK310" s="225">
        <f>ROUND(I310*H310,2)</f>
        <v>0</v>
      </c>
      <c r="BL310" s="18" t="s">
        <v>151</v>
      </c>
      <c r="BM310" s="224" t="s">
        <v>564</v>
      </c>
    </row>
    <row r="311" s="2" customFormat="1" ht="16.5" customHeight="1">
      <c r="A311" s="39"/>
      <c r="B311" s="40"/>
      <c r="C311" s="271" t="s">
        <v>565</v>
      </c>
      <c r="D311" s="271" t="s">
        <v>252</v>
      </c>
      <c r="E311" s="272" t="s">
        <v>566</v>
      </c>
      <c r="F311" s="273" t="s">
        <v>567</v>
      </c>
      <c r="G311" s="274" t="s">
        <v>280</v>
      </c>
      <c r="H311" s="275">
        <v>1</v>
      </c>
      <c r="I311" s="276"/>
      <c r="J311" s="277">
        <f>ROUND(I311*H311,2)</f>
        <v>0</v>
      </c>
      <c r="K311" s="273" t="s">
        <v>134</v>
      </c>
      <c r="L311" s="278"/>
      <c r="M311" s="279" t="s">
        <v>19</v>
      </c>
      <c r="N311" s="280" t="s">
        <v>43</v>
      </c>
      <c r="O311" s="85"/>
      <c r="P311" s="222">
        <f>O311*H311</f>
        <v>0</v>
      </c>
      <c r="Q311" s="222">
        <v>0.0040000000000000001</v>
      </c>
      <c r="R311" s="222">
        <f>Q311*H311</f>
        <v>0.0040000000000000001</v>
      </c>
      <c r="S311" s="222">
        <v>0</v>
      </c>
      <c r="T311" s="223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4" t="s">
        <v>211</v>
      </c>
      <c r="AT311" s="224" t="s">
        <v>252</v>
      </c>
      <c r="AU311" s="224" t="s">
        <v>81</v>
      </c>
      <c r="AY311" s="18" t="s">
        <v>127</v>
      </c>
      <c r="BE311" s="225">
        <f>IF(N311="základní",J311,0)</f>
        <v>0</v>
      </c>
      <c r="BF311" s="225">
        <f>IF(N311="snížená",J311,0)</f>
        <v>0</v>
      </c>
      <c r="BG311" s="225">
        <f>IF(N311="zákl. přenesená",J311,0)</f>
        <v>0</v>
      </c>
      <c r="BH311" s="225">
        <f>IF(N311="sníž. přenesená",J311,0)</f>
        <v>0</v>
      </c>
      <c r="BI311" s="225">
        <f>IF(N311="nulová",J311,0)</f>
        <v>0</v>
      </c>
      <c r="BJ311" s="18" t="s">
        <v>79</v>
      </c>
      <c r="BK311" s="225">
        <f>ROUND(I311*H311,2)</f>
        <v>0</v>
      </c>
      <c r="BL311" s="18" t="s">
        <v>151</v>
      </c>
      <c r="BM311" s="224" t="s">
        <v>568</v>
      </c>
    </row>
    <row r="312" s="2" customFormat="1" ht="16.5" customHeight="1">
      <c r="A312" s="39"/>
      <c r="B312" s="40"/>
      <c r="C312" s="271" t="s">
        <v>569</v>
      </c>
      <c r="D312" s="271" t="s">
        <v>252</v>
      </c>
      <c r="E312" s="272" t="s">
        <v>570</v>
      </c>
      <c r="F312" s="273" t="s">
        <v>571</v>
      </c>
      <c r="G312" s="274" t="s">
        <v>280</v>
      </c>
      <c r="H312" s="275">
        <v>4</v>
      </c>
      <c r="I312" s="276"/>
      <c r="J312" s="277">
        <f>ROUND(I312*H312,2)</f>
        <v>0</v>
      </c>
      <c r="K312" s="273" t="s">
        <v>134</v>
      </c>
      <c r="L312" s="278"/>
      <c r="M312" s="279" t="s">
        <v>19</v>
      </c>
      <c r="N312" s="280" t="s">
        <v>43</v>
      </c>
      <c r="O312" s="85"/>
      <c r="P312" s="222">
        <f>O312*H312</f>
        <v>0</v>
      </c>
      <c r="Q312" s="222">
        <v>0.0025000000000000001</v>
      </c>
      <c r="R312" s="222">
        <f>Q312*H312</f>
        <v>0.01</v>
      </c>
      <c r="S312" s="222">
        <v>0</v>
      </c>
      <c r="T312" s="223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4" t="s">
        <v>211</v>
      </c>
      <c r="AT312" s="224" t="s">
        <v>252</v>
      </c>
      <c r="AU312" s="224" t="s">
        <v>81</v>
      </c>
      <c r="AY312" s="18" t="s">
        <v>127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8" t="s">
        <v>79</v>
      </c>
      <c r="BK312" s="225">
        <f>ROUND(I312*H312,2)</f>
        <v>0</v>
      </c>
      <c r="BL312" s="18" t="s">
        <v>151</v>
      </c>
      <c r="BM312" s="224" t="s">
        <v>572</v>
      </c>
    </row>
    <row r="313" s="2" customFormat="1" ht="16.5" customHeight="1">
      <c r="A313" s="39"/>
      <c r="B313" s="40"/>
      <c r="C313" s="213" t="s">
        <v>573</v>
      </c>
      <c r="D313" s="248" t="s">
        <v>130</v>
      </c>
      <c r="E313" s="214" t="s">
        <v>574</v>
      </c>
      <c r="F313" s="215" t="s">
        <v>575</v>
      </c>
      <c r="G313" s="216" t="s">
        <v>280</v>
      </c>
      <c r="H313" s="217">
        <v>5</v>
      </c>
      <c r="I313" s="218"/>
      <c r="J313" s="219">
        <f>ROUND(I313*H313,2)</f>
        <v>0</v>
      </c>
      <c r="K313" s="215" t="s">
        <v>134</v>
      </c>
      <c r="L313" s="45"/>
      <c r="M313" s="220" t="s">
        <v>19</v>
      </c>
      <c r="N313" s="221" t="s">
        <v>43</v>
      </c>
      <c r="O313" s="85"/>
      <c r="P313" s="222">
        <f>O313*H313</f>
        <v>0</v>
      </c>
      <c r="Q313" s="222">
        <v>0.10940999999999999</v>
      </c>
      <c r="R313" s="222">
        <f>Q313*H313</f>
        <v>0.54704999999999993</v>
      </c>
      <c r="S313" s="222">
        <v>0</v>
      </c>
      <c r="T313" s="223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24" t="s">
        <v>151</v>
      </c>
      <c r="AT313" s="224" t="s">
        <v>130</v>
      </c>
      <c r="AU313" s="224" t="s">
        <v>81</v>
      </c>
      <c r="AY313" s="18" t="s">
        <v>127</v>
      </c>
      <c r="BE313" s="225">
        <f>IF(N313="základní",J313,0)</f>
        <v>0</v>
      </c>
      <c r="BF313" s="225">
        <f>IF(N313="snížená",J313,0)</f>
        <v>0</v>
      </c>
      <c r="BG313" s="225">
        <f>IF(N313="zákl. přenesená",J313,0)</f>
        <v>0</v>
      </c>
      <c r="BH313" s="225">
        <f>IF(N313="sníž. přenesená",J313,0)</f>
        <v>0</v>
      </c>
      <c r="BI313" s="225">
        <f>IF(N313="nulová",J313,0)</f>
        <v>0</v>
      </c>
      <c r="BJ313" s="18" t="s">
        <v>79</v>
      </c>
      <c r="BK313" s="225">
        <f>ROUND(I313*H313,2)</f>
        <v>0</v>
      </c>
      <c r="BL313" s="18" t="s">
        <v>151</v>
      </c>
      <c r="BM313" s="224" t="s">
        <v>576</v>
      </c>
    </row>
    <row r="314" s="2" customFormat="1">
      <c r="A314" s="39"/>
      <c r="B314" s="40"/>
      <c r="C314" s="41"/>
      <c r="D314" s="226" t="s">
        <v>137</v>
      </c>
      <c r="E314" s="41"/>
      <c r="F314" s="227" t="s">
        <v>577</v>
      </c>
      <c r="G314" s="41"/>
      <c r="H314" s="41"/>
      <c r="I314" s="228"/>
      <c r="J314" s="41"/>
      <c r="K314" s="41"/>
      <c r="L314" s="45"/>
      <c r="M314" s="229"/>
      <c r="N314" s="230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137</v>
      </c>
      <c r="AU314" s="18" t="s">
        <v>81</v>
      </c>
    </row>
    <row r="315" s="13" customFormat="1">
      <c r="A315" s="13"/>
      <c r="B315" s="237"/>
      <c r="C315" s="238"/>
      <c r="D315" s="231" t="s">
        <v>173</v>
      </c>
      <c r="E315" s="239" t="s">
        <v>19</v>
      </c>
      <c r="F315" s="240" t="s">
        <v>578</v>
      </c>
      <c r="G315" s="238"/>
      <c r="H315" s="241">
        <v>1</v>
      </c>
      <c r="I315" s="242"/>
      <c r="J315" s="238"/>
      <c r="K315" s="238"/>
      <c r="L315" s="243"/>
      <c r="M315" s="244"/>
      <c r="N315" s="245"/>
      <c r="O315" s="245"/>
      <c r="P315" s="245"/>
      <c r="Q315" s="245"/>
      <c r="R315" s="245"/>
      <c r="S315" s="245"/>
      <c r="T315" s="24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7" t="s">
        <v>173</v>
      </c>
      <c r="AU315" s="247" t="s">
        <v>81</v>
      </c>
      <c r="AV315" s="13" t="s">
        <v>81</v>
      </c>
      <c r="AW315" s="13" t="s">
        <v>33</v>
      </c>
      <c r="AX315" s="13" t="s">
        <v>72</v>
      </c>
      <c r="AY315" s="247" t="s">
        <v>127</v>
      </c>
    </row>
    <row r="316" s="13" customFormat="1">
      <c r="A316" s="13"/>
      <c r="B316" s="237"/>
      <c r="C316" s="238"/>
      <c r="D316" s="231" t="s">
        <v>173</v>
      </c>
      <c r="E316" s="239" t="s">
        <v>19</v>
      </c>
      <c r="F316" s="240" t="s">
        <v>579</v>
      </c>
      <c r="G316" s="238"/>
      <c r="H316" s="241">
        <v>4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7" t="s">
        <v>173</v>
      </c>
      <c r="AU316" s="247" t="s">
        <v>81</v>
      </c>
      <c r="AV316" s="13" t="s">
        <v>81</v>
      </c>
      <c r="AW316" s="13" t="s">
        <v>33</v>
      </c>
      <c r="AX316" s="13" t="s">
        <v>72</v>
      </c>
      <c r="AY316" s="247" t="s">
        <v>127</v>
      </c>
    </row>
    <row r="317" s="15" customFormat="1">
      <c r="A317" s="15"/>
      <c r="B317" s="260"/>
      <c r="C317" s="261"/>
      <c r="D317" s="231" t="s">
        <v>173</v>
      </c>
      <c r="E317" s="262" t="s">
        <v>19</v>
      </c>
      <c r="F317" s="263" t="s">
        <v>187</v>
      </c>
      <c r="G317" s="261"/>
      <c r="H317" s="264">
        <v>5</v>
      </c>
      <c r="I317" s="265"/>
      <c r="J317" s="261"/>
      <c r="K317" s="261"/>
      <c r="L317" s="266"/>
      <c r="M317" s="267"/>
      <c r="N317" s="268"/>
      <c r="O317" s="268"/>
      <c r="P317" s="268"/>
      <c r="Q317" s="268"/>
      <c r="R317" s="268"/>
      <c r="S317" s="268"/>
      <c r="T317" s="269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70" t="s">
        <v>173</v>
      </c>
      <c r="AU317" s="270" t="s">
        <v>81</v>
      </c>
      <c r="AV317" s="15" t="s">
        <v>151</v>
      </c>
      <c r="AW317" s="15" t="s">
        <v>33</v>
      </c>
      <c r="AX317" s="15" t="s">
        <v>79</v>
      </c>
      <c r="AY317" s="270" t="s">
        <v>127</v>
      </c>
    </row>
    <row r="318" s="2" customFormat="1" ht="16.5" customHeight="1">
      <c r="A318" s="39"/>
      <c r="B318" s="40"/>
      <c r="C318" s="271" t="s">
        <v>580</v>
      </c>
      <c r="D318" s="271" t="s">
        <v>252</v>
      </c>
      <c r="E318" s="272" t="s">
        <v>581</v>
      </c>
      <c r="F318" s="273" t="s">
        <v>582</v>
      </c>
      <c r="G318" s="274" t="s">
        <v>280</v>
      </c>
      <c r="H318" s="275">
        <v>4</v>
      </c>
      <c r="I318" s="276"/>
      <c r="J318" s="277">
        <f>ROUND(I318*H318,2)</f>
        <v>0</v>
      </c>
      <c r="K318" s="273" t="s">
        <v>134</v>
      </c>
      <c r="L318" s="278"/>
      <c r="M318" s="279" t="s">
        <v>19</v>
      </c>
      <c r="N318" s="280" t="s">
        <v>43</v>
      </c>
      <c r="O318" s="85"/>
      <c r="P318" s="222">
        <f>O318*H318</f>
        <v>0</v>
      </c>
      <c r="Q318" s="222">
        <v>0.0061000000000000004</v>
      </c>
      <c r="R318" s="222">
        <f>Q318*H318</f>
        <v>0.024400000000000002</v>
      </c>
      <c r="S318" s="222">
        <v>0</v>
      </c>
      <c r="T318" s="223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4" t="s">
        <v>211</v>
      </c>
      <c r="AT318" s="224" t="s">
        <v>252</v>
      </c>
      <c r="AU318" s="224" t="s">
        <v>81</v>
      </c>
      <c r="AY318" s="18" t="s">
        <v>127</v>
      </c>
      <c r="BE318" s="225">
        <f>IF(N318="základní",J318,0)</f>
        <v>0</v>
      </c>
      <c r="BF318" s="225">
        <f>IF(N318="snížená",J318,0)</f>
        <v>0</v>
      </c>
      <c r="BG318" s="225">
        <f>IF(N318="zákl. přenesená",J318,0)</f>
        <v>0</v>
      </c>
      <c r="BH318" s="225">
        <f>IF(N318="sníž. přenesená",J318,0)</f>
        <v>0</v>
      </c>
      <c r="BI318" s="225">
        <f>IF(N318="nulová",J318,0)</f>
        <v>0</v>
      </c>
      <c r="BJ318" s="18" t="s">
        <v>79</v>
      </c>
      <c r="BK318" s="225">
        <f>ROUND(I318*H318,2)</f>
        <v>0</v>
      </c>
      <c r="BL318" s="18" t="s">
        <v>151</v>
      </c>
      <c r="BM318" s="224" t="s">
        <v>583</v>
      </c>
    </row>
    <row r="319" s="13" customFormat="1">
      <c r="A319" s="13"/>
      <c r="B319" s="237"/>
      <c r="C319" s="238"/>
      <c r="D319" s="231" t="s">
        <v>173</v>
      </c>
      <c r="E319" s="239" t="s">
        <v>19</v>
      </c>
      <c r="F319" s="240" t="s">
        <v>579</v>
      </c>
      <c r="G319" s="238"/>
      <c r="H319" s="241">
        <v>4</v>
      </c>
      <c r="I319" s="242"/>
      <c r="J319" s="238"/>
      <c r="K319" s="238"/>
      <c r="L319" s="243"/>
      <c r="M319" s="244"/>
      <c r="N319" s="245"/>
      <c r="O319" s="245"/>
      <c r="P319" s="245"/>
      <c r="Q319" s="245"/>
      <c r="R319" s="245"/>
      <c r="S319" s="245"/>
      <c r="T319" s="24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7" t="s">
        <v>173</v>
      </c>
      <c r="AU319" s="247" t="s">
        <v>81</v>
      </c>
      <c r="AV319" s="13" t="s">
        <v>81</v>
      </c>
      <c r="AW319" s="13" t="s">
        <v>33</v>
      </c>
      <c r="AX319" s="13" t="s">
        <v>79</v>
      </c>
      <c r="AY319" s="247" t="s">
        <v>127</v>
      </c>
    </row>
    <row r="320" s="2" customFormat="1" ht="21.75" customHeight="1">
      <c r="A320" s="39"/>
      <c r="B320" s="40"/>
      <c r="C320" s="213" t="s">
        <v>584</v>
      </c>
      <c r="D320" s="213" t="s">
        <v>130</v>
      </c>
      <c r="E320" s="214" t="s">
        <v>585</v>
      </c>
      <c r="F320" s="215" t="s">
        <v>586</v>
      </c>
      <c r="G320" s="216" t="s">
        <v>202</v>
      </c>
      <c r="H320" s="217">
        <v>55.5</v>
      </c>
      <c r="I320" s="218"/>
      <c r="J320" s="219">
        <f>ROUND(I320*H320,2)</f>
        <v>0</v>
      </c>
      <c r="K320" s="215" t="s">
        <v>134</v>
      </c>
      <c r="L320" s="45"/>
      <c r="M320" s="220" t="s">
        <v>19</v>
      </c>
      <c r="N320" s="221" t="s">
        <v>43</v>
      </c>
      <c r="O320" s="85"/>
      <c r="P320" s="222">
        <f>O320*H320</f>
        <v>0</v>
      </c>
      <c r="Q320" s="222">
        <v>0.00033</v>
      </c>
      <c r="R320" s="222">
        <f>Q320*H320</f>
        <v>0.018315000000000001</v>
      </c>
      <c r="S320" s="222">
        <v>0</v>
      </c>
      <c r="T320" s="223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4" t="s">
        <v>151</v>
      </c>
      <c r="AT320" s="224" t="s">
        <v>130</v>
      </c>
      <c r="AU320" s="224" t="s">
        <v>81</v>
      </c>
      <c r="AY320" s="18" t="s">
        <v>127</v>
      </c>
      <c r="BE320" s="225">
        <f>IF(N320="základní",J320,0)</f>
        <v>0</v>
      </c>
      <c r="BF320" s="225">
        <f>IF(N320="snížená",J320,0)</f>
        <v>0</v>
      </c>
      <c r="BG320" s="225">
        <f>IF(N320="zákl. přenesená",J320,0)</f>
        <v>0</v>
      </c>
      <c r="BH320" s="225">
        <f>IF(N320="sníž. přenesená",J320,0)</f>
        <v>0</v>
      </c>
      <c r="BI320" s="225">
        <f>IF(N320="nulová",J320,0)</f>
        <v>0</v>
      </c>
      <c r="BJ320" s="18" t="s">
        <v>79</v>
      </c>
      <c r="BK320" s="225">
        <f>ROUND(I320*H320,2)</f>
        <v>0</v>
      </c>
      <c r="BL320" s="18" t="s">
        <v>151</v>
      </c>
      <c r="BM320" s="224" t="s">
        <v>587</v>
      </c>
    </row>
    <row r="321" s="2" customFormat="1">
      <c r="A321" s="39"/>
      <c r="B321" s="40"/>
      <c r="C321" s="41"/>
      <c r="D321" s="226" t="s">
        <v>137</v>
      </c>
      <c r="E321" s="41"/>
      <c r="F321" s="227" t="s">
        <v>588</v>
      </c>
      <c r="G321" s="41"/>
      <c r="H321" s="41"/>
      <c r="I321" s="228"/>
      <c r="J321" s="41"/>
      <c r="K321" s="41"/>
      <c r="L321" s="45"/>
      <c r="M321" s="229"/>
      <c r="N321" s="230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137</v>
      </c>
      <c r="AU321" s="18" t="s">
        <v>81</v>
      </c>
    </row>
    <row r="322" s="13" customFormat="1">
      <c r="A322" s="13"/>
      <c r="B322" s="237"/>
      <c r="C322" s="238"/>
      <c r="D322" s="231" t="s">
        <v>173</v>
      </c>
      <c r="E322" s="239" t="s">
        <v>19</v>
      </c>
      <c r="F322" s="240" t="s">
        <v>589</v>
      </c>
      <c r="G322" s="238"/>
      <c r="H322" s="241">
        <v>55.5</v>
      </c>
      <c r="I322" s="242"/>
      <c r="J322" s="238"/>
      <c r="K322" s="238"/>
      <c r="L322" s="243"/>
      <c r="M322" s="244"/>
      <c r="N322" s="245"/>
      <c r="O322" s="245"/>
      <c r="P322" s="245"/>
      <c r="Q322" s="245"/>
      <c r="R322" s="245"/>
      <c r="S322" s="245"/>
      <c r="T322" s="24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7" t="s">
        <v>173</v>
      </c>
      <c r="AU322" s="247" t="s">
        <v>81</v>
      </c>
      <c r="AV322" s="13" t="s">
        <v>81</v>
      </c>
      <c r="AW322" s="13" t="s">
        <v>33</v>
      </c>
      <c r="AX322" s="13" t="s">
        <v>79</v>
      </c>
      <c r="AY322" s="247" t="s">
        <v>127</v>
      </c>
    </row>
    <row r="323" s="2" customFormat="1" ht="21.75" customHeight="1">
      <c r="A323" s="39"/>
      <c r="B323" s="40"/>
      <c r="C323" s="213" t="s">
        <v>590</v>
      </c>
      <c r="D323" s="213" t="s">
        <v>130</v>
      </c>
      <c r="E323" s="214" t="s">
        <v>591</v>
      </c>
      <c r="F323" s="215" t="s">
        <v>592</v>
      </c>
      <c r="G323" s="216" t="s">
        <v>202</v>
      </c>
      <c r="H323" s="217">
        <v>30.5</v>
      </c>
      <c r="I323" s="218"/>
      <c r="J323" s="219">
        <f>ROUND(I323*H323,2)</f>
        <v>0</v>
      </c>
      <c r="K323" s="215" t="s">
        <v>134</v>
      </c>
      <c r="L323" s="45"/>
      <c r="M323" s="220" t="s">
        <v>19</v>
      </c>
      <c r="N323" s="221" t="s">
        <v>43</v>
      </c>
      <c r="O323" s="85"/>
      <c r="P323" s="222">
        <f>O323*H323</f>
        <v>0</v>
      </c>
      <c r="Q323" s="222">
        <v>0.00011</v>
      </c>
      <c r="R323" s="222">
        <f>Q323*H323</f>
        <v>0.0033549999999999999</v>
      </c>
      <c r="S323" s="222">
        <v>0</v>
      </c>
      <c r="T323" s="223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24" t="s">
        <v>151</v>
      </c>
      <c r="AT323" s="224" t="s">
        <v>130</v>
      </c>
      <c r="AU323" s="224" t="s">
        <v>81</v>
      </c>
      <c r="AY323" s="18" t="s">
        <v>127</v>
      </c>
      <c r="BE323" s="225">
        <f>IF(N323="základní",J323,0)</f>
        <v>0</v>
      </c>
      <c r="BF323" s="225">
        <f>IF(N323="snížená",J323,0)</f>
        <v>0</v>
      </c>
      <c r="BG323" s="225">
        <f>IF(N323="zákl. přenesená",J323,0)</f>
        <v>0</v>
      </c>
      <c r="BH323" s="225">
        <f>IF(N323="sníž. přenesená",J323,0)</f>
        <v>0</v>
      </c>
      <c r="BI323" s="225">
        <f>IF(N323="nulová",J323,0)</f>
        <v>0</v>
      </c>
      <c r="BJ323" s="18" t="s">
        <v>79</v>
      </c>
      <c r="BK323" s="225">
        <f>ROUND(I323*H323,2)</f>
        <v>0</v>
      </c>
      <c r="BL323" s="18" t="s">
        <v>151</v>
      </c>
      <c r="BM323" s="224" t="s">
        <v>593</v>
      </c>
    </row>
    <row r="324" s="2" customFormat="1">
      <c r="A324" s="39"/>
      <c r="B324" s="40"/>
      <c r="C324" s="41"/>
      <c r="D324" s="226" t="s">
        <v>137</v>
      </c>
      <c r="E324" s="41"/>
      <c r="F324" s="227" t="s">
        <v>594</v>
      </c>
      <c r="G324" s="41"/>
      <c r="H324" s="41"/>
      <c r="I324" s="228"/>
      <c r="J324" s="41"/>
      <c r="K324" s="41"/>
      <c r="L324" s="45"/>
      <c r="M324" s="229"/>
      <c r="N324" s="230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137</v>
      </c>
      <c r="AU324" s="18" t="s">
        <v>81</v>
      </c>
    </row>
    <row r="325" s="13" customFormat="1">
      <c r="A325" s="13"/>
      <c r="B325" s="237"/>
      <c r="C325" s="238"/>
      <c r="D325" s="231" t="s">
        <v>173</v>
      </c>
      <c r="E325" s="239" t="s">
        <v>19</v>
      </c>
      <c r="F325" s="240" t="s">
        <v>595</v>
      </c>
      <c r="G325" s="238"/>
      <c r="H325" s="241">
        <v>30.5</v>
      </c>
      <c r="I325" s="242"/>
      <c r="J325" s="238"/>
      <c r="K325" s="238"/>
      <c r="L325" s="243"/>
      <c r="M325" s="244"/>
      <c r="N325" s="245"/>
      <c r="O325" s="245"/>
      <c r="P325" s="245"/>
      <c r="Q325" s="245"/>
      <c r="R325" s="245"/>
      <c r="S325" s="245"/>
      <c r="T325" s="24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7" t="s">
        <v>173</v>
      </c>
      <c r="AU325" s="247" t="s">
        <v>81</v>
      </c>
      <c r="AV325" s="13" t="s">
        <v>81</v>
      </c>
      <c r="AW325" s="13" t="s">
        <v>33</v>
      </c>
      <c r="AX325" s="13" t="s">
        <v>79</v>
      </c>
      <c r="AY325" s="247" t="s">
        <v>127</v>
      </c>
    </row>
    <row r="326" s="2" customFormat="1" ht="21.75" customHeight="1">
      <c r="A326" s="39"/>
      <c r="B326" s="40"/>
      <c r="C326" s="213" t="s">
        <v>596</v>
      </c>
      <c r="D326" s="213" t="s">
        <v>130</v>
      </c>
      <c r="E326" s="214" t="s">
        <v>597</v>
      </c>
      <c r="F326" s="215" t="s">
        <v>598</v>
      </c>
      <c r="G326" s="216" t="s">
        <v>202</v>
      </c>
      <c r="H326" s="217">
        <v>59.700000000000003</v>
      </c>
      <c r="I326" s="218"/>
      <c r="J326" s="219">
        <f>ROUND(I326*H326,2)</f>
        <v>0</v>
      </c>
      <c r="K326" s="215" t="s">
        <v>134</v>
      </c>
      <c r="L326" s="45"/>
      <c r="M326" s="220" t="s">
        <v>19</v>
      </c>
      <c r="N326" s="221" t="s">
        <v>43</v>
      </c>
      <c r="O326" s="85"/>
      <c r="P326" s="222">
        <f>O326*H326</f>
        <v>0</v>
      </c>
      <c r="Q326" s="222">
        <v>0.00064999999999999997</v>
      </c>
      <c r="R326" s="222">
        <f>Q326*H326</f>
        <v>0.038804999999999999</v>
      </c>
      <c r="S326" s="222">
        <v>0</v>
      </c>
      <c r="T326" s="223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4" t="s">
        <v>151</v>
      </c>
      <c r="AT326" s="224" t="s">
        <v>130</v>
      </c>
      <c r="AU326" s="224" t="s">
        <v>81</v>
      </c>
      <c r="AY326" s="18" t="s">
        <v>127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8" t="s">
        <v>79</v>
      </c>
      <c r="BK326" s="225">
        <f>ROUND(I326*H326,2)</f>
        <v>0</v>
      </c>
      <c r="BL326" s="18" t="s">
        <v>151</v>
      </c>
      <c r="BM326" s="224" t="s">
        <v>599</v>
      </c>
    </row>
    <row r="327" s="2" customFormat="1">
      <c r="A327" s="39"/>
      <c r="B327" s="40"/>
      <c r="C327" s="41"/>
      <c r="D327" s="226" t="s">
        <v>137</v>
      </c>
      <c r="E327" s="41"/>
      <c r="F327" s="227" t="s">
        <v>600</v>
      </c>
      <c r="G327" s="41"/>
      <c r="H327" s="41"/>
      <c r="I327" s="228"/>
      <c r="J327" s="41"/>
      <c r="K327" s="41"/>
      <c r="L327" s="45"/>
      <c r="M327" s="229"/>
      <c r="N327" s="230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137</v>
      </c>
      <c r="AU327" s="18" t="s">
        <v>81</v>
      </c>
    </row>
    <row r="328" s="13" customFormat="1">
      <c r="A328" s="13"/>
      <c r="B328" s="237"/>
      <c r="C328" s="238"/>
      <c r="D328" s="231" t="s">
        <v>173</v>
      </c>
      <c r="E328" s="239" t="s">
        <v>19</v>
      </c>
      <c r="F328" s="240" t="s">
        <v>601</v>
      </c>
      <c r="G328" s="238"/>
      <c r="H328" s="241">
        <v>59.700000000000003</v>
      </c>
      <c r="I328" s="242"/>
      <c r="J328" s="238"/>
      <c r="K328" s="238"/>
      <c r="L328" s="243"/>
      <c r="M328" s="244"/>
      <c r="N328" s="245"/>
      <c r="O328" s="245"/>
      <c r="P328" s="245"/>
      <c r="Q328" s="245"/>
      <c r="R328" s="245"/>
      <c r="S328" s="245"/>
      <c r="T328" s="24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7" t="s">
        <v>173</v>
      </c>
      <c r="AU328" s="247" t="s">
        <v>81</v>
      </c>
      <c r="AV328" s="13" t="s">
        <v>81</v>
      </c>
      <c r="AW328" s="13" t="s">
        <v>33</v>
      </c>
      <c r="AX328" s="13" t="s">
        <v>79</v>
      </c>
      <c r="AY328" s="247" t="s">
        <v>127</v>
      </c>
    </row>
    <row r="329" s="2" customFormat="1" ht="21.75" customHeight="1">
      <c r="A329" s="39"/>
      <c r="B329" s="40"/>
      <c r="C329" s="213" t="s">
        <v>602</v>
      </c>
      <c r="D329" s="213" t="s">
        <v>130</v>
      </c>
      <c r="E329" s="214" t="s">
        <v>603</v>
      </c>
      <c r="F329" s="215" t="s">
        <v>604</v>
      </c>
      <c r="G329" s="216" t="s">
        <v>202</v>
      </c>
      <c r="H329" s="217">
        <v>86</v>
      </c>
      <c r="I329" s="218"/>
      <c r="J329" s="219">
        <f>ROUND(I329*H329,2)</f>
        <v>0</v>
      </c>
      <c r="K329" s="215" t="s">
        <v>134</v>
      </c>
      <c r="L329" s="45"/>
      <c r="M329" s="220" t="s">
        <v>19</v>
      </c>
      <c r="N329" s="221" t="s">
        <v>43</v>
      </c>
      <c r="O329" s="85"/>
      <c r="P329" s="222">
        <f>O329*H329</f>
        <v>0</v>
      </c>
      <c r="Q329" s="222">
        <v>0.00038000000000000002</v>
      </c>
      <c r="R329" s="222">
        <f>Q329*H329</f>
        <v>0.032680000000000001</v>
      </c>
      <c r="S329" s="222">
        <v>0</v>
      </c>
      <c r="T329" s="223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24" t="s">
        <v>151</v>
      </c>
      <c r="AT329" s="224" t="s">
        <v>130</v>
      </c>
      <c r="AU329" s="224" t="s">
        <v>81</v>
      </c>
      <c r="AY329" s="18" t="s">
        <v>127</v>
      </c>
      <c r="BE329" s="225">
        <f>IF(N329="základní",J329,0)</f>
        <v>0</v>
      </c>
      <c r="BF329" s="225">
        <f>IF(N329="snížená",J329,0)</f>
        <v>0</v>
      </c>
      <c r="BG329" s="225">
        <f>IF(N329="zákl. přenesená",J329,0)</f>
        <v>0</v>
      </c>
      <c r="BH329" s="225">
        <f>IF(N329="sníž. přenesená",J329,0)</f>
        <v>0</v>
      </c>
      <c r="BI329" s="225">
        <f>IF(N329="nulová",J329,0)</f>
        <v>0</v>
      </c>
      <c r="BJ329" s="18" t="s">
        <v>79</v>
      </c>
      <c r="BK329" s="225">
        <f>ROUND(I329*H329,2)</f>
        <v>0</v>
      </c>
      <c r="BL329" s="18" t="s">
        <v>151</v>
      </c>
      <c r="BM329" s="224" t="s">
        <v>605</v>
      </c>
    </row>
    <row r="330" s="2" customFormat="1">
      <c r="A330" s="39"/>
      <c r="B330" s="40"/>
      <c r="C330" s="41"/>
      <c r="D330" s="226" t="s">
        <v>137</v>
      </c>
      <c r="E330" s="41"/>
      <c r="F330" s="227" t="s">
        <v>606</v>
      </c>
      <c r="G330" s="41"/>
      <c r="H330" s="41"/>
      <c r="I330" s="228"/>
      <c r="J330" s="41"/>
      <c r="K330" s="41"/>
      <c r="L330" s="45"/>
      <c r="M330" s="229"/>
      <c r="N330" s="230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137</v>
      </c>
      <c r="AU330" s="18" t="s">
        <v>81</v>
      </c>
    </row>
    <row r="331" s="13" customFormat="1">
      <c r="A331" s="13"/>
      <c r="B331" s="237"/>
      <c r="C331" s="238"/>
      <c r="D331" s="231" t="s">
        <v>173</v>
      </c>
      <c r="E331" s="239" t="s">
        <v>19</v>
      </c>
      <c r="F331" s="240" t="s">
        <v>607</v>
      </c>
      <c r="G331" s="238"/>
      <c r="H331" s="241">
        <v>86</v>
      </c>
      <c r="I331" s="242"/>
      <c r="J331" s="238"/>
      <c r="K331" s="238"/>
      <c r="L331" s="243"/>
      <c r="M331" s="244"/>
      <c r="N331" s="245"/>
      <c r="O331" s="245"/>
      <c r="P331" s="245"/>
      <c r="Q331" s="245"/>
      <c r="R331" s="245"/>
      <c r="S331" s="245"/>
      <c r="T331" s="24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7" t="s">
        <v>173</v>
      </c>
      <c r="AU331" s="247" t="s">
        <v>81</v>
      </c>
      <c r="AV331" s="13" t="s">
        <v>81</v>
      </c>
      <c r="AW331" s="13" t="s">
        <v>33</v>
      </c>
      <c r="AX331" s="13" t="s">
        <v>79</v>
      </c>
      <c r="AY331" s="247" t="s">
        <v>127</v>
      </c>
    </row>
    <row r="332" s="2" customFormat="1" ht="16.5" customHeight="1">
      <c r="A332" s="39"/>
      <c r="B332" s="40"/>
      <c r="C332" s="213" t="s">
        <v>608</v>
      </c>
      <c r="D332" s="213" t="s">
        <v>130</v>
      </c>
      <c r="E332" s="214" t="s">
        <v>609</v>
      </c>
      <c r="F332" s="215" t="s">
        <v>610</v>
      </c>
      <c r="G332" s="216" t="s">
        <v>170</v>
      </c>
      <c r="H332" s="217">
        <v>32.799999999999997</v>
      </c>
      <c r="I332" s="218"/>
      <c r="J332" s="219">
        <f>ROUND(I332*H332,2)</f>
        <v>0</v>
      </c>
      <c r="K332" s="215" t="s">
        <v>134</v>
      </c>
      <c r="L332" s="45"/>
      <c r="M332" s="220" t="s">
        <v>19</v>
      </c>
      <c r="N332" s="221" t="s">
        <v>43</v>
      </c>
      <c r="O332" s="85"/>
      <c r="P332" s="222">
        <f>O332*H332</f>
        <v>0</v>
      </c>
      <c r="Q332" s="222">
        <v>6.9999999999999994E-05</v>
      </c>
      <c r="R332" s="222">
        <f>Q332*H332</f>
        <v>0.0022959999999999994</v>
      </c>
      <c r="S332" s="222">
        <v>0</v>
      </c>
      <c r="T332" s="223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4" t="s">
        <v>151</v>
      </c>
      <c r="AT332" s="224" t="s">
        <v>130</v>
      </c>
      <c r="AU332" s="224" t="s">
        <v>81</v>
      </c>
      <c r="AY332" s="18" t="s">
        <v>127</v>
      </c>
      <c r="BE332" s="225">
        <f>IF(N332="základní",J332,0)</f>
        <v>0</v>
      </c>
      <c r="BF332" s="225">
        <f>IF(N332="snížená",J332,0)</f>
        <v>0</v>
      </c>
      <c r="BG332" s="225">
        <f>IF(N332="zákl. přenesená",J332,0)</f>
        <v>0</v>
      </c>
      <c r="BH332" s="225">
        <f>IF(N332="sníž. přenesená",J332,0)</f>
        <v>0</v>
      </c>
      <c r="BI332" s="225">
        <f>IF(N332="nulová",J332,0)</f>
        <v>0</v>
      </c>
      <c r="BJ332" s="18" t="s">
        <v>79</v>
      </c>
      <c r="BK332" s="225">
        <f>ROUND(I332*H332,2)</f>
        <v>0</v>
      </c>
      <c r="BL332" s="18" t="s">
        <v>151</v>
      </c>
      <c r="BM332" s="224" t="s">
        <v>611</v>
      </c>
    </row>
    <row r="333" s="2" customFormat="1">
      <c r="A333" s="39"/>
      <c r="B333" s="40"/>
      <c r="C333" s="41"/>
      <c r="D333" s="226" t="s">
        <v>137</v>
      </c>
      <c r="E333" s="41"/>
      <c r="F333" s="227" t="s">
        <v>612</v>
      </c>
      <c r="G333" s="41"/>
      <c r="H333" s="41"/>
      <c r="I333" s="228"/>
      <c r="J333" s="41"/>
      <c r="K333" s="41"/>
      <c r="L333" s="45"/>
      <c r="M333" s="229"/>
      <c r="N333" s="230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137</v>
      </c>
      <c r="AU333" s="18" t="s">
        <v>81</v>
      </c>
    </row>
    <row r="334" s="13" customFormat="1">
      <c r="A334" s="13"/>
      <c r="B334" s="237"/>
      <c r="C334" s="238"/>
      <c r="D334" s="231" t="s">
        <v>173</v>
      </c>
      <c r="E334" s="239" t="s">
        <v>19</v>
      </c>
      <c r="F334" s="240" t="s">
        <v>613</v>
      </c>
      <c r="G334" s="238"/>
      <c r="H334" s="241">
        <v>32.799999999999997</v>
      </c>
      <c r="I334" s="242"/>
      <c r="J334" s="238"/>
      <c r="K334" s="238"/>
      <c r="L334" s="243"/>
      <c r="M334" s="244"/>
      <c r="N334" s="245"/>
      <c r="O334" s="245"/>
      <c r="P334" s="245"/>
      <c r="Q334" s="245"/>
      <c r="R334" s="245"/>
      <c r="S334" s="245"/>
      <c r="T334" s="24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7" t="s">
        <v>173</v>
      </c>
      <c r="AU334" s="247" t="s">
        <v>81</v>
      </c>
      <c r="AV334" s="13" t="s">
        <v>81</v>
      </c>
      <c r="AW334" s="13" t="s">
        <v>33</v>
      </c>
      <c r="AX334" s="13" t="s">
        <v>79</v>
      </c>
      <c r="AY334" s="247" t="s">
        <v>127</v>
      </c>
    </row>
    <row r="335" s="2" customFormat="1" ht="16.5" customHeight="1">
      <c r="A335" s="39"/>
      <c r="B335" s="40"/>
      <c r="C335" s="213" t="s">
        <v>614</v>
      </c>
      <c r="D335" s="213" t="s">
        <v>130</v>
      </c>
      <c r="E335" s="214" t="s">
        <v>615</v>
      </c>
      <c r="F335" s="215" t="s">
        <v>616</v>
      </c>
      <c r="G335" s="216" t="s">
        <v>202</v>
      </c>
      <c r="H335" s="217">
        <v>8.1999999999999993</v>
      </c>
      <c r="I335" s="218"/>
      <c r="J335" s="219">
        <f>ROUND(I335*H335,2)</f>
        <v>0</v>
      </c>
      <c r="K335" s="215" t="s">
        <v>134</v>
      </c>
      <c r="L335" s="45"/>
      <c r="M335" s="220" t="s">
        <v>19</v>
      </c>
      <c r="N335" s="221" t="s">
        <v>43</v>
      </c>
      <c r="O335" s="85"/>
      <c r="P335" s="222">
        <f>O335*H335</f>
        <v>0</v>
      </c>
      <c r="Q335" s="222">
        <v>0.00013999999999999999</v>
      </c>
      <c r="R335" s="222">
        <f>Q335*H335</f>
        <v>0.0011479999999999997</v>
      </c>
      <c r="S335" s="222">
        <v>0</v>
      </c>
      <c r="T335" s="223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24" t="s">
        <v>151</v>
      </c>
      <c r="AT335" s="224" t="s">
        <v>130</v>
      </c>
      <c r="AU335" s="224" t="s">
        <v>81</v>
      </c>
      <c r="AY335" s="18" t="s">
        <v>127</v>
      </c>
      <c r="BE335" s="225">
        <f>IF(N335="základní",J335,0)</f>
        <v>0</v>
      </c>
      <c r="BF335" s="225">
        <f>IF(N335="snížená",J335,0)</f>
        <v>0</v>
      </c>
      <c r="BG335" s="225">
        <f>IF(N335="zákl. přenesená",J335,0)</f>
        <v>0</v>
      </c>
      <c r="BH335" s="225">
        <f>IF(N335="sníž. přenesená",J335,0)</f>
        <v>0</v>
      </c>
      <c r="BI335" s="225">
        <f>IF(N335="nulová",J335,0)</f>
        <v>0</v>
      </c>
      <c r="BJ335" s="18" t="s">
        <v>79</v>
      </c>
      <c r="BK335" s="225">
        <f>ROUND(I335*H335,2)</f>
        <v>0</v>
      </c>
      <c r="BL335" s="18" t="s">
        <v>151</v>
      </c>
      <c r="BM335" s="224" t="s">
        <v>617</v>
      </c>
    </row>
    <row r="336" s="2" customFormat="1">
      <c r="A336" s="39"/>
      <c r="B336" s="40"/>
      <c r="C336" s="41"/>
      <c r="D336" s="226" t="s">
        <v>137</v>
      </c>
      <c r="E336" s="41"/>
      <c r="F336" s="227" t="s">
        <v>618</v>
      </c>
      <c r="G336" s="41"/>
      <c r="H336" s="41"/>
      <c r="I336" s="228"/>
      <c r="J336" s="41"/>
      <c r="K336" s="41"/>
      <c r="L336" s="45"/>
      <c r="M336" s="229"/>
      <c r="N336" s="230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137</v>
      </c>
      <c r="AU336" s="18" t="s">
        <v>81</v>
      </c>
    </row>
    <row r="337" s="2" customFormat="1" ht="24.15" customHeight="1">
      <c r="A337" s="39"/>
      <c r="B337" s="40"/>
      <c r="C337" s="213" t="s">
        <v>619</v>
      </c>
      <c r="D337" s="213" t="s">
        <v>130</v>
      </c>
      <c r="E337" s="214" t="s">
        <v>620</v>
      </c>
      <c r="F337" s="215" t="s">
        <v>621</v>
      </c>
      <c r="G337" s="216" t="s">
        <v>202</v>
      </c>
      <c r="H337" s="217">
        <v>231.69999999999999</v>
      </c>
      <c r="I337" s="218"/>
      <c r="J337" s="219">
        <f>ROUND(I337*H337,2)</f>
        <v>0</v>
      </c>
      <c r="K337" s="215" t="s">
        <v>134</v>
      </c>
      <c r="L337" s="45"/>
      <c r="M337" s="220" t="s">
        <v>19</v>
      </c>
      <c r="N337" s="221" t="s">
        <v>43</v>
      </c>
      <c r="O337" s="85"/>
      <c r="P337" s="222">
        <f>O337*H337</f>
        <v>0</v>
      </c>
      <c r="Q337" s="222">
        <v>0</v>
      </c>
      <c r="R337" s="222">
        <f>Q337*H337</f>
        <v>0</v>
      </c>
      <c r="S337" s="222">
        <v>0</v>
      </c>
      <c r="T337" s="223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4" t="s">
        <v>151</v>
      </c>
      <c r="AT337" s="224" t="s">
        <v>130</v>
      </c>
      <c r="AU337" s="224" t="s">
        <v>81</v>
      </c>
      <c r="AY337" s="18" t="s">
        <v>127</v>
      </c>
      <c r="BE337" s="225">
        <f>IF(N337="základní",J337,0)</f>
        <v>0</v>
      </c>
      <c r="BF337" s="225">
        <f>IF(N337="snížená",J337,0)</f>
        <v>0</v>
      </c>
      <c r="BG337" s="225">
        <f>IF(N337="zákl. přenesená",J337,0)</f>
        <v>0</v>
      </c>
      <c r="BH337" s="225">
        <f>IF(N337="sníž. přenesená",J337,0)</f>
        <v>0</v>
      </c>
      <c r="BI337" s="225">
        <f>IF(N337="nulová",J337,0)</f>
        <v>0</v>
      </c>
      <c r="BJ337" s="18" t="s">
        <v>79</v>
      </c>
      <c r="BK337" s="225">
        <f>ROUND(I337*H337,2)</f>
        <v>0</v>
      </c>
      <c r="BL337" s="18" t="s">
        <v>151</v>
      </c>
      <c r="BM337" s="224" t="s">
        <v>622</v>
      </c>
    </row>
    <row r="338" s="2" customFormat="1">
      <c r="A338" s="39"/>
      <c r="B338" s="40"/>
      <c r="C338" s="41"/>
      <c r="D338" s="226" t="s">
        <v>137</v>
      </c>
      <c r="E338" s="41"/>
      <c r="F338" s="227" t="s">
        <v>623</v>
      </c>
      <c r="G338" s="41"/>
      <c r="H338" s="41"/>
      <c r="I338" s="228"/>
      <c r="J338" s="41"/>
      <c r="K338" s="41"/>
      <c r="L338" s="45"/>
      <c r="M338" s="229"/>
      <c r="N338" s="230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137</v>
      </c>
      <c r="AU338" s="18" t="s">
        <v>81</v>
      </c>
    </row>
    <row r="339" s="13" customFormat="1">
      <c r="A339" s="13"/>
      <c r="B339" s="237"/>
      <c r="C339" s="238"/>
      <c r="D339" s="231" t="s">
        <v>173</v>
      </c>
      <c r="E339" s="239" t="s">
        <v>19</v>
      </c>
      <c r="F339" s="240" t="s">
        <v>624</v>
      </c>
      <c r="G339" s="238"/>
      <c r="H339" s="241">
        <v>59.700000000000003</v>
      </c>
      <c r="I339" s="242"/>
      <c r="J339" s="238"/>
      <c r="K339" s="238"/>
      <c r="L339" s="243"/>
      <c r="M339" s="244"/>
      <c r="N339" s="245"/>
      <c r="O339" s="245"/>
      <c r="P339" s="245"/>
      <c r="Q339" s="245"/>
      <c r="R339" s="245"/>
      <c r="S339" s="245"/>
      <c r="T339" s="24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7" t="s">
        <v>173</v>
      </c>
      <c r="AU339" s="247" t="s">
        <v>81</v>
      </c>
      <c r="AV339" s="13" t="s">
        <v>81</v>
      </c>
      <c r="AW339" s="13" t="s">
        <v>33</v>
      </c>
      <c r="AX339" s="13" t="s">
        <v>72</v>
      </c>
      <c r="AY339" s="247" t="s">
        <v>127</v>
      </c>
    </row>
    <row r="340" s="13" customFormat="1">
      <c r="A340" s="13"/>
      <c r="B340" s="237"/>
      <c r="C340" s="238"/>
      <c r="D340" s="231" t="s">
        <v>173</v>
      </c>
      <c r="E340" s="239" t="s">
        <v>19</v>
      </c>
      <c r="F340" s="240" t="s">
        <v>625</v>
      </c>
      <c r="G340" s="238"/>
      <c r="H340" s="241">
        <v>86</v>
      </c>
      <c r="I340" s="242"/>
      <c r="J340" s="238"/>
      <c r="K340" s="238"/>
      <c r="L340" s="243"/>
      <c r="M340" s="244"/>
      <c r="N340" s="245"/>
      <c r="O340" s="245"/>
      <c r="P340" s="245"/>
      <c r="Q340" s="245"/>
      <c r="R340" s="245"/>
      <c r="S340" s="245"/>
      <c r="T340" s="24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7" t="s">
        <v>173</v>
      </c>
      <c r="AU340" s="247" t="s">
        <v>81</v>
      </c>
      <c r="AV340" s="13" t="s">
        <v>81</v>
      </c>
      <c r="AW340" s="13" t="s">
        <v>33</v>
      </c>
      <c r="AX340" s="13" t="s">
        <v>72</v>
      </c>
      <c r="AY340" s="247" t="s">
        <v>127</v>
      </c>
    </row>
    <row r="341" s="14" customFormat="1">
      <c r="A341" s="14"/>
      <c r="B341" s="249"/>
      <c r="C341" s="250"/>
      <c r="D341" s="231" t="s">
        <v>173</v>
      </c>
      <c r="E341" s="251" t="s">
        <v>19</v>
      </c>
      <c r="F341" s="252" t="s">
        <v>626</v>
      </c>
      <c r="G341" s="250"/>
      <c r="H341" s="253">
        <v>145.69999999999999</v>
      </c>
      <c r="I341" s="254"/>
      <c r="J341" s="250"/>
      <c r="K341" s="250"/>
      <c r="L341" s="255"/>
      <c r="M341" s="256"/>
      <c r="N341" s="257"/>
      <c r="O341" s="257"/>
      <c r="P341" s="257"/>
      <c r="Q341" s="257"/>
      <c r="R341" s="257"/>
      <c r="S341" s="257"/>
      <c r="T341" s="258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9" t="s">
        <v>173</v>
      </c>
      <c r="AU341" s="259" t="s">
        <v>81</v>
      </c>
      <c r="AV341" s="14" t="s">
        <v>143</v>
      </c>
      <c r="AW341" s="14" t="s">
        <v>33</v>
      </c>
      <c r="AX341" s="14" t="s">
        <v>72</v>
      </c>
      <c r="AY341" s="259" t="s">
        <v>127</v>
      </c>
    </row>
    <row r="342" s="13" customFormat="1">
      <c r="A342" s="13"/>
      <c r="B342" s="237"/>
      <c r="C342" s="238"/>
      <c r="D342" s="231" t="s">
        <v>173</v>
      </c>
      <c r="E342" s="239" t="s">
        <v>19</v>
      </c>
      <c r="F342" s="240" t="s">
        <v>627</v>
      </c>
      <c r="G342" s="238"/>
      <c r="H342" s="241">
        <v>55.5</v>
      </c>
      <c r="I342" s="242"/>
      <c r="J342" s="238"/>
      <c r="K342" s="238"/>
      <c r="L342" s="243"/>
      <c r="M342" s="244"/>
      <c r="N342" s="245"/>
      <c r="O342" s="245"/>
      <c r="P342" s="245"/>
      <c r="Q342" s="245"/>
      <c r="R342" s="245"/>
      <c r="S342" s="245"/>
      <c r="T342" s="24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7" t="s">
        <v>173</v>
      </c>
      <c r="AU342" s="247" t="s">
        <v>81</v>
      </c>
      <c r="AV342" s="13" t="s">
        <v>81</v>
      </c>
      <c r="AW342" s="13" t="s">
        <v>33</v>
      </c>
      <c r="AX342" s="13" t="s">
        <v>72</v>
      </c>
      <c r="AY342" s="247" t="s">
        <v>127</v>
      </c>
    </row>
    <row r="343" s="13" customFormat="1">
      <c r="A343" s="13"/>
      <c r="B343" s="237"/>
      <c r="C343" s="238"/>
      <c r="D343" s="231" t="s">
        <v>173</v>
      </c>
      <c r="E343" s="239" t="s">
        <v>19</v>
      </c>
      <c r="F343" s="240" t="s">
        <v>628</v>
      </c>
      <c r="G343" s="238"/>
      <c r="H343" s="241">
        <v>30.5</v>
      </c>
      <c r="I343" s="242"/>
      <c r="J343" s="238"/>
      <c r="K343" s="238"/>
      <c r="L343" s="243"/>
      <c r="M343" s="244"/>
      <c r="N343" s="245"/>
      <c r="O343" s="245"/>
      <c r="P343" s="245"/>
      <c r="Q343" s="245"/>
      <c r="R343" s="245"/>
      <c r="S343" s="245"/>
      <c r="T343" s="24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7" t="s">
        <v>173</v>
      </c>
      <c r="AU343" s="247" t="s">
        <v>81</v>
      </c>
      <c r="AV343" s="13" t="s">
        <v>81</v>
      </c>
      <c r="AW343" s="13" t="s">
        <v>33</v>
      </c>
      <c r="AX343" s="13" t="s">
        <v>72</v>
      </c>
      <c r="AY343" s="247" t="s">
        <v>127</v>
      </c>
    </row>
    <row r="344" s="14" customFormat="1">
      <c r="A344" s="14"/>
      <c r="B344" s="249"/>
      <c r="C344" s="250"/>
      <c r="D344" s="231" t="s">
        <v>173</v>
      </c>
      <c r="E344" s="251" t="s">
        <v>19</v>
      </c>
      <c r="F344" s="252" t="s">
        <v>629</v>
      </c>
      <c r="G344" s="250"/>
      <c r="H344" s="253">
        <v>86</v>
      </c>
      <c r="I344" s="254"/>
      <c r="J344" s="250"/>
      <c r="K344" s="250"/>
      <c r="L344" s="255"/>
      <c r="M344" s="256"/>
      <c r="N344" s="257"/>
      <c r="O344" s="257"/>
      <c r="P344" s="257"/>
      <c r="Q344" s="257"/>
      <c r="R344" s="257"/>
      <c r="S344" s="257"/>
      <c r="T344" s="258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9" t="s">
        <v>173</v>
      </c>
      <c r="AU344" s="259" t="s">
        <v>81</v>
      </c>
      <c r="AV344" s="14" t="s">
        <v>143</v>
      </c>
      <c r="AW344" s="14" t="s">
        <v>33</v>
      </c>
      <c r="AX344" s="14" t="s">
        <v>72</v>
      </c>
      <c r="AY344" s="259" t="s">
        <v>127</v>
      </c>
    </row>
    <row r="345" s="15" customFormat="1">
      <c r="A345" s="15"/>
      <c r="B345" s="260"/>
      <c r="C345" s="261"/>
      <c r="D345" s="231" t="s">
        <v>173</v>
      </c>
      <c r="E345" s="262" t="s">
        <v>19</v>
      </c>
      <c r="F345" s="263" t="s">
        <v>187</v>
      </c>
      <c r="G345" s="261"/>
      <c r="H345" s="264">
        <v>231.69999999999999</v>
      </c>
      <c r="I345" s="265"/>
      <c r="J345" s="261"/>
      <c r="K345" s="261"/>
      <c r="L345" s="266"/>
      <c r="M345" s="267"/>
      <c r="N345" s="268"/>
      <c r="O345" s="268"/>
      <c r="P345" s="268"/>
      <c r="Q345" s="268"/>
      <c r="R345" s="268"/>
      <c r="S345" s="268"/>
      <c r="T345" s="269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70" t="s">
        <v>173</v>
      </c>
      <c r="AU345" s="270" t="s">
        <v>81</v>
      </c>
      <c r="AV345" s="15" t="s">
        <v>151</v>
      </c>
      <c r="AW345" s="15" t="s">
        <v>33</v>
      </c>
      <c r="AX345" s="15" t="s">
        <v>79</v>
      </c>
      <c r="AY345" s="270" t="s">
        <v>127</v>
      </c>
    </row>
    <row r="346" s="2" customFormat="1" ht="24.15" customHeight="1">
      <c r="A346" s="39"/>
      <c r="B346" s="40"/>
      <c r="C346" s="213" t="s">
        <v>630</v>
      </c>
      <c r="D346" s="213" t="s">
        <v>130</v>
      </c>
      <c r="E346" s="214" t="s">
        <v>631</v>
      </c>
      <c r="F346" s="215" t="s">
        <v>632</v>
      </c>
      <c r="G346" s="216" t="s">
        <v>170</v>
      </c>
      <c r="H346" s="217">
        <v>40.799999999999997</v>
      </c>
      <c r="I346" s="218"/>
      <c r="J346" s="219">
        <f>ROUND(I346*H346,2)</f>
        <v>0</v>
      </c>
      <c r="K346" s="215" t="s">
        <v>134</v>
      </c>
      <c r="L346" s="45"/>
      <c r="M346" s="220" t="s">
        <v>19</v>
      </c>
      <c r="N346" s="221" t="s">
        <v>43</v>
      </c>
      <c r="O346" s="85"/>
      <c r="P346" s="222">
        <f>O346*H346</f>
        <v>0</v>
      </c>
      <c r="Q346" s="222">
        <v>1.0000000000000001E-05</v>
      </c>
      <c r="R346" s="222">
        <f>Q346*H346</f>
        <v>0.000408</v>
      </c>
      <c r="S346" s="222">
        <v>0</v>
      </c>
      <c r="T346" s="223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24" t="s">
        <v>151</v>
      </c>
      <c r="AT346" s="224" t="s">
        <v>130</v>
      </c>
      <c r="AU346" s="224" t="s">
        <v>81</v>
      </c>
      <c r="AY346" s="18" t="s">
        <v>127</v>
      </c>
      <c r="BE346" s="225">
        <f>IF(N346="základní",J346,0)</f>
        <v>0</v>
      </c>
      <c r="BF346" s="225">
        <f>IF(N346="snížená",J346,0)</f>
        <v>0</v>
      </c>
      <c r="BG346" s="225">
        <f>IF(N346="zákl. přenesená",J346,0)</f>
        <v>0</v>
      </c>
      <c r="BH346" s="225">
        <f>IF(N346="sníž. přenesená",J346,0)</f>
        <v>0</v>
      </c>
      <c r="BI346" s="225">
        <f>IF(N346="nulová",J346,0)</f>
        <v>0</v>
      </c>
      <c r="BJ346" s="18" t="s">
        <v>79</v>
      </c>
      <c r="BK346" s="225">
        <f>ROUND(I346*H346,2)</f>
        <v>0</v>
      </c>
      <c r="BL346" s="18" t="s">
        <v>151</v>
      </c>
      <c r="BM346" s="224" t="s">
        <v>633</v>
      </c>
    </row>
    <row r="347" s="2" customFormat="1">
      <c r="A347" s="39"/>
      <c r="B347" s="40"/>
      <c r="C347" s="41"/>
      <c r="D347" s="226" t="s">
        <v>137</v>
      </c>
      <c r="E347" s="41"/>
      <c r="F347" s="227" t="s">
        <v>634</v>
      </c>
      <c r="G347" s="41"/>
      <c r="H347" s="41"/>
      <c r="I347" s="228"/>
      <c r="J347" s="41"/>
      <c r="K347" s="41"/>
      <c r="L347" s="45"/>
      <c r="M347" s="229"/>
      <c r="N347" s="230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137</v>
      </c>
      <c r="AU347" s="18" t="s">
        <v>81</v>
      </c>
    </row>
    <row r="348" s="13" customFormat="1">
      <c r="A348" s="13"/>
      <c r="B348" s="237"/>
      <c r="C348" s="238"/>
      <c r="D348" s="231" t="s">
        <v>173</v>
      </c>
      <c r="E348" s="239" t="s">
        <v>19</v>
      </c>
      <c r="F348" s="240" t="s">
        <v>635</v>
      </c>
      <c r="G348" s="238"/>
      <c r="H348" s="241">
        <v>40.799999999999997</v>
      </c>
      <c r="I348" s="242"/>
      <c r="J348" s="238"/>
      <c r="K348" s="238"/>
      <c r="L348" s="243"/>
      <c r="M348" s="244"/>
      <c r="N348" s="245"/>
      <c r="O348" s="245"/>
      <c r="P348" s="245"/>
      <c r="Q348" s="245"/>
      <c r="R348" s="245"/>
      <c r="S348" s="245"/>
      <c r="T348" s="24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7" t="s">
        <v>173</v>
      </c>
      <c r="AU348" s="247" t="s">
        <v>81</v>
      </c>
      <c r="AV348" s="13" t="s">
        <v>81</v>
      </c>
      <c r="AW348" s="13" t="s">
        <v>33</v>
      </c>
      <c r="AX348" s="13" t="s">
        <v>79</v>
      </c>
      <c r="AY348" s="247" t="s">
        <v>127</v>
      </c>
    </row>
    <row r="349" s="2" customFormat="1" ht="24.15" customHeight="1">
      <c r="A349" s="39"/>
      <c r="B349" s="40"/>
      <c r="C349" s="213" t="s">
        <v>636</v>
      </c>
      <c r="D349" s="248" t="s">
        <v>130</v>
      </c>
      <c r="E349" s="214" t="s">
        <v>637</v>
      </c>
      <c r="F349" s="215" t="s">
        <v>638</v>
      </c>
      <c r="G349" s="216" t="s">
        <v>202</v>
      </c>
      <c r="H349" s="217">
        <v>49.200000000000003</v>
      </c>
      <c r="I349" s="218"/>
      <c r="J349" s="219">
        <f>ROUND(I349*H349,2)</f>
        <v>0</v>
      </c>
      <c r="K349" s="215" t="s">
        <v>134</v>
      </c>
      <c r="L349" s="45"/>
      <c r="M349" s="220" t="s">
        <v>19</v>
      </c>
      <c r="N349" s="221" t="s">
        <v>43</v>
      </c>
      <c r="O349" s="85"/>
      <c r="P349" s="222">
        <f>O349*H349</f>
        <v>0</v>
      </c>
      <c r="Q349" s="222">
        <v>0.15540000000000001</v>
      </c>
      <c r="R349" s="222">
        <f>Q349*H349</f>
        <v>7.6456800000000014</v>
      </c>
      <c r="S349" s="222">
        <v>0</v>
      </c>
      <c r="T349" s="223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24" t="s">
        <v>151</v>
      </c>
      <c r="AT349" s="224" t="s">
        <v>130</v>
      </c>
      <c r="AU349" s="224" t="s">
        <v>81</v>
      </c>
      <c r="AY349" s="18" t="s">
        <v>127</v>
      </c>
      <c r="BE349" s="225">
        <f>IF(N349="základní",J349,0)</f>
        <v>0</v>
      </c>
      <c r="BF349" s="225">
        <f>IF(N349="snížená",J349,0)</f>
        <v>0</v>
      </c>
      <c r="BG349" s="225">
        <f>IF(N349="zákl. přenesená",J349,0)</f>
        <v>0</v>
      </c>
      <c r="BH349" s="225">
        <f>IF(N349="sníž. přenesená",J349,0)</f>
        <v>0</v>
      </c>
      <c r="BI349" s="225">
        <f>IF(N349="nulová",J349,0)</f>
        <v>0</v>
      </c>
      <c r="BJ349" s="18" t="s">
        <v>79</v>
      </c>
      <c r="BK349" s="225">
        <f>ROUND(I349*H349,2)</f>
        <v>0</v>
      </c>
      <c r="BL349" s="18" t="s">
        <v>151</v>
      </c>
      <c r="BM349" s="224" t="s">
        <v>639</v>
      </c>
    </row>
    <row r="350" s="2" customFormat="1">
      <c r="A350" s="39"/>
      <c r="B350" s="40"/>
      <c r="C350" s="41"/>
      <c r="D350" s="226" t="s">
        <v>137</v>
      </c>
      <c r="E350" s="41"/>
      <c r="F350" s="227" t="s">
        <v>640</v>
      </c>
      <c r="G350" s="41"/>
      <c r="H350" s="41"/>
      <c r="I350" s="228"/>
      <c r="J350" s="41"/>
      <c r="K350" s="41"/>
      <c r="L350" s="45"/>
      <c r="M350" s="229"/>
      <c r="N350" s="230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137</v>
      </c>
      <c r="AU350" s="18" t="s">
        <v>81</v>
      </c>
    </row>
    <row r="351" s="13" customFormat="1">
      <c r="A351" s="13"/>
      <c r="B351" s="237"/>
      <c r="C351" s="238"/>
      <c r="D351" s="231" t="s">
        <v>173</v>
      </c>
      <c r="E351" s="239" t="s">
        <v>19</v>
      </c>
      <c r="F351" s="240" t="s">
        <v>641</v>
      </c>
      <c r="G351" s="238"/>
      <c r="H351" s="241">
        <v>49.200000000000003</v>
      </c>
      <c r="I351" s="242"/>
      <c r="J351" s="238"/>
      <c r="K351" s="238"/>
      <c r="L351" s="243"/>
      <c r="M351" s="244"/>
      <c r="N351" s="245"/>
      <c r="O351" s="245"/>
      <c r="P351" s="245"/>
      <c r="Q351" s="245"/>
      <c r="R351" s="245"/>
      <c r="S351" s="245"/>
      <c r="T351" s="24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7" t="s">
        <v>173</v>
      </c>
      <c r="AU351" s="247" t="s">
        <v>81</v>
      </c>
      <c r="AV351" s="13" t="s">
        <v>81</v>
      </c>
      <c r="AW351" s="13" t="s">
        <v>33</v>
      </c>
      <c r="AX351" s="13" t="s">
        <v>79</v>
      </c>
      <c r="AY351" s="247" t="s">
        <v>127</v>
      </c>
    </row>
    <row r="352" s="2" customFormat="1" ht="16.5" customHeight="1">
      <c r="A352" s="39"/>
      <c r="B352" s="40"/>
      <c r="C352" s="271" t="s">
        <v>642</v>
      </c>
      <c r="D352" s="281" t="s">
        <v>252</v>
      </c>
      <c r="E352" s="272" t="s">
        <v>643</v>
      </c>
      <c r="F352" s="273" t="s">
        <v>644</v>
      </c>
      <c r="G352" s="274" t="s">
        <v>202</v>
      </c>
      <c r="H352" s="275">
        <v>50.183999999999998</v>
      </c>
      <c r="I352" s="276"/>
      <c r="J352" s="277">
        <f>ROUND(I352*H352,2)</f>
        <v>0</v>
      </c>
      <c r="K352" s="273" t="s">
        <v>134</v>
      </c>
      <c r="L352" s="278"/>
      <c r="M352" s="279" t="s">
        <v>19</v>
      </c>
      <c r="N352" s="280" t="s">
        <v>43</v>
      </c>
      <c r="O352" s="85"/>
      <c r="P352" s="222">
        <f>O352*H352</f>
        <v>0</v>
      </c>
      <c r="Q352" s="222">
        <v>0.085000000000000006</v>
      </c>
      <c r="R352" s="222">
        <f>Q352*H352</f>
        <v>4.2656400000000003</v>
      </c>
      <c r="S352" s="222">
        <v>0</v>
      </c>
      <c r="T352" s="223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24" t="s">
        <v>211</v>
      </c>
      <c r="AT352" s="224" t="s">
        <v>252</v>
      </c>
      <c r="AU352" s="224" t="s">
        <v>81</v>
      </c>
      <c r="AY352" s="18" t="s">
        <v>127</v>
      </c>
      <c r="BE352" s="225">
        <f>IF(N352="základní",J352,0)</f>
        <v>0</v>
      </c>
      <c r="BF352" s="225">
        <f>IF(N352="snížená",J352,0)</f>
        <v>0</v>
      </c>
      <c r="BG352" s="225">
        <f>IF(N352="zákl. přenesená",J352,0)</f>
        <v>0</v>
      </c>
      <c r="BH352" s="225">
        <f>IF(N352="sníž. přenesená",J352,0)</f>
        <v>0</v>
      </c>
      <c r="BI352" s="225">
        <f>IF(N352="nulová",J352,0)</f>
        <v>0</v>
      </c>
      <c r="BJ352" s="18" t="s">
        <v>79</v>
      </c>
      <c r="BK352" s="225">
        <f>ROUND(I352*H352,2)</f>
        <v>0</v>
      </c>
      <c r="BL352" s="18" t="s">
        <v>151</v>
      </c>
      <c r="BM352" s="224" t="s">
        <v>645</v>
      </c>
    </row>
    <row r="353" s="13" customFormat="1">
      <c r="A353" s="13"/>
      <c r="B353" s="237"/>
      <c r="C353" s="238"/>
      <c r="D353" s="231" t="s">
        <v>173</v>
      </c>
      <c r="E353" s="239" t="s">
        <v>19</v>
      </c>
      <c r="F353" s="240" t="s">
        <v>646</v>
      </c>
      <c r="G353" s="238"/>
      <c r="H353" s="241">
        <v>50.183999999999998</v>
      </c>
      <c r="I353" s="242"/>
      <c r="J353" s="238"/>
      <c r="K353" s="238"/>
      <c r="L353" s="243"/>
      <c r="M353" s="244"/>
      <c r="N353" s="245"/>
      <c r="O353" s="245"/>
      <c r="P353" s="245"/>
      <c r="Q353" s="245"/>
      <c r="R353" s="245"/>
      <c r="S353" s="245"/>
      <c r="T353" s="24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7" t="s">
        <v>173</v>
      </c>
      <c r="AU353" s="247" t="s">
        <v>81</v>
      </c>
      <c r="AV353" s="13" t="s">
        <v>81</v>
      </c>
      <c r="AW353" s="13" t="s">
        <v>33</v>
      </c>
      <c r="AX353" s="13" t="s">
        <v>79</v>
      </c>
      <c r="AY353" s="247" t="s">
        <v>127</v>
      </c>
    </row>
    <row r="354" s="2" customFormat="1" ht="24.15" customHeight="1">
      <c r="A354" s="39"/>
      <c r="B354" s="40"/>
      <c r="C354" s="213" t="s">
        <v>647</v>
      </c>
      <c r="D354" s="213" t="s">
        <v>130</v>
      </c>
      <c r="E354" s="214" t="s">
        <v>648</v>
      </c>
      <c r="F354" s="215" t="s">
        <v>649</v>
      </c>
      <c r="G354" s="216" t="s">
        <v>202</v>
      </c>
      <c r="H354" s="217">
        <v>164.09999999999999</v>
      </c>
      <c r="I354" s="218"/>
      <c r="J354" s="219">
        <f>ROUND(I354*H354,2)</f>
        <v>0</v>
      </c>
      <c r="K354" s="215" t="s">
        <v>134</v>
      </c>
      <c r="L354" s="45"/>
      <c r="M354" s="220" t="s">
        <v>19</v>
      </c>
      <c r="N354" s="221" t="s">
        <v>43</v>
      </c>
      <c r="O354" s="85"/>
      <c r="P354" s="222">
        <f>O354*H354</f>
        <v>0</v>
      </c>
      <c r="Q354" s="222">
        <v>0.16849</v>
      </c>
      <c r="R354" s="222">
        <f>Q354*H354</f>
        <v>27.649208999999999</v>
      </c>
      <c r="S354" s="222">
        <v>0</v>
      </c>
      <c r="T354" s="223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24" t="s">
        <v>151</v>
      </c>
      <c r="AT354" s="224" t="s">
        <v>130</v>
      </c>
      <c r="AU354" s="224" t="s">
        <v>81</v>
      </c>
      <c r="AY354" s="18" t="s">
        <v>127</v>
      </c>
      <c r="BE354" s="225">
        <f>IF(N354="základní",J354,0)</f>
        <v>0</v>
      </c>
      <c r="BF354" s="225">
        <f>IF(N354="snížená",J354,0)</f>
        <v>0</v>
      </c>
      <c r="BG354" s="225">
        <f>IF(N354="zákl. přenesená",J354,0)</f>
        <v>0</v>
      </c>
      <c r="BH354" s="225">
        <f>IF(N354="sníž. přenesená",J354,0)</f>
        <v>0</v>
      </c>
      <c r="BI354" s="225">
        <f>IF(N354="nulová",J354,0)</f>
        <v>0</v>
      </c>
      <c r="BJ354" s="18" t="s">
        <v>79</v>
      </c>
      <c r="BK354" s="225">
        <f>ROUND(I354*H354,2)</f>
        <v>0</v>
      </c>
      <c r="BL354" s="18" t="s">
        <v>151</v>
      </c>
      <c r="BM354" s="224" t="s">
        <v>650</v>
      </c>
    </row>
    <row r="355" s="2" customFormat="1">
      <c r="A355" s="39"/>
      <c r="B355" s="40"/>
      <c r="C355" s="41"/>
      <c r="D355" s="226" t="s">
        <v>137</v>
      </c>
      <c r="E355" s="41"/>
      <c r="F355" s="227" t="s">
        <v>651</v>
      </c>
      <c r="G355" s="41"/>
      <c r="H355" s="41"/>
      <c r="I355" s="228"/>
      <c r="J355" s="41"/>
      <c r="K355" s="41"/>
      <c r="L355" s="45"/>
      <c r="M355" s="229"/>
      <c r="N355" s="230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137</v>
      </c>
      <c r="AU355" s="18" t="s">
        <v>81</v>
      </c>
    </row>
    <row r="356" s="13" customFormat="1">
      <c r="A356" s="13"/>
      <c r="B356" s="237"/>
      <c r="C356" s="238"/>
      <c r="D356" s="231" t="s">
        <v>173</v>
      </c>
      <c r="E356" s="239" t="s">
        <v>19</v>
      </c>
      <c r="F356" s="240" t="s">
        <v>652</v>
      </c>
      <c r="G356" s="238"/>
      <c r="H356" s="241">
        <v>164.09999999999999</v>
      </c>
      <c r="I356" s="242"/>
      <c r="J356" s="238"/>
      <c r="K356" s="238"/>
      <c r="L356" s="243"/>
      <c r="M356" s="244"/>
      <c r="N356" s="245"/>
      <c r="O356" s="245"/>
      <c r="P356" s="245"/>
      <c r="Q356" s="245"/>
      <c r="R356" s="245"/>
      <c r="S356" s="245"/>
      <c r="T356" s="24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7" t="s">
        <v>173</v>
      </c>
      <c r="AU356" s="247" t="s">
        <v>81</v>
      </c>
      <c r="AV356" s="13" t="s">
        <v>81</v>
      </c>
      <c r="AW356" s="13" t="s">
        <v>33</v>
      </c>
      <c r="AX356" s="13" t="s">
        <v>79</v>
      </c>
      <c r="AY356" s="247" t="s">
        <v>127</v>
      </c>
    </row>
    <row r="357" s="2" customFormat="1" ht="16.5" customHeight="1">
      <c r="A357" s="39"/>
      <c r="B357" s="40"/>
      <c r="C357" s="271" t="s">
        <v>653</v>
      </c>
      <c r="D357" s="271" t="s">
        <v>252</v>
      </c>
      <c r="E357" s="272" t="s">
        <v>654</v>
      </c>
      <c r="F357" s="273" t="s">
        <v>655</v>
      </c>
      <c r="G357" s="274" t="s">
        <v>202</v>
      </c>
      <c r="H357" s="275">
        <v>147.59999999999999</v>
      </c>
      <c r="I357" s="276"/>
      <c r="J357" s="277">
        <f>ROUND(I357*H357,2)</f>
        <v>0</v>
      </c>
      <c r="K357" s="273" t="s">
        <v>134</v>
      </c>
      <c r="L357" s="278"/>
      <c r="M357" s="279" t="s">
        <v>19</v>
      </c>
      <c r="N357" s="280" t="s">
        <v>43</v>
      </c>
      <c r="O357" s="85"/>
      <c r="P357" s="222">
        <f>O357*H357</f>
        <v>0</v>
      </c>
      <c r="Q357" s="222">
        <v>0.20000000000000001</v>
      </c>
      <c r="R357" s="222">
        <f>Q357*H357</f>
        <v>29.52</v>
      </c>
      <c r="S357" s="222">
        <v>0</v>
      </c>
      <c r="T357" s="223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24" t="s">
        <v>211</v>
      </c>
      <c r="AT357" s="224" t="s">
        <v>252</v>
      </c>
      <c r="AU357" s="224" t="s">
        <v>81</v>
      </c>
      <c r="AY357" s="18" t="s">
        <v>127</v>
      </c>
      <c r="BE357" s="225">
        <f>IF(N357="základní",J357,0)</f>
        <v>0</v>
      </c>
      <c r="BF357" s="225">
        <f>IF(N357="snížená",J357,0)</f>
        <v>0</v>
      </c>
      <c r="BG357" s="225">
        <f>IF(N357="zákl. přenesená",J357,0)</f>
        <v>0</v>
      </c>
      <c r="BH357" s="225">
        <f>IF(N357="sníž. přenesená",J357,0)</f>
        <v>0</v>
      </c>
      <c r="BI357" s="225">
        <f>IF(N357="nulová",J357,0)</f>
        <v>0</v>
      </c>
      <c r="BJ357" s="18" t="s">
        <v>79</v>
      </c>
      <c r="BK357" s="225">
        <f>ROUND(I357*H357,2)</f>
        <v>0</v>
      </c>
      <c r="BL357" s="18" t="s">
        <v>151</v>
      </c>
      <c r="BM357" s="224" t="s">
        <v>656</v>
      </c>
    </row>
    <row r="358" s="13" customFormat="1">
      <c r="A358" s="13"/>
      <c r="B358" s="237"/>
      <c r="C358" s="238"/>
      <c r="D358" s="231" t="s">
        <v>173</v>
      </c>
      <c r="E358" s="239" t="s">
        <v>19</v>
      </c>
      <c r="F358" s="240" t="s">
        <v>657</v>
      </c>
      <c r="G358" s="238"/>
      <c r="H358" s="241">
        <v>147.59999999999999</v>
      </c>
      <c r="I358" s="242"/>
      <c r="J358" s="238"/>
      <c r="K358" s="238"/>
      <c r="L358" s="243"/>
      <c r="M358" s="244"/>
      <c r="N358" s="245"/>
      <c r="O358" s="245"/>
      <c r="P358" s="245"/>
      <c r="Q358" s="245"/>
      <c r="R358" s="245"/>
      <c r="S358" s="245"/>
      <c r="T358" s="246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7" t="s">
        <v>173</v>
      </c>
      <c r="AU358" s="247" t="s">
        <v>81</v>
      </c>
      <c r="AV358" s="13" t="s">
        <v>81</v>
      </c>
      <c r="AW358" s="13" t="s">
        <v>33</v>
      </c>
      <c r="AX358" s="13" t="s">
        <v>79</v>
      </c>
      <c r="AY358" s="247" t="s">
        <v>127</v>
      </c>
    </row>
    <row r="359" s="2" customFormat="1" ht="16.5" customHeight="1">
      <c r="A359" s="39"/>
      <c r="B359" s="40"/>
      <c r="C359" s="271" t="s">
        <v>658</v>
      </c>
      <c r="D359" s="271" t="s">
        <v>252</v>
      </c>
      <c r="E359" s="272" t="s">
        <v>659</v>
      </c>
      <c r="F359" s="273" t="s">
        <v>660</v>
      </c>
      <c r="G359" s="274" t="s">
        <v>202</v>
      </c>
      <c r="H359" s="275">
        <v>10.404</v>
      </c>
      <c r="I359" s="276"/>
      <c r="J359" s="277">
        <f>ROUND(I359*H359,2)</f>
        <v>0</v>
      </c>
      <c r="K359" s="273" t="s">
        <v>134</v>
      </c>
      <c r="L359" s="278"/>
      <c r="M359" s="279" t="s">
        <v>19</v>
      </c>
      <c r="N359" s="280" t="s">
        <v>43</v>
      </c>
      <c r="O359" s="85"/>
      <c r="P359" s="222">
        <f>O359*H359</f>
        <v>0</v>
      </c>
      <c r="Q359" s="222">
        <v>0.20000000000000001</v>
      </c>
      <c r="R359" s="222">
        <f>Q359*H359</f>
        <v>2.0808</v>
      </c>
      <c r="S359" s="222">
        <v>0</v>
      </c>
      <c r="T359" s="223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24" t="s">
        <v>211</v>
      </c>
      <c r="AT359" s="224" t="s">
        <v>252</v>
      </c>
      <c r="AU359" s="224" t="s">
        <v>81</v>
      </c>
      <c r="AY359" s="18" t="s">
        <v>127</v>
      </c>
      <c r="BE359" s="225">
        <f>IF(N359="základní",J359,0)</f>
        <v>0</v>
      </c>
      <c r="BF359" s="225">
        <f>IF(N359="snížená",J359,0)</f>
        <v>0</v>
      </c>
      <c r="BG359" s="225">
        <f>IF(N359="zákl. přenesená",J359,0)</f>
        <v>0</v>
      </c>
      <c r="BH359" s="225">
        <f>IF(N359="sníž. přenesená",J359,0)</f>
        <v>0</v>
      </c>
      <c r="BI359" s="225">
        <f>IF(N359="nulová",J359,0)</f>
        <v>0</v>
      </c>
      <c r="BJ359" s="18" t="s">
        <v>79</v>
      </c>
      <c r="BK359" s="225">
        <f>ROUND(I359*H359,2)</f>
        <v>0</v>
      </c>
      <c r="BL359" s="18" t="s">
        <v>151</v>
      </c>
      <c r="BM359" s="224" t="s">
        <v>661</v>
      </c>
    </row>
    <row r="360" s="13" customFormat="1">
      <c r="A360" s="13"/>
      <c r="B360" s="237"/>
      <c r="C360" s="238"/>
      <c r="D360" s="231" t="s">
        <v>173</v>
      </c>
      <c r="E360" s="239" t="s">
        <v>19</v>
      </c>
      <c r="F360" s="240" t="s">
        <v>662</v>
      </c>
      <c r="G360" s="238"/>
      <c r="H360" s="241">
        <v>10.404</v>
      </c>
      <c r="I360" s="242"/>
      <c r="J360" s="238"/>
      <c r="K360" s="238"/>
      <c r="L360" s="243"/>
      <c r="M360" s="244"/>
      <c r="N360" s="245"/>
      <c r="O360" s="245"/>
      <c r="P360" s="245"/>
      <c r="Q360" s="245"/>
      <c r="R360" s="245"/>
      <c r="S360" s="245"/>
      <c r="T360" s="24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7" t="s">
        <v>173</v>
      </c>
      <c r="AU360" s="247" t="s">
        <v>81</v>
      </c>
      <c r="AV360" s="13" t="s">
        <v>81</v>
      </c>
      <c r="AW360" s="13" t="s">
        <v>33</v>
      </c>
      <c r="AX360" s="13" t="s">
        <v>79</v>
      </c>
      <c r="AY360" s="247" t="s">
        <v>127</v>
      </c>
    </row>
    <row r="361" s="2" customFormat="1" ht="16.5" customHeight="1">
      <c r="A361" s="39"/>
      <c r="B361" s="40"/>
      <c r="C361" s="271" t="s">
        <v>663</v>
      </c>
      <c r="D361" s="271" t="s">
        <v>252</v>
      </c>
      <c r="E361" s="272" t="s">
        <v>664</v>
      </c>
      <c r="F361" s="273" t="s">
        <v>665</v>
      </c>
      <c r="G361" s="274" t="s">
        <v>202</v>
      </c>
      <c r="H361" s="275">
        <v>6.4260000000000002</v>
      </c>
      <c r="I361" s="276"/>
      <c r="J361" s="277">
        <f>ROUND(I361*H361,2)</f>
        <v>0</v>
      </c>
      <c r="K361" s="273" t="s">
        <v>134</v>
      </c>
      <c r="L361" s="278"/>
      <c r="M361" s="279" t="s">
        <v>19</v>
      </c>
      <c r="N361" s="280" t="s">
        <v>43</v>
      </c>
      <c r="O361" s="85"/>
      <c r="P361" s="222">
        <f>O361*H361</f>
        <v>0</v>
      </c>
      <c r="Q361" s="222">
        <v>0.20000000000000001</v>
      </c>
      <c r="R361" s="222">
        <f>Q361*H361</f>
        <v>1.2852000000000001</v>
      </c>
      <c r="S361" s="222">
        <v>0</v>
      </c>
      <c r="T361" s="223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24" t="s">
        <v>211</v>
      </c>
      <c r="AT361" s="224" t="s">
        <v>252</v>
      </c>
      <c r="AU361" s="224" t="s">
        <v>81</v>
      </c>
      <c r="AY361" s="18" t="s">
        <v>127</v>
      </c>
      <c r="BE361" s="225">
        <f>IF(N361="základní",J361,0)</f>
        <v>0</v>
      </c>
      <c r="BF361" s="225">
        <f>IF(N361="snížená",J361,0)</f>
        <v>0</v>
      </c>
      <c r="BG361" s="225">
        <f>IF(N361="zákl. přenesená",J361,0)</f>
        <v>0</v>
      </c>
      <c r="BH361" s="225">
        <f>IF(N361="sníž. přenesená",J361,0)</f>
        <v>0</v>
      </c>
      <c r="BI361" s="225">
        <f>IF(N361="nulová",J361,0)</f>
        <v>0</v>
      </c>
      <c r="BJ361" s="18" t="s">
        <v>79</v>
      </c>
      <c r="BK361" s="225">
        <f>ROUND(I361*H361,2)</f>
        <v>0</v>
      </c>
      <c r="BL361" s="18" t="s">
        <v>151</v>
      </c>
      <c r="BM361" s="224" t="s">
        <v>666</v>
      </c>
    </row>
    <row r="362" s="13" customFormat="1">
      <c r="A362" s="13"/>
      <c r="B362" s="237"/>
      <c r="C362" s="238"/>
      <c r="D362" s="231" t="s">
        <v>173</v>
      </c>
      <c r="E362" s="239" t="s">
        <v>19</v>
      </c>
      <c r="F362" s="240" t="s">
        <v>667</v>
      </c>
      <c r="G362" s="238"/>
      <c r="H362" s="241">
        <v>6.2999999999999998</v>
      </c>
      <c r="I362" s="242"/>
      <c r="J362" s="238"/>
      <c r="K362" s="238"/>
      <c r="L362" s="243"/>
      <c r="M362" s="244"/>
      <c r="N362" s="245"/>
      <c r="O362" s="245"/>
      <c r="P362" s="245"/>
      <c r="Q362" s="245"/>
      <c r="R362" s="245"/>
      <c r="S362" s="245"/>
      <c r="T362" s="24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7" t="s">
        <v>173</v>
      </c>
      <c r="AU362" s="247" t="s">
        <v>81</v>
      </c>
      <c r="AV362" s="13" t="s">
        <v>81</v>
      </c>
      <c r="AW362" s="13" t="s">
        <v>33</v>
      </c>
      <c r="AX362" s="13" t="s">
        <v>72</v>
      </c>
      <c r="AY362" s="247" t="s">
        <v>127</v>
      </c>
    </row>
    <row r="363" s="13" customFormat="1">
      <c r="A363" s="13"/>
      <c r="B363" s="237"/>
      <c r="C363" s="238"/>
      <c r="D363" s="231" t="s">
        <v>173</v>
      </c>
      <c r="E363" s="239" t="s">
        <v>19</v>
      </c>
      <c r="F363" s="240" t="s">
        <v>668</v>
      </c>
      <c r="G363" s="238"/>
      <c r="H363" s="241">
        <v>6.4260000000000002</v>
      </c>
      <c r="I363" s="242"/>
      <c r="J363" s="238"/>
      <c r="K363" s="238"/>
      <c r="L363" s="243"/>
      <c r="M363" s="244"/>
      <c r="N363" s="245"/>
      <c r="O363" s="245"/>
      <c r="P363" s="245"/>
      <c r="Q363" s="245"/>
      <c r="R363" s="245"/>
      <c r="S363" s="245"/>
      <c r="T363" s="24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7" t="s">
        <v>173</v>
      </c>
      <c r="AU363" s="247" t="s">
        <v>81</v>
      </c>
      <c r="AV363" s="13" t="s">
        <v>81</v>
      </c>
      <c r="AW363" s="13" t="s">
        <v>33</v>
      </c>
      <c r="AX363" s="13" t="s">
        <v>79</v>
      </c>
      <c r="AY363" s="247" t="s">
        <v>127</v>
      </c>
    </row>
    <row r="364" s="2" customFormat="1" ht="24.15" customHeight="1">
      <c r="A364" s="39"/>
      <c r="B364" s="40"/>
      <c r="C364" s="213" t="s">
        <v>669</v>
      </c>
      <c r="D364" s="213" t="s">
        <v>130</v>
      </c>
      <c r="E364" s="214" t="s">
        <v>670</v>
      </c>
      <c r="F364" s="215" t="s">
        <v>671</v>
      </c>
      <c r="G364" s="216" t="s">
        <v>202</v>
      </c>
      <c r="H364" s="217">
        <v>17.899999999999999</v>
      </c>
      <c r="I364" s="218"/>
      <c r="J364" s="219">
        <f>ROUND(I364*H364,2)</f>
        <v>0</v>
      </c>
      <c r="K364" s="215" t="s">
        <v>134</v>
      </c>
      <c r="L364" s="45"/>
      <c r="M364" s="220" t="s">
        <v>19</v>
      </c>
      <c r="N364" s="221" t="s">
        <v>43</v>
      </c>
      <c r="O364" s="85"/>
      <c r="P364" s="222">
        <f>O364*H364</f>
        <v>0</v>
      </c>
      <c r="Q364" s="222">
        <v>0.14066999999999999</v>
      </c>
      <c r="R364" s="222">
        <f>Q364*H364</f>
        <v>2.5179929999999997</v>
      </c>
      <c r="S364" s="222">
        <v>0</v>
      </c>
      <c r="T364" s="223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24" t="s">
        <v>151</v>
      </c>
      <c r="AT364" s="224" t="s">
        <v>130</v>
      </c>
      <c r="AU364" s="224" t="s">
        <v>81</v>
      </c>
      <c r="AY364" s="18" t="s">
        <v>127</v>
      </c>
      <c r="BE364" s="225">
        <f>IF(N364="základní",J364,0)</f>
        <v>0</v>
      </c>
      <c r="BF364" s="225">
        <f>IF(N364="snížená",J364,0)</f>
        <v>0</v>
      </c>
      <c r="BG364" s="225">
        <f>IF(N364="zákl. přenesená",J364,0)</f>
        <v>0</v>
      </c>
      <c r="BH364" s="225">
        <f>IF(N364="sníž. přenesená",J364,0)</f>
        <v>0</v>
      </c>
      <c r="BI364" s="225">
        <f>IF(N364="nulová",J364,0)</f>
        <v>0</v>
      </c>
      <c r="BJ364" s="18" t="s">
        <v>79</v>
      </c>
      <c r="BK364" s="225">
        <f>ROUND(I364*H364,2)</f>
        <v>0</v>
      </c>
      <c r="BL364" s="18" t="s">
        <v>151</v>
      </c>
      <c r="BM364" s="224" t="s">
        <v>672</v>
      </c>
    </row>
    <row r="365" s="2" customFormat="1">
      <c r="A365" s="39"/>
      <c r="B365" s="40"/>
      <c r="C365" s="41"/>
      <c r="D365" s="226" t="s">
        <v>137</v>
      </c>
      <c r="E365" s="41"/>
      <c r="F365" s="227" t="s">
        <v>673</v>
      </c>
      <c r="G365" s="41"/>
      <c r="H365" s="41"/>
      <c r="I365" s="228"/>
      <c r="J365" s="41"/>
      <c r="K365" s="41"/>
      <c r="L365" s="45"/>
      <c r="M365" s="229"/>
      <c r="N365" s="230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137</v>
      </c>
      <c r="AU365" s="18" t="s">
        <v>81</v>
      </c>
    </row>
    <row r="366" s="13" customFormat="1">
      <c r="A366" s="13"/>
      <c r="B366" s="237"/>
      <c r="C366" s="238"/>
      <c r="D366" s="231" t="s">
        <v>173</v>
      </c>
      <c r="E366" s="239" t="s">
        <v>19</v>
      </c>
      <c r="F366" s="240" t="s">
        <v>674</v>
      </c>
      <c r="G366" s="238"/>
      <c r="H366" s="241">
        <v>17.899999999999999</v>
      </c>
      <c r="I366" s="242"/>
      <c r="J366" s="238"/>
      <c r="K366" s="238"/>
      <c r="L366" s="243"/>
      <c r="M366" s="244"/>
      <c r="N366" s="245"/>
      <c r="O366" s="245"/>
      <c r="P366" s="245"/>
      <c r="Q366" s="245"/>
      <c r="R366" s="245"/>
      <c r="S366" s="245"/>
      <c r="T366" s="246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7" t="s">
        <v>173</v>
      </c>
      <c r="AU366" s="247" t="s">
        <v>81</v>
      </c>
      <c r="AV366" s="13" t="s">
        <v>81</v>
      </c>
      <c r="AW366" s="13" t="s">
        <v>33</v>
      </c>
      <c r="AX366" s="13" t="s">
        <v>79</v>
      </c>
      <c r="AY366" s="247" t="s">
        <v>127</v>
      </c>
    </row>
    <row r="367" s="2" customFormat="1" ht="16.5" customHeight="1">
      <c r="A367" s="39"/>
      <c r="B367" s="40"/>
      <c r="C367" s="271" t="s">
        <v>675</v>
      </c>
      <c r="D367" s="271" t="s">
        <v>252</v>
      </c>
      <c r="E367" s="272" t="s">
        <v>676</v>
      </c>
      <c r="F367" s="273" t="s">
        <v>677</v>
      </c>
      <c r="G367" s="274" t="s">
        <v>202</v>
      </c>
      <c r="H367" s="275">
        <v>18.257999999999999</v>
      </c>
      <c r="I367" s="276"/>
      <c r="J367" s="277">
        <f>ROUND(I367*H367,2)</f>
        <v>0</v>
      </c>
      <c r="K367" s="273" t="s">
        <v>134</v>
      </c>
      <c r="L367" s="278"/>
      <c r="M367" s="279" t="s">
        <v>19</v>
      </c>
      <c r="N367" s="280" t="s">
        <v>43</v>
      </c>
      <c r="O367" s="85"/>
      <c r="P367" s="222">
        <f>O367*H367</f>
        <v>0</v>
      </c>
      <c r="Q367" s="222">
        <v>0.082000000000000003</v>
      </c>
      <c r="R367" s="222">
        <f>Q367*H367</f>
        <v>1.4971559999999999</v>
      </c>
      <c r="S367" s="222">
        <v>0</v>
      </c>
      <c r="T367" s="223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24" t="s">
        <v>211</v>
      </c>
      <c r="AT367" s="224" t="s">
        <v>252</v>
      </c>
      <c r="AU367" s="224" t="s">
        <v>81</v>
      </c>
      <c r="AY367" s="18" t="s">
        <v>127</v>
      </c>
      <c r="BE367" s="225">
        <f>IF(N367="základní",J367,0)</f>
        <v>0</v>
      </c>
      <c r="BF367" s="225">
        <f>IF(N367="snížená",J367,0)</f>
        <v>0</v>
      </c>
      <c r="BG367" s="225">
        <f>IF(N367="zákl. přenesená",J367,0)</f>
        <v>0</v>
      </c>
      <c r="BH367" s="225">
        <f>IF(N367="sníž. přenesená",J367,0)</f>
        <v>0</v>
      </c>
      <c r="BI367" s="225">
        <f>IF(N367="nulová",J367,0)</f>
        <v>0</v>
      </c>
      <c r="BJ367" s="18" t="s">
        <v>79</v>
      </c>
      <c r="BK367" s="225">
        <f>ROUND(I367*H367,2)</f>
        <v>0</v>
      </c>
      <c r="BL367" s="18" t="s">
        <v>151</v>
      </c>
      <c r="BM367" s="224" t="s">
        <v>678</v>
      </c>
    </row>
    <row r="368" s="13" customFormat="1">
      <c r="A368" s="13"/>
      <c r="B368" s="237"/>
      <c r="C368" s="238"/>
      <c r="D368" s="231" t="s">
        <v>173</v>
      </c>
      <c r="E368" s="239" t="s">
        <v>19</v>
      </c>
      <c r="F368" s="240" t="s">
        <v>679</v>
      </c>
      <c r="G368" s="238"/>
      <c r="H368" s="241">
        <v>18.257999999999999</v>
      </c>
      <c r="I368" s="242"/>
      <c r="J368" s="238"/>
      <c r="K368" s="238"/>
      <c r="L368" s="243"/>
      <c r="M368" s="244"/>
      <c r="N368" s="245"/>
      <c r="O368" s="245"/>
      <c r="P368" s="245"/>
      <c r="Q368" s="245"/>
      <c r="R368" s="245"/>
      <c r="S368" s="245"/>
      <c r="T368" s="246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7" t="s">
        <v>173</v>
      </c>
      <c r="AU368" s="247" t="s">
        <v>81</v>
      </c>
      <c r="AV368" s="13" t="s">
        <v>81</v>
      </c>
      <c r="AW368" s="13" t="s">
        <v>33</v>
      </c>
      <c r="AX368" s="13" t="s">
        <v>79</v>
      </c>
      <c r="AY368" s="247" t="s">
        <v>127</v>
      </c>
    </row>
    <row r="369" s="2" customFormat="1" ht="24.15" customHeight="1">
      <c r="A369" s="39"/>
      <c r="B369" s="40"/>
      <c r="C369" s="213" t="s">
        <v>680</v>
      </c>
      <c r="D369" s="248" t="s">
        <v>130</v>
      </c>
      <c r="E369" s="214" t="s">
        <v>681</v>
      </c>
      <c r="F369" s="215" t="s">
        <v>682</v>
      </c>
      <c r="G369" s="216" t="s">
        <v>202</v>
      </c>
      <c r="H369" s="217">
        <v>19</v>
      </c>
      <c r="I369" s="218"/>
      <c r="J369" s="219">
        <f>ROUND(I369*H369,2)</f>
        <v>0</v>
      </c>
      <c r="K369" s="215" t="s">
        <v>134</v>
      </c>
      <c r="L369" s="45"/>
      <c r="M369" s="220" t="s">
        <v>19</v>
      </c>
      <c r="N369" s="221" t="s">
        <v>43</v>
      </c>
      <c r="O369" s="85"/>
      <c r="P369" s="222">
        <f>O369*H369</f>
        <v>0</v>
      </c>
      <c r="Q369" s="222">
        <v>0.10095</v>
      </c>
      <c r="R369" s="222">
        <f>Q369*H369</f>
        <v>1.91805</v>
      </c>
      <c r="S369" s="222">
        <v>0</v>
      </c>
      <c r="T369" s="223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4" t="s">
        <v>151</v>
      </c>
      <c r="AT369" s="224" t="s">
        <v>130</v>
      </c>
      <c r="AU369" s="224" t="s">
        <v>81</v>
      </c>
      <c r="AY369" s="18" t="s">
        <v>127</v>
      </c>
      <c r="BE369" s="225">
        <f>IF(N369="základní",J369,0)</f>
        <v>0</v>
      </c>
      <c r="BF369" s="225">
        <f>IF(N369="snížená",J369,0)</f>
        <v>0</v>
      </c>
      <c r="BG369" s="225">
        <f>IF(N369="zákl. přenesená",J369,0)</f>
        <v>0</v>
      </c>
      <c r="BH369" s="225">
        <f>IF(N369="sníž. přenesená",J369,0)</f>
        <v>0</v>
      </c>
      <c r="BI369" s="225">
        <f>IF(N369="nulová",J369,0)</f>
        <v>0</v>
      </c>
      <c r="BJ369" s="18" t="s">
        <v>79</v>
      </c>
      <c r="BK369" s="225">
        <f>ROUND(I369*H369,2)</f>
        <v>0</v>
      </c>
      <c r="BL369" s="18" t="s">
        <v>151</v>
      </c>
      <c r="BM369" s="224" t="s">
        <v>683</v>
      </c>
    </row>
    <row r="370" s="2" customFormat="1">
      <c r="A370" s="39"/>
      <c r="B370" s="40"/>
      <c r="C370" s="41"/>
      <c r="D370" s="226" t="s">
        <v>137</v>
      </c>
      <c r="E370" s="41"/>
      <c r="F370" s="227" t="s">
        <v>684</v>
      </c>
      <c r="G370" s="41"/>
      <c r="H370" s="41"/>
      <c r="I370" s="228"/>
      <c r="J370" s="41"/>
      <c r="K370" s="41"/>
      <c r="L370" s="45"/>
      <c r="M370" s="229"/>
      <c r="N370" s="230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137</v>
      </c>
      <c r="AU370" s="18" t="s">
        <v>81</v>
      </c>
    </row>
    <row r="371" s="13" customFormat="1">
      <c r="A371" s="13"/>
      <c r="B371" s="237"/>
      <c r="C371" s="238"/>
      <c r="D371" s="231" t="s">
        <v>173</v>
      </c>
      <c r="E371" s="239" t="s">
        <v>19</v>
      </c>
      <c r="F371" s="240" t="s">
        <v>685</v>
      </c>
      <c r="G371" s="238"/>
      <c r="H371" s="241">
        <v>19</v>
      </c>
      <c r="I371" s="242"/>
      <c r="J371" s="238"/>
      <c r="K371" s="238"/>
      <c r="L371" s="243"/>
      <c r="M371" s="244"/>
      <c r="N371" s="245"/>
      <c r="O371" s="245"/>
      <c r="P371" s="245"/>
      <c r="Q371" s="245"/>
      <c r="R371" s="245"/>
      <c r="S371" s="245"/>
      <c r="T371" s="24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7" t="s">
        <v>173</v>
      </c>
      <c r="AU371" s="247" t="s">
        <v>81</v>
      </c>
      <c r="AV371" s="13" t="s">
        <v>81</v>
      </c>
      <c r="AW371" s="13" t="s">
        <v>33</v>
      </c>
      <c r="AX371" s="13" t="s">
        <v>79</v>
      </c>
      <c r="AY371" s="247" t="s">
        <v>127</v>
      </c>
    </row>
    <row r="372" s="2" customFormat="1" ht="16.5" customHeight="1">
      <c r="A372" s="39"/>
      <c r="B372" s="40"/>
      <c r="C372" s="271" t="s">
        <v>686</v>
      </c>
      <c r="D372" s="281" t="s">
        <v>252</v>
      </c>
      <c r="E372" s="272" t="s">
        <v>687</v>
      </c>
      <c r="F372" s="273" t="s">
        <v>688</v>
      </c>
      <c r="G372" s="274" t="s">
        <v>202</v>
      </c>
      <c r="H372" s="275">
        <v>19.379999999999999</v>
      </c>
      <c r="I372" s="276"/>
      <c r="J372" s="277">
        <f>ROUND(I372*H372,2)</f>
        <v>0</v>
      </c>
      <c r="K372" s="273" t="s">
        <v>134</v>
      </c>
      <c r="L372" s="278"/>
      <c r="M372" s="279" t="s">
        <v>19</v>
      </c>
      <c r="N372" s="280" t="s">
        <v>43</v>
      </c>
      <c r="O372" s="85"/>
      <c r="P372" s="222">
        <f>O372*H372</f>
        <v>0</v>
      </c>
      <c r="Q372" s="222">
        <v>0.028000000000000001</v>
      </c>
      <c r="R372" s="222">
        <f>Q372*H372</f>
        <v>0.54264000000000001</v>
      </c>
      <c r="S372" s="222">
        <v>0</v>
      </c>
      <c r="T372" s="223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24" t="s">
        <v>211</v>
      </c>
      <c r="AT372" s="224" t="s">
        <v>252</v>
      </c>
      <c r="AU372" s="224" t="s">
        <v>81</v>
      </c>
      <c r="AY372" s="18" t="s">
        <v>127</v>
      </c>
      <c r="BE372" s="225">
        <f>IF(N372="základní",J372,0)</f>
        <v>0</v>
      </c>
      <c r="BF372" s="225">
        <f>IF(N372="snížená",J372,0)</f>
        <v>0</v>
      </c>
      <c r="BG372" s="225">
        <f>IF(N372="zákl. přenesená",J372,0)</f>
        <v>0</v>
      </c>
      <c r="BH372" s="225">
        <f>IF(N372="sníž. přenesená",J372,0)</f>
        <v>0</v>
      </c>
      <c r="BI372" s="225">
        <f>IF(N372="nulová",J372,0)</f>
        <v>0</v>
      </c>
      <c r="BJ372" s="18" t="s">
        <v>79</v>
      </c>
      <c r="BK372" s="225">
        <f>ROUND(I372*H372,2)</f>
        <v>0</v>
      </c>
      <c r="BL372" s="18" t="s">
        <v>151</v>
      </c>
      <c r="BM372" s="224" t="s">
        <v>689</v>
      </c>
    </row>
    <row r="373" s="13" customFormat="1">
      <c r="A373" s="13"/>
      <c r="B373" s="237"/>
      <c r="C373" s="238"/>
      <c r="D373" s="231" t="s">
        <v>173</v>
      </c>
      <c r="E373" s="239" t="s">
        <v>19</v>
      </c>
      <c r="F373" s="240" t="s">
        <v>690</v>
      </c>
      <c r="G373" s="238"/>
      <c r="H373" s="241">
        <v>19.379999999999999</v>
      </c>
      <c r="I373" s="242"/>
      <c r="J373" s="238"/>
      <c r="K373" s="238"/>
      <c r="L373" s="243"/>
      <c r="M373" s="244"/>
      <c r="N373" s="245"/>
      <c r="O373" s="245"/>
      <c r="P373" s="245"/>
      <c r="Q373" s="245"/>
      <c r="R373" s="245"/>
      <c r="S373" s="245"/>
      <c r="T373" s="24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7" t="s">
        <v>173</v>
      </c>
      <c r="AU373" s="247" t="s">
        <v>81</v>
      </c>
      <c r="AV373" s="13" t="s">
        <v>81</v>
      </c>
      <c r="AW373" s="13" t="s">
        <v>33</v>
      </c>
      <c r="AX373" s="13" t="s">
        <v>79</v>
      </c>
      <c r="AY373" s="247" t="s">
        <v>127</v>
      </c>
    </row>
    <row r="374" s="2" customFormat="1" ht="24.15" customHeight="1">
      <c r="A374" s="39"/>
      <c r="B374" s="40"/>
      <c r="C374" s="213" t="s">
        <v>691</v>
      </c>
      <c r="D374" s="248" t="s">
        <v>130</v>
      </c>
      <c r="E374" s="214" t="s">
        <v>692</v>
      </c>
      <c r="F374" s="215" t="s">
        <v>693</v>
      </c>
      <c r="G374" s="216" t="s">
        <v>202</v>
      </c>
      <c r="H374" s="217">
        <v>189.5</v>
      </c>
      <c r="I374" s="218"/>
      <c r="J374" s="219">
        <f>ROUND(I374*H374,2)</f>
        <v>0</v>
      </c>
      <c r="K374" s="215" t="s">
        <v>134</v>
      </c>
      <c r="L374" s="45"/>
      <c r="M374" s="220" t="s">
        <v>19</v>
      </c>
      <c r="N374" s="221" t="s">
        <v>43</v>
      </c>
      <c r="O374" s="85"/>
      <c r="P374" s="222">
        <f>O374*H374</f>
        <v>0</v>
      </c>
      <c r="Q374" s="222">
        <v>0</v>
      </c>
      <c r="R374" s="222">
        <f>Q374*H374</f>
        <v>0</v>
      </c>
      <c r="S374" s="222">
        <v>0</v>
      </c>
      <c r="T374" s="223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24" t="s">
        <v>151</v>
      </c>
      <c r="AT374" s="224" t="s">
        <v>130</v>
      </c>
      <c r="AU374" s="224" t="s">
        <v>81</v>
      </c>
      <c r="AY374" s="18" t="s">
        <v>127</v>
      </c>
      <c r="BE374" s="225">
        <f>IF(N374="základní",J374,0)</f>
        <v>0</v>
      </c>
      <c r="BF374" s="225">
        <f>IF(N374="snížená",J374,0)</f>
        <v>0</v>
      </c>
      <c r="BG374" s="225">
        <f>IF(N374="zákl. přenesená",J374,0)</f>
        <v>0</v>
      </c>
      <c r="BH374" s="225">
        <f>IF(N374="sníž. přenesená",J374,0)</f>
        <v>0</v>
      </c>
      <c r="BI374" s="225">
        <f>IF(N374="nulová",J374,0)</f>
        <v>0</v>
      </c>
      <c r="BJ374" s="18" t="s">
        <v>79</v>
      </c>
      <c r="BK374" s="225">
        <f>ROUND(I374*H374,2)</f>
        <v>0</v>
      </c>
      <c r="BL374" s="18" t="s">
        <v>151</v>
      </c>
      <c r="BM374" s="224" t="s">
        <v>694</v>
      </c>
    </row>
    <row r="375" s="2" customFormat="1">
      <c r="A375" s="39"/>
      <c r="B375" s="40"/>
      <c r="C375" s="41"/>
      <c r="D375" s="226" t="s">
        <v>137</v>
      </c>
      <c r="E375" s="41"/>
      <c r="F375" s="227" t="s">
        <v>695</v>
      </c>
      <c r="G375" s="41"/>
      <c r="H375" s="41"/>
      <c r="I375" s="228"/>
      <c r="J375" s="41"/>
      <c r="K375" s="41"/>
      <c r="L375" s="45"/>
      <c r="M375" s="229"/>
      <c r="N375" s="230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137</v>
      </c>
      <c r="AU375" s="18" t="s">
        <v>81</v>
      </c>
    </row>
    <row r="376" s="13" customFormat="1">
      <c r="A376" s="13"/>
      <c r="B376" s="237"/>
      <c r="C376" s="238"/>
      <c r="D376" s="231" t="s">
        <v>173</v>
      </c>
      <c r="E376" s="239" t="s">
        <v>19</v>
      </c>
      <c r="F376" s="240" t="s">
        <v>696</v>
      </c>
      <c r="G376" s="238"/>
      <c r="H376" s="241">
        <v>211</v>
      </c>
      <c r="I376" s="242"/>
      <c r="J376" s="238"/>
      <c r="K376" s="238"/>
      <c r="L376" s="243"/>
      <c r="M376" s="244"/>
      <c r="N376" s="245"/>
      <c r="O376" s="245"/>
      <c r="P376" s="245"/>
      <c r="Q376" s="245"/>
      <c r="R376" s="245"/>
      <c r="S376" s="245"/>
      <c r="T376" s="24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7" t="s">
        <v>173</v>
      </c>
      <c r="AU376" s="247" t="s">
        <v>81</v>
      </c>
      <c r="AV376" s="13" t="s">
        <v>81</v>
      </c>
      <c r="AW376" s="13" t="s">
        <v>33</v>
      </c>
      <c r="AX376" s="13" t="s">
        <v>72</v>
      </c>
      <c r="AY376" s="247" t="s">
        <v>127</v>
      </c>
    </row>
    <row r="377" s="13" customFormat="1">
      <c r="A377" s="13"/>
      <c r="B377" s="237"/>
      <c r="C377" s="238"/>
      <c r="D377" s="231" t="s">
        <v>173</v>
      </c>
      <c r="E377" s="239" t="s">
        <v>19</v>
      </c>
      <c r="F377" s="240" t="s">
        <v>430</v>
      </c>
      <c r="G377" s="238"/>
      <c r="H377" s="241">
        <v>-21.5</v>
      </c>
      <c r="I377" s="242"/>
      <c r="J377" s="238"/>
      <c r="K377" s="238"/>
      <c r="L377" s="243"/>
      <c r="M377" s="244"/>
      <c r="N377" s="245"/>
      <c r="O377" s="245"/>
      <c r="P377" s="245"/>
      <c r="Q377" s="245"/>
      <c r="R377" s="245"/>
      <c r="S377" s="245"/>
      <c r="T377" s="246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7" t="s">
        <v>173</v>
      </c>
      <c r="AU377" s="247" t="s">
        <v>81</v>
      </c>
      <c r="AV377" s="13" t="s">
        <v>81</v>
      </c>
      <c r="AW377" s="13" t="s">
        <v>33</v>
      </c>
      <c r="AX377" s="13" t="s">
        <v>72</v>
      </c>
      <c r="AY377" s="247" t="s">
        <v>127</v>
      </c>
    </row>
    <row r="378" s="15" customFormat="1">
      <c r="A378" s="15"/>
      <c r="B378" s="260"/>
      <c r="C378" s="261"/>
      <c r="D378" s="231" t="s">
        <v>173</v>
      </c>
      <c r="E378" s="262" t="s">
        <v>19</v>
      </c>
      <c r="F378" s="263" t="s">
        <v>187</v>
      </c>
      <c r="G378" s="261"/>
      <c r="H378" s="264">
        <v>189.5</v>
      </c>
      <c r="I378" s="265"/>
      <c r="J378" s="261"/>
      <c r="K378" s="261"/>
      <c r="L378" s="266"/>
      <c r="M378" s="267"/>
      <c r="N378" s="268"/>
      <c r="O378" s="268"/>
      <c r="P378" s="268"/>
      <c r="Q378" s="268"/>
      <c r="R378" s="268"/>
      <c r="S378" s="268"/>
      <c r="T378" s="269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70" t="s">
        <v>173</v>
      </c>
      <c r="AU378" s="270" t="s">
        <v>81</v>
      </c>
      <c r="AV378" s="15" t="s">
        <v>151</v>
      </c>
      <c r="AW378" s="15" t="s">
        <v>33</v>
      </c>
      <c r="AX378" s="15" t="s">
        <v>79</v>
      </c>
      <c r="AY378" s="270" t="s">
        <v>127</v>
      </c>
    </row>
    <row r="379" s="2" customFormat="1" ht="16.5" customHeight="1">
      <c r="A379" s="39"/>
      <c r="B379" s="40"/>
      <c r="C379" s="213" t="s">
        <v>697</v>
      </c>
      <c r="D379" s="248" t="s">
        <v>130</v>
      </c>
      <c r="E379" s="214" t="s">
        <v>698</v>
      </c>
      <c r="F379" s="215" t="s">
        <v>699</v>
      </c>
      <c r="G379" s="216" t="s">
        <v>202</v>
      </c>
      <c r="H379" s="217">
        <v>211</v>
      </c>
      <c r="I379" s="218"/>
      <c r="J379" s="219">
        <f>ROUND(I379*H379,2)</f>
        <v>0</v>
      </c>
      <c r="K379" s="215" t="s">
        <v>134</v>
      </c>
      <c r="L379" s="45"/>
      <c r="M379" s="220" t="s">
        <v>19</v>
      </c>
      <c r="N379" s="221" t="s">
        <v>43</v>
      </c>
      <c r="O379" s="85"/>
      <c r="P379" s="222">
        <f>O379*H379</f>
        <v>0</v>
      </c>
      <c r="Q379" s="222">
        <v>0</v>
      </c>
      <c r="R379" s="222">
        <f>Q379*H379</f>
        <v>0</v>
      </c>
      <c r="S379" s="222">
        <v>0</v>
      </c>
      <c r="T379" s="223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24" t="s">
        <v>151</v>
      </c>
      <c r="AT379" s="224" t="s">
        <v>130</v>
      </c>
      <c r="AU379" s="224" t="s">
        <v>81</v>
      </c>
      <c r="AY379" s="18" t="s">
        <v>127</v>
      </c>
      <c r="BE379" s="225">
        <f>IF(N379="základní",J379,0)</f>
        <v>0</v>
      </c>
      <c r="BF379" s="225">
        <f>IF(N379="snížená",J379,0)</f>
        <v>0</v>
      </c>
      <c r="BG379" s="225">
        <f>IF(N379="zákl. přenesená",J379,0)</f>
        <v>0</v>
      </c>
      <c r="BH379" s="225">
        <f>IF(N379="sníž. přenesená",J379,0)</f>
        <v>0</v>
      </c>
      <c r="BI379" s="225">
        <f>IF(N379="nulová",J379,0)</f>
        <v>0</v>
      </c>
      <c r="BJ379" s="18" t="s">
        <v>79</v>
      </c>
      <c r="BK379" s="225">
        <f>ROUND(I379*H379,2)</f>
        <v>0</v>
      </c>
      <c r="BL379" s="18" t="s">
        <v>151</v>
      </c>
      <c r="BM379" s="224" t="s">
        <v>700</v>
      </c>
    </row>
    <row r="380" s="2" customFormat="1">
      <c r="A380" s="39"/>
      <c r="B380" s="40"/>
      <c r="C380" s="41"/>
      <c r="D380" s="226" t="s">
        <v>137</v>
      </c>
      <c r="E380" s="41"/>
      <c r="F380" s="227" t="s">
        <v>701</v>
      </c>
      <c r="G380" s="41"/>
      <c r="H380" s="41"/>
      <c r="I380" s="228"/>
      <c r="J380" s="41"/>
      <c r="K380" s="41"/>
      <c r="L380" s="45"/>
      <c r="M380" s="229"/>
      <c r="N380" s="230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137</v>
      </c>
      <c r="AU380" s="18" t="s">
        <v>81</v>
      </c>
    </row>
    <row r="381" s="13" customFormat="1">
      <c r="A381" s="13"/>
      <c r="B381" s="237"/>
      <c r="C381" s="238"/>
      <c r="D381" s="231" t="s">
        <v>173</v>
      </c>
      <c r="E381" s="239" t="s">
        <v>19</v>
      </c>
      <c r="F381" s="240" t="s">
        <v>702</v>
      </c>
      <c r="G381" s="238"/>
      <c r="H381" s="241">
        <v>232.5</v>
      </c>
      <c r="I381" s="242"/>
      <c r="J381" s="238"/>
      <c r="K381" s="238"/>
      <c r="L381" s="243"/>
      <c r="M381" s="244"/>
      <c r="N381" s="245"/>
      <c r="O381" s="245"/>
      <c r="P381" s="245"/>
      <c r="Q381" s="245"/>
      <c r="R381" s="245"/>
      <c r="S381" s="245"/>
      <c r="T381" s="24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7" t="s">
        <v>173</v>
      </c>
      <c r="AU381" s="247" t="s">
        <v>81</v>
      </c>
      <c r="AV381" s="13" t="s">
        <v>81</v>
      </c>
      <c r="AW381" s="13" t="s">
        <v>33</v>
      </c>
      <c r="AX381" s="13" t="s">
        <v>72</v>
      </c>
      <c r="AY381" s="247" t="s">
        <v>127</v>
      </c>
    </row>
    <row r="382" s="13" customFormat="1">
      <c r="A382" s="13"/>
      <c r="B382" s="237"/>
      <c r="C382" s="238"/>
      <c r="D382" s="231" t="s">
        <v>173</v>
      </c>
      <c r="E382" s="239" t="s">
        <v>19</v>
      </c>
      <c r="F382" s="240" t="s">
        <v>430</v>
      </c>
      <c r="G382" s="238"/>
      <c r="H382" s="241">
        <v>-21.5</v>
      </c>
      <c r="I382" s="242"/>
      <c r="J382" s="238"/>
      <c r="K382" s="238"/>
      <c r="L382" s="243"/>
      <c r="M382" s="244"/>
      <c r="N382" s="245"/>
      <c r="O382" s="245"/>
      <c r="P382" s="245"/>
      <c r="Q382" s="245"/>
      <c r="R382" s="245"/>
      <c r="S382" s="245"/>
      <c r="T382" s="246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7" t="s">
        <v>173</v>
      </c>
      <c r="AU382" s="247" t="s">
        <v>81</v>
      </c>
      <c r="AV382" s="13" t="s">
        <v>81</v>
      </c>
      <c r="AW382" s="13" t="s">
        <v>33</v>
      </c>
      <c r="AX382" s="13" t="s">
        <v>72</v>
      </c>
      <c r="AY382" s="247" t="s">
        <v>127</v>
      </c>
    </row>
    <row r="383" s="15" customFormat="1">
      <c r="A383" s="15"/>
      <c r="B383" s="260"/>
      <c r="C383" s="261"/>
      <c r="D383" s="231" t="s">
        <v>173</v>
      </c>
      <c r="E383" s="262" t="s">
        <v>19</v>
      </c>
      <c r="F383" s="263" t="s">
        <v>187</v>
      </c>
      <c r="G383" s="261"/>
      <c r="H383" s="264">
        <v>211</v>
      </c>
      <c r="I383" s="265"/>
      <c r="J383" s="261"/>
      <c r="K383" s="261"/>
      <c r="L383" s="266"/>
      <c r="M383" s="267"/>
      <c r="N383" s="268"/>
      <c r="O383" s="268"/>
      <c r="P383" s="268"/>
      <c r="Q383" s="268"/>
      <c r="R383" s="268"/>
      <c r="S383" s="268"/>
      <c r="T383" s="269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70" t="s">
        <v>173</v>
      </c>
      <c r="AU383" s="270" t="s">
        <v>81</v>
      </c>
      <c r="AV383" s="15" t="s">
        <v>151</v>
      </c>
      <c r="AW383" s="15" t="s">
        <v>33</v>
      </c>
      <c r="AX383" s="15" t="s">
        <v>79</v>
      </c>
      <c r="AY383" s="270" t="s">
        <v>127</v>
      </c>
    </row>
    <row r="384" s="2" customFormat="1" ht="16.5" customHeight="1">
      <c r="A384" s="39"/>
      <c r="B384" s="40"/>
      <c r="C384" s="213" t="s">
        <v>703</v>
      </c>
      <c r="D384" s="213" t="s">
        <v>130</v>
      </c>
      <c r="E384" s="214" t="s">
        <v>704</v>
      </c>
      <c r="F384" s="215" t="s">
        <v>705</v>
      </c>
      <c r="G384" s="216" t="s">
        <v>280</v>
      </c>
      <c r="H384" s="217">
        <v>1</v>
      </c>
      <c r="I384" s="218"/>
      <c r="J384" s="219">
        <f>ROUND(I384*H384,2)</f>
        <v>0</v>
      </c>
      <c r="K384" s="215" t="s">
        <v>134</v>
      </c>
      <c r="L384" s="45"/>
      <c r="M384" s="220" t="s">
        <v>19</v>
      </c>
      <c r="N384" s="221" t="s">
        <v>43</v>
      </c>
      <c r="O384" s="85"/>
      <c r="P384" s="222">
        <f>O384*H384</f>
        <v>0</v>
      </c>
      <c r="Q384" s="222">
        <v>0</v>
      </c>
      <c r="R384" s="222">
        <f>Q384*H384</f>
        <v>0</v>
      </c>
      <c r="S384" s="222">
        <v>0</v>
      </c>
      <c r="T384" s="223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24" t="s">
        <v>151</v>
      </c>
      <c r="AT384" s="224" t="s">
        <v>130</v>
      </c>
      <c r="AU384" s="224" t="s">
        <v>81</v>
      </c>
      <c r="AY384" s="18" t="s">
        <v>127</v>
      </c>
      <c r="BE384" s="225">
        <f>IF(N384="základní",J384,0)</f>
        <v>0</v>
      </c>
      <c r="BF384" s="225">
        <f>IF(N384="snížená",J384,0)</f>
        <v>0</v>
      </c>
      <c r="BG384" s="225">
        <f>IF(N384="zákl. přenesená",J384,0)</f>
        <v>0</v>
      </c>
      <c r="BH384" s="225">
        <f>IF(N384="sníž. přenesená",J384,0)</f>
        <v>0</v>
      </c>
      <c r="BI384" s="225">
        <f>IF(N384="nulová",J384,0)</f>
        <v>0</v>
      </c>
      <c r="BJ384" s="18" t="s">
        <v>79</v>
      </c>
      <c r="BK384" s="225">
        <f>ROUND(I384*H384,2)</f>
        <v>0</v>
      </c>
      <c r="BL384" s="18" t="s">
        <v>151</v>
      </c>
      <c r="BM384" s="224" t="s">
        <v>706</v>
      </c>
    </row>
    <row r="385" s="2" customFormat="1">
      <c r="A385" s="39"/>
      <c r="B385" s="40"/>
      <c r="C385" s="41"/>
      <c r="D385" s="226" t="s">
        <v>137</v>
      </c>
      <c r="E385" s="41"/>
      <c r="F385" s="227" t="s">
        <v>707</v>
      </c>
      <c r="G385" s="41"/>
      <c r="H385" s="41"/>
      <c r="I385" s="228"/>
      <c r="J385" s="41"/>
      <c r="K385" s="41"/>
      <c r="L385" s="45"/>
      <c r="M385" s="229"/>
      <c r="N385" s="230"/>
      <c r="O385" s="85"/>
      <c r="P385" s="85"/>
      <c r="Q385" s="85"/>
      <c r="R385" s="85"/>
      <c r="S385" s="85"/>
      <c r="T385" s="86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137</v>
      </c>
      <c r="AU385" s="18" t="s">
        <v>81</v>
      </c>
    </row>
    <row r="386" s="2" customFormat="1" ht="16.5" customHeight="1">
      <c r="A386" s="39"/>
      <c r="B386" s="40"/>
      <c r="C386" s="271" t="s">
        <v>708</v>
      </c>
      <c r="D386" s="271" t="s">
        <v>252</v>
      </c>
      <c r="E386" s="272" t="s">
        <v>709</v>
      </c>
      <c r="F386" s="273" t="s">
        <v>710</v>
      </c>
      <c r="G386" s="274" t="s">
        <v>280</v>
      </c>
      <c r="H386" s="275">
        <v>1</v>
      </c>
      <c r="I386" s="276"/>
      <c r="J386" s="277">
        <f>ROUND(I386*H386,2)</f>
        <v>0</v>
      </c>
      <c r="K386" s="273" t="s">
        <v>134</v>
      </c>
      <c r="L386" s="278"/>
      <c r="M386" s="279" t="s">
        <v>19</v>
      </c>
      <c r="N386" s="280" t="s">
        <v>43</v>
      </c>
      <c r="O386" s="85"/>
      <c r="P386" s="222">
        <f>O386*H386</f>
        <v>0</v>
      </c>
      <c r="Q386" s="222">
        <v>0</v>
      </c>
      <c r="R386" s="222">
        <f>Q386*H386</f>
        <v>0</v>
      </c>
      <c r="S386" s="222">
        <v>0</v>
      </c>
      <c r="T386" s="223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24" t="s">
        <v>211</v>
      </c>
      <c r="AT386" s="224" t="s">
        <v>252</v>
      </c>
      <c r="AU386" s="224" t="s">
        <v>81</v>
      </c>
      <c r="AY386" s="18" t="s">
        <v>127</v>
      </c>
      <c r="BE386" s="225">
        <f>IF(N386="základní",J386,0)</f>
        <v>0</v>
      </c>
      <c r="BF386" s="225">
        <f>IF(N386="snížená",J386,0)</f>
        <v>0</v>
      </c>
      <c r="BG386" s="225">
        <f>IF(N386="zákl. přenesená",J386,0)</f>
        <v>0</v>
      </c>
      <c r="BH386" s="225">
        <f>IF(N386="sníž. přenesená",J386,0)</f>
        <v>0</v>
      </c>
      <c r="BI386" s="225">
        <f>IF(N386="nulová",J386,0)</f>
        <v>0</v>
      </c>
      <c r="BJ386" s="18" t="s">
        <v>79</v>
      </c>
      <c r="BK386" s="225">
        <f>ROUND(I386*H386,2)</f>
        <v>0</v>
      </c>
      <c r="BL386" s="18" t="s">
        <v>151</v>
      </c>
      <c r="BM386" s="224" t="s">
        <v>711</v>
      </c>
    </row>
    <row r="387" s="2" customFormat="1" ht="16.5" customHeight="1">
      <c r="A387" s="39"/>
      <c r="B387" s="40"/>
      <c r="C387" s="213" t="s">
        <v>712</v>
      </c>
      <c r="D387" s="248" t="s">
        <v>130</v>
      </c>
      <c r="E387" s="214" t="s">
        <v>713</v>
      </c>
      <c r="F387" s="215" t="s">
        <v>714</v>
      </c>
      <c r="G387" s="216" t="s">
        <v>214</v>
      </c>
      <c r="H387" s="217">
        <v>2.3999999999999999</v>
      </c>
      <c r="I387" s="218"/>
      <c r="J387" s="219">
        <f>ROUND(I387*H387,2)</f>
        <v>0</v>
      </c>
      <c r="K387" s="215" t="s">
        <v>134</v>
      </c>
      <c r="L387" s="45"/>
      <c r="M387" s="220" t="s">
        <v>19</v>
      </c>
      <c r="N387" s="221" t="s">
        <v>43</v>
      </c>
      <c r="O387" s="85"/>
      <c r="P387" s="222">
        <f>O387*H387</f>
        <v>0</v>
      </c>
      <c r="Q387" s="222">
        <v>0</v>
      </c>
      <c r="R387" s="222">
        <f>Q387*H387</f>
        <v>0</v>
      </c>
      <c r="S387" s="222">
        <v>2</v>
      </c>
      <c r="T387" s="223">
        <f>S387*H387</f>
        <v>4.7999999999999998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24" t="s">
        <v>151</v>
      </c>
      <c r="AT387" s="224" t="s">
        <v>130</v>
      </c>
      <c r="AU387" s="224" t="s">
        <v>81</v>
      </c>
      <c r="AY387" s="18" t="s">
        <v>127</v>
      </c>
      <c r="BE387" s="225">
        <f>IF(N387="základní",J387,0)</f>
        <v>0</v>
      </c>
      <c r="BF387" s="225">
        <f>IF(N387="snížená",J387,0)</f>
        <v>0</v>
      </c>
      <c r="BG387" s="225">
        <f>IF(N387="zákl. přenesená",J387,0)</f>
        <v>0</v>
      </c>
      <c r="BH387" s="225">
        <f>IF(N387="sníž. přenesená",J387,0)</f>
        <v>0</v>
      </c>
      <c r="BI387" s="225">
        <f>IF(N387="nulová",J387,0)</f>
        <v>0</v>
      </c>
      <c r="BJ387" s="18" t="s">
        <v>79</v>
      </c>
      <c r="BK387" s="225">
        <f>ROUND(I387*H387,2)</f>
        <v>0</v>
      </c>
      <c r="BL387" s="18" t="s">
        <v>151</v>
      </c>
      <c r="BM387" s="224" t="s">
        <v>715</v>
      </c>
    </row>
    <row r="388" s="2" customFormat="1">
      <c r="A388" s="39"/>
      <c r="B388" s="40"/>
      <c r="C388" s="41"/>
      <c r="D388" s="226" t="s">
        <v>137</v>
      </c>
      <c r="E388" s="41"/>
      <c r="F388" s="227" t="s">
        <v>716</v>
      </c>
      <c r="G388" s="41"/>
      <c r="H388" s="41"/>
      <c r="I388" s="228"/>
      <c r="J388" s="41"/>
      <c r="K388" s="41"/>
      <c r="L388" s="45"/>
      <c r="M388" s="229"/>
      <c r="N388" s="230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137</v>
      </c>
      <c r="AU388" s="18" t="s">
        <v>81</v>
      </c>
    </row>
    <row r="389" s="13" customFormat="1">
      <c r="A389" s="13"/>
      <c r="B389" s="237"/>
      <c r="C389" s="238"/>
      <c r="D389" s="231" t="s">
        <v>173</v>
      </c>
      <c r="E389" s="239" t="s">
        <v>19</v>
      </c>
      <c r="F389" s="240" t="s">
        <v>717</v>
      </c>
      <c r="G389" s="238"/>
      <c r="H389" s="241">
        <v>2.3999999999999999</v>
      </c>
      <c r="I389" s="242"/>
      <c r="J389" s="238"/>
      <c r="K389" s="238"/>
      <c r="L389" s="243"/>
      <c r="M389" s="244"/>
      <c r="N389" s="245"/>
      <c r="O389" s="245"/>
      <c r="P389" s="245"/>
      <c r="Q389" s="245"/>
      <c r="R389" s="245"/>
      <c r="S389" s="245"/>
      <c r="T389" s="246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7" t="s">
        <v>173</v>
      </c>
      <c r="AU389" s="247" t="s">
        <v>81</v>
      </c>
      <c r="AV389" s="13" t="s">
        <v>81</v>
      </c>
      <c r="AW389" s="13" t="s">
        <v>33</v>
      </c>
      <c r="AX389" s="13" t="s">
        <v>79</v>
      </c>
      <c r="AY389" s="247" t="s">
        <v>127</v>
      </c>
    </row>
    <row r="390" s="2" customFormat="1" ht="44.25" customHeight="1">
      <c r="A390" s="39"/>
      <c r="B390" s="40"/>
      <c r="C390" s="213" t="s">
        <v>718</v>
      </c>
      <c r="D390" s="213" t="s">
        <v>130</v>
      </c>
      <c r="E390" s="214" t="s">
        <v>719</v>
      </c>
      <c r="F390" s="215" t="s">
        <v>720</v>
      </c>
      <c r="G390" s="216" t="s">
        <v>202</v>
      </c>
      <c r="H390" s="217">
        <v>30</v>
      </c>
      <c r="I390" s="218"/>
      <c r="J390" s="219">
        <f>ROUND(I390*H390,2)</f>
        <v>0</v>
      </c>
      <c r="K390" s="215" t="s">
        <v>134</v>
      </c>
      <c r="L390" s="45"/>
      <c r="M390" s="220" t="s">
        <v>19</v>
      </c>
      <c r="N390" s="221" t="s">
        <v>43</v>
      </c>
      <c r="O390" s="85"/>
      <c r="P390" s="222">
        <f>O390*H390</f>
        <v>0</v>
      </c>
      <c r="Q390" s="222">
        <v>0</v>
      </c>
      <c r="R390" s="222">
        <f>Q390*H390</f>
        <v>0</v>
      </c>
      <c r="S390" s="222">
        <v>0.035000000000000003</v>
      </c>
      <c r="T390" s="223">
        <f>S390*H390</f>
        <v>1.05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24" t="s">
        <v>151</v>
      </c>
      <c r="AT390" s="224" t="s">
        <v>130</v>
      </c>
      <c r="AU390" s="224" t="s">
        <v>81</v>
      </c>
      <c r="AY390" s="18" t="s">
        <v>127</v>
      </c>
      <c r="BE390" s="225">
        <f>IF(N390="základní",J390,0)</f>
        <v>0</v>
      </c>
      <c r="BF390" s="225">
        <f>IF(N390="snížená",J390,0)</f>
        <v>0</v>
      </c>
      <c r="BG390" s="225">
        <f>IF(N390="zákl. přenesená",J390,0)</f>
        <v>0</v>
      </c>
      <c r="BH390" s="225">
        <f>IF(N390="sníž. přenesená",J390,0)</f>
        <v>0</v>
      </c>
      <c r="BI390" s="225">
        <f>IF(N390="nulová",J390,0)</f>
        <v>0</v>
      </c>
      <c r="BJ390" s="18" t="s">
        <v>79</v>
      </c>
      <c r="BK390" s="225">
        <f>ROUND(I390*H390,2)</f>
        <v>0</v>
      </c>
      <c r="BL390" s="18" t="s">
        <v>151</v>
      </c>
      <c r="BM390" s="224" t="s">
        <v>721</v>
      </c>
    </row>
    <row r="391" s="2" customFormat="1">
      <c r="A391" s="39"/>
      <c r="B391" s="40"/>
      <c r="C391" s="41"/>
      <c r="D391" s="226" t="s">
        <v>137</v>
      </c>
      <c r="E391" s="41"/>
      <c r="F391" s="227" t="s">
        <v>722</v>
      </c>
      <c r="G391" s="41"/>
      <c r="H391" s="41"/>
      <c r="I391" s="228"/>
      <c r="J391" s="41"/>
      <c r="K391" s="41"/>
      <c r="L391" s="45"/>
      <c r="M391" s="229"/>
      <c r="N391" s="230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137</v>
      </c>
      <c r="AU391" s="18" t="s">
        <v>81</v>
      </c>
    </row>
    <row r="392" s="2" customFormat="1" ht="33" customHeight="1">
      <c r="A392" s="39"/>
      <c r="B392" s="40"/>
      <c r="C392" s="213" t="s">
        <v>723</v>
      </c>
      <c r="D392" s="248" t="s">
        <v>130</v>
      </c>
      <c r="E392" s="214" t="s">
        <v>724</v>
      </c>
      <c r="F392" s="215" t="s">
        <v>725</v>
      </c>
      <c r="G392" s="216" t="s">
        <v>280</v>
      </c>
      <c r="H392" s="217">
        <v>2</v>
      </c>
      <c r="I392" s="218"/>
      <c r="J392" s="219">
        <f>ROUND(I392*H392,2)</f>
        <v>0</v>
      </c>
      <c r="K392" s="215" t="s">
        <v>134</v>
      </c>
      <c r="L392" s="45"/>
      <c r="M392" s="220" t="s">
        <v>19</v>
      </c>
      <c r="N392" s="221" t="s">
        <v>43</v>
      </c>
      <c r="O392" s="85"/>
      <c r="P392" s="222">
        <f>O392*H392</f>
        <v>0</v>
      </c>
      <c r="Q392" s="222">
        <v>0</v>
      </c>
      <c r="R392" s="222">
        <f>Q392*H392</f>
        <v>0</v>
      </c>
      <c r="S392" s="222">
        <v>0.082000000000000003</v>
      </c>
      <c r="T392" s="223">
        <f>S392*H392</f>
        <v>0.16400000000000001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24" t="s">
        <v>151</v>
      </c>
      <c r="AT392" s="224" t="s">
        <v>130</v>
      </c>
      <c r="AU392" s="224" t="s">
        <v>81</v>
      </c>
      <c r="AY392" s="18" t="s">
        <v>127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18" t="s">
        <v>79</v>
      </c>
      <c r="BK392" s="225">
        <f>ROUND(I392*H392,2)</f>
        <v>0</v>
      </c>
      <c r="BL392" s="18" t="s">
        <v>151</v>
      </c>
      <c r="BM392" s="224" t="s">
        <v>726</v>
      </c>
    </row>
    <row r="393" s="2" customFormat="1">
      <c r="A393" s="39"/>
      <c r="B393" s="40"/>
      <c r="C393" s="41"/>
      <c r="D393" s="226" t="s">
        <v>137</v>
      </c>
      <c r="E393" s="41"/>
      <c r="F393" s="227" t="s">
        <v>727</v>
      </c>
      <c r="G393" s="41"/>
      <c r="H393" s="41"/>
      <c r="I393" s="228"/>
      <c r="J393" s="41"/>
      <c r="K393" s="41"/>
      <c r="L393" s="45"/>
      <c r="M393" s="229"/>
      <c r="N393" s="230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137</v>
      </c>
      <c r="AU393" s="18" t="s">
        <v>81</v>
      </c>
    </row>
    <row r="394" s="2" customFormat="1" ht="24.15" customHeight="1">
      <c r="A394" s="39"/>
      <c r="B394" s="40"/>
      <c r="C394" s="213" t="s">
        <v>728</v>
      </c>
      <c r="D394" s="248" t="s">
        <v>130</v>
      </c>
      <c r="E394" s="214" t="s">
        <v>729</v>
      </c>
      <c r="F394" s="215" t="s">
        <v>730</v>
      </c>
      <c r="G394" s="216" t="s">
        <v>280</v>
      </c>
      <c r="H394" s="217">
        <v>2</v>
      </c>
      <c r="I394" s="218"/>
      <c r="J394" s="219">
        <f>ROUND(I394*H394,2)</f>
        <v>0</v>
      </c>
      <c r="K394" s="215" t="s">
        <v>134</v>
      </c>
      <c r="L394" s="45"/>
      <c r="M394" s="220" t="s">
        <v>19</v>
      </c>
      <c r="N394" s="221" t="s">
        <v>43</v>
      </c>
      <c r="O394" s="85"/>
      <c r="P394" s="222">
        <f>O394*H394</f>
        <v>0</v>
      </c>
      <c r="Q394" s="222">
        <v>0</v>
      </c>
      <c r="R394" s="222">
        <f>Q394*H394</f>
        <v>0</v>
      </c>
      <c r="S394" s="222">
        <v>0.0040000000000000001</v>
      </c>
      <c r="T394" s="223">
        <f>S394*H394</f>
        <v>0.0080000000000000002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24" t="s">
        <v>151</v>
      </c>
      <c r="AT394" s="224" t="s">
        <v>130</v>
      </c>
      <c r="AU394" s="224" t="s">
        <v>81</v>
      </c>
      <c r="AY394" s="18" t="s">
        <v>127</v>
      </c>
      <c r="BE394" s="225">
        <f>IF(N394="základní",J394,0)</f>
        <v>0</v>
      </c>
      <c r="BF394" s="225">
        <f>IF(N394="snížená",J394,0)</f>
        <v>0</v>
      </c>
      <c r="BG394" s="225">
        <f>IF(N394="zákl. přenesená",J394,0)</f>
        <v>0</v>
      </c>
      <c r="BH394" s="225">
        <f>IF(N394="sníž. přenesená",J394,0)</f>
        <v>0</v>
      </c>
      <c r="BI394" s="225">
        <f>IF(N394="nulová",J394,0)</f>
        <v>0</v>
      </c>
      <c r="BJ394" s="18" t="s">
        <v>79</v>
      </c>
      <c r="BK394" s="225">
        <f>ROUND(I394*H394,2)</f>
        <v>0</v>
      </c>
      <c r="BL394" s="18" t="s">
        <v>151</v>
      </c>
      <c r="BM394" s="224" t="s">
        <v>731</v>
      </c>
    </row>
    <row r="395" s="2" customFormat="1">
      <c r="A395" s="39"/>
      <c r="B395" s="40"/>
      <c r="C395" s="41"/>
      <c r="D395" s="226" t="s">
        <v>137</v>
      </c>
      <c r="E395" s="41"/>
      <c r="F395" s="227" t="s">
        <v>732</v>
      </c>
      <c r="G395" s="41"/>
      <c r="H395" s="41"/>
      <c r="I395" s="228"/>
      <c r="J395" s="41"/>
      <c r="K395" s="41"/>
      <c r="L395" s="45"/>
      <c r="M395" s="229"/>
      <c r="N395" s="230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137</v>
      </c>
      <c r="AU395" s="18" t="s">
        <v>81</v>
      </c>
    </row>
    <row r="396" s="2" customFormat="1" ht="44.25" customHeight="1">
      <c r="A396" s="39"/>
      <c r="B396" s="40"/>
      <c r="C396" s="213" t="s">
        <v>733</v>
      </c>
      <c r="D396" s="213" t="s">
        <v>130</v>
      </c>
      <c r="E396" s="214" t="s">
        <v>734</v>
      </c>
      <c r="F396" s="215" t="s">
        <v>735</v>
      </c>
      <c r="G396" s="216" t="s">
        <v>170</v>
      </c>
      <c r="H396" s="217">
        <v>57</v>
      </c>
      <c r="I396" s="218"/>
      <c r="J396" s="219">
        <f>ROUND(I396*H396,2)</f>
        <v>0</v>
      </c>
      <c r="K396" s="215" t="s">
        <v>134</v>
      </c>
      <c r="L396" s="45"/>
      <c r="M396" s="220" t="s">
        <v>19</v>
      </c>
      <c r="N396" s="221" t="s">
        <v>43</v>
      </c>
      <c r="O396" s="85"/>
      <c r="P396" s="222">
        <f>O396*H396</f>
        <v>0</v>
      </c>
      <c r="Q396" s="222">
        <v>0</v>
      </c>
      <c r="R396" s="222">
        <f>Q396*H396</f>
        <v>0</v>
      </c>
      <c r="S396" s="222">
        <v>0</v>
      </c>
      <c r="T396" s="223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24" t="s">
        <v>151</v>
      </c>
      <c r="AT396" s="224" t="s">
        <v>130</v>
      </c>
      <c r="AU396" s="224" t="s">
        <v>81</v>
      </c>
      <c r="AY396" s="18" t="s">
        <v>127</v>
      </c>
      <c r="BE396" s="225">
        <f>IF(N396="základní",J396,0)</f>
        <v>0</v>
      </c>
      <c r="BF396" s="225">
        <f>IF(N396="snížená",J396,0)</f>
        <v>0</v>
      </c>
      <c r="BG396" s="225">
        <f>IF(N396="zákl. přenesená",J396,0)</f>
        <v>0</v>
      </c>
      <c r="BH396" s="225">
        <f>IF(N396="sníž. přenesená",J396,0)</f>
        <v>0</v>
      </c>
      <c r="BI396" s="225">
        <f>IF(N396="nulová",J396,0)</f>
        <v>0</v>
      </c>
      <c r="BJ396" s="18" t="s">
        <v>79</v>
      </c>
      <c r="BK396" s="225">
        <f>ROUND(I396*H396,2)</f>
        <v>0</v>
      </c>
      <c r="BL396" s="18" t="s">
        <v>151</v>
      </c>
      <c r="BM396" s="224" t="s">
        <v>736</v>
      </c>
    </row>
    <row r="397" s="2" customFormat="1">
      <c r="A397" s="39"/>
      <c r="B397" s="40"/>
      <c r="C397" s="41"/>
      <c r="D397" s="226" t="s">
        <v>137</v>
      </c>
      <c r="E397" s="41"/>
      <c r="F397" s="227" t="s">
        <v>737</v>
      </c>
      <c r="G397" s="41"/>
      <c r="H397" s="41"/>
      <c r="I397" s="228"/>
      <c r="J397" s="41"/>
      <c r="K397" s="41"/>
      <c r="L397" s="45"/>
      <c r="M397" s="229"/>
      <c r="N397" s="230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137</v>
      </c>
      <c r="AU397" s="18" t="s">
        <v>81</v>
      </c>
    </row>
    <row r="398" s="13" customFormat="1">
      <c r="A398" s="13"/>
      <c r="B398" s="237"/>
      <c r="C398" s="238"/>
      <c r="D398" s="231" t="s">
        <v>173</v>
      </c>
      <c r="E398" s="239" t="s">
        <v>19</v>
      </c>
      <c r="F398" s="240" t="s">
        <v>174</v>
      </c>
      <c r="G398" s="238"/>
      <c r="H398" s="241">
        <v>57</v>
      </c>
      <c r="I398" s="242"/>
      <c r="J398" s="238"/>
      <c r="K398" s="238"/>
      <c r="L398" s="243"/>
      <c r="M398" s="244"/>
      <c r="N398" s="245"/>
      <c r="O398" s="245"/>
      <c r="P398" s="245"/>
      <c r="Q398" s="245"/>
      <c r="R398" s="245"/>
      <c r="S398" s="245"/>
      <c r="T398" s="246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7" t="s">
        <v>173</v>
      </c>
      <c r="AU398" s="247" t="s">
        <v>81</v>
      </c>
      <c r="AV398" s="13" t="s">
        <v>81</v>
      </c>
      <c r="AW398" s="13" t="s">
        <v>33</v>
      </c>
      <c r="AX398" s="13" t="s">
        <v>79</v>
      </c>
      <c r="AY398" s="247" t="s">
        <v>127</v>
      </c>
    </row>
    <row r="399" s="12" customFormat="1" ht="22.8" customHeight="1">
      <c r="A399" s="12"/>
      <c r="B399" s="197"/>
      <c r="C399" s="198"/>
      <c r="D399" s="199" t="s">
        <v>71</v>
      </c>
      <c r="E399" s="211" t="s">
        <v>738</v>
      </c>
      <c r="F399" s="211" t="s">
        <v>739</v>
      </c>
      <c r="G399" s="198"/>
      <c r="H399" s="198"/>
      <c r="I399" s="201"/>
      <c r="J399" s="212">
        <f>BK399</f>
        <v>0</v>
      </c>
      <c r="K399" s="198"/>
      <c r="L399" s="203"/>
      <c r="M399" s="204"/>
      <c r="N399" s="205"/>
      <c r="O399" s="205"/>
      <c r="P399" s="206">
        <f>SUM(P400:P432)</f>
        <v>0</v>
      </c>
      <c r="Q399" s="205"/>
      <c r="R399" s="206">
        <f>SUM(R400:R432)</f>
        <v>0</v>
      </c>
      <c r="S399" s="205"/>
      <c r="T399" s="207">
        <f>SUM(T400:T432)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08" t="s">
        <v>79</v>
      </c>
      <c r="AT399" s="209" t="s">
        <v>71</v>
      </c>
      <c r="AU399" s="209" t="s">
        <v>79</v>
      </c>
      <c r="AY399" s="208" t="s">
        <v>127</v>
      </c>
      <c r="BK399" s="210">
        <f>SUM(BK400:BK432)</f>
        <v>0</v>
      </c>
    </row>
    <row r="400" s="2" customFormat="1" ht="24.15" customHeight="1">
      <c r="A400" s="39"/>
      <c r="B400" s="40"/>
      <c r="C400" s="213" t="s">
        <v>740</v>
      </c>
      <c r="D400" s="248" t="s">
        <v>130</v>
      </c>
      <c r="E400" s="214" t="s">
        <v>741</v>
      </c>
      <c r="F400" s="215" t="s">
        <v>742</v>
      </c>
      <c r="G400" s="216" t="s">
        <v>255</v>
      </c>
      <c r="H400" s="217">
        <v>44.039999999999999</v>
      </c>
      <c r="I400" s="218"/>
      <c r="J400" s="219">
        <f>ROUND(I400*H400,2)</f>
        <v>0</v>
      </c>
      <c r="K400" s="215" t="s">
        <v>134</v>
      </c>
      <c r="L400" s="45"/>
      <c r="M400" s="220" t="s">
        <v>19</v>
      </c>
      <c r="N400" s="221" t="s">
        <v>43</v>
      </c>
      <c r="O400" s="85"/>
      <c r="P400" s="222">
        <f>O400*H400</f>
        <v>0</v>
      </c>
      <c r="Q400" s="222">
        <v>0</v>
      </c>
      <c r="R400" s="222">
        <f>Q400*H400</f>
        <v>0</v>
      </c>
      <c r="S400" s="222">
        <v>0</v>
      </c>
      <c r="T400" s="223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24" t="s">
        <v>151</v>
      </c>
      <c r="AT400" s="224" t="s">
        <v>130</v>
      </c>
      <c r="AU400" s="224" t="s">
        <v>81</v>
      </c>
      <c r="AY400" s="18" t="s">
        <v>127</v>
      </c>
      <c r="BE400" s="225">
        <f>IF(N400="základní",J400,0)</f>
        <v>0</v>
      </c>
      <c r="BF400" s="225">
        <f>IF(N400="snížená",J400,0)</f>
        <v>0</v>
      </c>
      <c r="BG400" s="225">
        <f>IF(N400="zákl. přenesená",J400,0)</f>
        <v>0</v>
      </c>
      <c r="BH400" s="225">
        <f>IF(N400="sníž. přenesená",J400,0)</f>
        <v>0</v>
      </c>
      <c r="BI400" s="225">
        <f>IF(N400="nulová",J400,0)</f>
        <v>0</v>
      </c>
      <c r="BJ400" s="18" t="s">
        <v>79</v>
      </c>
      <c r="BK400" s="225">
        <f>ROUND(I400*H400,2)</f>
        <v>0</v>
      </c>
      <c r="BL400" s="18" t="s">
        <v>151</v>
      </c>
      <c r="BM400" s="224" t="s">
        <v>743</v>
      </c>
    </row>
    <row r="401" s="2" customFormat="1">
      <c r="A401" s="39"/>
      <c r="B401" s="40"/>
      <c r="C401" s="41"/>
      <c r="D401" s="226" t="s">
        <v>137</v>
      </c>
      <c r="E401" s="41"/>
      <c r="F401" s="227" t="s">
        <v>744</v>
      </c>
      <c r="G401" s="41"/>
      <c r="H401" s="41"/>
      <c r="I401" s="228"/>
      <c r="J401" s="41"/>
      <c r="K401" s="41"/>
      <c r="L401" s="45"/>
      <c r="M401" s="229"/>
      <c r="N401" s="230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137</v>
      </c>
      <c r="AU401" s="18" t="s">
        <v>81</v>
      </c>
    </row>
    <row r="402" s="13" customFormat="1">
      <c r="A402" s="13"/>
      <c r="B402" s="237"/>
      <c r="C402" s="238"/>
      <c r="D402" s="231" t="s">
        <v>173</v>
      </c>
      <c r="E402" s="239" t="s">
        <v>19</v>
      </c>
      <c r="F402" s="240" t="s">
        <v>745</v>
      </c>
      <c r="G402" s="238"/>
      <c r="H402" s="241">
        <v>52.124000000000002</v>
      </c>
      <c r="I402" s="242"/>
      <c r="J402" s="238"/>
      <c r="K402" s="238"/>
      <c r="L402" s="243"/>
      <c r="M402" s="244"/>
      <c r="N402" s="245"/>
      <c r="O402" s="245"/>
      <c r="P402" s="245"/>
      <c r="Q402" s="245"/>
      <c r="R402" s="245"/>
      <c r="S402" s="245"/>
      <c r="T402" s="246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7" t="s">
        <v>173</v>
      </c>
      <c r="AU402" s="247" t="s">
        <v>81</v>
      </c>
      <c r="AV402" s="13" t="s">
        <v>81</v>
      </c>
      <c r="AW402" s="13" t="s">
        <v>33</v>
      </c>
      <c r="AX402" s="13" t="s">
        <v>72</v>
      </c>
      <c r="AY402" s="247" t="s">
        <v>127</v>
      </c>
    </row>
    <row r="403" s="13" customFormat="1">
      <c r="A403" s="13"/>
      <c r="B403" s="237"/>
      <c r="C403" s="238"/>
      <c r="D403" s="231" t="s">
        <v>173</v>
      </c>
      <c r="E403" s="239" t="s">
        <v>19</v>
      </c>
      <c r="F403" s="240" t="s">
        <v>746</v>
      </c>
      <c r="G403" s="238"/>
      <c r="H403" s="241">
        <v>-8.0839999999999996</v>
      </c>
      <c r="I403" s="242"/>
      <c r="J403" s="238"/>
      <c r="K403" s="238"/>
      <c r="L403" s="243"/>
      <c r="M403" s="244"/>
      <c r="N403" s="245"/>
      <c r="O403" s="245"/>
      <c r="P403" s="245"/>
      <c r="Q403" s="245"/>
      <c r="R403" s="245"/>
      <c r="S403" s="245"/>
      <c r="T403" s="246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7" t="s">
        <v>173</v>
      </c>
      <c r="AU403" s="247" t="s">
        <v>81</v>
      </c>
      <c r="AV403" s="13" t="s">
        <v>81</v>
      </c>
      <c r="AW403" s="13" t="s">
        <v>33</v>
      </c>
      <c r="AX403" s="13" t="s">
        <v>72</v>
      </c>
      <c r="AY403" s="247" t="s">
        <v>127</v>
      </c>
    </row>
    <row r="404" s="15" customFormat="1">
      <c r="A404" s="15"/>
      <c r="B404" s="260"/>
      <c r="C404" s="261"/>
      <c r="D404" s="231" t="s">
        <v>173</v>
      </c>
      <c r="E404" s="262" t="s">
        <v>19</v>
      </c>
      <c r="F404" s="263" t="s">
        <v>187</v>
      </c>
      <c r="G404" s="261"/>
      <c r="H404" s="264">
        <v>44.040000000000006</v>
      </c>
      <c r="I404" s="265"/>
      <c r="J404" s="261"/>
      <c r="K404" s="261"/>
      <c r="L404" s="266"/>
      <c r="M404" s="267"/>
      <c r="N404" s="268"/>
      <c r="O404" s="268"/>
      <c r="P404" s="268"/>
      <c r="Q404" s="268"/>
      <c r="R404" s="268"/>
      <c r="S404" s="268"/>
      <c r="T404" s="269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70" t="s">
        <v>173</v>
      </c>
      <c r="AU404" s="270" t="s">
        <v>81</v>
      </c>
      <c r="AV404" s="15" t="s">
        <v>151</v>
      </c>
      <c r="AW404" s="15" t="s">
        <v>33</v>
      </c>
      <c r="AX404" s="15" t="s">
        <v>79</v>
      </c>
      <c r="AY404" s="270" t="s">
        <v>127</v>
      </c>
    </row>
    <row r="405" s="2" customFormat="1" ht="24.15" customHeight="1">
      <c r="A405" s="39"/>
      <c r="B405" s="40"/>
      <c r="C405" s="213" t="s">
        <v>747</v>
      </c>
      <c r="D405" s="248" t="s">
        <v>130</v>
      </c>
      <c r="E405" s="214" t="s">
        <v>748</v>
      </c>
      <c r="F405" s="215" t="s">
        <v>749</v>
      </c>
      <c r="G405" s="216" t="s">
        <v>255</v>
      </c>
      <c r="H405" s="217">
        <v>2157.96</v>
      </c>
      <c r="I405" s="218"/>
      <c r="J405" s="219">
        <f>ROUND(I405*H405,2)</f>
        <v>0</v>
      </c>
      <c r="K405" s="215" t="s">
        <v>134</v>
      </c>
      <c r="L405" s="45"/>
      <c r="M405" s="220" t="s">
        <v>19</v>
      </c>
      <c r="N405" s="221" t="s">
        <v>43</v>
      </c>
      <c r="O405" s="85"/>
      <c r="P405" s="222">
        <f>O405*H405</f>
        <v>0</v>
      </c>
      <c r="Q405" s="222">
        <v>0</v>
      </c>
      <c r="R405" s="222">
        <f>Q405*H405</f>
        <v>0</v>
      </c>
      <c r="S405" s="222">
        <v>0</v>
      </c>
      <c r="T405" s="223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24" t="s">
        <v>151</v>
      </c>
      <c r="AT405" s="224" t="s">
        <v>130</v>
      </c>
      <c r="AU405" s="224" t="s">
        <v>81</v>
      </c>
      <c r="AY405" s="18" t="s">
        <v>127</v>
      </c>
      <c r="BE405" s="225">
        <f>IF(N405="základní",J405,0)</f>
        <v>0</v>
      </c>
      <c r="BF405" s="225">
        <f>IF(N405="snížená",J405,0)</f>
        <v>0</v>
      </c>
      <c r="BG405" s="225">
        <f>IF(N405="zákl. přenesená",J405,0)</f>
        <v>0</v>
      </c>
      <c r="BH405" s="225">
        <f>IF(N405="sníž. přenesená",J405,0)</f>
        <v>0</v>
      </c>
      <c r="BI405" s="225">
        <f>IF(N405="nulová",J405,0)</f>
        <v>0</v>
      </c>
      <c r="BJ405" s="18" t="s">
        <v>79</v>
      </c>
      <c r="BK405" s="225">
        <f>ROUND(I405*H405,2)</f>
        <v>0</v>
      </c>
      <c r="BL405" s="18" t="s">
        <v>151</v>
      </c>
      <c r="BM405" s="224" t="s">
        <v>750</v>
      </c>
    </row>
    <row r="406" s="2" customFormat="1">
      <c r="A406" s="39"/>
      <c r="B406" s="40"/>
      <c r="C406" s="41"/>
      <c r="D406" s="226" t="s">
        <v>137</v>
      </c>
      <c r="E406" s="41"/>
      <c r="F406" s="227" t="s">
        <v>751</v>
      </c>
      <c r="G406" s="41"/>
      <c r="H406" s="41"/>
      <c r="I406" s="228"/>
      <c r="J406" s="41"/>
      <c r="K406" s="41"/>
      <c r="L406" s="45"/>
      <c r="M406" s="229"/>
      <c r="N406" s="230"/>
      <c r="O406" s="85"/>
      <c r="P406" s="85"/>
      <c r="Q406" s="85"/>
      <c r="R406" s="85"/>
      <c r="S406" s="85"/>
      <c r="T406" s="86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137</v>
      </c>
      <c r="AU406" s="18" t="s">
        <v>81</v>
      </c>
    </row>
    <row r="407" s="13" customFormat="1">
      <c r="A407" s="13"/>
      <c r="B407" s="237"/>
      <c r="C407" s="238"/>
      <c r="D407" s="231" t="s">
        <v>173</v>
      </c>
      <c r="E407" s="239" t="s">
        <v>19</v>
      </c>
      <c r="F407" s="240" t="s">
        <v>752</v>
      </c>
      <c r="G407" s="238"/>
      <c r="H407" s="241">
        <v>2157.96</v>
      </c>
      <c r="I407" s="242"/>
      <c r="J407" s="238"/>
      <c r="K407" s="238"/>
      <c r="L407" s="243"/>
      <c r="M407" s="244"/>
      <c r="N407" s="245"/>
      <c r="O407" s="245"/>
      <c r="P407" s="245"/>
      <c r="Q407" s="245"/>
      <c r="R407" s="245"/>
      <c r="S407" s="245"/>
      <c r="T407" s="246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7" t="s">
        <v>173</v>
      </c>
      <c r="AU407" s="247" t="s">
        <v>81</v>
      </c>
      <c r="AV407" s="13" t="s">
        <v>81</v>
      </c>
      <c r="AW407" s="13" t="s">
        <v>33</v>
      </c>
      <c r="AX407" s="13" t="s">
        <v>79</v>
      </c>
      <c r="AY407" s="247" t="s">
        <v>127</v>
      </c>
    </row>
    <row r="408" s="2" customFormat="1" ht="24.15" customHeight="1">
      <c r="A408" s="39"/>
      <c r="B408" s="40"/>
      <c r="C408" s="213" t="s">
        <v>753</v>
      </c>
      <c r="D408" s="248" t="s">
        <v>130</v>
      </c>
      <c r="E408" s="214" t="s">
        <v>754</v>
      </c>
      <c r="F408" s="215" t="s">
        <v>755</v>
      </c>
      <c r="G408" s="216" t="s">
        <v>255</v>
      </c>
      <c r="H408" s="217">
        <v>168.69999999999999</v>
      </c>
      <c r="I408" s="218"/>
      <c r="J408" s="219">
        <f>ROUND(I408*H408,2)</f>
        <v>0</v>
      </c>
      <c r="K408" s="215" t="s">
        <v>134</v>
      </c>
      <c r="L408" s="45"/>
      <c r="M408" s="220" t="s">
        <v>19</v>
      </c>
      <c r="N408" s="221" t="s">
        <v>43</v>
      </c>
      <c r="O408" s="85"/>
      <c r="P408" s="222">
        <f>O408*H408</f>
        <v>0</v>
      </c>
      <c r="Q408" s="222">
        <v>0</v>
      </c>
      <c r="R408" s="222">
        <f>Q408*H408</f>
        <v>0</v>
      </c>
      <c r="S408" s="222">
        <v>0</v>
      </c>
      <c r="T408" s="223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24" t="s">
        <v>151</v>
      </c>
      <c r="AT408" s="224" t="s">
        <v>130</v>
      </c>
      <c r="AU408" s="224" t="s">
        <v>81</v>
      </c>
      <c r="AY408" s="18" t="s">
        <v>127</v>
      </c>
      <c r="BE408" s="225">
        <f>IF(N408="základní",J408,0)</f>
        <v>0</v>
      </c>
      <c r="BF408" s="225">
        <f>IF(N408="snížená",J408,0)</f>
        <v>0</v>
      </c>
      <c r="BG408" s="225">
        <f>IF(N408="zákl. přenesená",J408,0)</f>
        <v>0</v>
      </c>
      <c r="BH408" s="225">
        <f>IF(N408="sníž. přenesená",J408,0)</f>
        <v>0</v>
      </c>
      <c r="BI408" s="225">
        <f>IF(N408="nulová",J408,0)</f>
        <v>0</v>
      </c>
      <c r="BJ408" s="18" t="s">
        <v>79</v>
      </c>
      <c r="BK408" s="225">
        <f>ROUND(I408*H408,2)</f>
        <v>0</v>
      </c>
      <c r="BL408" s="18" t="s">
        <v>151</v>
      </c>
      <c r="BM408" s="224" t="s">
        <v>756</v>
      </c>
    </row>
    <row r="409" s="2" customFormat="1">
      <c r="A409" s="39"/>
      <c r="B409" s="40"/>
      <c r="C409" s="41"/>
      <c r="D409" s="226" t="s">
        <v>137</v>
      </c>
      <c r="E409" s="41"/>
      <c r="F409" s="227" t="s">
        <v>757</v>
      </c>
      <c r="G409" s="41"/>
      <c r="H409" s="41"/>
      <c r="I409" s="228"/>
      <c r="J409" s="41"/>
      <c r="K409" s="41"/>
      <c r="L409" s="45"/>
      <c r="M409" s="229"/>
      <c r="N409" s="230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137</v>
      </c>
      <c r="AU409" s="18" t="s">
        <v>81</v>
      </c>
    </row>
    <row r="410" s="13" customFormat="1">
      <c r="A410" s="13"/>
      <c r="B410" s="237"/>
      <c r="C410" s="238"/>
      <c r="D410" s="231" t="s">
        <v>173</v>
      </c>
      <c r="E410" s="239" t="s">
        <v>19</v>
      </c>
      <c r="F410" s="240" t="s">
        <v>758</v>
      </c>
      <c r="G410" s="238"/>
      <c r="H410" s="241">
        <v>16.016999999999999</v>
      </c>
      <c r="I410" s="242"/>
      <c r="J410" s="238"/>
      <c r="K410" s="238"/>
      <c r="L410" s="243"/>
      <c r="M410" s="244"/>
      <c r="N410" s="245"/>
      <c r="O410" s="245"/>
      <c r="P410" s="245"/>
      <c r="Q410" s="245"/>
      <c r="R410" s="245"/>
      <c r="S410" s="245"/>
      <c r="T410" s="246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7" t="s">
        <v>173</v>
      </c>
      <c r="AU410" s="247" t="s">
        <v>81</v>
      </c>
      <c r="AV410" s="13" t="s">
        <v>81</v>
      </c>
      <c r="AW410" s="13" t="s">
        <v>33</v>
      </c>
      <c r="AX410" s="13" t="s">
        <v>72</v>
      </c>
      <c r="AY410" s="247" t="s">
        <v>127</v>
      </c>
    </row>
    <row r="411" s="13" customFormat="1">
      <c r="A411" s="13"/>
      <c r="B411" s="237"/>
      <c r="C411" s="238"/>
      <c r="D411" s="231" t="s">
        <v>173</v>
      </c>
      <c r="E411" s="239" t="s">
        <v>19</v>
      </c>
      <c r="F411" s="240" t="s">
        <v>759</v>
      </c>
      <c r="G411" s="238"/>
      <c r="H411" s="241">
        <v>3.8679999999999999</v>
      </c>
      <c r="I411" s="242"/>
      <c r="J411" s="238"/>
      <c r="K411" s="238"/>
      <c r="L411" s="243"/>
      <c r="M411" s="244"/>
      <c r="N411" s="245"/>
      <c r="O411" s="245"/>
      <c r="P411" s="245"/>
      <c r="Q411" s="245"/>
      <c r="R411" s="245"/>
      <c r="S411" s="245"/>
      <c r="T411" s="246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7" t="s">
        <v>173</v>
      </c>
      <c r="AU411" s="247" t="s">
        <v>81</v>
      </c>
      <c r="AV411" s="13" t="s">
        <v>81</v>
      </c>
      <c r="AW411" s="13" t="s">
        <v>33</v>
      </c>
      <c r="AX411" s="13" t="s">
        <v>72</v>
      </c>
      <c r="AY411" s="247" t="s">
        <v>127</v>
      </c>
    </row>
    <row r="412" s="13" customFormat="1">
      <c r="A412" s="13"/>
      <c r="B412" s="237"/>
      <c r="C412" s="238"/>
      <c r="D412" s="231" t="s">
        <v>173</v>
      </c>
      <c r="E412" s="239" t="s">
        <v>19</v>
      </c>
      <c r="F412" s="240" t="s">
        <v>760</v>
      </c>
      <c r="G412" s="238"/>
      <c r="H412" s="241">
        <v>50.869</v>
      </c>
      <c r="I412" s="242"/>
      <c r="J412" s="238"/>
      <c r="K412" s="238"/>
      <c r="L412" s="243"/>
      <c r="M412" s="244"/>
      <c r="N412" s="245"/>
      <c r="O412" s="245"/>
      <c r="P412" s="245"/>
      <c r="Q412" s="245"/>
      <c r="R412" s="245"/>
      <c r="S412" s="245"/>
      <c r="T412" s="246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7" t="s">
        <v>173</v>
      </c>
      <c r="AU412" s="247" t="s">
        <v>81</v>
      </c>
      <c r="AV412" s="13" t="s">
        <v>81</v>
      </c>
      <c r="AW412" s="13" t="s">
        <v>33</v>
      </c>
      <c r="AX412" s="13" t="s">
        <v>72</v>
      </c>
      <c r="AY412" s="247" t="s">
        <v>127</v>
      </c>
    </row>
    <row r="413" s="13" customFormat="1">
      <c r="A413" s="13"/>
      <c r="B413" s="237"/>
      <c r="C413" s="238"/>
      <c r="D413" s="231" t="s">
        <v>173</v>
      </c>
      <c r="E413" s="239" t="s">
        <v>19</v>
      </c>
      <c r="F413" s="240" t="s">
        <v>761</v>
      </c>
      <c r="G413" s="238"/>
      <c r="H413" s="241">
        <v>106.99800000000001</v>
      </c>
      <c r="I413" s="242"/>
      <c r="J413" s="238"/>
      <c r="K413" s="238"/>
      <c r="L413" s="243"/>
      <c r="M413" s="244"/>
      <c r="N413" s="245"/>
      <c r="O413" s="245"/>
      <c r="P413" s="245"/>
      <c r="Q413" s="245"/>
      <c r="R413" s="245"/>
      <c r="S413" s="245"/>
      <c r="T413" s="246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7" t="s">
        <v>173</v>
      </c>
      <c r="AU413" s="247" t="s">
        <v>81</v>
      </c>
      <c r="AV413" s="13" t="s">
        <v>81</v>
      </c>
      <c r="AW413" s="13" t="s">
        <v>33</v>
      </c>
      <c r="AX413" s="13" t="s">
        <v>72</v>
      </c>
      <c r="AY413" s="247" t="s">
        <v>127</v>
      </c>
    </row>
    <row r="414" s="13" customFormat="1">
      <c r="A414" s="13"/>
      <c r="B414" s="237"/>
      <c r="C414" s="238"/>
      <c r="D414" s="231" t="s">
        <v>173</v>
      </c>
      <c r="E414" s="239" t="s">
        <v>19</v>
      </c>
      <c r="F414" s="240" t="s">
        <v>762</v>
      </c>
      <c r="G414" s="238"/>
      <c r="H414" s="241">
        <v>11.468</v>
      </c>
      <c r="I414" s="242"/>
      <c r="J414" s="238"/>
      <c r="K414" s="238"/>
      <c r="L414" s="243"/>
      <c r="M414" s="244"/>
      <c r="N414" s="245"/>
      <c r="O414" s="245"/>
      <c r="P414" s="245"/>
      <c r="Q414" s="245"/>
      <c r="R414" s="245"/>
      <c r="S414" s="245"/>
      <c r="T414" s="246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7" t="s">
        <v>173</v>
      </c>
      <c r="AU414" s="247" t="s">
        <v>81</v>
      </c>
      <c r="AV414" s="13" t="s">
        <v>81</v>
      </c>
      <c r="AW414" s="13" t="s">
        <v>33</v>
      </c>
      <c r="AX414" s="13" t="s">
        <v>72</v>
      </c>
      <c r="AY414" s="247" t="s">
        <v>127</v>
      </c>
    </row>
    <row r="415" s="13" customFormat="1">
      <c r="A415" s="13"/>
      <c r="B415" s="237"/>
      <c r="C415" s="238"/>
      <c r="D415" s="231" t="s">
        <v>173</v>
      </c>
      <c r="E415" s="239" t="s">
        <v>19</v>
      </c>
      <c r="F415" s="240" t="s">
        <v>763</v>
      </c>
      <c r="G415" s="238"/>
      <c r="H415" s="241">
        <v>2.52</v>
      </c>
      <c r="I415" s="242"/>
      <c r="J415" s="238"/>
      <c r="K415" s="238"/>
      <c r="L415" s="243"/>
      <c r="M415" s="244"/>
      <c r="N415" s="245"/>
      <c r="O415" s="245"/>
      <c r="P415" s="245"/>
      <c r="Q415" s="245"/>
      <c r="R415" s="245"/>
      <c r="S415" s="245"/>
      <c r="T415" s="246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7" t="s">
        <v>173</v>
      </c>
      <c r="AU415" s="247" t="s">
        <v>81</v>
      </c>
      <c r="AV415" s="13" t="s">
        <v>81</v>
      </c>
      <c r="AW415" s="13" t="s">
        <v>33</v>
      </c>
      <c r="AX415" s="13" t="s">
        <v>72</v>
      </c>
      <c r="AY415" s="247" t="s">
        <v>127</v>
      </c>
    </row>
    <row r="416" s="14" customFormat="1">
      <c r="A416" s="14"/>
      <c r="B416" s="249"/>
      <c r="C416" s="250"/>
      <c r="D416" s="231" t="s">
        <v>173</v>
      </c>
      <c r="E416" s="251" t="s">
        <v>19</v>
      </c>
      <c r="F416" s="252" t="s">
        <v>186</v>
      </c>
      <c r="G416" s="250"/>
      <c r="H416" s="253">
        <v>191.74000000000001</v>
      </c>
      <c r="I416" s="254"/>
      <c r="J416" s="250"/>
      <c r="K416" s="250"/>
      <c r="L416" s="255"/>
      <c r="M416" s="256"/>
      <c r="N416" s="257"/>
      <c r="O416" s="257"/>
      <c r="P416" s="257"/>
      <c r="Q416" s="257"/>
      <c r="R416" s="257"/>
      <c r="S416" s="257"/>
      <c r="T416" s="258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9" t="s">
        <v>173</v>
      </c>
      <c r="AU416" s="259" t="s">
        <v>81</v>
      </c>
      <c r="AV416" s="14" t="s">
        <v>143</v>
      </c>
      <c r="AW416" s="14" t="s">
        <v>33</v>
      </c>
      <c r="AX416" s="14" t="s">
        <v>72</v>
      </c>
      <c r="AY416" s="259" t="s">
        <v>127</v>
      </c>
    </row>
    <row r="417" s="13" customFormat="1">
      <c r="A417" s="13"/>
      <c r="B417" s="237"/>
      <c r="C417" s="238"/>
      <c r="D417" s="231" t="s">
        <v>173</v>
      </c>
      <c r="E417" s="239" t="s">
        <v>19</v>
      </c>
      <c r="F417" s="240" t="s">
        <v>764</v>
      </c>
      <c r="G417" s="238"/>
      <c r="H417" s="241">
        <v>-23.039999999999999</v>
      </c>
      <c r="I417" s="242"/>
      <c r="J417" s="238"/>
      <c r="K417" s="238"/>
      <c r="L417" s="243"/>
      <c r="M417" s="244"/>
      <c r="N417" s="245"/>
      <c r="O417" s="245"/>
      <c r="P417" s="245"/>
      <c r="Q417" s="245"/>
      <c r="R417" s="245"/>
      <c r="S417" s="245"/>
      <c r="T417" s="246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7" t="s">
        <v>173</v>
      </c>
      <c r="AU417" s="247" t="s">
        <v>81</v>
      </c>
      <c r="AV417" s="13" t="s">
        <v>81</v>
      </c>
      <c r="AW417" s="13" t="s">
        <v>33</v>
      </c>
      <c r="AX417" s="13" t="s">
        <v>72</v>
      </c>
      <c r="AY417" s="247" t="s">
        <v>127</v>
      </c>
    </row>
    <row r="418" s="15" customFormat="1">
      <c r="A418" s="15"/>
      <c r="B418" s="260"/>
      <c r="C418" s="261"/>
      <c r="D418" s="231" t="s">
        <v>173</v>
      </c>
      <c r="E418" s="262" t="s">
        <v>19</v>
      </c>
      <c r="F418" s="263" t="s">
        <v>187</v>
      </c>
      <c r="G418" s="261"/>
      <c r="H418" s="264">
        <v>168.70000000000002</v>
      </c>
      <c r="I418" s="265"/>
      <c r="J418" s="261"/>
      <c r="K418" s="261"/>
      <c r="L418" s="266"/>
      <c r="M418" s="267"/>
      <c r="N418" s="268"/>
      <c r="O418" s="268"/>
      <c r="P418" s="268"/>
      <c r="Q418" s="268"/>
      <c r="R418" s="268"/>
      <c r="S418" s="268"/>
      <c r="T418" s="269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70" t="s">
        <v>173</v>
      </c>
      <c r="AU418" s="270" t="s">
        <v>81</v>
      </c>
      <c r="AV418" s="15" t="s">
        <v>151</v>
      </c>
      <c r="AW418" s="15" t="s">
        <v>33</v>
      </c>
      <c r="AX418" s="15" t="s">
        <v>79</v>
      </c>
      <c r="AY418" s="270" t="s">
        <v>127</v>
      </c>
    </row>
    <row r="419" s="2" customFormat="1" ht="24.15" customHeight="1">
      <c r="A419" s="39"/>
      <c r="B419" s="40"/>
      <c r="C419" s="213" t="s">
        <v>765</v>
      </c>
      <c r="D419" s="248" t="s">
        <v>130</v>
      </c>
      <c r="E419" s="214" t="s">
        <v>766</v>
      </c>
      <c r="F419" s="215" t="s">
        <v>749</v>
      </c>
      <c r="G419" s="216" t="s">
        <v>255</v>
      </c>
      <c r="H419" s="217">
        <v>7497.4840000000004</v>
      </c>
      <c r="I419" s="218"/>
      <c r="J419" s="219">
        <f>ROUND(I419*H419,2)</f>
        <v>0</v>
      </c>
      <c r="K419" s="215" t="s">
        <v>134</v>
      </c>
      <c r="L419" s="45"/>
      <c r="M419" s="220" t="s">
        <v>19</v>
      </c>
      <c r="N419" s="221" t="s">
        <v>43</v>
      </c>
      <c r="O419" s="85"/>
      <c r="P419" s="222">
        <f>O419*H419</f>
        <v>0</v>
      </c>
      <c r="Q419" s="222">
        <v>0</v>
      </c>
      <c r="R419" s="222">
        <f>Q419*H419</f>
        <v>0</v>
      </c>
      <c r="S419" s="222">
        <v>0</v>
      </c>
      <c r="T419" s="223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24" t="s">
        <v>151</v>
      </c>
      <c r="AT419" s="224" t="s">
        <v>130</v>
      </c>
      <c r="AU419" s="224" t="s">
        <v>81</v>
      </c>
      <c r="AY419" s="18" t="s">
        <v>127</v>
      </c>
      <c r="BE419" s="225">
        <f>IF(N419="základní",J419,0)</f>
        <v>0</v>
      </c>
      <c r="BF419" s="225">
        <f>IF(N419="snížená",J419,0)</f>
        <v>0</v>
      </c>
      <c r="BG419" s="225">
        <f>IF(N419="zákl. přenesená",J419,0)</f>
        <v>0</v>
      </c>
      <c r="BH419" s="225">
        <f>IF(N419="sníž. přenesená",J419,0)</f>
        <v>0</v>
      </c>
      <c r="BI419" s="225">
        <f>IF(N419="nulová",J419,0)</f>
        <v>0</v>
      </c>
      <c r="BJ419" s="18" t="s">
        <v>79</v>
      </c>
      <c r="BK419" s="225">
        <f>ROUND(I419*H419,2)</f>
        <v>0</v>
      </c>
      <c r="BL419" s="18" t="s">
        <v>151</v>
      </c>
      <c r="BM419" s="224" t="s">
        <v>767</v>
      </c>
    </row>
    <row r="420" s="2" customFormat="1">
      <c r="A420" s="39"/>
      <c r="B420" s="40"/>
      <c r="C420" s="41"/>
      <c r="D420" s="226" t="s">
        <v>137</v>
      </c>
      <c r="E420" s="41"/>
      <c r="F420" s="227" t="s">
        <v>768</v>
      </c>
      <c r="G420" s="41"/>
      <c r="H420" s="41"/>
      <c r="I420" s="228"/>
      <c r="J420" s="41"/>
      <c r="K420" s="41"/>
      <c r="L420" s="45"/>
      <c r="M420" s="229"/>
      <c r="N420" s="230"/>
      <c r="O420" s="85"/>
      <c r="P420" s="85"/>
      <c r="Q420" s="85"/>
      <c r="R420" s="85"/>
      <c r="S420" s="85"/>
      <c r="T420" s="86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137</v>
      </c>
      <c r="AU420" s="18" t="s">
        <v>81</v>
      </c>
    </row>
    <row r="421" s="13" customFormat="1">
      <c r="A421" s="13"/>
      <c r="B421" s="237"/>
      <c r="C421" s="238"/>
      <c r="D421" s="231" t="s">
        <v>173</v>
      </c>
      <c r="E421" s="239" t="s">
        <v>19</v>
      </c>
      <c r="F421" s="240" t="s">
        <v>758</v>
      </c>
      <c r="G421" s="238"/>
      <c r="H421" s="241">
        <v>16.016999999999999</v>
      </c>
      <c r="I421" s="242"/>
      <c r="J421" s="238"/>
      <c r="K421" s="238"/>
      <c r="L421" s="243"/>
      <c r="M421" s="244"/>
      <c r="N421" s="245"/>
      <c r="O421" s="245"/>
      <c r="P421" s="245"/>
      <c r="Q421" s="245"/>
      <c r="R421" s="245"/>
      <c r="S421" s="245"/>
      <c r="T421" s="246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7" t="s">
        <v>173</v>
      </c>
      <c r="AU421" s="247" t="s">
        <v>81</v>
      </c>
      <c r="AV421" s="13" t="s">
        <v>81</v>
      </c>
      <c r="AW421" s="13" t="s">
        <v>33</v>
      </c>
      <c r="AX421" s="13" t="s">
        <v>72</v>
      </c>
      <c r="AY421" s="247" t="s">
        <v>127</v>
      </c>
    </row>
    <row r="422" s="13" customFormat="1">
      <c r="A422" s="13"/>
      <c r="B422" s="237"/>
      <c r="C422" s="238"/>
      <c r="D422" s="231" t="s">
        <v>173</v>
      </c>
      <c r="E422" s="239" t="s">
        <v>19</v>
      </c>
      <c r="F422" s="240" t="s">
        <v>769</v>
      </c>
      <c r="G422" s="238"/>
      <c r="H422" s="241">
        <v>189.53200000000001</v>
      </c>
      <c r="I422" s="242"/>
      <c r="J422" s="238"/>
      <c r="K422" s="238"/>
      <c r="L422" s="243"/>
      <c r="M422" s="244"/>
      <c r="N422" s="245"/>
      <c r="O422" s="245"/>
      <c r="P422" s="245"/>
      <c r="Q422" s="245"/>
      <c r="R422" s="245"/>
      <c r="S422" s="245"/>
      <c r="T422" s="246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7" t="s">
        <v>173</v>
      </c>
      <c r="AU422" s="247" t="s">
        <v>81</v>
      </c>
      <c r="AV422" s="13" t="s">
        <v>81</v>
      </c>
      <c r="AW422" s="13" t="s">
        <v>33</v>
      </c>
      <c r="AX422" s="13" t="s">
        <v>72</v>
      </c>
      <c r="AY422" s="247" t="s">
        <v>127</v>
      </c>
    </row>
    <row r="423" s="13" customFormat="1">
      <c r="A423" s="13"/>
      <c r="B423" s="237"/>
      <c r="C423" s="238"/>
      <c r="D423" s="231" t="s">
        <v>173</v>
      </c>
      <c r="E423" s="239" t="s">
        <v>19</v>
      </c>
      <c r="F423" s="240" t="s">
        <v>770</v>
      </c>
      <c r="G423" s="238"/>
      <c r="H423" s="241">
        <v>2492.5810000000001</v>
      </c>
      <c r="I423" s="242"/>
      <c r="J423" s="238"/>
      <c r="K423" s="238"/>
      <c r="L423" s="243"/>
      <c r="M423" s="244"/>
      <c r="N423" s="245"/>
      <c r="O423" s="245"/>
      <c r="P423" s="245"/>
      <c r="Q423" s="245"/>
      <c r="R423" s="245"/>
      <c r="S423" s="245"/>
      <c r="T423" s="246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7" t="s">
        <v>173</v>
      </c>
      <c r="AU423" s="247" t="s">
        <v>81</v>
      </c>
      <c r="AV423" s="13" t="s">
        <v>81</v>
      </c>
      <c r="AW423" s="13" t="s">
        <v>33</v>
      </c>
      <c r="AX423" s="13" t="s">
        <v>72</v>
      </c>
      <c r="AY423" s="247" t="s">
        <v>127</v>
      </c>
    </row>
    <row r="424" s="13" customFormat="1">
      <c r="A424" s="13"/>
      <c r="B424" s="237"/>
      <c r="C424" s="238"/>
      <c r="D424" s="231" t="s">
        <v>173</v>
      </c>
      <c r="E424" s="239" t="s">
        <v>19</v>
      </c>
      <c r="F424" s="240" t="s">
        <v>771</v>
      </c>
      <c r="G424" s="238"/>
      <c r="H424" s="241">
        <v>5242.902</v>
      </c>
      <c r="I424" s="242"/>
      <c r="J424" s="238"/>
      <c r="K424" s="238"/>
      <c r="L424" s="243"/>
      <c r="M424" s="244"/>
      <c r="N424" s="245"/>
      <c r="O424" s="245"/>
      <c r="P424" s="245"/>
      <c r="Q424" s="245"/>
      <c r="R424" s="245"/>
      <c r="S424" s="245"/>
      <c r="T424" s="246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7" t="s">
        <v>173</v>
      </c>
      <c r="AU424" s="247" t="s">
        <v>81</v>
      </c>
      <c r="AV424" s="13" t="s">
        <v>81</v>
      </c>
      <c r="AW424" s="13" t="s">
        <v>33</v>
      </c>
      <c r="AX424" s="13" t="s">
        <v>72</v>
      </c>
      <c r="AY424" s="247" t="s">
        <v>127</v>
      </c>
    </row>
    <row r="425" s="13" customFormat="1">
      <c r="A425" s="13"/>
      <c r="B425" s="237"/>
      <c r="C425" s="238"/>
      <c r="D425" s="231" t="s">
        <v>173</v>
      </c>
      <c r="E425" s="239" t="s">
        <v>19</v>
      </c>
      <c r="F425" s="240" t="s">
        <v>772</v>
      </c>
      <c r="G425" s="238"/>
      <c r="H425" s="241">
        <v>561.93200000000002</v>
      </c>
      <c r="I425" s="242"/>
      <c r="J425" s="238"/>
      <c r="K425" s="238"/>
      <c r="L425" s="243"/>
      <c r="M425" s="244"/>
      <c r="N425" s="245"/>
      <c r="O425" s="245"/>
      <c r="P425" s="245"/>
      <c r="Q425" s="245"/>
      <c r="R425" s="245"/>
      <c r="S425" s="245"/>
      <c r="T425" s="246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7" t="s">
        <v>173</v>
      </c>
      <c r="AU425" s="247" t="s">
        <v>81</v>
      </c>
      <c r="AV425" s="13" t="s">
        <v>81</v>
      </c>
      <c r="AW425" s="13" t="s">
        <v>33</v>
      </c>
      <c r="AX425" s="13" t="s">
        <v>72</v>
      </c>
      <c r="AY425" s="247" t="s">
        <v>127</v>
      </c>
    </row>
    <row r="426" s="13" customFormat="1">
      <c r="A426" s="13"/>
      <c r="B426" s="237"/>
      <c r="C426" s="238"/>
      <c r="D426" s="231" t="s">
        <v>173</v>
      </c>
      <c r="E426" s="239" t="s">
        <v>19</v>
      </c>
      <c r="F426" s="240" t="s">
        <v>773</v>
      </c>
      <c r="G426" s="238"/>
      <c r="H426" s="241">
        <v>123.48</v>
      </c>
      <c r="I426" s="242"/>
      <c r="J426" s="238"/>
      <c r="K426" s="238"/>
      <c r="L426" s="243"/>
      <c r="M426" s="244"/>
      <c r="N426" s="245"/>
      <c r="O426" s="245"/>
      <c r="P426" s="245"/>
      <c r="Q426" s="245"/>
      <c r="R426" s="245"/>
      <c r="S426" s="245"/>
      <c r="T426" s="246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7" t="s">
        <v>173</v>
      </c>
      <c r="AU426" s="247" t="s">
        <v>81</v>
      </c>
      <c r="AV426" s="13" t="s">
        <v>81</v>
      </c>
      <c r="AW426" s="13" t="s">
        <v>33</v>
      </c>
      <c r="AX426" s="13" t="s">
        <v>72</v>
      </c>
      <c r="AY426" s="247" t="s">
        <v>127</v>
      </c>
    </row>
    <row r="427" s="14" customFormat="1">
      <c r="A427" s="14"/>
      <c r="B427" s="249"/>
      <c r="C427" s="250"/>
      <c r="D427" s="231" t="s">
        <v>173</v>
      </c>
      <c r="E427" s="251" t="s">
        <v>19</v>
      </c>
      <c r="F427" s="252" t="s">
        <v>186</v>
      </c>
      <c r="G427" s="250"/>
      <c r="H427" s="253">
        <v>8626.4439999999995</v>
      </c>
      <c r="I427" s="254"/>
      <c r="J427" s="250"/>
      <c r="K427" s="250"/>
      <c r="L427" s="255"/>
      <c r="M427" s="256"/>
      <c r="N427" s="257"/>
      <c r="O427" s="257"/>
      <c r="P427" s="257"/>
      <c r="Q427" s="257"/>
      <c r="R427" s="257"/>
      <c r="S427" s="257"/>
      <c r="T427" s="258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9" t="s">
        <v>173</v>
      </c>
      <c r="AU427" s="259" t="s">
        <v>81</v>
      </c>
      <c r="AV427" s="14" t="s">
        <v>143</v>
      </c>
      <c r="AW427" s="14" t="s">
        <v>33</v>
      </c>
      <c r="AX427" s="14" t="s">
        <v>72</v>
      </c>
      <c r="AY427" s="259" t="s">
        <v>127</v>
      </c>
    </row>
    <row r="428" s="13" customFormat="1">
      <c r="A428" s="13"/>
      <c r="B428" s="237"/>
      <c r="C428" s="238"/>
      <c r="D428" s="231" t="s">
        <v>173</v>
      </c>
      <c r="E428" s="239" t="s">
        <v>19</v>
      </c>
      <c r="F428" s="240" t="s">
        <v>774</v>
      </c>
      <c r="G428" s="238"/>
      <c r="H428" s="241">
        <v>-1128.96</v>
      </c>
      <c r="I428" s="242"/>
      <c r="J428" s="238"/>
      <c r="K428" s="238"/>
      <c r="L428" s="243"/>
      <c r="M428" s="244"/>
      <c r="N428" s="245"/>
      <c r="O428" s="245"/>
      <c r="P428" s="245"/>
      <c r="Q428" s="245"/>
      <c r="R428" s="245"/>
      <c r="S428" s="245"/>
      <c r="T428" s="246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7" t="s">
        <v>173</v>
      </c>
      <c r="AU428" s="247" t="s">
        <v>81</v>
      </c>
      <c r="AV428" s="13" t="s">
        <v>81</v>
      </c>
      <c r="AW428" s="13" t="s">
        <v>33</v>
      </c>
      <c r="AX428" s="13" t="s">
        <v>72</v>
      </c>
      <c r="AY428" s="247" t="s">
        <v>127</v>
      </c>
    </row>
    <row r="429" s="15" customFormat="1">
      <c r="A429" s="15"/>
      <c r="B429" s="260"/>
      <c r="C429" s="261"/>
      <c r="D429" s="231" t="s">
        <v>173</v>
      </c>
      <c r="E429" s="262" t="s">
        <v>19</v>
      </c>
      <c r="F429" s="263" t="s">
        <v>187</v>
      </c>
      <c r="G429" s="261"/>
      <c r="H429" s="264">
        <v>7497.4839999999995</v>
      </c>
      <c r="I429" s="265"/>
      <c r="J429" s="261"/>
      <c r="K429" s="261"/>
      <c r="L429" s="266"/>
      <c r="M429" s="267"/>
      <c r="N429" s="268"/>
      <c r="O429" s="268"/>
      <c r="P429" s="268"/>
      <c r="Q429" s="268"/>
      <c r="R429" s="268"/>
      <c r="S429" s="268"/>
      <c r="T429" s="269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70" t="s">
        <v>173</v>
      </c>
      <c r="AU429" s="270" t="s">
        <v>81</v>
      </c>
      <c r="AV429" s="15" t="s">
        <v>151</v>
      </c>
      <c r="AW429" s="15" t="s">
        <v>33</v>
      </c>
      <c r="AX429" s="15" t="s">
        <v>79</v>
      </c>
      <c r="AY429" s="270" t="s">
        <v>127</v>
      </c>
    </row>
    <row r="430" s="2" customFormat="1" ht="16.5" customHeight="1">
      <c r="A430" s="39"/>
      <c r="B430" s="40"/>
      <c r="C430" s="213" t="s">
        <v>775</v>
      </c>
      <c r="D430" s="248" t="s">
        <v>130</v>
      </c>
      <c r="E430" s="214" t="s">
        <v>776</v>
      </c>
      <c r="F430" s="215" t="s">
        <v>777</v>
      </c>
      <c r="G430" s="216" t="s">
        <v>255</v>
      </c>
      <c r="H430" s="217">
        <v>212.74000000000001</v>
      </c>
      <c r="I430" s="218"/>
      <c r="J430" s="219">
        <f>ROUND(I430*H430,2)</f>
        <v>0</v>
      </c>
      <c r="K430" s="215" t="s">
        <v>134</v>
      </c>
      <c r="L430" s="45"/>
      <c r="M430" s="220" t="s">
        <v>19</v>
      </c>
      <c r="N430" s="221" t="s">
        <v>43</v>
      </c>
      <c r="O430" s="85"/>
      <c r="P430" s="222">
        <f>O430*H430</f>
        <v>0</v>
      </c>
      <c r="Q430" s="222">
        <v>0</v>
      </c>
      <c r="R430" s="222">
        <f>Q430*H430</f>
        <v>0</v>
      </c>
      <c r="S430" s="222">
        <v>0</v>
      </c>
      <c r="T430" s="223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24" t="s">
        <v>151</v>
      </c>
      <c r="AT430" s="224" t="s">
        <v>130</v>
      </c>
      <c r="AU430" s="224" t="s">
        <v>81</v>
      </c>
      <c r="AY430" s="18" t="s">
        <v>127</v>
      </c>
      <c r="BE430" s="225">
        <f>IF(N430="základní",J430,0)</f>
        <v>0</v>
      </c>
      <c r="BF430" s="225">
        <f>IF(N430="snížená",J430,0)</f>
        <v>0</v>
      </c>
      <c r="BG430" s="225">
        <f>IF(N430="zákl. přenesená",J430,0)</f>
        <v>0</v>
      </c>
      <c r="BH430" s="225">
        <f>IF(N430="sníž. přenesená",J430,0)</f>
        <v>0</v>
      </c>
      <c r="BI430" s="225">
        <f>IF(N430="nulová",J430,0)</f>
        <v>0</v>
      </c>
      <c r="BJ430" s="18" t="s">
        <v>79</v>
      </c>
      <c r="BK430" s="225">
        <f>ROUND(I430*H430,2)</f>
        <v>0</v>
      </c>
      <c r="BL430" s="18" t="s">
        <v>151</v>
      </c>
      <c r="BM430" s="224" t="s">
        <v>778</v>
      </c>
    </row>
    <row r="431" s="2" customFormat="1">
      <c r="A431" s="39"/>
      <c r="B431" s="40"/>
      <c r="C431" s="41"/>
      <c r="D431" s="226" t="s">
        <v>137</v>
      </c>
      <c r="E431" s="41"/>
      <c r="F431" s="227" t="s">
        <v>779</v>
      </c>
      <c r="G431" s="41"/>
      <c r="H431" s="41"/>
      <c r="I431" s="228"/>
      <c r="J431" s="41"/>
      <c r="K431" s="41"/>
      <c r="L431" s="45"/>
      <c r="M431" s="229"/>
      <c r="N431" s="230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137</v>
      </c>
      <c r="AU431" s="18" t="s">
        <v>81</v>
      </c>
    </row>
    <row r="432" s="13" customFormat="1">
      <c r="A432" s="13"/>
      <c r="B432" s="237"/>
      <c r="C432" s="238"/>
      <c r="D432" s="231" t="s">
        <v>173</v>
      </c>
      <c r="E432" s="239" t="s">
        <v>19</v>
      </c>
      <c r="F432" s="240" t="s">
        <v>780</v>
      </c>
      <c r="G432" s="238"/>
      <c r="H432" s="241">
        <v>212.74000000000001</v>
      </c>
      <c r="I432" s="242"/>
      <c r="J432" s="238"/>
      <c r="K432" s="238"/>
      <c r="L432" s="243"/>
      <c r="M432" s="244"/>
      <c r="N432" s="245"/>
      <c r="O432" s="245"/>
      <c r="P432" s="245"/>
      <c r="Q432" s="245"/>
      <c r="R432" s="245"/>
      <c r="S432" s="245"/>
      <c r="T432" s="246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7" t="s">
        <v>173</v>
      </c>
      <c r="AU432" s="247" t="s">
        <v>81</v>
      </c>
      <c r="AV432" s="13" t="s">
        <v>81</v>
      </c>
      <c r="AW432" s="13" t="s">
        <v>33</v>
      </c>
      <c r="AX432" s="13" t="s">
        <v>79</v>
      </c>
      <c r="AY432" s="247" t="s">
        <v>127</v>
      </c>
    </row>
    <row r="433" s="12" customFormat="1" ht="22.8" customHeight="1">
      <c r="A433" s="12"/>
      <c r="B433" s="197"/>
      <c r="C433" s="198"/>
      <c r="D433" s="199" t="s">
        <v>71</v>
      </c>
      <c r="E433" s="211" t="s">
        <v>781</v>
      </c>
      <c r="F433" s="211" t="s">
        <v>782</v>
      </c>
      <c r="G433" s="198"/>
      <c r="H433" s="198"/>
      <c r="I433" s="201"/>
      <c r="J433" s="212">
        <f>BK433</f>
        <v>0</v>
      </c>
      <c r="K433" s="198"/>
      <c r="L433" s="203"/>
      <c r="M433" s="204"/>
      <c r="N433" s="205"/>
      <c r="O433" s="205"/>
      <c r="P433" s="206">
        <f>SUM(P434:P438)</f>
        <v>0</v>
      </c>
      <c r="Q433" s="205"/>
      <c r="R433" s="206">
        <f>SUM(R434:R438)</f>
        <v>0</v>
      </c>
      <c r="S433" s="205"/>
      <c r="T433" s="207">
        <f>SUM(T434:T438)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08" t="s">
        <v>79</v>
      </c>
      <c r="AT433" s="209" t="s">
        <v>71</v>
      </c>
      <c r="AU433" s="209" t="s">
        <v>79</v>
      </c>
      <c r="AY433" s="208" t="s">
        <v>127</v>
      </c>
      <c r="BK433" s="210">
        <f>SUM(BK434:BK438)</f>
        <v>0</v>
      </c>
    </row>
    <row r="434" s="2" customFormat="1" ht="24.15" customHeight="1">
      <c r="A434" s="39"/>
      <c r="B434" s="40"/>
      <c r="C434" s="213" t="s">
        <v>783</v>
      </c>
      <c r="D434" s="248" t="s">
        <v>130</v>
      </c>
      <c r="E434" s="214" t="s">
        <v>784</v>
      </c>
      <c r="F434" s="215" t="s">
        <v>785</v>
      </c>
      <c r="G434" s="216" t="s">
        <v>255</v>
      </c>
      <c r="H434" s="217">
        <v>223.04900000000001</v>
      </c>
      <c r="I434" s="218"/>
      <c r="J434" s="219">
        <f>ROUND(I434*H434,2)</f>
        <v>0</v>
      </c>
      <c r="K434" s="215" t="s">
        <v>134</v>
      </c>
      <c r="L434" s="45"/>
      <c r="M434" s="220" t="s">
        <v>19</v>
      </c>
      <c r="N434" s="221" t="s">
        <v>43</v>
      </c>
      <c r="O434" s="85"/>
      <c r="P434" s="222">
        <f>O434*H434</f>
        <v>0</v>
      </c>
      <c r="Q434" s="222">
        <v>0</v>
      </c>
      <c r="R434" s="222">
        <f>Q434*H434</f>
        <v>0</v>
      </c>
      <c r="S434" s="222">
        <v>0</v>
      </c>
      <c r="T434" s="223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24" t="s">
        <v>151</v>
      </c>
      <c r="AT434" s="224" t="s">
        <v>130</v>
      </c>
      <c r="AU434" s="224" t="s">
        <v>81</v>
      </c>
      <c r="AY434" s="18" t="s">
        <v>127</v>
      </c>
      <c r="BE434" s="225">
        <f>IF(N434="základní",J434,0)</f>
        <v>0</v>
      </c>
      <c r="BF434" s="225">
        <f>IF(N434="snížená",J434,0)</f>
        <v>0</v>
      </c>
      <c r="BG434" s="225">
        <f>IF(N434="zákl. přenesená",J434,0)</f>
        <v>0</v>
      </c>
      <c r="BH434" s="225">
        <f>IF(N434="sníž. přenesená",J434,0)</f>
        <v>0</v>
      </c>
      <c r="BI434" s="225">
        <f>IF(N434="nulová",J434,0)</f>
        <v>0</v>
      </c>
      <c r="BJ434" s="18" t="s">
        <v>79</v>
      </c>
      <c r="BK434" s="225">
        <f>ROUND(I434*H434,2)</f>
        <v>0</v>
      </c>
      <c r="BL434" s="18" t="s">
        <v>151</v>
      </c>
      <c r="BM434" s="224" t="s">
        <v>786</v>
      </c>
    </row>
    <row r="435" s="2" customFormat="1">
      <c r="A435" s="39"/>
      <c r="B435" s="40"/>
      <c r="C435" s="41"/>
      <c r="D435" s="226" t="s">
        <v>137</v>
      </c>
      <c r="E435" s="41"/>
      <c r="F435" s="227" t="s">
        <v>787</v>
      </c>
      <c r="G435" s="41"/>
      <c r="H435" s="41"/>
      <c r="I435" s="228"/>
      <c r="J435" s="41"/>
      <c r="K435" s="41"/>
      <c r="L435" s="45"/>
      <c r="M435" s="229"/>
      <c r="N435" s="230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137</v>
      </c>
      <c r="AU435" s="18" t="s">
        <v>81</v>
      </c>
    </row>
    <row r="436" s="13" customFormat="1">
      <c r="A436" s="13"/>
      <c r="B436" s="237"/>
      <c r="C436" s="238"/>
      <c r="D436" s="231" t="s">
        <v>173</v>
      </c>
      <c r="E436" s="239" t="s">
        <v>19</v>
      </c>
      <c r="F436" s="240" t="s">
        <v>788</v>
      </c>
      <c r="G436" s="238"/>
      <c r="H436" s="241">
        <v>297.12299999999999</v>
      </c>
      <c r="I436" s="242"/>
      <c r="J436" s="238"/>
      <c r="K436" s="238"/>
      <c r="L436" s="243"/>
      <c r="M436" s="244"/>
      <c r="N436" s="245"/>
      <c r="O436" s="245"/>
      <c r="P436" s="245"/>
      <c r="Q436" s="245"/>
      <c r="R436" s="245"/>
      <c r="S436" s="245"/>
      <c r="T436" s="246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7" t="s">
        <v>173</v>
      </c>
      <c r="AU436" s="247" t="s">
        <v>81</v>
      </c>
      <c r="AV436" s="13" t="s">
        <v>81</v>
      </c>
      <c r="AW436" s="13" t="s">
        <v>33</v>
      </c>
      <c r="AX436" s="13" t="s">
        <v>72</v>
      </c>
      <c r="AY436" s="247" t="s">
        <v>127</v>
      </c>
    </row>
    <row r="437" s="13" customFormat="1">
      <c r="A437" s="13"/>
      <c r="B437" s="237"/>
      <c r="C437" s="238"/>
      <c r="D437" s="231" t="s">
        <v>173</v>
      </c>
      <c r="E437" s="239" t="s">
        <v>19</v>
      </c>
      <c r="F437" s="240" t="s">
        <v>789</v>
      </c>
      <c r="G437" s="238"/>
      <c r="H437" s="241">
        <v>-74.073999999999998</v>
      </c>
      <c r="I437" s="242"/>
      <c r="J437" s="238"/>
      <c r="K437" s="238"/>
      <c r="L437" s="243"/>
      <c r="M437" s="244"/>
      <c r="N437" s="245"/>
      <c r="O437" s="245"/>
      <c r="P437" s="245"/>
      <c r="Q437" s="245"/>
      <c r="R437" s="245"/>
      <c r="S437" s="245"/>
      <c r="T437" s="246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7" t="s">
        <v>173</v>
      </c>
      <c r="AU437" s="247" t="s">
        <v>81</v>
      </c>
      <c r="AV437" s="13" t="s">
        <v>81</v>
      </c>
      <c r="AW437" s="13" t="s">
        <v>33</v>
      </c>
      <c r="AX437" s="13" t="s">
        <v>72</v>
      </c>
      <c r="AY437" s="247" t="s">
        <v>127</v>
      </c>
    </row>
    <row r="438" s="15" customFormat="1">
      <c r="A438" s="15"/>
      <c r="B438" s="260"/>
      <c r="C438" s="261"/>
      <c r="D438" s="231" t="s">
        <v>173</v>
      </c>
      <c r="E438" s="262" t="s">
        <v>19</v>
      </c>
      <c r="F438" s="263" t="s">
        <v>187</v>
      </c>
      <c r="G438" s="261"/>
      <c r="H438" s="264">
        <v>223.04899999999998</v>
      </c>
      <c r="I438" s="265"/>
      <c r="J438" s="261"/>
      <c r="K438" s="261"/>
      <c r="L438" s="266"/>
      <c r="M438" s="282"/>
      <c r="N438" s="283"/>
      <c r="O438" s="283"/>
      <c r="P438" s="283"/>
      <c r="Q438" s="283"/>
      <c r="R438" s="283"/>
      <c r="S438" s="283"/>
      <c r="T438" s="284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70" t="s">
        <v>173</v>
      </c>
      <c r="AU438" s="270" t="s">
        <v>81</v>
      </c>
      <c r="AV438" s="15" t="s">
        <v>151</v>
      </c>
      <c r="AW438" s="15" t="s">
        <v>33</v>
      </c>
      <c r="AX438" s="15" t="s">
        <v>79</v>
      </c>
      <c r="AY438" s="270" t="s">
        <v>127</v>
      </c>
    </row>
    <row r="439" s="2" customFormat="1" ht="6.96" customHeight="1">
      <c r="A439" s="39"/>
      <c r="B439" s="60"/>
      <c r="C439" s="61"/>
      <c r="D439" s="61"/>
      <c r="E439" s="61"/>
      <c r="F439" s="61"/>
      <c r="G439" s="61"/>
      <c r="H439" s="61"/>
      <c r="I439" s="61"/>
      <c r="J439" s="61"/>
      <c r="K439" s="61"/>
      <c r="L439" s="45"/>
      <c r="M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</row>
  </sheetData>
  <sheetProtection sheet="1" autoFilter="0" formatColumns="0" formatRows="0" objects="1" scenarios="1" spinCount="100000" saltValue="PsBksRlBO5B4UxEdhVDI29i/LU4pwPUF2+9fGmmQNA7TXUAzncRXb9LEnbyNWmoOsJw3C9hCBZCvmVT1T4EN5w==" hashValue="PXx0C7VKWr2p8Xo2QPMOhfMkTzlAcFnQ5aLJrEa5y3Vq6BKIGvBguxIIw+LocCQuSBqWNxTwx4ydRyLIKiHL5g==" algorithmName="SHA-512" password="CC35"/>
  <autoFilter ref="C92:K43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2_01/113106111"/>
    <hyperlink ref="F100" r:id="rId2" display="https://podminky.urs.cz/item/CS_URS_2022_01/113107121"/>
    <hyperlink ref="F103" r:id="rId3" display="https://podminky.urs.cz/item/CS_URS_2022_01/113107122"/>
    <hyperlink ref="F110" r:id="rId4" display="https://podminky.urs.cz/item/CS_URS_2022_01/113107130"/>
    <hyperlink ref="F120" r:id="rId5" display="https://podminky.urs.cz/item/CS_URS_2022_01/113107143"/>
    <hyperlink ref="F131" r:id="rId6" display="https://podminky.urs.cz/item/CS_URS_2022_01/113201112"/>
    <hyperlink ref="F134" r:id="rId7" display="https://podminky.urs.cz/item/CS_URS_2022_01/113202111"/>
    <hyperlink ref="F137" r:id="rId8" display="https://podminky.urs.cz/item/CS_URS_2022_01/132254201"/>
    <hyperlink ref="F140" r:id="rId9" display="https://podminky.urs.cz/item/CS_URS_2022_01/139001101"/>
    <hyperlink ref="F142" r:id="rId10" display="https://podminky.urs.cz/item/CS_URS_2022_01/162751117"/>
    <hyperlink ref="F145" r:id="rId11" display="https://podminky.urs.cz/item/CS_URS_2022_01/162751119"/>
    <hyperlink ref="F148" r:id="rId12" display="https://podminky.urs.cz/item/CS_URS_2022_01/167151101"/>
    <hyperlink ref="F151" r:id="rId13" display="https://podminky.urs.cz/item/CS_URS_2022_01/171251201"/>
    <hyperlink ref="F154" r:id="rId14" display="https://podminky.urs.cz/item/CS_URS_2022_01/174251101"/>
    <hyperlink ref="F159" r:id="rId15" display="https://podminky.urs.cz/item/CS_URS_2022_01/181152302"/>
    <hyperlink ref="F164" r:id="rId16" display="https://podminky.urs.cz/item/CS_URS_2022_01/181351003"/>
    <hyperlink ref="F170" r:id="rId17" display="https://podminky.urs.cz/item/CS_URS_2022_01/183901112"/>
    <hyperlink ref="F174" r:id="rId18" display="https://podminky.urs.cz/item/CS_URS_2022_01/184802611"/>
    <hyperlink ref="F176" r:id="rId19" display="https://podminky.urs.cz/item/CS_URS_2022_01/184911421"/>
    <hyperlink ref="F182" r:id="rId20" display="https://podminky.urs.cz/item/CS_URS_2022_01/452386111"/>
    <hyperlink ref="F185" r:id="rId21" display="https://podminky.urs.cz/item/CS_URS_2022_01/564851111"/>
    <hyperlink ref="F190" r:id="rId22" display="https://podminky.urs.cz/item/CS_URS_2022_01/564861111"/>
    <hyperlink ref="F195" r:id="rId23" display="https://podminky.urs.cz/item/CS_URS_2022_01/566501111"/>
    <hyperlink ref="F198" r:id="rId24" display="https://podminky.urs.cz/item/CS_URS_2022_01/566901133"/>
    <hyperlink ref="F201" r:id="rId25" display="https://podminky.urs.cz/item/CS_URS_2022_01/566901161"/>
    <hyperlink ref="F206" r:id="rId26" display="https://podminky.urs.cz/item/CS_URS_2022_01/566901271"/>
    <hyperlink ref="F211" r:id="rId27" display="https://podminky.urs.cz/item/CS_URS_2022_01/572340112"/>
    <hyperlink ref="F216" r:id="rId28" display="https://podminky.urs.cz/item/CS_URS_2022_01/591211111"/>
    <hyperlink ref="F223" r:id="rId29" display="https://podminky.urs.cz/item/CS_URS_2022_01/591412111"/>
    <hyperlink ref="F231" r:id="rId30" display="https://podminky.urs.cz/item/CS_URS_2022_01/596211110"/>
    <hyperlink ref="F242" r:id="rId31" display="https://podminky.urs.cz/item/CS_URS_2022_01/596211114"/>
    <hyperlink ref="F244" r:id="rId32" display="https://podminky.urs.cz/item/CS_URS_2022_01/596212210"/>
    <hyperlink ref="F249" r:id="rId33" display="https://podminky.urs.cz/item/CS_URS_2022_01/596811220"/>
    <hyperlink ref="F256" r:id="rId34" display="https://podminky.urs.cz/item/CS_URS_2022_01/599141111"/>
    <hyperlink ref="F263" r:id="rId35" display="https://podminky.urs.cz/item/CS_URS_2022_01/871315211"/>
    <hyperlink ref="F265" r:id="rId36" display="https://podminky.urs.cz/item/CS_URS_2022_01/877315211"/>
    <hyperlink ref="F269" r:id="rId37" display="https://podminky.urs.cz/item/CS_URS_2022_01/890211811"/>
    <hyperlink ref="F272" r:id="rId38" display="https://podminky.urs.cz/item/CS_URS_2022_01/895941301"/>
    <hyperlink ref="F275" r:id="rId39" display="https://podminky.urs.cz/item/CS_URS_2022_01/895941312"/>
    <hyperlink ref="F278" r:id="rId40" display="https://podminky.urs.cz/item/CS_URS_2022_01/895941313"/>
    <hyperlink ref="F281" r:id="rId41" display="https://podminky.urs.cz/item/CS_URS_2022_01/895941322"/>
    <hyperlink ref="F284" r:id="rId42" display="https://podminky.urs.cz/item/CS_URS_2022_01/899102211"/>
    <hyperlink ref="F287" r:id="rId43" display="https://podminky.urs.cz/item/CS_URS_2022_01/899204112"/>
    <hyperlink ref="F291" r:id="rId44" display="https://podminky.urs.cz/item/CS_URS_2022_01/899721111"/>
    <hyperlink ref="F293" r:id="rId45" display="https://podminky.urs.cz/item/CS_URS_2022_01/899722114"/>
    <hyperlink ref="F296" r:id="rId46" display="https://podminky.urs.cz/item/CS_URS_2022_01/113156201"/>
    <hyperlink ref="F299" r:id="rId47" display="https://podminky.urs.cz/item/CS_URS_2022_01/113156209"/>
    <hyperlink ref="F302" r:id="rId48" display="https://podminky.urs.cz/item/CS_URS_2022_01/912211131"/>
    <hyperlink ref="F305" r:id="rId49" display="https://podminky.urs.cz/item/CS_URS_2022_01/914111111"/>
    <hyperlink ref="F314" r:id="rId50" display="https://podminky.urs.cz/item/CS_URS_2022_01/914511111"/>
    <hyperlink ref="F321" r:id="rId51" display="https://podminky.urs.cz/item/CS_URS_2022_01/915211112"/>
    <hyperlink ref="F324" r:id="rId52" display="https://podminky.urs.cz/item/CS_URS_2022_01/915211122"/>
    <hyperlink ref="F327" r:id="rId53" display="https://podminky.urs.cz/item/CS_URS_2022_01/915221112"/>
    <hyperlink ref="F330" r:id="rId54" display="https://podminky.urs.cz/item/CS_URS_2022_01/915221122"/>
    <hyperlink ref="F333" r:id="rId55" display="https://podminky.urs.cz/item/CS_URS_2022_01/915321111"/>
    <hyperlink ref="F336" r:id="rId56" display="https://podminky.urs.cz/item/CS_URS_2022_01/915321115"/>
    <hyperlink ref="F338" r:id="rId57" display="https://podminky.urs.cz/item/CS_URS_2022_01/915611111"/>
    <hyperlink ref="F347" r:id="rId58" display="https://podminky.urs.cz/item/CS_URS_2022_01/915621111"/>
    <hyperlink ref="F350" r:id="rId59" display="https://podminky.urs.cz/item/CS_URS_2022_01/916131213"/>
    <hyperlink ref="F355" r:id="rId60" display="https://podminky.urs.cz/item/CS_URS_2022_01/916241113"/>
    <hyperlink ref="F365" r:id="rId61" display="https://podminky.urs.cz/item/CS_URS_2022_01/916241213"/>
    <hyperlink ref="F370" r:id="rId62" display="https://podminky.urs.cz/item/CS_URS_2022_01/916331112"/>
    <hyperlink ref="F375" r:id="rId63" display="https://podminky.urs.cz/item/CS_URS_2022_01/919731123"/>
    <hyperlink ref="F380" r:id="rId64" display="https://podminky.urs.cz/item/CS_URS_2022_01/919735113"/>
    <hyperlink ref="F385" r:id="rId65" display="https://podminky.urs.cz/item/CS_URS_2022_01/936001002"/>
    <hyperlink ref="F388" r:id="rId66" display="https://podminky.urs.cz/item/CS_URS_2022_01/961044111"/>
    <hyperlink ref="F391" r:id="rId67" display="https://podminky.urs.cz/item/CS_URS_2022_01/966005111"/>
    <hyperlink ref="F393" r:id="rId68" display="https://podminky.urs.cz/item/CS_URS_2022_01/966006132"/>
    <hyperlink ref="F395" r:id="rId69" display="https://podminky.urs.cz/item/CS_URS_2022_01/966006211"/>
    <hyperlink ref="F397" r:id="rId70" display="https://podminky.urs.cz/item/CS_URS_2022_01/979071131"/>
    <hyperlink ref="F401" r:id="rId71" display="https://podminky.urs.cz/item/CS_URS_2022_01/997221551"/>
    <hyperlink ref="F406" r:id="rId72" display="https://podminky.urs.cz/item/CS_URS_2022_01/997221559"/>
    <hyperlink ref="F409" r:id="rId73" display="https://podminky.urs.cz/item/CS_URS_2022_01/997221561"/>
    <hyperlink ref="F420" r:id="rId74" display="https://podminky.urs.cz/item/CS_URS_2022_01/997221569"/>
    <hyperlink ref="F431" r:id="rId75" display="https://podminky.urs.cz/item/CS_URS_2022_01/997221611"/>
    <hyperlink ref="F435" r:id="rId76" display="https://podminky.urs.cz/item/CS_URS_2022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99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zakázky'!K6</f>
        <v>Křižovatka Na špici, Šluknov</v>
      </c>
      <c r="F7" s="143"/>
      <c r="G7" s="143"/>
      <c r="H7" s="143"/>
      <c r="L7" s="21"/>
    </row>
    <row r="8" s="1" customFormat="1" ht="12" customHeight="1">
      <c r="B8" s="21"/>
      <c r="D8" s="143" t="s">
        <v>100</v>
      </c>
      <c r="L8" s="21"/>
    </row>
    <row r="9" s="2" customFormat="1" ht="16.5" customHeight="1">
      <c r="A9" s="39"/>
      <c r="B9" s="45"/>
      <c r="C9" s="39"/>
      <c r="D9" s="39"/>
      <c r="E9" s="144" t="s">
        <v>790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102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156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zakázky'!AN8</f>
        <v>23. 2. 2023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zakázky'!AN13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zakázky'!E14</f>
        <v>Vyplň údaj</v>
      </c>
      <c r="F20" s="134"/>
      <c r="G20" s="134"/>
      <c r="H20" s="134"/>
      <c r="I20" s="143" t="s">
        <v>28</v>
      </c>
      <c r="J20" s="34" t="str">
        <f>'Rekapitulace zakázky'!AN14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ROUND(J95,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ROUND((SUM(BE95:BE330)),  2)</f>
        <v>0</v>
      </c>
      <c r="G35" s="39"/>
      <c r="H35" s="39"/>
      <c r="I35" s="158">
        <v>0.20999999999999999</v>
      </c>
      <c r="J35" s="157">
        <f>ROUND(((SUM(BE95:BE330))*I35),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ROUND((SUM(BF95:BF330)),  2)</f>
        <v>0</v>
      </c>
      <c r="G36" s="39"/>
      <c r="H36" s="39"/>
      <c r="I36" s="158">
        <v>0.14999999999999999</v>
      </c>
      <c r="J36" s="157">
        <f>ROUND(((SUM(BF95:BF330))*I36),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ROUND((SUM(BG95:BG330)),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ROUND((SUM(BH95:BH330)),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ROUND((SUM(BI95:BI330)),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104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Křižovatka Na špici, Šluknov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100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790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1 - Stavební úpravy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k.ú. Šluknov</v>
      </c>
      <c r="G56" s="41"/>
      <c r="H56" s="41"/>
      <c r="I56" s="33" t="s">
        <v>23</v>
      </c>
      <c r="J56" s="73" t="str">
        <f>IF(J14="","",J14)</f>
        <v>23. 2. 2023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Šluknov</v>
      </c>
      <c r="G58" s="41"/>
      <c r="H58" s="41"/>
      <c r="I58" s="33" t="s">
        <v>31</v>
      </c>
      <c r="J58" s="37" t="str">
        <f>E23</f>
        <v>ProProjekt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Martin Rousek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105</v>
      </c>
      <c r="D61" s="172"/>
      <c r="E61" s="172"/>
      <c r="F61" s="172"/>
      <c r="G61" s="172"/>
      <c r="H61" s="172"/>
      <c r="I61" s="172"/>
      <c r="J61" s="173" t="s">
        <v>106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J95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107</v>
      </c>
    </row>
    <row r="64" s="9" customFormat="1" ht="24.96" customHeight="1">
      <c r="A64" s="9"/>
      <c r="B64" s="175"/>
      <c r="C64" s="176"/>
      <c r="D64" s="177" t="s">
        <v>157</v>
      </c>
      <c r="E64" s="178"/>
      <c r="F64" s="178"/>
      <c r="G64" s="178"/>
      <c r="H64" s="178"/>
      <c r="I64" s="178"/>
      <c r="J64" s="179">
        <f>J96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158</v>
      </c>
      <c r="E65" s="183"/>
      <c r="F65" s="183"/>
      <c r="G65" s="183"/>
      <c r="H65" s="183"/>
      <c r="I65" s="183"/>
      <c r="J65" s="184">
        <f>J97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791</v>
      </c>
      <c r="E66" s="183"/>
      <c r="F66" s="183"/>
      <c r="G66" s="183"/>
      <c r="H66" s="183"/>
      <c r="I66" s="183"/>
      <c r="J66" s="184">
        <f>J219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159</v>
      </c>
      <c r="E67" s="183"/>
      <c r="F67" s="183"/>
      <c r="G67" s="183"/>
      <c r="H67" s="183"/>
      <c r="I67" s="183"/>
      <c r="J67" s="184">
        <f>J224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160</v>
      </c>
      <c r="E68" s="183"/>
      <c r="F68" s="183"/>
      <c r="G68" s="183"/>
      <c r="H68" s="183"/>
      <c r="I68" s="183"/>
      <c r="J68" s="184">
        <f>J230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162</v>
      </c>
      <c r="E69" s="183"/>
      <c r="F69" s="183"/>
      <c r="G69" s="183"/>
      <c r="H69" s="183"/>
      <c r="I69" s="183"/>
      <c r="J69" s="184">
        <f>J265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163</v>
      </c>
      <c r="E70" s="183"/>
      <c r="F70" s="183"/>
      <c r="G70" s="183"/>
      <c r="H70" s="183"/>
      <c r="I70" s="183"/>
      <c r="J70" s="184">
        <f>J300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164</v>
      </c>
      <c r="E71" s="183"/>
      <c r="F71" s="183"/>
      <c r="G71" s="183"/>
      <c r="H71" s="183"/>
      <c r="I71" s="183"/>
      <c r="J71" s="184">
        <f>J319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5"/>
      <c r="C72" s="176"/>
      <c r="D72" s="177" t="s">
        <v>792</v>
      </c>
      <c r="E72" s="178"/>
      <c r="F72" s="178"/>
      <c r="G72" s="178"/>
      <c r="H72" s="178"/>
      <c r="I72" s="178"/>
      <c r="J72" s="179">
        <f>J322</f>
        <v>0</v>
      </c>
      <c r="K72" s="176"/>
      <c r="L72" s="180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1"/>
      <c r="C73" s="126"/>
      <c r="D73" s="182" t="s">
        <v>793</v>
      </c>
      <c r="E73" s="183"/>
      <c r="F73" s="183"/>
      <c r="G73" s="183"/>
      <c r="H73" s="183"/>
      <c r="I73" s="183"/>
      <c r="J73" s="184">
        <f>J323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9" s="2" customFormat="1" ht="6.96" customHeight="1">
      <c r="A79" s="39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4.96" customHeight="1">
      <c r="A80" s="39"/>
      <c r="B80" s="40"/>
      <c r="C80" s="24" t="s">
        <v>111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16</v>
      </c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170" t="str">
        <f>E7</f>
        <v>Křižovatka Na špici, Šluknov</v>
      </c>
      <c r="F83" s="33"/>
      <c r="G83" s="33"/>
      <c r="H83" s="33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" customFormat="1" ht="12" customHeight="1">
      <c r="B84" s="22"/>
      <c r="C84" s="33" t="s">
        <v>100</v>
      </c>
      <c r="D84" s="23"/>
      <c r="E84" s="23"/>
      <c r="F84" s="23"/>
      <c r="G84" s="23"/>
      <c r="H84" s="23"/>
      <c r="I84" s="23"/>
      <c r="J84" s="23"/>
      <c r="K84" s="23"/>
      <c r="L84" s="21"/>
    </row>
    <row r="85" s="2" customFormat="1" ht="16.5" customHeight="1">
      <c r="A85" s="39"/>
      <c r="B85" s="40"/>
      <c r="C85" s="41"/>
      <c r="D85" s="41"/>
      <c r="E85" s="170" t="s">
        <v>790</v>
      </c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102</v>
      </c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0" t="str">
        <f>E11</f>
        <v>SO 1 - Stavební úpravy</v>
      </c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F14</f>
        <v>k.ú. Šluknov</v>
      </c>
      <c r="G89" s="41"/>
      <c r="H89" s="41"/>
      <c r="I89" s="33" t="s">
        <v>23</v>
      </c>
      <c r="J89" s="73" t="str">
        <f>IF(J14="","",J14)</f>
        <v>23. 2. 2023</v>
      </c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25</v>
      </c>
      <c r="D91" s="41"/>
      <c r="E91" s="41"/>
      <c r="F91" s="28" t="str">
        <f>E17</f>
        <v>Město Šluknov</v>
      </c>
      <c r="G91" s="41"/>
      <c r="H91" s="41"/>
      <c r="I91" s="33" t="s">
        <v>31</v>
      </c>
      <c r="J91" s="37" t="str">
        <f>E23</f>
        <v>ProProjekt s.r.o.</v>
      </c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IF(E20="","",E20)</f>
        <v>Vyplň údaj</v>
      </c>
      <c r="G92" s="41"/>
      <c r="H92" s="41"/>
      <c r="I92" s="33" t="s">
        <v>34</v>
      </c>
      <c r="J92" s="37" t="str">
        <f>E26</f>
        <v>Martin Rousek</v>
      </c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11" customFormat="1" ht="29.28" customHeight="1">
      <c r="A94" s="186"/>
      <c r="B94" s="187"/>
      <c r="C94" s="188" t="s">
        <v>112</v>
      </c>
      <c r="D94" s="189" t="s">
        <v>57</v>
      </c>
      <c r="E94" s="189" t="s">
        <v>53</v>
      </c>
      <c r="F94" s="189" t="s">
        <v>54</v>
      </c>
      <c r="G94" s="189" t="s">
        <v>113</v>
      </c>
      <c r="H94" s="189" t="s">
        <v>114</v>
      </c>
      <c r="I94" s="189" t="s">
        <v>115</v>
      </c>
      <c r="J94" s="189" t="s">
        <v>106</v>
      </c>
      <c r="K94" s="190" t="s">
        <v>116</v>
      </c>
      <c r="L94" s="191"/>
      <c r="M94" s="93" t="s">
        <v>19</v>
      </c>
      <c r="N94" s="94" t="s">
        <v>42</v>
      </c>
      <c r="O94" s="94" t="s">
        <v>117</v>
      </c>
      <c r="P94" s="94" t="s">
        <v>118</v>
      </c>
      <c r="Q94" s="94" t="s">
        <v>119</v>
      </c>
      <c r="R94" s="94" t="s">
        <v>120</v>
      </c>
      <c r="S94" s="94" t="s">
        <v>121</v>
      </c>
      <c r="T94" s="95" t="s">
        <v>122</v>
      </c>
      <c r="U94" s="186"/>
      <c r="V94" s="186"/>
      <c r="W94" s="186"/>
      <c r="X94" s="186"/>
      <c r="Y94" s="186"/>
      <c r="Z94" s="186"/>
      <c r="AA94" s="186"/>
      <c r="AB94" s="186"/>
      <c r="AC94" s="186"/>
      <c r="AD94" s="186"/>
      <c r="AE94" s="186"/>
    </row>
    <row r="95" s="2" customFormat="1" ht="22.8" customHeight="1">
      <c r="A95" s="39"/>
      <c r="B95" s="40"/>
      <c r="C95" s="100" t="s">
        <v>123</v>
      </c>
      <c r="D95" s="41"/>
      <c r="E95" s="41"/>
      <c r="F95" s="41"/>
      <c r="G95" s="41"/>
      <c r="H95" s="41"/>
      <c r="I95" s="41"/>
      <c r="J95" s="192">
        <f>BK95</f>
        <v>0</v>
      </c>
      <c r="K95" s="41"/>
      <c r="L95" s="45"/>
      <c r="M95" s="96"/>
      <c r="N95" s="193"/>
      <c r="O95" s="97"/>
      <c r="P95" s="194">
        <f>P96+P322</f>
        <v>0</v>
      </c>
      <c r="Q95" s="97"/>
      <c r="R95" s="194">
        <f>R96+R322</f>
        <v>74.07415383</v>
      </c>
      <c r="S95" s="97"/>
      <c r="T95" s="195">
        <f>T96+T322</f>
        <v>31.124680000000001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71</v>
      </c>
      <c r="AU95" s="18" t="s">
        <v>107</v>
      </c>
      <c r="BK95" s="196">
        <f>BK96+BK322</f>
        <v>0</v>
      </c>
    </row>
    <row r="96" s="12" customFormat="1" ht="25.92" customHeight="1">
      <c r="A96" s="12"/>
      <c r="B96" s="197"/>
      <c r="C96" s="198"/>
      <c r="D96" s="199" t="s">
        <v>71</v>
      </c>
      <c r="E96" s="200" t="s">
        <v>165</v>
      </c>
      <c r="F96" s="200" t="s">
        <v>166</v>
      </c>
      <c r="G96" s="198"/>
      <c r="H96" s="198"/>
      <c r="I96" s="201"/>
      <c r="J96" s="202">
        <f>BK96</f>
        <v>0</v>
      </c>
      <c r="K96" s="198"/>
      <c r="L96" s="203"/>
      <c r="M96" s="204"/>
      <c r="N96" s="205"/>
      <c r="O96" s="205"/>
      <c r="P96" s="206">
        <f>P97+P219+P224+P230+P265+P300+P319</f>
        <v>0</v>
      </c>
      <c r="Q96" s="205"/>
      <c r="R96" s="206">
        <f>R97+R219+R224+R230+R265+R300+R319</f>
        <v>74.07415383</v>
      </c>
      <c r="S96" s="205"/>
      <c r="T96" s="207">
        <f>T97+T219+T224+T230+T265+T300+T319</f>
        <v>31.123150000000003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8" t="s">
        <v>79</v>
      </c>
      <c r="AT96" s="209" t="s">
        <v>71</v>
      </c>
      <c r="AU96" s="209" t="s">
        <v>72</v>
      </c>
      <c r="AY96" s="208" t="s">
        <v>127</v>
      </c>
      <c r="BK96" s="210">
        <f>BK97+BK219+BK224+BK230+BK265+BK300+BK319</f>
        <v>0</v>
      </c>
    </row>
    <row r="97" s="12" customFormat="1" ht="22.8" customHeight="1">
      <c r="A97" s="12"/>
      <c r="B97" s="197"/>
      <c r="C97" s="198"/>
      <c r="D97" s="199" t="s">
        <v>71</v>
      </c>
      <c r="E97" s="211" t="s">
        <v>79</v>
      </c>
      <c r="F97" s="211" t="s">
        <v>167</v>
      </c>
      <c r="G97" s="198"/>
      <c r="H97" s="198"/>
      <c r="I97" s="201"/>
      <c r="J97" s="212">
        <f>BK97</f>
        <v>0</v>
      </c>
      <c r="K97" s="198"/>
      <c r="L97" s="203"/>
      <c r="M97" s="204"/>
      <c r="N97" s="205"/>
      <c r="O97" s="205"/>
      <c r="P97" s="206">
        <f>SUM(P98:P218)</f>
        <v>0</v>
      </c>
      <c r="Q97" s="205"/>
      <c r="R97" s="206">
        <f>SUM(R98:R218)</f>
        <v>47.722395330000005</v>
      </c>
      <c r="S97" s="205"/>
      <c r="T97" s="207">
        <f>SUM(T98:T218)</f>
        <v>22.117150000000002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8" t="s">
        <v>79</v>
      </c>
      <c r="AT97" s="209" t="s">
        <v>71</v>
      </c>
      <c r="AU97" s="209" t="s">
        <v>79</v>
      </c>
      <c r="AY97" s="208" t="s">
        <v>127</v>
      </c>
      <c r="BK97" s="210">
        <f>SUM(BK98:BK218)</f>
        <v>0</v>
      </c>
    </row>
    <row r="98" s="2" customFormat="1" ht="21.75" customHeight="1">
      <c r="A98" s="39"/>
      <c r="B98" s="40"/>
      <c r="C98" s="213" t="s">
        <v>79</v>
      </c>
      <c r="D98" s="285" t="s">
        <v>130</v>
      </c>
      <c r="E98" s="214" t="s">
        <v>794</v>
      </c>
      <c r="F98" s="215" t="s">
        <v>795</v>
      </c>
      <c r="G98" s="216" t="s">
        <v>280</v>
      </c>
      <c r="H98" s="217">
        <v>1</v>
      </c>
      <c r="I98" s="218"/>
      <c r="J98" s="219">
        <f>ROUND(I98*H98,2)</f>
        <v>0</v>
      </c>
      <c r="K98" s="215" t="s">
        <v>134</v>
      </c>
      <c r="L98" s="45"/>
      <c r="M98" s="220" t="s">
        <v>19</v>
      </c>
      <c r="N98" s="221" t="s">
        <v>43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151</v>
      </c>
      <c r="AT98" s="224" t="s">
        <v>130</v>
      </c>
      <c r="AU98" s="224" t="s">
        <v>81</v>
      </c>
      <c r="AY98" s="18" t="s">
        <v>127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79</v>
      </c>
      <c r="BK98" s="225">
        <f>ROUND(I98*H98,2)</f>
        <v>0</v>
      </c>
      <c r="BL98" s="18" t="s">
        <v>151</v>
      </c>
      <c r="BM98" s="224" t="s">
        <v>796</v>
      </c>
    </row>
    <row r="99" s="2" customFormat="1">
      <c r="A99" s="39"/>
      <c r="B99" s="40"/>
      <c r="C99" s="41"/>
      <c r="D99" s="226" t="s">
        <v>137</v>
      </c>
      <c r="E99" s="41"/>
      <c r="F99" s="227" t="s">
        <v>797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137</v>
      </c>
      <c r="AU99" s="18" t="s">
        <v>81</v>
      </c>
    </row>
    <row r="100" s="2" customFormat="1" ht="21.75" customHeight="1">
      <c r="A100" s="39"/>
      <c r="B100" s="40"/>
      <c r="C100" s="213" t="s">
        <v>81</v>
      </c>
      <c r="D100" s="285" t="s">
        <v>130</v>
      </c>
      <c r="E100" s="214" t="s">
        <v>798</v>
      </c>
      <c r="F100" s="215" t="s">
        <v>799</v>
      </c>
      <c r="G100" s="216" t="s">
        <v>280</v>
      </c>
      <c r="H100" s="217">
        <v>1</v>
      </c>
      <c r="I100" s="218"/>
      <c r="J100" s="219">
        <f>ROUND(I100*H100,2)</f>
        <v>0</v>
      </c>
      <c r="K100" s="215" t="s">
        <v>134</v>
      </c>
      <c r="L100" s="45"/>
      <c r="M100" s="220" t="s">
        <v>19</v>
      </c>
      <c r="N100" s="221" t="s">
        <v>43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151</v>
      </c>
      <c r="AT100" s="224" t="s">
        <v>130</v>
      </c>
      <c r="AU100" s="224" t="s">
        <v>81</v>
      </c>
      <c r="AY100" s="18" t="s">
        <v>127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79</v>
      </c>
      <c r="BK100" s="225">
        <f>ROUND(I100*H100,2)</f>
        <v>0</v>
      </c>
      <c r="BL100" s="18" t="s">
        <v>151</v>
      </c>
      <c r="BM100" s="224" t="s">
        <v>800</v>
      </c>
    </row>
    <row r="101" s="2" customFormat="1">
      <c r="A101" s="39"/>
      <c r="B101" s="40"/>
      <c r="C101" s="41"/>
      <c r="D101" s="226" t="s">
        <v>137</v>
      </c>
      <c r="E101" s="41"/>
      <c r="F101" s="227" t="s">
        <v>801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137</v>
      </c>
      <c r="AU101" s="18" t="s">
        <v>81</v>
      </c>
    </row>
    <row r="102" s="2" customFormat="1" ht="37.8" customHeight="1">
      <c r="A102" s="39"/>
      <c r="B102" s="40"/>
      <c r="C102" s="213" t="s">
        <v>143</v>
      </c>
      <c r="D102" s="285" t="s">
        <v>130</v>
      </c>
      <c r="E102" s="214" t="s">
        <v>802</v>
      </c>
      <c r="F102" s="215" t="s">
        <v>803</v>
      </c>
      <c r="G102" s="216" t="s">
        <v>170</v>
      </c>
      <c r="H102" s="217">
        <v>14.875</v>
      </c>
      <c r="I102" s="218"/>
      <c r="J102" s="219">
        <f>ROUND(I102*H102,2)</f>
        <v>0</v>
      </c>
      <c r="K102" s="215" t="s">
        <v>134</v>
      </c>
      <c r="L102" s="45"/>
      <c r="M102" s="220" t="s">
        <v>19</v>
      </c>
      <c r="N102" s="221" t="s">
        <v>43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0.26000000000000001</v>
      </c>
      <c r="T102" s="223">
        <f>S102*H102</f>
        <v>3.8675000000000002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151</v>
      </c>
      <c r="AT102" s="224" t="s">
        <v>130</v>
      </c>
      <c r="AU102" s="224" t="s">
        <v>81</v>
      </c>
      <c r="AY102" s="18" t="s">
        <v>127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79</v>
      </c>
      <c r="BK102" s="225">
        <f>ROUND(I102*H102,2)</f>
        <v>0</v>
      </c>
      <c r="BL102" s="18" t="s">
        <v>151</v>
      </c>
      <c r="BM102" s="224" t="s">
        <v>804</v>
      </c>
    </row>
    <row r="103" s="2" customFormat="1">
      <c r="A103" s="39"/>
      <c r="B103" s="40"/>
      <c r="C103" s="41"/>
      <c r="D103" s="226" t="s">
        <v>137</v>
      </c>
      <c r="E103" s="41"/>
      <c r="F103" s="227" t="s">
        <v>805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137</v>
      </c>
      <c r="AU103" s="18" t="s">
        <v>81</v>
      </c>
    </row>
    <row r="104" s="13" customFormat="1">
      <c r="A104" s="13"/>
      <c r="B104" s="237"/>
      <c r="C104" s="238"/>
      <c r="D104" s="231" t="s">
        <v>173</v>
      </c>
      <c r="E104" s="239" t="s">
        <v>19</v>
      </c>
      <c r="F104" s="240" t="s">
        <v>806</v>
      </c>
      <c r="G104" s="238"/>
      <c r="H104" s="241">
        <v>14.875</v>
      </c>
      <c r="I104" s="242"/>
      <c r="J104" s="238"/>
      <c r="K104" s="238"/>
      <c r="L104" s="243"/>
      <c r="M104" s="244"/>
      <c r="N104" s="245"/>
      <c r="O104" s="245"/>
      <c r="P104" s="245"/>
      <c r="Q104" s="245"/>
      <c r="R104" s="245"/>
      <c r="S104" s="245"/>
      <c r="T104" s="24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7" t="s">
        <v>173</v>
      </c>
      <c r="AU104" s="247" t="s">
        <v>81</v>
      </c>
      <c r="AV104" s="13" t="s">
        <v>81</v>
      </c>
      <c r="AW104" s="13" t="s">
        <v>33</v>
      </c>
      <c r="AX104" s="13" t="s">
        <v>79</v>
      </c>
      <c r="AY104" s="247" t="s">
        <v>127</v>
      </c>
    </row>
    <row r="105" s="2" customFormat="1" ht="33" customHeight="1">
      <c r="A105" s="39"/>
      <c r="B105" s="40"/>
      <c r="C105" s="213" t="s">
        <v>151</v>
      </c>
      <c r="D105" s="248" t="s">
        <v>130</v>
      </c>
      <c r="E105" s="214" t="s">
        <v>179</v>
      </c>
      <c r="F105" s="215" t="s">
        <v>180</v>
      </c>
      <c r="G105" s="216" t="s">
        <v>170</v>
      </c>
      <c r="H105" s="217">
        <v>27.875</v>
      </c>
      <c r="I105" s="218"/>
      <c r="J105" s="219">
        <f>ROUND(I105*H105,2)</f>
        <v>0</v>
      </c>
      <c r="K105" s="215" t="s">
        <v>134</v>
      </c>
      <c r="L105" s="45"/>
      <c r="M105" s="220" t="s">
        <v>19</v>
      </c>
      <c r="N105" s="221" t="s">
        <v>43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0.28999999999999998</v>
      </c>
      <c r="T105" s="223">
        <f>S105*H105</f>
        <v>8.0837500000000002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151</v>
      </c>
      <c r="AT105" s="224" t="s">
        <v>130</v>
      </c>
      <c r="AU105" s="224" t="s">
        <v>81</v>
      </c>
      <c r="AY105" s="18" t="s">
        <v>127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79</v>
      </c>
      <c r="BK105" s="225">
        <f>ROUND(I105*H105,2)</f>
        <v>0</v>
      </c>
      <c r="BL105" s="18" t="s">
        <v>151</v>
      </c>
      <c r="BM105" s="224" t="s">
        <v>807</v>
      </c>
    </row>
    <row r="106" s="2" customFormat="1">
      <c r="A106" s="39"/>
      <c r="B106" s="40"/>
      <c r="C106" s="41"/>
      <c r="D106" s="226" t="s">
        <v>137</v>
      </c>
      <c r="E106" s="41"/>
      <c r="F106" s="227" t="s">
        <v>182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137</v>
      </c>
      <c r="AU106" s="18" t="s">
        <v>81</v>
      </c>
    </row>
    <row r="107" s="13" customFormat="1">
      <c r="A107" s="13"/>
      <c r="B107" s="237"/>
      <c r="C107" s="238"/>
      <c r="D107" s="231" t="s">
        <v>173</v>
      </c>
      <c r="E107" s="239" t="s">
        <v>19</v>
      </c>
      <c r="F107" s="240" t="s">
        <v>806</v>
      </c>
      <c r="G107" s="238"/>
      <c r="H107" s="241">
        <v>14.875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7" t="s">
        <v>173</v>
      </c>
      <c r="AU107" s="247" t="s">
        <v>81</v>
      </c>
      <c r="AV107" s="13" t="s">
        <v>81</v>
      </c>
      <c r="AW107" s="13" t="s">
        <v>33</v>
      </c>
      <c r="AX107" s="13" t="s">
        <v>72</v>
      </c>
      <c r="AY107" s="247" t="s">
        <v>127</v>
      </c>
    </row>
    <row r="108" s="13" customFormat="1">
      <c r="A108" s="13"/>
      <c r="B108" s="237"/>
      <c r="C108" s="238"/>
      <c r="D108" s="231" t="s">
        <v>173</v>
      </c>
      <c r="E108" s="239" t="s">
        <v>19</v>
      </c>
      <c r="F108" s="240" t="s">
        <v>808</v>
      </c>
      <c r="G108" s="238"/>
      <c r="H108" s="241">
        <v>13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7" t="s">
        <v>173</v>
      </c>
      <c r="AU108" s="247" t="s">
        <v>81</v>
      </c>
      <c r="AV108" s="13" t="s">
        <v>81</v>
      </c>
      <c r="AW108" s="13" t="s">
        <v>33</v>
      </c>
      <c r="AX108" s="13" t="s">
        <v>72</v>
      </c>
      <c r="AY108" s="247" t="s">
        <v>127</v>
      </c>
    </row>
    <row r="109" s="15" customFormat="1">
      <c r="A109" s="15"/>
      <c r="B109" s="260"/>
      <c r="C109" s="261"/>
      <c r="D109" s="231" t="s">
        <v>173</v>
      </c>
      <c r="E109" s="262" t="s">
        <v>19</v>
      </c>
      <c r="F109" s="263" t="s">
        <v>187</v>
      </c>
      <c r="G109" s="261"/>
      <c r="H109" s="264">
        <v>27.875</v>
      </c>
      <c r="I109" s="265"/>
      <c r="J109" s="261"/>
      <c r="K109" s="261"/>
      <c r="L109" s="266"/>
      <c r="M109" s="267"/>
      <c r="N109" s="268"/>
      <c r="O109" s="268"/>
      <c r="P109" s="268"/>
      <c r="Q109" s="268"/>
      <c r="R109" s="268"/>
      <c r="S109" s="268"/>
      <c r="T109" s="269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70" t="s">
        <v>173</v>
      </c>
      <c r="AU109" s="270" t="s">
        <v>81</v>
      </c>
      <c r="AV109" s="15" t="s">
        <v>151</v>
      </c>
      <c r="AW109" s="15" t="s">
        <v>33</v>
      </c>
      <c r="AX109" s="15" t="s">
        <v>79</v>
      </c>
      <c r="AY109" s="270" t="s">
        <v>127</v>
      </c>
    </row>
    <row r="110" s="2" customFormat="1" ht="24.15" customHeight="1">
      <c r="A110" s="39"/>
      <c r="B110" s="40"/>
      <c r="C110" s="213" t="s">
        <v>126</v>
      </c>
      <c r="D110" s="248" t="s">
        <v>130</v>
      </c>
      <c r="E110" s="214" t="s">
        <v>188</v>
      </c>
      <c r="F110" s="215" t="s">
        <v>189</v>
      </c>
      <c r="G110" s="216" t="s">
        <v>170</v>
      </c>
      <c r="H110" s="217">
        <v>15.15</v>
      </c>
      <c r="I110" s="218"/>
      <c r="J110" s="219">
        <f>ROUND(I110*H110,2)</f>
        <v>0</v>
      </c>
      <c r="K110" s="215" t="s">
        <v>134</v>
      </c>
      <c r="L110" s="45"/>
      <c r="M110" s="220" t="s">
        <v>19</v>
      </c>
      <c r="N110" s="221" t="s">
        <v>43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0.23999999999999999</v>
      </c>
      <c r="T110" s="223">
        <f>S110*H110</f>
        <v>3.6360000000000001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151</v>
      </c>
      <c r="AT110" s="224" t="s">
        <v>130</v>
      </c>
      <c r="AU110" s="224" t="s">
        <v>81</v>
      </c>
      <c r="AY110" s="18" t="s">
        <v>127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79</v>
      </c>
      <c r="BK110" s="225">
        <f>ROUND(I110*H110,2)</f>
        <v>0</v>
      </c>
      <c r="BL110" s="18" t="s">
        <v>151</v>
      </c>
      <c r="BM110" s="224" t="s">
        <v>809</v>
      </c>
    </row>
    <row r="111" s="2" customFormat="1">
      <c r="A111" s="39"/>
      <c r="B111" s="40"/>
      <c r="C111" s="41"/>
      <c r="D111" s="226" t="s">
        <v>137</v>
      </c>
      <c r="E111" s="41"/>
      <c r="F111" s="227" t="s">
        <v>191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137</v>
      </c>
      <c r="AU111" s="18" t="s">
        <v>81</v>
      </c>
    </row>
    <row r="112" s="13" customFormat="1">
      <c r="A112" s="13"/>
      <c r="B112" s="237"/>
      <c r="C112" s="238"/>
      <c r="D112" s="231" t="s">
        <v>173</v>
      </c>
      <c r="E112" s="239" t="s">
        <v>19</v>
      </c>
      <c r="F112" s="240" t="s">
        <v>808</v>
      </c>
      <c r="G112" s="238"/>
      <c r="H112" s="241">
        <v>13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7" t="s">
        <v>173</v>
      </c>
      <c r="AU112" s="247" t="s">
        <v>81</v>
      </c>
      <c r="AV112" s="13" t="s">
        <v>81</v>
      </c>
      <c r="AW112" s="13" t="s">
        <v>33</v>
      </c>
      <c r="AX112" s="13" t="s">
        <v>72</v>
      </c>
      <c r="AY112" s="247" t="s">
        <v>127</v>
      </c>
    </row>
    <row r="113" s="13" customFormat="1">
      <c r="A113" s="13"/>
      <c r="B113" s="237"/>
      <c r="C113" s="238"/>
      <c r="D113" s="231" t="s">
        <v>173</v>
      </c>
      <c r="E113" s="239" t="s">
        <v>19</v>
      </c>
      <c r="F113" s="240" t="s">
        <v>810</v>
      </c>
      <c r="G113" s="238"/>
      <c r="H113" s="241">
        <v>2.1499999999999999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7" t="s">
        <v>173</v>
      </c>
      <c r="AU113" s="247" t="s">
        <v>81</v>
      </c>
      <c r="AV113" s="13" t="s">
        <v>81</v>
      </c>
      <c r="AW113" s="13" t="s">
        <v>33</v>
      </c>
      <c r="AX113" s="13" t="s">
        <v>72</v>
      </c>
      <c r="AY113" s="247" t="s">
        <v>127</v>
      </c>
    </row>
    <row r="114" s="15" customFormat="1">
      <c r="A114" s="15"/>
      <c r="B114" s="260"/>
      <c r="C114" s="261"/>
      <c r="D114" s="231" t="s">
        <v>173</v>
      </c>
      <c r="E114" s="262" t="s">
        <v>19</v>
      </c>
      <c r="F114" s="263" t="s">
        <v>187</v>
      </c>
      <c r="G114" s="261"/>
      <c r="H114" s="264">
        <v>15.15</v>
      </c>
      <c r="I114" s="265"/>
      <c r="J114" s="261"/>
      <c r="K114" s="261"/>
      <c r="L114" s="266"/>
      <c r="M114" s="267"/>
      <c r="N114" s="268"/>
      <c r="O114" s="268"/>
      <c r="P114" s="268"/>
      <c r="Q114" s="268"/>
      <c r="R114" s="268"/>
      <c r="S114" s="268"/>
      <c r="T114" s="269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70" t="s">
        <v>173</v>
      </c>
      <c r="AU114" s="270" t="s">
        <v>81</v>
      </c>
      <c r="AV114" s="15" t="s">
        <v>151</v>
      </c>
      <c r="AW114" s="15" t="s">
        <v>33</v>
      </c>
      <c r="AX114" s="15" t="s">
        <v>79</v>
      </c>
      <c r="AY114" s="270" t="s">
        <v>127</v>
      </c>
    </row>
    <row r="115" s="2" customFormat="1" ht="24.15" customHeight="1">
      <c r="A115" s="39"/>
      <c r="B115" s="40"/>
      <c r="C115" s="213" t="s">
        <v>199</v>
      </c>
      <c r="D115" s="248" t="s">
        <v>130</v>
      </c>
      <c r="E115" s="214" t="s">
        <v>194</v>
      </c>
      <c r="F115" s="215" t="s">
        <v>195</v>
      </c>
      <c r="G115" s="216" t="s">
        <v>170</v>
      </c>
      <c r="H115" s="217">
        <v>15.15</v>
      </c>
      <c r="I115" s="218"/>
      <c r="J115" s="219">
        <f>ROUND(I115*H115,2)</f>
        <v>0</v>
      </c>
      <c r="K115" s="215" t="s">
        <v>134</v>
      </c>
      <c r="L115" s="45"/>
      <c r="M115" s="220" t="s">
        <v>19</v>
      </c>
      <c r="N115" s="221" t="s">
        <v>43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0.316</v>
      </c>
      <c r="T115" s="223">
        <f>S115*H115</f>
        <v>4.7873999999999999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151</v>
      </c>
      <c r="AT115" s="224" t="s">
        <v>130</v>
      </c>
      <c r="AU115" s="224" t="s">
        <v>81</v>
      </c>
      <c r="AY115" s="18" t="s">
        <v>127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79</v>
      </c>
      <c r="BK115" s="225">
        <f>ROUND(I115*H115,2)</f>
        <v>0</v>
      </c>
      <c r="BL115" s="18" t="s">
        <v>151</v>
      </c>
      <c r="BM115" s="224" t="s">
        <v>811</v>
      </c>
    </row>
    <row r="116" s="2" customFormat="1">
      <c r="A116" s="39"/>
      <c r="B116" s="40"/>
      <c r="C116" s="41"/>
      <c r="D116" s="226" t="s">
        <v>137</v>
      </c>
      <c r="E116" s="41"/>
      <c r="F116" s="227" t="s">
        <v>197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137</v>
      </c>
      <c r="AU116" s="18" t="s">
        <v>81</v>
      </c>
    </row>
    <row r="117" s="13" customFormat="1">
      <c r="A117" s="13"/>
      <c r="B117" s="237"/>
      <c r="C117" s="238"/>
      <c r="D117" s="231" t="s">
        <v>173</v>
      </c>
      <c r="E117" s="239" t="s">
        <v>19</v>
      </c>
      <c r="F117" s="240" t="s">
        <v>808</v>
      </c>
      <c r="G117" s="238"/>
      <c r="H117" s="241">
        <v>13</v>
      </c>
      <c r="I117" s="242"/>
      <c r="J117" s="238"/>
      <c r="K117" s="238"/>
      <c r="L117" s="243"/>
      <c r="M117" s="244"/>
      <c r="N117" s="245"/>
      <c r="O117" s="245"/>
      <c r="P117" s="245"/>
      <c r="Q117" s="245"/>
      <c r="R117" s="245"/>
      <c r="S117" s="245"/>
      <c r="T117" s="24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7" t="s">
        <v>173</v>
      </c>
      <c r="AU117" s="247" t="s">
        <v>81</v>
      </c>
      <c r="AV117" s="13" t="s">
        <v>81</v>
      </c>
      <c r="AW117" s="13" t="s">
        <v>33</v>
      </c>
      <c r="AX117" s="13" t="s">
        <v>72</v>
      </c>
      <c r="AY117" s="247" t="s">
        <v>127</v>
      </c>
    </row>
    <row r="118" s="13" customFormat="1">
      <c r="A118" s="13"/>
      <c r="B118" s="237"/>
      <c r="C118" s="238"/>
      <c r="D118" s="231" t="s">
        <v>173</v>
      </c>
      <c r="E118" s="239" t="s">
        <v>19</v>
      </c>
      <c r="F118" s="240" t="s">
        <v>810</v>
      </c>
      <c r="G118" s="238"/>
      <c r="H118" s="241">
        <v>2.1499999999999999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7" t="s">
        <v>173</v>
      </c>
      <c r="AU118" s="247" t="s">
        <v>81</v>
      </c>
      <c r="AV118" s="13" t="s">
        <v>81</v>
      </c>
      <c r="AW118" s="13" t="s">
        <v>33</v>
      </c>
      <c r="AX118" s="13" t="s">
        <v>72</v>
      </c>
      <c r="AY118" s="247" t="s">
        <v>127</v>
      </c>
    </row>
    <row r="119" s="15" customFormat="1">
      <c r="A119" s="15"/>
      <c r="B119" s="260"/>
      <c r="C119" s="261"/>
      <c r="D119" s="231" t="s">
        <v>173</v>
      </c>
      <c r="E119" s="262" t="s">
        <v>19</v>
      </c>
      <c r="F119" s="263" t="s">
        <v>187</v>
      </c>
      <c r="G119" s="261"/>
      <c r="H119" s="264">
        <v>15.15</v>
      </c>
      <c r="I119" s="265"/>
      <c r="J119" s="261"/>
      <c r="K119" s="261"/>
      <c r="L119" s="266"/>
      <c r="M119" s="267"/>
      <c r="N119" s="268"/>
      <c r="O119" s="268"/>
      <c r="P119" s="268"/>
      <c r="Q119" s="268"/>
      <c r="R119" s="268"/>
      <c r="S119" s="268"/>
      <c r="T119" s="269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70" t="s">
        <v>173</v>
      </c>
      <c r="AU119" s="270" t="s">
        <v>81</v>
      </c>
      <c r="AV119" s="15" t="s">
        <v>151</v>
      </c>
      <c r="AW119" s="15" t="s">
        <v>33</v>
      </c>
      <c r="AX119" s="15" t="s">
        <v>79</v>
      </c>
      <c r="AY119" s="270" t="s">
        <v>127</v>
      </c>
    </row>
    <row r="120" s="2" customFormat="1" ht="24.15" customHeight="1">
      <c r="A120" s="39"/>
      <c r="B120" s="40"/>
      <c r="C120" s="213" t="s">
        <v>206</v>
      </c>
      <c r="D120" s="248" t="s">
        <v>130</v>
      </c>
      <c r="E120" s="214" t="s">
        <v>207</v>
      </c>
      <c r="F120" s="215" t="s">
        <v>208</v>
      </c>
      <c r="G120" s="216" t="s">
        <v>202</v>
      </c>
      <c r="H120" s="217">
        <v>8.5</v>
      </c>
      <c r="I120" s="218"/>
      <c r="J120" s="219">
        <f>ROUND(I120*H120,2)</f>
        <v>0</v>
      </c>
      <c r="K120" s="215" t="s">
        <v>134</v>
      </c>
      <c r="L120" s="45"/>
      <c r="M120" s="220" t="s">
        <v>19</v>
      </c>
      <c r="N120" s="221" t="s">
        <v>43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0.20499999999999999</v>
      </c>
      <c r="T120" s="223">
        <f>S120*H120</f>
        <v>1.7424999999999999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151</v>
      </c>
      <c r="AT120" s="224" t="s">
        <v>130</v>
      </c>
      <c r="AU120" s="224" t="s">
        <v>81</v>
      </c>
      <c r="AY120" s="18" t="s">
        <v>127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79</v>
      </c>
      <c r="BK120" s="225">
        <f>ROUND(I120*H120,2)</f>
        <v>0</v>
      </c>
      <c r="BL120" s="18" t="s">
        <v>151</v>
      </c>
      <c r="BM120" s="224" t="s">
        <v>812</v>
      </c>
    </row>
    <row r="121" s="2" customFormat="1">
      <c r="A121" s="39"/>
      <c r="B121" s="40"/>
      <c r="C121" s="41"/>
      <c r="D121" s="226" t="s">
        <v>137</v>
      </c>
      <c r="E121" s="41"/>
      <c r="F121" s="227" t="s">
        <v>210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137</v>
      </c>
      <c r="AU121" s="18" t="s">
        <v>81</v>
      </c>
    </row>
    <row r="122" s="13" customFormat="1">
      <c r="A122" s="13"/>
      <c r="B122" s="237"/>
      <c r="C122" s="238"/>
      <c r="D122" s="231" t="s">
        <v>173</v>
      </c>
      <c r="E122" s="239" t="s">
        <v>19</v>
      </c>
      <c r="F122" s="240" t="s">
        <v>813</v>
      </c>
      <c r="G122" s="238"/>
      <c r="H122" s="241">
        <v>8.5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7" t="s">
        <v>173</v>
      </c>
      <c r="AU122" s="247" t="s">
        <v>81</v>
      </c>
      <c r="AV122" s="13" t="s">
        <v>81</v>
      </c>
      <c r="AW122" s="13" t="s">
        <v>33</v>
      </c>
      <c r="AX122" s="13" t="s">
        <v>79</v>
      </c>
      <c r="AY122" s="247" t="s">
        <v>127</v>
      </c>
    </row>
    <row r="123" s="2" customFormat="1" ht="21.75" customHeight="1">
      <c r="A123" s="39"/>
      <c r="B123" s="40"/>
      <c r="C123" s="213" t="s">
        <v>211</v>
      </c>
      <c r="D123" s="285" t="s">
        <v>130</v>
      </c>
      <c r="E123" s="214" t="s">
        <v>814</v>
      </c>
      <c r="F123" s="215" t="s">
        <v>815</v>
      </c>
      <c r="G123" s="216" t="s">
        <v>214</v>
      </c>
      <c r="H123" s="217">
        <v>7.2000000000000002</v>
      </c>
      <c r="I123" s="218"/>
      <c r="J123" s="219">
        <f>ROUND(I123*H123,2)</f>
        <v>0</v>
      </c>
      <c r="K123" s="215" t="s">
        <v>134</v>
      </c>
      <c r="L123" s="45"/>
      <c r="M123" s="220" t="s">
        <v>19</v>
      </c>
      <c r="N123" s="221" t="s">
        <v>43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151</v>
      </c>
      <c r="AT123" s="224" t="s">
        <v>130</v>
      </c>
      <c r="AU123" s="224" t="s">
        <v>81</v>
      </c>
      <c r="AY123" s="18" t="s">
        <v>127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79</v>
      </c>
      <c r="BK123" s="225">
        <f>ROUND(I123*H123,2)</f>
        <v>0</v>
      </c>
      <c r="BL123" s="18" t="s">
        <v>151</v>
      </c>
      <c r="BM123" s="224" t="s">
        <v>816</v>
      </c>
    </row>
    <row r="124" s="2" customFormat="1">
      <c r="A124" s="39"/>
      <c r="B124" s="40"/>
      <c r="C124" s="41"/>
      <c r="D124" s="226" t="s">
        <v>137</v>
      </c>
      <c r="E124" s="41"/>
      <c r="F124" s="227" t="s">
        <v>817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137</v>
      </c>
      <c r="AU124" s="18" t="s">
        <v>81</v>
      </c>
    </row>
    <row r="125" s="13" customFormat="1">
      <c r="A125" s="13"/>
      <c r="B125" s="237"/>
      <c r="C125" s="238"/>
      <c r="D125" s="231" t="s">
        <v>173</v>
      </c>
      <c r="E125" s="239" t="s">
        <v>19</v>
      </c>
      <c r="F125" s="240" t="s">
        <v>818</v>
      </c>
      <c r="G125" s="238"/>
      <c r="H125" s="241">
        <v>7.2000000000000002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7" t="s">
        <v>173</v>
      </c>
      <c r="AU125" s="247" t="s">
        <v>81</v>
      </c>
      <c r="AV125" s="13" t="s">
        <v>81</v>
      </c>
      <c r="AW125" s="13" t="s">
        <v>33</v>
      </c>
      <c r="AX125" s="13" t="s">
        <v>79</v>
      </c>
      <c r="AY125" s="247" t="s">
        <v>127</v>
      </c>
    </row>
    <row r="126" s="2" customFormat="1" ht="24.15" customHeight="1">
      <c r="A126" s="39"/>
      <c r="B126" s="40"/>
      <c r="C126" s="213" t="s">
        <v>218</v>
      </c>
      <c r="D126" s="285" t="s">
        <v>130</v>
      </c>
      <c r="E126" s="214" t="s">
        <v>819</v>
      </c>
      <c r="F126" s="215" t="s">
        <v>820</v>
      </c>
      <c r="G126" s="216" t="s">
        <v>214</v>
      </c>
      <c r="H126" s="217">
        <v>12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43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151</v>
      </c>
      <c r="AT126" s="224" t="s">
        <v>130</v>
      </c>
      <c r="AU126" s="224" t="s">
        <v>81</v>
      </c>
      <c r="AY126" s="18" t="s">
        <v>127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79</v>
      </c>
      <c r="BK126" s="225">
        <f>ROUND(I126*H126,2)</f>
        <v>0</v>
      </c>
      <c r="BL126" s="18" t="s">
        <v>151</v>
      </c>
      <c r="BM126" s="224" t="s">
        <v>821</v>
      </c>
    </row>
    <row r="127" s="13" customFormat="1">
      <c r="A127" s="13"/>
      <c r="B127" s="237"/>
      <c r="C127" s="238"/>
      <c r="D127" s="231" t="s">
        <v>173</v>
      </c>
      <c r="E127" s="239" t="s">
        <v>19</v>
      </c>
      <c r="F127" s="240" t="s">
        <v>822</v>
      </c>
      <c r="G127" s="238"/>
      <c r="H127" s="241">
        <v>12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7" t="s">
        <v>173</v>
      </c>
      <c r="AU127" s="247" t="s">
        <v>81</v>
      </c>
      <c r="AV127" s="13" t="s">
        <v>81</v>
      </c>
      <c r="AW127" s="13" t="s">
        <v>33</v>
      </c>
      <c r="AX127" s="13" t="s">
        <v>79</v>
      </c>
      <c r="AY127" s="247" t="s">
        <v>127</v>
      </c>
    </row>
    <row r="128" s="2" customFormat="1" ht="24.15" customHeight="1">
      <c r="A128" s="39"/>
      <c r="B128" s="40"/>
      <c r="C128" s="213" t="s">
        <v>223</v>
      </c>
      <c r="D128" s="285" t="s">
        <v>130</v>
      </c>
      <c r="E128" s="214" t="s">
        <v>823</v>
      </c>
      <c r="F128" s="215" t="s">
        <v>824</v>
      </c>
      <c r="G128" s="216" t="s">
        <v>214</v>
      </c>
      <c r="H128" s="217">
        <v>7.2000000000000002</v>
      </c>
      <c r="I128" s="218"/>
      <c r="J128" s="219">
        <f>ROUND(I128*H128,2)</f>
        <v>0</v>
      </c>
      <c r="K128" s="215" t="s">
        <v>134</v>
      </c>
      <c r="L128" s="45"/>
      <c r="M128" s="220" t="s">
        <v>19</v>
      </c>
      <c r="N128" s="221" t="s">
        <v>43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151</v>
      </c>
      <c r="AT128" s="224" t="s">
        <v>130</v>
      </c>
      <c r="AU128" s="224" t="s">
        <v>81</v>
      </c>
      <c r="AY128" s="18" t="s">
        <v>127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79</v>
      </c>
      <c r="BK128" s="225">
        <f>ROUND(I128*H128,2)</f>
        <v>0</v>
      </c>
      <c r="BL128" s="18" t="s">
        <v>151</v>
      </c>
      <c r="BM128" s="224" t="s">
        <v>825</v>
      </c>
    </row>
    <row r="129" s="2" customFormat="1">
      <c r="A129" s="39"/>
      <c r="B129" s="40"/>
      <c r="C129" s="41"/>
      <c r="D129" s="226" t="s">
        <v>137</v>
      </c>
      <c r="E129" s="41"/>
      <c r="F129" s="227" t="s">
        <v>826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137</v>
      </c>
      <c r="AU129" s="18" t="s">
        <v>81</v>
      </c>
    </row>
    <row r="130" s="2" customFormat="1" ht="24.15" customHeight="1">
      <c r="A130" s="39"/>
      <c r="B130" s="40"/>
      <c r="C130" s="213" t="s">
        <v>229</v>
      </c>
      <c r="D130" s="285" t="s">
        <v>130</v>
      </c>
      <c r="E130" s="214" t="s">
        <v>827</v>
      </c>
      <c r="F130" s="215" t="s">
        <v>828</v>
      </c>
      <c r="G130" s="216" t="s">
        <v>214</v>
      </c>
      <c r="H130" s="217">
        <v>12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43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151</v>
      </c>
      <c r="AT130" s="224" t="s">
        <v>130</v>
      </c>
      <c r="AU130" s="224" t="s">
        <v>81</v>
      </c>
      <c r="AY130" s="18" t="s">
        <v>127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79</v>
      </c>
      <c r="BK130" s="225">
        <f>ROUND(I130*H130,2)</f>
        <v>0</v>
      </c>
      <c r="BL130" s="18" t="s">
        <v>151</v>
      </c>
      <c r="BM130" s="224" t="s">
        <v>829</v>
      </c>
    </row>
    <row r="131" s="2" customFormat="1" ht="24.15" customHeight="1">
      <c r="A131" s="39"/>
      <c r="B131" s="40"/>
      <c r="C131" s="213" t="s">
        <v>235</v>
      </c>
      <c r="D131" s="286" t="s">
        <v>130</v>
      </c>
      <c r="E131" s="214" t="s">
        <v>830</v>
      </c>
      <c r="F131" s="215" t="s">
        <v>831</v>
      </c>
      <c r="G131" s="216" t="s">
        <v>214</v>
      </c>
      <c r="H131" s="217">
        <v>6</v>
      </c>
      <c r="I131" s="218"/>
      <c r="J131" s="219">
        <f>ROUND(I131*H131,2)</f>
        <v>0</v>
      </c>
      <c r="K131" s="215" t="s">
        <v>134</v>
      </c>
      <c r="L131" s="45"/>
      <c r="M131" s="220" t="s">
        <v>19</v>
      </c>
      <c r="N131" s="221" t="s">
        <v>43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151</v>
      </c>
      <c r="AT131" s="224" t="s">
        <v>130</v>
      </c>
      <c r="AU131" s="224" t="s">
        <v>81</v>
      </c>
      <c r="AY131" s="18" t="s">
        <v>127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79</v>
      </c>
      <c r="BK131" s="225">
        <f>ROUND(I131*H131,2)</f>
        <v>0</v>
      </c>
      <c r="BL131" s="18" t="s">
        <v>151</v>
      </c>
      <c r="BM131" s="224" t="s">
        <v>832</v>
      </c>
    </row>
    <row r="132" s="2" customFormat="1">
      <c r="A132" s="39"/>
      <c r="B132" s="40"/>
      <c r="C132" s="41"/>
      <c r="D132" s="226" t="s">
        <v>137</v>
      </c>
      <c r="E132" s="41"/>
      <c r="F132" s="227" t="s">
        <v>833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137</v>
      </c>
      <c r="AU132" s="18" t="s">
        <v>81</v>
      </c>
    </row>
    <row r="133" s="13" customFormat="1">
      <c r="A133" s="13"/>
      <c r="B133" s="237"/>
      <c r="C133" s="238"/>
      <c r="D133" s="231" t="s">
        <v>173</v>
      </c>
      <c r="E133" s="239" t="s">
        <v>19</v>
      </c>
      <c r="F133" s="240" t="s">
        <v>834</v>
      </c>
      <c r="G133" s="238"/>
      <c r="H133" s="241">
        <v>6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7" t="s">
        <v>173</v>
      </c>
      <c r="AU133" s="247" t="s">
        <v>81</v>
      </c>
      <c r="AV133" s="13" t="s">
        <v>81</v>
      </c>
      <c r="AW133" s="13" t="s">
        <v>33</v>
      </c>
      <c r="AX133" s="13" t="s">
        <v>79</v>
      </c>
      <c r="AY133" s="247" t="s">
        <v>127</v>
      </c>
    </row>
    <row r="134" s="2" customFormat="1" ht="24.15" customHeight="1">
      <c r="A134" s="39"/>
      <c r="B134" s="40"/>
      <c r="C134" s="213" t="s">
        <v>241</v>
      </c>
      <c r="D134" s="286" t="s">
        <v>130</v>
      </c>
      <c r="E134" s="214" t="s">
        <v>835</v>
      </c>
      <c r="F134" s="215" t="s">
        <v>836</v>
      </c>
      <c r="G134" s="216" t="s">
        <v>214</v>
      </c>
      <c r="H134" s="217">
        <v>2.7000000000000002</v>
      </c>
      <c r="I134" s="218"/>
      <c r="J134" s="219">
        <f>ROUND(I134*H134,2)</f>
        <v>0</v>
      </c>
      <c r="K134" s="215" t="s">
        <v>134</v>
      </c>
      <c r="L134" s="45"/>
      <c r="M134" s="220" t="s">
        <v>19</v>
      </c>
      <c r="N134" s="221" t="s">
        <v>43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151</v>
      </c>
      <c r="AT134" s="224" t="s">
        <v>130</v>
      </c>
      <c r="AU134" s="224" t="s">
        <v>81</v>
      </c>
      <c r="AY134" s="18" t="s">
        <v>127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79</v>
      </c>
      <c r="BK134" s="225">
        <f>ROUND(I134*H134,2)</f>
        <v>0</v>
      </c>
      <c r="BL134" s="18" t="s">
        <v>151</v>
      </c>
      <c r="BM134" s="224" t="s">
        <v>837</v>
      </c>
    </row>
    <row r="135" s="2" customFormat="1">
      <c r="A135" s="39"/>
      <c r="B135" s="40"/>
      <c r="C135" s="41"/>
      <c r="D135" s="226" t="s">
        <v>137</v>
      </c>
      <c r="E135" s="41"/>
      <c r="F135" s="227" t="s">
        <v>838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137</v>
      </c>
      <c r="AU135" s="18" t="s">
        <v>81</v>
      </c>
    </row>
    <row r="136" s="13" customFormat="1">
      <c r="A136" s="13"/>
      <c r="B136" s="237"/>
      <c r="C136" s="238"/>
      <c r="D136" s="231" t="s">
        <v>173</v>
      </c>
      <c r="E136" s="239" t="s">
        <v>19</v>
      </c>
      <c r="F136" s="240" t="s">
        <v>839</v>
      </c>
      <c r="G136" s="238"/>
      <c r="H136" s="241">
        <v>2.7000000000000002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7" t="s">
        <v>173</v>
      </c>
      <c r="AU136" s="247" t="s">
        <v>81</v>
      </c>
      <c r="AV136" s="13" t="s">
        <v>81</v>
      </c>
      <c r="AW136" s="13" t="s">
        <v>33</v>
      </c>
      <c r="AX136" s="13" t="s">
        <v>79</v>
      </c>
      <c r="AY136" s="247" t="s">
        <v>127</v>
      </c>
    </row>
    <row r="137" s="2" customFormat="1" ht="24.15" customHeight="1">
      <c r="A137" s="39"/>
      <c r="B137" s="40"/>
      <c r="C137" s="213" t="s">
        <v>246</v>
      </c>
      <c r="D137" s="286" t="s">
        <v>130</v>
      </c>
      <c r="E137" s="214" t="s">
        <v>840</v>
      </c>
      <c r="F137" s="215" t="s">
        <v>841</v>
      </c>
      <c r="G137" s="216" t="s">
        <v>214</v>
      </c>
      <c r="H137" s="217">
        <v>5.04</v>
      </c>
      <c r="I137" s="218"/>
      <c r="J137" s="219">
        <f>ROUND(I137*H137,2)</f>
        <v>0</v>
      </c>
      <c r="K137" s="215" t="s">
        <v>134</v>
      </c>
      <c r="L137" s="45"/>
      <c r="M137" s="220" t="s">
        <v>19</v>
      </c>
      <c r="N137" s="221" t="s">
        <v>43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151</v>
      </c>
      <c r="AT137" s="224" t="s">
        <v>130</v>
      </c>
      <c r="AU137" s="224" t="s">
        <v>81</v>
      </c>
      <c r="AY137" s="18" t="s">
        <v>127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79</v>
      </c>
      <c r="BK137" s="225">
        <f>ROUND(I137*H137,2)</f>
        <v>0</v>
      </c>
      <c r="BL137" s="18" t="s">
        <v>151</v>
      </c>
      <c r="BM137" s="224" t="s">
        <v>842</v>
      </c>
    </row>
    <row r="138" s="2" customFormat="1">
      <c r="A138" s="39"/>
      <c r="B138" s="40"/>
      <c r="C138" s="41"/>
      <c r="D138" s="226" t="s">
        <v>137</v>
      </c>
      <c r="E138" s="41"/>
      <c r="F138" s="227" t="s">
        <v>843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137</v>
      </c>
      <c r="AU138" s="18" t="s">
        <v>81</v>
      </c>
    </row>
    <row r="139" s="13" customFormat="1">
      <c r="A139" s="13"/>
      <c r="B139" s="237"/>
      <c r="C139" s="238"/>
      <c r="D139" s="231" t="s">
        <v>173</v>
      </c>
      <c r="E139" s="239" t="s">
        <v>19</v>
      </c>
      <c r="F139" s="240" t="s">
        <v>844</v>
      </c>
      <c r="G139" s="238"/>
      <c r="H139" s="241">
        <v>5.04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173</v>
      </c>
      <c r="AU139" s="247" t="s">
        <v>81</v>
      </c>
      <c r="AV139" s="13" t="s">
        <v>81</v>
      </c>
      <c r="AW139" s="13" t="s">
        <v>33</v>
      </c>
      <c r="AX139" s="13" t="s">
        <v>79</v>
      </c>
      <c r="AY139" s="247" t="s">
        <v>127</v>
      </c>
    </row>
    <row r="140" s="2" customFormat="1" ht="24.15" customHeight="1">
      <c r="A140" s="39"/>
      <c r="B140" s="40"/>
      <c r="C140" s="213" t="s">
        <v>8</v>
      </c>
      <c r="D140" s="286" t="s">
        <v>130</v>
      </c>
      <c r="E140" s="214" t="s">
        <v>219</v>
      </c>
      <c r="F140" s="215" t="s">
        <v>220</v>
      </c>
      <c r="G140" s="216" t="s">
        <v>214</v>
      </c>
      <c r="H140" s="217">
        <v>7.7400000000000002</v>
      </c>
      <c r="I140" s="218"/>
      <c r="J140" s="219">
        <f>ROUND(I140*H140,2)</f>
        <v>0</v>
      </c>
      <c r="K140" s="215" t="s">
        <v>134</v>
      </c>
      <c r="L140" s="45"/>
      <c r="M140" s="220" t="s">
        <v>19</v>
      </c>
      <c r="N140" s="221" t="s">
        <v>43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151</v>
      </c>
      <c r="AT140" s="224" t="s">
        <v>130</v>
      </c>
      <c r="AU140" s="224" t="s">
        <v>81</v>
      </c>
      <c r="AY140" s="18" t="s">
        <v>127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79</v>
      </c>
      <c r="BK140" s="225">
        <f>ROUND(I140*H140,2)</f>
        <v>0</v>
      </c>
      <c r="BL140" s="18" t="s">
        <v>151</v>
      </c>
      <c r="BM140" s="224" t="s">
        <v>845</v>
      </c>
    </row>
    <row r="141" s="2" customFormat="1">
      <c r="A141" s="39"/>
      <c r="B141" s="40"/>
      <c r="C141" s="41"/>
      <c r="D141" s="226" t="s">
        <v>137</v>
      </c>
      <c r="E141" s="41"/>
      <c r="F141" s="227" t="s">
        <v>222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137</v>
      </c>
      <c r="AU141" s="18" t="s">
        <v>81</v>
      </c>
    </row>
    <row r="142" s="13" customFormat="1">
      <c r="A142" s="13"/>
      <c r="B142" s="237"/>
      <c r="C142" s="238"/>
      <c r="D142" s="231" t="s">
        <v>173</v>
      </c>
      <c r="E142" s="239" t="s">
        <v>19</v>
      </c>
      <c r="F142" s="240" t="s">
        <v>846</v>
      </c>
      <c r="G142" s="238"/>
      <c r="H142" s="241">
        <v>7.7400000000000002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173</v>
      </c>
      <c r="AU142" s="247" t="s">
        <v>81</v>
      </c>
      <c r="AV142" s="13" t="s">
        <v>81</v>
      </c>
      <c r="AW142" s="13" t="s">
        <v>33</v>
      </c>
      <c r="AX142" s="13" t="s">
        <v>79</v>
      </c>
      <c r="AY142" s="247" t="s">
        <v>127</v>
      </c>
    </row>
    <row r="143" s="2" customFormat="1" ht="24.15" customHeight="1">
      <c r="A143" s="39"/>
      <c r="B143" s="40"/>
      <c r="C143" s="213" t="s">
        <v>258</v>
      </c>
      <c r="D143" s="286" t="s">
        <v>130</v>
      </c>
      <c r="E143" s="214" t="s">
        <v>847</v>
      </c>
      <c r="F143" s="215" t="s">
        <v>848</v>
      </c>
      <c r="G143" s="216" t="s">
        <v>202</v>
      </c>
      <c r="H143" s="217">
        <v>13</v>
      </c>
      <c r="I143" s="218"/>
      <c r="J143" s="219">
        <f>ROUND(I143*H143,2)</f>
        <v>0</v>
      </c>
      <c r="K143" s="215" t="s">
        <v>134</v>
      </c>
      <c r="L143" s="45"/>
      <c r="M143" s="220" t="s">
        <v>19</v>
      </c>
      <c r="N143" s="221" t="s">
        <v>43</v>
      </c>
      <c r="O143" s="85"/>
      <c r="P143" s="222">
        <f>O143*H143</f>
        <v>0</v>
      </c>
      <c r="Q143" s="222">
        <v>0.0018</v>
      </c>
      <c r="R143" s="222">
        <f>Q143*H143</f>
        <v>0.023400000000000001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151</v>
      </c>
      <c r="AT143" s="224" t="s">
        <v>130</v>
      </c>
      <c r="AU143" s="224" t="s">
        <v>81</v>
      </c>
      <c r="AY143" s="18" t="s">
        <v>127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79</v>
      </c>
      <c r="BK143" s="225">
        <f>ROUND(I143*H143,2)</f>
        <v>0</v>
      </c>
      <c r="BL143" s="18" t="s">
        <v>151</v>
      </c>
      <c r="BM143" s="224" t="s">
        <v>849</v>
      </c>
    </row>
    <row r="144" s="2" customFormat="1">
      <c r="A144" s="39"/>
      <c r="B144" s="40"/>
      <c r="C144" s="41"/>
      <c r="D144" s="226" t="s">
        <v>137</v>
      </c>
      <c r="E144" s="41"/>
      <c r="F144" s="227" t="s">
        <v>850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137</v>
      </c>
      <c r="AU144" s="18" t="s">
        <v>81</v>
      </c>
    </row>
    <row r="145" s="2" customFormat="1" ht="16.5" customHeight="1">
      <c r="A145" s="39"/>
      <c r="B145" s="40"/>
      <c r="C145" s="271" t="s">
        <v>265</v>
      </c>
      <c r="D145" s="287" t="s">
        <v>252</v>
      </c>
      <c r="E145" s="272" t="s">
        <v>851</v>
      </c>
      <c r="F145" s="273" t="s">
        <v>852</v>
      </c>
      <c r="G145" s="274" t="s">
        <v>202</v>
      </c>
      <c r="H145" s="275">
        <v>13.039</v>
      </c>
      <c r="I145" s="276"/>
      <c r="J145" s="277">
        <f>ROUND(I145*H145,2)</f>
        <v>0</v>
      </c>
      <c r="K145" s="273" t="s">
        <v>134</v>
      </c>
      <c r="L145" s="278"/>
      <c r="M145" s="279" t="s">
        <v>19</v>
      </c>
      <c r="N145" s="280" t="s">
        <v>43</v>
      </c>
      <c r="O145" s="85"/>
      <c r="P145" s="222">
        <f>O145*H145</f>
        <v>0</v>
      </c>
      <c r="Q145" s="222">
        <v>0.00147</v>
      </c>
      <c r="R145" s="222">
        <f>Q145*H145</f>
        <v>0.01916733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211</v>
      </c>
      <c r="AT145" s="224" t="s">
        <v>252</v>
      </c>
      <c r="AU145" s="224" t="s">
        <v>81</v>
      </c>
      <c r="AY145" s="18" t="s">
        <v>127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79</v>
      </c>
      <c r="BK145" s="225">
        <f>ROUND(I145*H145,2)</f>
        <v>0</v>
      </c>
      <c r="BL145" s="18" t="s">
        <v>151</v>
      </c>
      <c r="BM145" s="224" t="s">
        <v>853</v>
      </c>
    </row>
    <row r="146" s="13" customFormat="1">
      <c r="A146" s="13"/>
      <c r="B146" s="237"/>
      <c r="C146" s="238"/>
      <c r="D146" s="231" t="s">
        <v>173</v>
      </c>
      <c r="E146" s="239" t="s">
        <v>19</v>
      </c>
      <c r="F146" s="240" t="s">
        <v>854</v>
      </c>
      <c r="G146" s="238"/>
      <c r="H146" s="241">
        <v>13.039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173</v>
      </c>
      <c r="AU146" s="247" t="s">
        <v>81</v>
      </c>
      <c r="AV146" s="13" t="s">
        <v>81</v>
      </c>
      <c r="AW146" s="13" t="s">
        <v>33</v>
      </c>
      <c r="AX146" s="13" t="s">
        <v>79</v>
      </c>
      <c r="AY146" s="247" t="s">
        <v>127</v>
      </c>
    </row>
    <row r="147" s="2" customFormat="1" ht="21.75" customHeight="1">
      <c r="A147" s="39"/>
      <c r="B147" s="40"/>
      <c r="C147" s="213" t="s">
        <v>271</v>
      </c>
      <c r="D147" s="286" t="s">
        <v>130</v>
      </c>
      <c r="E147" s="214" t="s">
        <v>855</v>
      </c>
      <c r="F147" s="215" t="s">
        <v>856</v>
      </c>
      <c r="G147" s="216" t="s">
        <v>170</v>
      </c>
      <c r="H147" s="217">
        <v>11.699999999999999</v>
      </c>
      <c r="I147" s="218"/>
      <c r="J147" s="219">
        <f>ROUND(I147*H147,2)</f>
        <v>0</v>
      </c>
      <c r="K147" s="215" t="s">
        <v>134</v>
      </c>
      <c r="L147" s="45"/>
      <c r="M147" s="220" t="s">
        <v>19</v>
      </c>
      <c r="N147" s="221" t="s">
        <v>43</v>
      </c>
      <c r="O147" s="85"/>
      <c r="P147" s="222">
        <f>O147*H147</f>
        <v>0</v>
      </c>
      <c r="Q147" s="222">
        <v>0.00084000000000000003</v>
      </c>
      <c r="R147" s="222">
        <f>Q147*H147</f>
        <v>0.0098279999999999999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151</v>
      </c>
      <c r="AT147" s="224" t="s">
        <v>130</v>
      </c>
      <c r="AU147" s="224" t="s">
        <v>81</v>
      </c>
      <c r="AY147" s="18" t="s">
        <v>127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79</v>
      </c>
      <c r="BK147" s="225">
        <f>ROUND(I147*H147,2)</f>
        <v>0</v>
      </c>
      <c r="BL147" s="18" t="s">
        <v>151</v>
      </c>
      <c r="BM147" s="224" t="s">
        <v>857</v>
      </c>
    </row>
    <row r="148" s="2" customFormat="1">
      <c r="A148" s="39"/>
      <c r="B148" s="40"/>
      <c r="C148" s="41"/>
      <c r="D148" s="226" t="s">
        <v>137</v>
      </c>
      <c r="E148" s="41"/>
      <c r="F148" s="227" t="s">
        <v>858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137</v>
      </c>
      <c r="AU148" s="18" t="s">
        <v>81</v>
      </c>
    </row>
    <row r="149" s="13" customFormat="1">
      <c r="A149" s="13"/>
      <c r="B149" s="237"/>
      <c r="C149" s="238"/>
      <c r="D149" s="231" t="s">
        <v>173</v>
      </c>
      <c r="E149" s="239" t="s">
        <v>19</v>
      </c>
      <c r="F149" s="240" t="s">
        <v>859</v>
      </c>
      <c r="G149" s="238"/>
      <c r="H149" s="241">
        <v>11.699999999999999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173</v>
      </c>
      <c r="AU149" s="247" t="s">
        <v>81</v>
      </c>
      <c r="AV149" s="13" t="s">
        <v>81</v>
      </c>
      <c r="AW149" s="13" t="s">
        <v>33</v>
      </c>
      <c r="AX149" s="13" t="s">
        <v>79</v>
      </c>
      <c r="AY149" s="247" t="s">
        <v>127</v>
      </c>
    </row>
    <row r="150" s="2" customFormat="1" ht="24.15" customHeight="1">
      <c r="A150" s="39"/>
      <c r="B150" s="40"/>
      <c r="C150" s="213" t="s">
        <v>277</v>
      </c>
      <c r="D150" s="286" t="s">
        <v>130</v>
      </c>
      <c r="E150" s="214" t="s">
        <v>860</v>
      </c>
      <c r="F150" s="215" t="s">
        <v>861</v>
      </c>
      <c r="G150" s="216" t="s">
        <v>170</v>
      </c>
      <c r="H150" s="217">
        <v>11.699999999999999</v>
      </c>
      <c r="I150" s="218"/>
      <c r="J150" s="219">
        <f>ROUND(I150*H150,2)</f>
        <v>0</v>
      </c>
      <c r="K150" s="215" t="s">
        <v>134</v>
      </c>
      <c r="L150" s="45"/>
      <c r="M150" s="220" t="s">
        <v>19</v>
      </c>
      <c r="N150" s="221" t="s">
        <v>43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151</v>
      </c>
      <c r="AT150" s="224" t="s">
        <v>130</v>
      </c>
      <c r="AU150" s="224" t="s">
        <v>81</v>
      </c>
      <c r="AY150" s="18" t="s">
        <v>127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79</v>
      </c>
      <c r="BK150" s="225">
        <f>ROUND(I150*H150,2)</f>
        <v>0</v>
      </c>
      <c r="BL150" s="18" t="s">
        <v>151</v>
      </c>
      <c r="BM150" s="224" t="s">
        <v>862</v>
      </c>
    </row>
    <row r="151" s="2" customFormat="1">
      <c r="A151" s="39"/>
      <c r="B151" s="40"/>
      <c r="C151" s="41"/>
      <c r="D151" s="226" t="s">
        <v>137</v>
      </c>
      <c r="E151" s="41"/>
      <c r="F151" s="227" t="s">
        <v>863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137</v>
      </c>
      <c r="AU151" s="18" t="s">
        <v>81</v>
      </c>
    </row>
    <row r="152" s="2" customFormat="1" ht="24.15" customHeight="1">
      <c r="A152" s="39"/>
      <c r="B152" s="40"/>
      <c r="C152" s="213" t="s">
        <v>283</v>
      </c>
      <c r="D152" s="285" t="s">
        <v>130</v>
      </c>
      <c r="E152" s="214" t="s">
        <v>864</v>
      </c>
      <c r="F152" s="215" t="s">
        <v>865</v>
      </c>
      <c r="G152" s="216" t="s">
        <v>280</v>
      </c>
      <c r="H152" s="217">
        <v>1</v>
      </c>
      <c r="I152" s="218"/>
      <c r="J152" s="219">
        <f>ROUND(I152*H152,2)</f>
        <v>0</v>
      </c>
      <c r="K152" s="215" t="s">
        <v>134</v>
      </c>
      <c r="L152" s="45"/>
      <c r="M152" s="220" t="s">
        <v>19</v>
      </c>
      <c r="N152" s="221" t="s">
        <v>43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151</v>
      </c>
      <c r="AT152" s="224" t="s">
        <v>130</v>
      </c>
      <c r="AU152" s="224" t="s">
        <v>81</v>
      </c>
      <c r="AY152" s="18" t="s">
        <v>127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79</v>
      </c>
      <c r="BK152" s="225">
        <f>ROUND(I152*H152,2)</f>
        <v>0</v>
      </c>
      <c r="BL152" s="18" t="s">
        <v>151</v>
      </c>
      <c r="BM152" s="224" t="s">
        <v>866</v>
      </c>
    </row>
    <row r="153" s="2" customFormat="1">
      <c r="A153" s="39"/>
      <c r="B153" s="40"/>
      <c r="C153" s="41"/>
      <c r="D153" s="226" t="s">
        <v>137</v>
      </c>
      <c r="E153" s="41"/>
      <c r="F153" s="227" t="s">
        <v>867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137</v>
      </c>
      <c r="AU153" s="18" t="s">
        <v>81</v>
      </c>
    </row>
    <row r="154" s="2" customFormat="1" ht="24.15" customHeight="1">
      <c r="A154" s="39"/>
      <c r="B154" s="40"/>
      <c r="C154" s="213" t="s">
        <v>7</v>
      </c>
      <c r="D154" s="285" t="s">
        <v>130</v>
      </c>
      <c r="E154" s="214" t="s">
        <v>868</v>
      </c>
      <c r="F154" s="215" t="s">
        <v>869</v>
      </c>
      <c r="G154" s="216" t="s">
        <v>280</v>
      </c>
      <c r="H154" s="217">
        <v>1</v>
      </c>
      <c r="I154" s="218"/>
      <c r="J154" s="219">
        <f>ROUND(I154*H154,2)</f>
        <v>0</v>
      </c>
      <c r="K154" s="215" t="s">
        <v>134</v>
      </c>
      <c r="L154" s="45"/>
      <c r="M154" s="220" t="s">
        <v>19</v>
      </c>
      <c r="N154" s="221" t="s">
        <v>43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151</v>
      </c>
      <c r="AT154" s="224" t="s">
        <v>130</v>
      </c>
      <c r="AU154" s="224" t="s">
        <v>81</v>
      </c>
      <c r="AY154" s="18" t="s">
        <v>127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79</v>
      </c>
      <c r="BK154" s="225">
        <f>ROUND(I154*H154,2)</f>
        <v>0</v>
      </c>
      <c r="BL154" s="18" t="s">
        <v>151</v>
      </c>
      <c r="BM154" s="224" t="s">
        <v>870</v>
      </c>
    </row>
    <row r="155" s="2" customFormat="1">
      <c r="A155" s="39"/>
      <c r="B155" s="40"/>
      <c r="C155" s="41"/>
      <c r="D155" s="226" t="s">
        <v>137</v>
      </c>
      <c r="E155" s="41"/>
      <c r="F155" s="227" t="s">
        <v>871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137</v>
      </c>
      <c r="AU155" s="18" t="s">
        <v>81</v>
      </c>
    </row>
    <row r="156" s="2" customFormat="1" ht="24.15" customHeight="1">
      <c r="A156" s="39"/>
      <c r="B156" s="40"/>
      <c r="C156" s="213" t="s">
        <v>290</v>
      </c>
      <c r="D156" s="285" t="s">
        <v>130</v>
      </c>
      <c r="E156" s="214" t="s">
        <v>872</v>
      </c>
      <c r="F156" s="215" t="s">
        <v>873</v>
      </c>
      <c r="G156" s="216" t="s">
        <v>280</v>
      </c>
      <c r="H156" s="217">
        <v>1</v>
      </c>
      <c r="I156" s="218"/>
      <c r="J156" s="219">
        <f>ROUND(I156*H156,2)</f>
        <v>0</v>
      </c>
      <c r="K156" s="215" t="s">
        <v>134</v>
      </c>
      <c r="L156" s="45"/>
      <c r="M156" s="220" t="s">
        <v>19</v>
      </c>
      <c r="N156" s="221" t="s">
        <v>43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151</v>
      </c>
      <c r="AT156" s="224" t="s">
        <v>130</v>
      </c>
      <c r="AU156" s="224" t="s">
        <v>81</v>
      </c>
      <c r="AY156" s="18" t="s">
        <v>127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79</v>
      </c>
      <c r="BK156" s="225">
        <f>ROUND(I156*H156,2)</f>
        <v>0</v>
      </c>
      <c r="BL156" s="18" t="s">
        <v>151</v>
      </c>
      <c r="BM156" s="224" t="s">
        <v>874</v>
      </c>
    </row>
    <row r="157" s="2" customFormat="1">
      <c r="A157" s="39"/>
      <c r="B157" s="40"/>
      <c r="C157" s="41"/>
      <c r="D157" s="226" t="s">
        <v>137</v>
      </c>
      <c r="E157" s="41"/>
      <c r="F157" s="227" t="s">
        <v>875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137</v>
      </c>
      <c r="AU157" s="18" t="s">
        <v>81</v>
      </c>
    </row>
    <row r="158" s="2" customFormat="1" ht="37.8" customHeight="1">
      <c r="A158" s="39"/>
      <c r="B158" s="40"/>
      <c r="C158" s="213" t="s">
        <v>295</v>
      </c>
      <c r="D158" s="285" t="s">
        <v>130</v>
      </c>
      <c r="E158" s="214" t="s">
        <v>876</v>
      </c>
      <c r="F158" s="215" t="s">
        <v>877</v>
      </c>
      <c r="G158" s="216" t="s">
        <v>280</v>
      </c>
      <c r="H158" s="217">
        <v>1</v>
      </c>
      <c r="I158" s="218"/>
      <c r="J158" s="219">
        <f>ROUND(I158*H158,2)</f>
        <v>0</v>
      </c>
      <c r="K158" s="215" t="s">
        <v>134</v>
      </c>
      <c r="L158" s="45"/>
      <c r="M158" s="220" t="s">
        <v>19</v>
      </c>
      <c r="N158" s="221" t="s">
        <v>43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151</v>
      </c>
      <c r="AT158" s="224" t="s">
        <v>130</v>
      </c>
      <c r="AU158" s="224" t="s">
        <v>81</v>
      </c>
      <c r="AY158" s="18" t="s">
        <v>127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79</v>
      </c>
      <c r="BK158" s="225">
        <f>ROUND(I158*H158,2)</f>
        <v>0</v>
      </c>
      <c r="BL158" s="18" t="s">
        <v>151</v>
      </c>
      <c r="BM158" s="224" t="s">
        <v>878</v>
      </c>
    </row>
    <row r="159" s="2" customFormat="1">
      <c r="A159" s="39"/>
      <c r="B159" s="40"/>
      <c r="C159" s="41"/>
      <c r="D159" s="226" t="s">
        <v>137</v>
      </c>
      <c r="E159" s="41"/>
      <c r="F159" s="227" t="s">
        <v>879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137</v>
      </c>
      <c r="AU159" s="18" t="s">
        <v>81</v>
      </c>
    </row>
    <row r="160" s="2" customFormat="1" ht="33" customHeight="1">
      <c r="A160" s="39"/>
      <c r="B160" s="40"/>
      <c r="C160" s="213" t="s">
        <v>301</v>
      </c>
      <c r="D160" s="285" t="s">
        <v>130</v>
      </c>
      <c r="E160" s="214" t="s">
        <v>880</v>
      </c>
      <c r="F160" s="215" t="s">
        <v>881</v>
      </c>
      <c r="G160" s="216" t="s">
        <v>280</v>
      </c>
      <c r="H160" s="217">
        <v>1</v>
      </c>
      <c r="I160" s="218"/>
      <c r="J160" s="219">
        <f>ROUND(I160*H160,2)</f>
        <v>0</v>
      </c>
      <c r="K160" s="215" t="s">
        <v>134</v>
      </c>
      <c r="L160" s="45"/>
      <c r="M160" s="220" t="s">
        <v>19</v>
      </c>
      <c r="N160" s="221" t="s">
        <v>43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151</v>
      </c>
      <c r="AT160" s="224" t="s">
        <v>130</v>
      </c>
      <c r="AU160" s="224" t="s">
        <v>81</v>
      </c>
      <c r="AY160" s="18" t="s">
        <v>127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79</v>
      </c>
      <c r="BK160" s="225">
        <f>ROUND(I160*H160,2)</f>
        <v>0</v>
      </c>
      <c r="BL160" s="18" t="s">
        <v>151</v>
      </c>
      <c r="BM160" s="224" t="s">
        <v>882</v>
      </c>
    </row>
    <row r="161" s="2" customFormat="1">
      <c r="A161" s="39"/>
      <c r="B161" s="40"/>
      <c r="C161" s="41"/>
      <c r="D161" s="226" t="s">
        <v>137</v>
      </c>
      <c r="E161" s="41"/>
      <c r="F161" s="227" t="s">
        <v>883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137</v>
      </c>
      <c r="AU161" s="18" t="s">
        <v>81</v>
      </c>
    </row>
    <row r="162" s="2" customFormat="1" ht="33" customHeight="1">
      <c r="A162" s="39"/>
      <c r="B162" s="40"/>
      <c r="C162" s="213" t="s">
        <v>307</v>
      </c>
      <c r="D162" s="285" t="s">
        <v>130</v>
      </c>
      <c r="E162" s="214" t="s">
        <v>884</v>
      </c>
      <c r="F162" s="215" t="s">
        <v>885</v>
      </c>
      <c r="G162" s="216" t="s">
        <v>280</v>
      </c>
      <c r="H162" s="217">
        <v>1</v>
      </c>
      <c r="I162" s="218"/>
      <c r="J162" s="219">
        <f>ROUND(I162*H162,2)</f>
        <v>0</v>
      </c>
      <c r="K162" s="215" t="s">
        <v>134</v>
      </c>
      <c r="L162" s="45"/>
      <c r="M162" s="220" t="s">
        <v>19</v>
      </c>
      <c r="N162" s="221" t="s">
        <v>43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151</v>
      </c>
      <c r="AT162" s="224" t="s">
        <v>130</v>
      </c>
      <c r="AU162" s="224" t="s">
        <v>81</v>
      </c>
      <c r="AY162" s="18" t="s">
        <v>127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79</v>
      </c>
      <c r="BK162" s="225">
        <f>ROUND(I162*H162,2)</f>
        <v>0</v>
      </c>
      <c r="BL162" s="18" t="s">
        <v>151</v>
      </c>
      <c r="BM162" s="224" t="s">
        <v>886</v>
      </c>
    </row>
    <row r="163" s="2" customFormat="1">
      <c r="A163" s="39"/>
      <c r="B163" s="40"/>
      <c r="C163" s="41"/>
      <c r="D163" s="226" t="s">
        <v>137</v>
      </c>
      <c r="E163" s="41"/>
      <c r="F163" s="227" t="s">
        <v>887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137</v>
      </c>
      <c r="AU163" s="18" t="s">
        <v>81</v>
      </c>
    </row>
    <row r="164" s="2" customFormat="1" ht="37.8" customHeight="1">
      <c r="A164" s="39"/>
      <c r="B164" s="40"/>
      <c r="C164" s="213" t="s">
        <v>313</v>
      </c>
      <c r="D164" s="248" t="s">
        <v>130</v>
      </c>
      <c r="E164" s="214" t="s">
        <v>224</v>
      </c>
      <c r="F164" s="215" t="s">
        <v>225</v>
      </c>
      <c r="G164" s="216" t="s">
        <v>214</v>
      </c>
      <c r="H164" s="217">
        <v>18.375</v>
      </c>
      <c r="I164" s="218"/>
      <c r="J164" s="219">
        <f>ROUND(I164*H164,2)</f>
        <v>0</v>
      </c>
      <c r="K164" s="215" t="s">
        <v>134</v>
      </c>
      <c r="L164" s="45"/>
      <c r="M164" s="220" t="s">
        <v>19</v>
      </c>
      <c r="N164" s="221" t="s">
        <v>43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151</v>
      </c>
      <c r="AT164" s="224" t="s">
        <v>130</v>
      </c>
      <c r="AU164" s="224" t="s">
        <v>81</v>
      </c>
      <c r="AY164" s="18" t="s">
        <v>127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79</v>
      </c>
      <c r="BK164" s="225">
        <f>ROUND(I164*H164,2)</f>
        <v>0</v>
      </c>
      <c r="BL164" s="18" t="s">
        <v>151</v>
      </c>
      <c r="BM164" s="224" t="s">
        <v>888</v>
      </c>
    </row>
    <row r="165" s="2" customFormat="1">
      <c r="A165" s="39"/>
      <c r="B165" s="40"/>
      <c r="C165" s="41"/>
      <c r="D165" s="226" t="s">
        <v>137</v>
      </c>
      <c r="E165" s="41"/>
      <c r="F165" s="227" t="s">
        <v>227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137</v>
      </c>
      <c r="AU165" s="18" t="s">
        <v>81</v>
      </c>
    </row>
    <row r="166" s="13" customFormat="1">
      <c r="A166" s="13"/>
      <c r="B166" s="237"/>
      <c r="C166" s="238"/>
      <c r="D166" s="231" t="s">
        <v>173</v>
      </c>
      <c r="E166" s="239" t="s">
        <v>19</v>
      </c>
      <c r="F166" s="240" t="s">
        <v>889</v>
      </c>
      <c r="G166" s="238"/>
      <c r="H166" s="241">
        <v>20.940000000000001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7" t="s">
        <v>173</v>
      </c>
      <c r="AU166" s="247" t="s">
        <v>81</v>
      </c>
      <c r="AV166" s="13" t="s">
        <v>81</v>
      </c>
      <c r="AW166" s="13" t="s">
        <v>33</v>
      </c>
      <c r="AX166" s="13" t="s">
        <v>72</v>
      </c>
      <c r="AY166" s="247" t="s">
        <v>127</v>
      </c>
    </row>
    <row r="167" s="13" customFormat="1">
      <c r="A167" s="13"/>
      <c r="B167" s="237"/>
      <c r="C167" s="238"/>
      <c r="D167" s="231" t="s">
        <v>173</v>
      </c>
      <c r="E167" s="239" t="s">
        <v>19</v>
      </c>
      <c r="F167" s="240" t="s">
        <v>890</v>
      </c>
      <c r="G167" s="238"/>
      <c r="H167" s="241">
        <v>-2.5649999999999999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173</v>
      </c>
      <c r="AU167" s="247" t="s">
        <v>81</v>
      </c>
      <c r="AV167" s="13" t="s">
        <v>81</v>
      </c>
      <c r="AW167" s="13" t="s">
        <v>33</v>
      </c>
      <c r="AX167" s="13" t="s">
        <v>72</v>
      </c>
      <c r="AY167" s="247" t="s">
        <v>127</v>
      </c>
    </row>
    <row r="168" s="15" customFormat="1">
      <c r="A168" s="15"/>
      <c r="B168" s="260"/>
      <c r="C168" s="261"/>
      <c r="D168" s="231" t="s">
        <v>173</v>
      </c>
      <c r="E168" s="262" t="s">
        <v>19</v>
      </c>
      <c r="F168" s="263" t="s">
        <v>187</v>
      </c>
      <c r="G168" s="261"/>
      <c r="H168" s="264">
        <v>18.375</v>
      </c>
      <c r="I168" s="265"/>
      <c r="J168" s="261"/>
      <c r="K168" s="261"/>
      <c r="L168" s="266"/>
      <c r="M168" s="267"/>
      <c r="N168" s="268"/>
      <c r="O168" s="268"/>
      <c r="P168" s="268"/>
      <c r="Q168" s="268"/>
      <c r="R168" s="268"/>
      <c r="S168" s="268"/>
      <c r="T168" s="269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0" t="s">
        <v>173</v>
      </c>
      <c r="AU168" s="270" t="s">
        <v>81</v>
      </c>
      <c r="AV168" s="15" t="s">
        <v>151</v>
      </c>
      <c r="AW168" s="15" t="s">
        <v>33</v>
      </c>
      <c r="AX168" s="15" t="s">
        <v>79</v>
      </c>
      <c r="AY168" s="270" t="s">
        <v>127</v>
      </c>
    </row>
    <row r="169" s="2" customFormat="1" ht="37.8" customHeight="1">
      <c r="A169" s="39"/>
      <c r="B169" s="40"/>
      <c r="C169" s="213" t="s">
        <v>320</v>
      </c>
      <c r="D169" s="285" t="s">
        <v>130</v>
      </c>
      <c r="E169" s="214" t="s">
        <v>891</v>
      </c>
      <c r="F169" s="215" t="s">
        <v>892</v>
      </c>
      <c r="G169" s="216" t="s">
        <v>214</v>
      </c>
      <c r="H169" s="217">
        <v>12</v>
      </c>
      <c r="I169" s="218"/>
      <c r="J169" s="219">
        <f>ROUND(I169*H169,2)</f>
        <v>0</v>
      </c>
      <c r="K169" s="215" t="s">
        <v>19</v>
      </c>
      <c r="L169" s="45"/>
      <c r="M169" s="220" t="s">
        <v>19</v>
      </c>
      <c r="N169" s="221" t="s">
        <v>43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151</v>
      </c>
      <c r="AT169" s="224" t="s">
        <v>130</v>
      </c>
      <c r="AU169" s="224" t="s">
        <v>81</v>
      </c>
      <c r="AY169" s="18" t="s">
        <v>127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79</v>
      </c>
      <c r="BK169" s="225">
        <f>ROUND(I169*H169,2)</f>
        <v>0</v>
      </c>
      <c r="BL169" s="18" t="s">
        <v>151</v>
      </c>
      <c r="BM169" s="224" t="s">
        <v>893</v>
      </c>
    </row>
    <row r="170" s="2" customFormat="1" ht="37.8" customHeight="1">
      <c r="A170" s="39"/>
      <c r="B170" s="40"/>
      <c r="C170" s="213" t="s">
        <v>327</v>
      </c>
      <c r="D170" s="248" t="s">
        <v>130</v>
      </c>
      <c r="E170" s="214" t="s">
        <v>230</v>
      </c>
      <c r="F170" s="215" t="s">
        <v>231</v>
      </c>
      <c r="G170" s="216" t="s">
        <v>214</v>
      </c>
      <c r="H170" s="217">
        <v>735</v>
      </c>
      <c r="I170" s="218"/>
      <c r="J170" s="219">
        <f>ROUND(I170*H170,2)</f>
        <v>0</v>
      </c>
      <c r="K170" s="215" t="s">
        <v>134</v>
      </c>
      <c r="L170" s="45"/>
      <c r="M170" s="220" t="s">
        <v>19</v>
      </c>
      <c r="N170" s="221" t="s">
        <v>43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151</v>
      </c>
      <c r="AT170" s="224" t="s">
        <v>130</v>
      </c>
      <c r="AU170" s="224" t="s">
        <v>81</v>
      </c>
      <c r="AY170" s="18" t="s">
        <v>127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79</v>
      </c>
      <c r="BK170" s="225">
        <f>ROUND(I170*H170,2)</f>
        <v>0</v>
      </c>
      <c r="BL170" s="18" t="s">
        <v>151</v>
      </c>
      <c r="BM170" s="224" t="s">
        <v>894</v>
      </c>
    </row>
    <row r="171" s="2" customFormat="1">
      <c r="A171" s="39"/>
      <c r="B171" s="40"/>
      <c r="C171" s="41"/>
      <c r="D171" s="226" t="s">
        <v>137</v>
      </c>
      <c r="E171" s="41"/>
      <c r="F171" s="227" t="s">
        <v>233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137</v>
      </c>
      <c r="AU171" s="18" t="s">
        <v>81</v>
      </c>
    </row>
    <row r="172" s="13" customFormat="1">
      <c r="A172" s="13"/>
      <c r="B172" s="237"/>
      <c r="C172" s="238"/>
      <c r="D172" s="231" t="s">
        <v>173</v>
      </c>
      <c r="E172" s="239" t="s">
        <v>19</v>
      </c>
      <c r="F172" s="240" t="s">
        <v>895</v>
      </c>
      <c r="G172" s="238"/>
      <c r="H172" s="241">
        <v>735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7" t="s">
        <v>173</v>
      </c>
      <c r="AU172" s="247" t="s">
        <v>81</v>
      </c>
      <c r="AV172" s="13" t="s">
        <v>81</v>
      </c>
      <c r="AW172" s="13" t="s">
        <v>33</v>
      </c>
      <c r="AX172" s="13" t="s">
        <v>79</v>
      </c>
      <c r="AY172" s="247" t="s">
        <v>127</v>
      </c>
    </row>
    <row r="173" s="2" customFormat="1" ht="37.8" customHeight="1">
      <c r="A173" s="39"/>
      <c r="B173" s="40"/>
      <c r="C173" s="213" t="s">
        <v>332</v>
      </c>
      <c r="D173" s="285" t="s">
        <v>130</v>
      </c>
      <c r="E173" s="214" t="s">
        <v>896</v>
      </c>
      <c r="F173" s="215" t="s">
        <v>897</v>
      </c>
      <c r="G173" s="216" t="s">
        <v>214</v>
      </c>
      <c r="H173" s="217">
        <v>480</v>
      </c>
      <c r="I173" s="218"/>
      <c r="J173" s="219">
        <f>ROUND(I173*H173,2)</f>
        <v>0</v>
      </c>
      <c r="K173" s="215" t="s">
        <v>19</v>
      </c>
      <c r="L173" s="45"/>
      <c r="M173" s="220" t="s">
        <v>19</v>
      </c>
      <c r="N173" s="221" t="s">
        <v>43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151</v>
      </c>
      <c r="AT173" s="224" t="s">
        <v>130</v>
      </c>
      <c r="AU173" s="224" t="s">
        <v>81</v>
      </c>
      <c r="AY173" s="18" t="s">
        <v>127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79</v>
      </c>
      <c r="BK173" s="225">
        <f>ROUND(I173*H173,2)</f>
        <v>0</v>
      </c>
      <c r="BL173" s="18" t="s">
        <v>151</v>
      </c>
      <c r="BM173" s="224" t="s">
        <v>898</v>
      </c>
    </row>
    <row r="174" s="13" customFormat="1">
      <c r="A174" s="13"/>
      <c r="B174" s="237"/>
      <c r="C174" s="238"/>
      <c r="D174" s="231" t="s">
        <v>173</v>
      </c>
      <c r="E174" s="239" t="s">
        <v>19</v>
      </c>
      <c r="F174" s="240" t="s">
        <v>899</v>
      </c>
      <c r="G174" s="238"/>
      <c r="H174" s="241">
        <v>480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7" t="s">
        <v>173</v>
      </c>
      <c r="AU174" s="247" t="s">
        <v>81</v>
      </c>
      <c r="AV174" s="13" t="s">
        <v>81</v>
      </c>
      <c r="AW174" s="13" t="s">
        <v>33</v>
      </c>
      <c r="AX174" s="13" t="s">
        <v>79</v>
      </c>
      <c r="AY174" s="247" t="s">
        <v>127</v>
      </c>
    </row>
    <row r="175" s="2" customFormat="1" ht="24.15" customHeight="1">
      <c r="A175" s="39"/>
      <c r="B175" s="40"/>
      <c r="C175" s="213" t="s">
        <v>337</v>
      </c>
      <c r="D175" s="248" t="s">
        <v>130</v>
      </c>
      <c r="E175" s="214" t="s">
        <v>236</v>
      </c>
      <c r="F175" s="215" t="s">
        <v>237</v>
      </c>
      <c r="G175" s="216" t="s">
        <v>214</v>
      </c>
      <c r="H175" s="217">
        <v>20.940000000000001</v>
      </c>
      <c r="I175" s="218"/>
      <c r="J175" s="219">
        <f>ROUND(I175*H175,2)</f>
        <v>0</v>
      </c>
      <c r="K175" s="215" t="s">
        <v>134</v>
      </c>
      <c r="L175" s="45"/>
      <c r="M175" s="220" t="s">
        <v>19</v>
      </c>
      <c r="N175" s="221" t="s">
        <v>43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151</v>
      </c>
      <c r="AT175" s="224" t="s">
        <v>130</v>
      </c>
      <c r="AU175" s="224" t="s">
        <v>81</v>
      </c>
      <c r="AY175" s="18" t="s">
        <v>127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79</v>
      </c>
      <c r="BK175" s="225">
        <f>ROUND(I175*H175,2)</f>
        <v>0</v>
      </c>
      <c r="BL175" s="18" t="s">
        <v>151</v>
      </c>
      <c r="BM175" s="224" t="s">
        <v>900</v>
      </c>
    </row>
    <row r="176" s="2" customFormat="1">
      <c r="A176" s="39"/>
      <c r="B176" s="40"/>
      <c r="C176" s="41"/>
      <c r="D176" s="226" t="s">
        <v>137</v>
      </c>
      <c r="E176" s="41"/>
      <c r="F176" s="227" t="s">
        <v>239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137</v>
      </c>
      <c r="AU176" s="18" t="s">
        <v>81</v>
      </c>
    </row>
    <row r="177" s="13" customFormat="1">
      <c r="A177" s="13"/>
      <c r="B177" s="237"/>
      <c r="C177" s="238"/>
      <c r="D177" s="231" t="s">
        <v>173</v>
      </c>
      <c r="E177" s="239" t="s">
        <v>19</v>
      </c>
      <c r="F177" s="240" t="s">
        <v>901</v>
      </c>
      <c r="G177" s="238"/>
      <c r="H177" s="241">
        <v>18.375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7" t="s">
        <v>173</v>
      </c>
      <c r="AU177" s="247" t="s">
        <v>81</v>
      </c>
      <c r="AV177" s="13" t="s">
        <v>81</v>
      </c>
      <c r="AW177" s="13" t="s">
        <v>33</v>
      </c>
      <c r="AX177" s="13" t="s">
        <v>72</v>
      </c>
      <c r="AY177" s="247" t="s">
        <v>127</v>
      </c>
    </row>
    <row r="178" s="13" customFormat="1">
      <c r="A178" s="13"/>
      <c r="B178" s="237"/>
      <c r="C178" s="238"/>
      <c r="D178" s="231" t="s">
        <v>173</v>
      </c>
      <c r="E178" s="239" t="s">
        <v>19</v>
      </c>
      <c r="F178" s="240" t="s">
        <v>902</v>
      </c>
      <c r="G178" s="238"/>
      <c r="H178" s="241">
        <v>2.5649999999999999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7" t="s">
        <v>173</v>
      </c>
      <c r="AU178" s="247" t="s">
        <v>81</v>
      </c>
      <c r="AV178" s="13" t="s">
        <v>81</v>
      </c>
      <c r="AW178" s="13" t="s">
        <v>33</v>
      </c>
      <c r="AX178" s="13" t="s">
        <v>72</v>
      </c>
      <c r="AY178" s="247" t="s">
        <v>127</v>
      </c>
    </row>
    <row r="179" s="15" customFormat="1">
      <c r="A179" s="15"/>
      <c r="B179" s="260"/>
      <c r="C179" s="261"/>
      <c r="D179" s="231" t="s">
        <v>173</v>
      </c>
      <c r="E179" s="262" t="s">
        <v>19</v>
      </c>
      <c r="F179" s="263" t="s">
        <v>187</v>
      </c>
      <c r="G179" s="261"/>
      <c r="H179" s="264">
        <v>20.940000000000001</v>
      </c>
      <c r="I179" s="265"/>
      <c r="J179" s="261"/>
      <c r="K179" s="261"/>
      <c r="L179" s="266"/>
      <c r="M179" s="267"/>
      <c r="N179" s="268"/>
      <c r="O179" s="268"/>
      <c r="P179" s="268"/>
      <c r="Q179" s="268"/>
      <c r="R179" s="268"/>
      <c r="S179" s="268"/>
      <c r="T179" s="269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0" t="s">
        <v>173</v>
      </c>
      <c r="AU179" s="270" t="s">
        <v>81</v>
      </c>
      <c r="AV179" s="15" t="s">
        <v>151</v>
      </c>
      <c r="AW179" s="15" t="s">
        <v>33</v>
      </c>
      <c r="AX179" s="15" t="s">
        <v>79</v>
      </c>
      <c r="AY179" s="270" t="s">
        <v>127</v>
      </c>
    </row>
    <row r="180" s="2" customFormat="1" ht="24.15" customHeight="1">
      <c r="A180" s="39"/>
      <c r="B180" s="40"/>
      <c r="C180" s="213" t="s">
        <v>342</v>
      </c>
      <c r="D180" s="285" t="s">
        <v>130</v>
      </c>
      <c r="E180" s="214" t="s">
        <v>903</v>
      </c>
      <c r="F180" s="215" t="s">
        <v>904</v>
      </c>
      <c r="G180" s="216" t="s">
        <v>214</v>
      </c>
      <c r="H180" s="217">
        <v>12</v>
      </c>
      <c r="I180" s="218"/>
      <c r="J180" s="219">
        <f>ROUND(I180*H180,2)</f>
        <v>0</v>
      </c>
      <c r="K180" s="215" t="s">
        <v>19</v>
      </c>
      <c r="L180" s="45"/>
      <c r="M180" s="220" t="s">
        <v>19</v>
      </c>
      <c r="N180" s="221" t="s">
        <v>43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151</v>
      </c>
      <c r="AT180" s="224" t="s">
        <v>130</v>
      </c>
      <c r="AU180" s="224" t="s">
        <v>81</v>
      </c>
      <c r="AY180" s="18" t="s">
        <v>127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79</v>
      </c>
      <c r="BK180" s="225">
        <f>ROUND(I180*H180,2)</f>
        <v>0</v>
      </c>
      <c r="BL180" s="18" t="s">
        <v>151</v>
      </c>
      <c r="BM180" s="224" t="s">
        <v>905</v>
      </c>
    </row>
    <row r="181" s="2" customFormat="1" ht="33" customHeight="1">
      <c r="A181" s="39"/>
      <c r="B181" s="40"/>
      <c r="C181" s="213" t="s">
        <v>347</v>
      </c>
      <c r="D181" s="285" t="s">
        <v>130</v>
      </c>
      <c r="E181" s="214" t="s">
        <v>906</v>
      </c>
      <c r="F181" s="215" t="s">
        <v>907</v>
      </c>
      <c r="G181" s="216" t="s">
        <v>214</v>
      </c>
      <c r="H181" s="217">
        <v>12</v>
      </c>
      <c r="I181" s="218"/>
      <c r="J181" s="219">
        <f>ROUND(I181*H181,2)</f>
        <v>0</v>
      </c>
      <c r="K181" s="215" t="s">
        <v>134</v>
      </c>
      <c r="L181" s="45"/>
      <c r="M181" s="220" t="s">
        <v>19</v>
      </c>
      <c r="N181" s="221" t="s">
        <v>43</v>
      </c>
      <c r="O181" s="85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151</v>
      </c>
      <c r="AT181" s="224" t="s">
        <v>130</v>
      </c>
      <c r="AU181" s="224" t="s">
        <v>81</v>
      </c>
      <c r="AY181" s="18" t="s">
        <v>127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79</v>
      </c>
      <c r="BK181" s="225">
        <f>ROUND(I181*H181,2)</f>
        <v>0</v>
      </c>
      <c r="BL181" s="18" t="s">
        <v>151</v>
      </c>
      <c r="BM181" s="224" t="s">
        <v>908</v>
      </c>
    </row>
    <row r="182" s="2" customFormat="1">
      <c r="A182" s="39"/>
      <c r="B182" s="40"/>
      <c r="C182" s="41"/>
      <c r="D182" s="226" t="s">
        <v>137</v>
      </c>
      <c r="E182" s="41"/>
      <c r="F182" s="227" t="s">
        <v>909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137</v>
      </c>
      <c r="AU182" s="18" t="s">
        <v>81</v>
      </c>
    </row>
    <row r="183" s="13" customFormat="1">
      <c r="A183" s="13"/>
      <c r="B183" s="237"/>
      <c r="C183" s="238"/>
      <c r="D183" s="231" t="s">
        <v>173</v>
      </c>
      <c r="E183" s="239" t="s">
        <v>19</v>
      </c>
      <c r="F183" s="240" t="s">
        <v>822</v>
      </c>
      <c r="G183" s="238"/>
      <c r="H183" s="241">
        <v>12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7" t="s">
        <v>173</v>
      </c>
      <c r="AU183" s="247" t="s">
        <v>81</v>
      </c>
      <c r="AV183" s="13" t="s">
        <v>81</v>
      </c>
      <c r="AW183" s="13" t="s">
        <v>33</v>
      </c>
      <c r="AX183" s="13" t="s">
        <v>79</v>
      </c>
      <c r="AY183" s="247" t="s">
        <v>127</v>
      </c>
    </row>
    <row r="184" s="2" customFormat="1" ht="16.5" customHeight="1">
      <c r="A184" s="39"/>
      <c r="B184" s="40"/>
      <c r="C184" s="271" t="s">
        <v>352</v>
      </c>
      <c r="D184" s="288" t="s">
        <v>252</v>
      </c>
      <c r="E184" s="272" t="s">
        <v>910</v>
      </c>
      <c r="F184" s="273" t="s">
        <v>911</v>
      </c>
      <c r="G184" s="274" t="s">
        <v>255</v>
      </c>
      <c r="H184" s="275">
        <v>12</v>
      </c>
      <c r="I184" s="276"/>
      <c r="J184" s="277">
        <f>ROUND(I184*H184,2)</f>
        <v>0</v>
      </c>
      <c r="K184" s="273" t="s">
        <v>134</v>
      </c>
      <c r="L184" s="278"/>
      <c r="M184" s="279" t="s">
        <v>19</v>
      </c>
      <c r="N184" s="280" t="s">
        <v>43</v>
      </c>
      <c r="O184" s="85"/>
      <c r="P184" s="222">
        <f>O184*H184</f>
        <v>0</v>
      </c>
      <c r="Q184" s="222">
        <v>1</v>
      </c>
      <c r="R184" s="222">
        <f>Q184*H184</f>
        <v>12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211</v>
      </c>
      <c r="AT184" s="224" t="s">
        <v>252</v>
      </c>
      <c r="AU184" s="224" t="s">
        <v>81</v>
      </c>
      <c r="AY184" s="18" t="s">
        <v>127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79</v>
      </c>
      <c r="BK184" s="225">
        <f>ROUND(I184*H184,2)</f>
        <v>0</v>
      </c>
      <c r="BL184" s="18" t="s">
        <v>151</v>
      </c>
      <c r="BM184" s="224" t="s">
        <v>912</v>
      </c>
    </row>
    <row r="185" s="13" customFormat="1">
      <c r="A185" s="13"/>
      <c r="B185" s="237"/>
      <c r="C185" s="238"/>
      <c r="D185" s="231" t="s">
        <v>173</v>
      </c>
      <c r="E185" s="239" t="s">
        <v>19</v>
      </c>
      <c r="F185" s="240" t="s">
        <v>913</v>
      </c>
      <c r="G185" s="238"/>
      <c r="H185" s="241">
        <v>6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7" t="s">
        <v>173</v>
      </c>
      <c r="AU185" s="247" t="s">
        <v>81</v>
      </c>
      <c r="AV185" s="13" t="s">
        <v>81</v>
      </c>
      <c r="AW185" s="13" t="s">
        <v>33</v>
      </c>
      <c r="AX185" s="13" t="s">
        <v>72</v>
      </c>
      <c r="AY185" s="247" t="s">
        <v>127</v>
      </c>
    </row>
    <row r="186" s="13" customFormat="1">
      <c r="A186" s="13"/>
      <c r="B186" s="237"/>
      <c r="C186" s="238"/>
      <c r="D186" s="231" t="s">
        <v>173</v>
      </c>
      <c r="E186" s="239" t="s">
        <v>19</v>
      </c>
      <c r="F186" s="240" t="s">
        <v>914</v>
      </c>
      <c r="G186" s="238"/>
      <c r="H186" s="241">
        <v>12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7" t="s">
        <v>173</v>
      </c>
      <c r="AU186" s="247" t="s">
        <v>81</v>
      </c>
      <c r="AV186" s="13" t="s">
        <v>81</v>
      </c>
      <c r="AW186" s="13" t="s">
        <v>33</v>
      </c>
      <c r="AX186" s="13" t="s">
        <v>79</v>
      </c>
      <c r="AY186" s="247" t="s">
        <v>127</v>
      </c>
    </row>
    <row r="187" s="2" customFormat="1" ht="16.5" customHeight="1">
      <c r="A187" s="39"/>
      <c r="B187" s="40"/>
      <c r="C187" s="271" t="s">
        <v>359</v>
      </c>
      <c r="D187" s="288" t="s">
        <v>252</v>
      </c>
      <c r="E187" s="272" t="s">
        <v>915</v>
      </c>
      <c r="F187" s="273" t="s">
        <v>916</v>
      </c>
      <c r="G187" s="274" t="s">
        <v>255</v>
      </c>
      <c r="H187" s="275">
        <v>12</v>
      </c>
      <c r="I187" s="276"/>
      <c r="J187" s="277">
        <f>ROUND(I187*H187,2)</f>
        <v>0</v>
      </c>
      <c r="K187" s="273" t="s">
        <v>134</v>
      </c>
      <c r="L187" s="278"/>
      <c r="M187" s="279" t="s">
        <v>19</v>
      </c>
      <c r="N187" s="280" t="s">
        <v>43</v>
      </c>
      <c r="O187" s="85"/>
      <c r="P187" s="222">
        <f>O187*H187</f>
        <v>0</v>
      </c>
      <c r="Q187" s="222">
        <v>1</v>
      </c>
      <c r="R187" s="222">
        <f>Q187*H187</f>
        <v>12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211</v>
      </c>
      <c r="AT187" s="224" t="s">
        <v>252</v>
      </c>
      <c r="AU187" s="224" t="s">
        <v>81</v>
      </c>
      <c r="AY187" s="18" t="s">
        <v>127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79</v>
      </c>
      <c r="BK187" s="225">
        <f>ROUND(I187*H187,2)</f>
        <v>0</v>
      </c>
      <c r="BL187" s="18" t="s">
        <v>151</v>
      </c>
      <c r="BM187" s="224" t="s">
        <v>917</v>
      </c>
    </row>
    <row r="188" s="13" customFormat="1">
      <c r="A188" s="13"/>
      <c r="B188" s="237"/>
      <c r="C188" s="238"/>
      <c r="D188" s="231" t="s">
        <v>173</v>
      </c>
      <c r="E188" s="239" t="s">
        <v>19</v>
      </c>
      <c r="F188" s="240" t="s">
        <v>913</v>
      </c>
      <c r="G188" s="238"/>
      <c r="H188" s="241">
        <v>6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7" t="s">
        <v>173</v>
      </c>
      <c r="AU188" s="247" t="s">
        <v>81</v>
      </c>
      <c r="AV188" s="13" t="s">
        <v>81</v>
      </c>
      <c r="AW188" s="13" t="s">
        <v>33</v>
      </c>
      <c r="AX188" s="13" t="s">
        <v>72</v>
      </c>
      <c r="AY188" s="247" t="s">
        <v>127</v>
      </c>
    </row>
    <row r="189" s="13" customFormat="1">
      <c r="A189" s="13"/>
      <c r="B189" s="237"/>
      <c r="C189" s="238"/>
      <c r="D189" s="231" t="s">
        <v>173</v>
      </c>
      <c r="E189" s="239" t="s">
        <v>19</v>
      </c>
      <c r="F189" s="240" t="s">
        <v>914</v>
      </c>
      <c r="G189" s="238"/>
      <c r="H189" s="241">
        <v>12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7" t="s">
        <v>173</v>
      </c>
      <c r="AU189" s="247" t="s">
        <v>81</v>
      </c>
      <c r="AV189" s="13" t="s">
        <v>81</v>
      </c>
      <c r="AW189" s="13" t="s">
        <v>33</v>
      </c>
      <c r="AX189" s="13" t="s">
        <v>79</v>
      </c>
      <c r="AY189" s="247" t="s">
        <v>127</v>
      </c>
    </row>
    <row r="190" s="2" customFormat="1" ht="24.15" customHeight="1">
      <c r="A190" s="39"/>
      <c r="B190" s="40"/>
      <c r="C190" s="213" t="s">
        <v>364</v>
      </c>
      <c r="D190" s="248" t="s">
        <v>130</v>
      </c>
      <c r="E190" s="214" t="s">
        <v>242</v>
      </c>
      <c r="F190" s="215" t="s">
        <v>243</v>
      </c>
      <c r="G190" s="216" t="s">
        <v>214</v>
      </c>
      <c r="H190" s="217">
        <v>20.940000000000001</v>
      </c>
      <c r="I190" s="218"/>
      <c r="J190" s="219">
        <f>ROUND(I190*H190,2)</f>
        <v>0</v>
      </c>
      <c r="K190" s="215" t="s">
        <v>134</v>
      </c>
      <c r="L190" s="45"/>
      <c r="M190" s="220" t="s">
        <v>19</v>
      </c>
      <c r="N190" s="221" t="s">
        <v>43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151</v>
      </c>
      <c r="AT190" s="224" t="s">
        <v>130</v>
      </c>
      <c r="AU190" s="224" t="s">
        <v>81</v>
      </c>
      <c r="AY190" s="18" t="s">
        <v>127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79</v>
      </c>
      <c r="BK190" s="225">
        <f>ROUND(I190*H190,2)</f>
        <v>0</v>
      </c>
      <c r="BL190" s="18" t="s">
        <v>151</v>
      </c>
      <c r="BM190" s="224" t="s">
        <v>918</v>
      </c>
    </row>
    <row r="191" s="2" customFormat="1">
      <c r="A191" s="39"/>
      <c r="B191" s="40"/>
      <c r="C191" s="41"/>
      <c r="D191" s="226" t="s">
        <v>137</v>
      </c>
      <c r="E191" s="41"/>
      <c r="F191" s="227" t="s">
        <v>245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137</v>
      </c>
      <c r="AU191" s="18" t="s">
        <v>81</v>
      </c>
    </row>
    <row r="192" s="13" customFormat="1">
      <c r="A192" s="13"/>
      <c r="B192" s="237"/>
      <c r="C192" s="238"/>
      <c r="D192" s="231" t="s">
        <v>173</v>
      </c>
      <c r="E192" s="239" t="s">
        <v>19</v>
      </c>
      <c r="F192" s="240" t="s">
        <v>889</v>
      </c>
      <c r="G192" s="238"/>
      <c r="H192" s="241">
        <v>20.940000000000001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7" t="s">
        <v>173</v>
      </c>
      <c r="AU192" s="247" t="s">
        <v>81</v>
      </c>
      <c r="AV192" s="13" t="s">
        <v>81</v>
      </c>
      <c r="AW192" s="13" t="s">
        <v>33</v>
      </c>
      <c r="AX192" s="13" t="s">
        <v>79</v>
      </c>
      <c r="AY192" s="247" t="s">
        <v>127</v>
      </c>
    </row>
    <row r="193" s="2" customFormat="1" ht="24.15" customHeight="1">
      <c r="A193" s="39"/>
      <c r="B193" s="40"/>
      <c r="C193" s="213" t="s">
        <v>373</v>
      </c>
      <c r="D193" s="285" t="s">
        <v>130</v>
      </c>
      <c r="E193" s="214" t="s">
        <v>919</v>
      </c>
      <c r="F193" s="215" t="s">
        <v>920</v>
      </c>
      <c r="G193" s="216" t="s">
        <v>214</v>
      </c>
      <c r="H193" s="217">
        <v>12</v>
      </c>
      <c r="I193" s="218"/>
      <c r="J193" s="219">
        <f>ROUND(I193*H193,2)</f>
        <v>0</v>
      </c>
      <c r="K193" s="215" t="s">
        <v>19</v>
      </c>
      <c r="L193" s="45"/>
      <c r="M193" s="220" t="s">
        <v>19</v>
      </c>
      <c r="N193" s="221" t="s">
        <v>43</v>
      </c>
      <c r="O193" s="85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151</v>
      </c>
      <c r="AT193" s="224" t="s">
        <v>130</v>
      </c>
      <c r="AU193" s="224" t="s">
        <v>81</v>
      </c>
      <c r="AY193" s="18" t="s">
        <v>127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79</v>
      </c>
      <c r="BK193" s="225">
        <f>ROUND(I193*H193,2)</f>
        <v>0</v>
      </c>
      <c r="BL193" s="18" t="s">
        <v>151</v>
      </c>
      <c r="BM193" s="224" t="s">
        <v>921</v>
      </c>
    </row>
    <row r="194" s="2" customFormat="1" ht="24.15" customHeight="1">
      <c r="A194" s="39"/>
      <c r="B194" s="40"/>
      <c r="C194" s="213" t="s">
        <v>378</v>
      </c>
      <c r="D194" s="286" t="s">
        <v>130</v>
      </c>
      <c r="E194" s="214" t="s">
        <v>922</v>
      </c>
      <c r="F194" s="215" t="s">
        <v>923</v>
      </c>
      <c r="G194" s="216" t="s">
        <v>214</v>
      </c>
      <c r="H194" s="217">
        <v>11.295</v>
      </c>
      <c r="I194" s="218"/>
      <c r="J194" s="219">
        <f>ROUND(I194*H194,2)</f>
        <v>0</v>
      </c>
      <c r="K194" s="215" t="s">
        <v>134</v>
      </c>
      <c r="L194" s="45"/>
      <c r="M194" s="220" t="s">
        <v>19</v>
      </c>
      <c r="N194" s="221" t="s">
        <v>43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151</v>
      </c>
      <c r="AT194" s="224" t="s">
        <v>130</v>
      </c>
      <c r="AU194" s="224" t="s">
        <v>81</v>
      </c>
      <c r="AY194" s="18" t="s">
        <v>127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79</v>
      </c>
      <c r="BK194" s="225">
        <f>ROUND(I194*H194,2)</f>
        <v>0</v>
      </c>
      <c r="BL194" s="18" t="s">
        <v>151</v>
      </c>
      <c r="BM194" s="224" t="s">
        <v>924</v>
      </c>
    </row>
    <row r="195" s="2" customFormat="1">
      <c r="A195" s="39"/>
      <c r="B195" s="40"/>
      <c r="C195" s="41"/>
      <c r="D195" s="226" t="s">
        <v>137</v>
      </c>
      <c r="E195" s="41"/>
      <c r="F195" s="227" t="s">
        <v>925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137</v>
      </c>
      <c r="AU195" s="18" t="s">
        <v>81</v>
      </c>
    </row>
    <row r="196" s="13" customFormat="1">
      <c r="A196" s="13"/>
      <c r="B196" s="237"/>
      <c r="C196" s="238"/>
      <c r="D196" s="231" t="s">
        <v>173</v>
      </c>
      <c r="E196" s="239" t="s">
        <v>19</v>
      </c>
      <c r="F196" s="240" t="s">
        <v>926</v>
      </c>
      <c r="G196" s="238"/>
      <c r="H196" s="241">
        <v>2.5649999999999999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7" t="s">
        <v>173</v>
      </c>
      <c r="AU196" s="247" t="s">
        <v>81</v>
      </c>
      <c r="AV196" s="13" t="s">
        <v>81</v>
      </c>
      <c r="AW196" s="13" t="s">
        <v>33</v>
      </c>
      <c r="AX196" s="13" t="s">
        <v>72</v>
      </c>
      <c r="AY196" s="247" t="s">
        <v>127</v>
      </c>
    </row>
    <row r="197" s="14" customFormat="1">
      <c r="A197" s="14"/>
      <c r="B197" s="249"/>
      <c r="C197" s="250"/>
      <c r="D197" s="231" t="s">
        <v>173</v>
      </c>
      <c r="E197" s="251" t="s">
        <v>19</v>
      </c>
      <c r="F197" s="252" t="s">
        <v>927</v>
      </c>
      <c r="G197" s="250"/>
      <c r="H197" s="253">
        <v>2.5649999999999999</v>
      </c>
      <c r="I197" s="254"/>
      <c r="J197" s="250"/>
      <c r="K197" s="250"/>
      <c r="L197" s="255"/>
      <c r="M197" s="256"/>
      <c r="N197" s="257"/>
      <c r="O197" s="257"/>
      <c r="P197" s="257"/>
      <c r="Q197" s="257"/>
      <c r="R197" s="257"/>
      <c r="S197" s="257"/>
      <c r="T197" s="25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9" t="s">
        <v>173</v>
      </c>
      <c r="AU197" s="259" t="s">
        <v>81</v>
      </c>
      <c r="AV197" s="14" t="s">
        <v>143</v>
      </c>
      <c r="AW197" s="14" t="s">
        <v>33</v>
      </c>
      <c r="AX197" s="14" t="s">
        <v>72</v>
      </c>
      <c r="AY197" s="259" t="s">
        <v>127</v>
      </c>
    </row>
    <row r="198" s="13" customFormat="1">
      <c r="A198" s="13"/>
      <c r="B198" s="237"/>
      <c r="C198" s="238"/>
      <c r="D198" s="231" t="s">
        <v>173</v>
      </c>
      <c r="E198" s="239" t="s">
        <v>19</v>
      </c>
      <c r="F198" s="240" t="s">
        <v>928</v>
      </c>
      <c r="G198" s="238"/>
      <c r="H198" s="241">
        <v>2.73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7" t="s">
        <v>173</v>
      </c>
      <c r="AU198" s="247" t="s">
        <v>81</v>
      </c>
      <c r="AV198" s="13" t="s">
        <v>81</v>
      </c>
      <c r="AW198" s="13" t="s">
        <v>33</v>
      </c>
      <c r="AX198" s="13" t="s">
        <v>72</v>
      </c>
      <c r="AY198" s="247" t="s">
        <v>127</v>
      </c>
    </row>
    <row r="199" s="13" customFormat="1">
      <c r="A199" s="13"/>
      <c r="B199" s="237"/>
      <c r="C199" s="238"/>
      <c r="D199" s="231" t="s">
        <v>173</v>
      </c>
      <c r="E199" s="239" t="s">
        <v>19</v>
      </c>
      <c r="F199" s="240" t="s">
        <v>834</v>
      </c>
      <c r="G199" s="238"/>
      <c r="H199" s="241">
        <v>6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7" t="s">
        <v>173</v>
      </c>
      <c r="AU199" s="247" t="s">
        <v>81</v>
      </c>
      <c r="AV199" s="13" t="s">
        <v>81</v>
      </c>
      <c r="AW199" s="13" t="s">
        <v>33</v>
      </c>
      <c r="AX199" s="13" t="s">
        <v>72</v>
      </c>
      <c r="AY199" s="247" t="s">
        <v>127</v>
      </c>
    </row>
    <row r="200" s="14" customFormat="1">
      <c r="A200" s="14"/>
      <c r="B200" s="249"/>
      <c r="C200" s="250"/>
      <c r="D200" s="231" t="s">
        <v>173</v>
      </c>
      <c r="E200" s="251" t="s">
        <v>19</v>
      </c>
      <c r="F200" s="252" t="s">
        <v>929</v>
      </c>
      <c r="G200" s="250"/>
      <c r="H200" s="253">
        <v>8.7300000000000004</v>
      </c>
      <c r="I200" s="254"/>
      <c r="J200" s="250"/>
      <c r="K200" s="250"/>
      <c r="L200" s="255"/>
      <c r="M200" s="256"/>
      <c r="N200" s="257"/>
      <c r="O200" s="257"/>
      <c r="P200" s="257"/>
      <c r="Q200" s="257"/>
      <c r="R200" s="257"/>
      <c r="S200" s="257"/>
      <c r="T200" s="25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9" t="s">
        <v>173</v>
      </c>
      <c r="AU200" s="259" t="s">
        <v>81</v>
      </c>
      <c r="AV200" s="14" t="s">
        <v>143</v>
      </c>
      <c r="AW200" s="14" t="s">
        <v>33</v>
      </c>
      <c r="AX200" s="14" t="s">
        <v>72</v>
      </c>
      <c r="AY200" s="259" t="s">
        <v>127</v>
      </c>
    </row>
    <row r="201" s="15" customFormat="1">
      <c r="A201" s="15"/>
      <c r="B201" s="260"/>
      <c r="C201" s="261"/>
      <c r="D201" s="231" t="s">
        <v>173</v>
      </c>
      <c r="E201" s="262" t="s">
        <v>19</v>
      </c>
      <c r="F201" s="263" t="s">
        <v>187</v>
      </c>
      <c r="G201" s="261"/>
      <c r="H201" s="264">
        <v>11.295</v>
      </c>
      <c r="I201" s="265"/>
      <c r="J201" s="261"/>
      <c r="K201" s="261"/>
      <c r="L201" s="266"/>
      <c r="M201" s="267"/>
      <c r="N201" s="268"/>
      <c r="O201" s="268"/>
      <c r="P201" s="268"/>
      <c r="Q201" s="268"/>
      <c r="R201" s="268"/>
      <c r="S201" s="268"/>
      <c r="T201" s="269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0" t="s">
        <v>173</v>
      </c>
      <c r="AU201" s="270" t="s">
        <v>81</v>
      </c>
      <c r="AV201" s="15" t="s">
        <v>151</v>
      </c>
      <c r="AW201" s="15" t="s">
        <v>33</v>
      </c>
      <c r="AX201" s="15" t="s">
        <v>79</v>
      </c>
      <c r="AY201" s="270" t="s">
        <v>127</v>
      </c>
    </row>
    <row r="202" s="2" customFormat="1" ht="16.5" customHeight="1">
      <c r="A202" s="39"/>
      <c r="B202" s="40"/>
      <c r="C202" s="271" t="s">
        <v>386</v>
      </c>
      <c r="D202" s="287" t="s">
        <v>252</v>
      </c>
      <c r="E202" s="272" t="s">
        <v>930</v>
      </c>
      <c r="F202" s="273" t="s">
        <v>931</v>
      </c>
      <c r="G202" s="274" t="s">
        <v>255</v>
      </c>
      <c r="H202" s="275">
        <v>17.460000000000001</v>
      </c>
      <c r="I202" s="276"/>
      <c r="J202" s="277">
        <f>ROUND(I202*H202,2)</f>
        <v>0</v>
      </c>
      <c r="K202" s="273" t="s">
        <v>134</v>
      </c>
      <c r="L202" s="278"/>
      <c r="M202" s="279" t="s">
        <v>19</v>
      </c>
      <c r="N202" s="280" t="s">
        <v>43</v>
      </c>
      <c r="O202" s="85"/>
      <c r="P202" s="222">
        <f>O202*H202</f>
        <v>0</v>
      </c>
      <c r="Q202" s="222">
        <v>1</v>
      </c>
      <c r="R202" s="222">
        <f>Q202*H202</f>
        <v>17.460000000000001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211</v>
      </c>
      <c r="AT202" s="224" t="s">
        <v>252</v>
      </c>
      <c r="AU202" s="224" t="s">
        <v>81</v>
      </c>
      <c r="AY202" s="18" t="s">
        <v>127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79</v>
      </c>
      <c r="BK202" s="225">
        <f>ROUND(I202*H202,2)</f>
        <v>0</v>
      </c>
      <c r="BL202" s="18" t="s">
        <v>151</v>
      </c>
      <c r="BM202" s="224" t="s">
        <v>932</v>
      </c>
    </row>
    <row r="203" s="13" customFormat="1">
      <c r="A203" s="13"/>
      <c r="B203" s="237"/>
      <c r="C203" s="238"/>
      <c r="D203" s="231" t="s">
        <v>173</v>
      </c>
      <c r="E203" s="239" t="s">
        <v>19</v>
      </c>
      <c r="F203" s="240" t="s">
        <v>928</v>
      </c>
      <c r="G203" s="238"/>
      <c r="H203" s="241">
        <v>2.73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7" t="s">
        <v>173</v>
      </c>
      <c r="AU203" s="247" t="s">
        <v>81</v>
      </c>
      <c r="AV203" s="13" t="s">
        <v>81</v>
      </c>
      <c r="AW203" s="13" t="s">
        <v>33</v>
      </c>
      <c r="AX203" s="13" t="s">
        <v>72</v>
      </c>
      <c r="AY203" s="247" t="s">
        <v>127</v>
      </c>
    </row>
    <row r="204" s="13" customFormat="1">
      <c r="A204" s="13"/>
      <c r="B204" s="237"/>
      <c r="C204" s="238"/>
      <c r="D204" s="231" t="s">
        <v>173</v>
      </c>
      <c r="E204" s="239" t="s">
        <v>19</v>
      </c>
      <c r="F204" s="240" t="s">
        <v>834</v>
      </c>
      <c r="G204" s="238"/>
      <c r="H204" s="241">
        <v>6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7" t="s">
        <v>173</v>
      </c>
      <c r="AU204" s="247" t="s">
        <v>81</v>
      </c>
      <c r="AV204" s="13" t="s">
        <v>81</v>
      </c>
      <c r="AW204" s="13" t="s">
        <v>33</v>
      </c>
      <c r="AX204" s="13" t="s">
        <v>72</v>
      </c>
      <c r="AY204" s="247" t="s">
        <v>127</v>
      </c>
    </row>
    <row r="205" s="15" customFormat="1">
      <c r="A205" s="15"/>
      <c r="B205" s="260"/>
      <c r="C205" s="261"/>
      <c r="D205" s="231" t="s">
        <v>173</v>
      </c>
      <c r="E205" s="262" t="s">
        <v>19</v>
      </c>
      <c r="F205" s="263" t="s">
        <v>187</v>
      </c>
      <c r="G205" s="261"/>
      <c r="H205" s="264">
        <v>8.7300000000000004</v>
      </c>
      <c r="I205" s="265"/>
      <c r="J205" s="261"/>
      <c r="K205" s="261"/>
      <c r="L205" s="266"/>
      <c r="M205" s="267"/>
      <c r="N205" s="268"/>
      <c r="O205" s="268"/>
      <c r="P205" s="268"/>
      <c r="Q205" s="268"/>
      <c r="R205" s="268"/>
      <c r="S205" s="268"/>
      <c r="T205" s="269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0" t="s">
        <v>173</v>
      </c>
      <c r="AU205" s="270" t="s">
        <v>81</v>
      </c>
      <c r="AV205" s="15" t="s">
        <v>151</v>
      </c>
      <c r="AW205" s="15" t="s">
        <v>33</v>
      </c>
      <c r="AX205" s="15" t="s">
        <v>72</v>
      </c>
      <c r="AY205" s="270" t="s">
        <v>127</v>
      </c>
    </row>
    <row r="206" s="13" customFormat="1">
      <c r="A206" s="13"/>
      <c r="B206" s="237"/>
      <c r="C206" s="238"/>
      <c r="D206" s="231" t="s">
        <v>173</v>
      </c>
      <c r="E206" s="239" t="s">
        <v>19</v>
      </c>
      <c r="F206" s="240" t="s">
        <v>933</v>
      </c>
      <c r="G206" s="238"/>
      <c r="H206" s="241">
        <v>17.460000000000001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7" t="s">
        <v>173</v>
      </c>
      <c r="AU206" s="247" t="s">
        <v>81</v>
      </c>
      <c r="AV206" s="13" t="s">
        <v>81</v>
      </c>
      <c r="AW206" s="13" t="s">
        <v>33</v>
      </c>
      <c r="AX206" s="13" t="s">
        <v>79</v>
      </c>
      <c r="AY206" s="247" t="s">
        <v>127</v>
      </c>
    </row>
    <row r="207" s="2" customFormat="1" ht="37.8" customHeight="1">
      <c r="A207" s="39"/>
      <c r="B207" s="40"/>
      <c r="C207" s="213" t="s">
        <v>391</v>
      </c>
      <c r="D207" s="286" t="s">
        <v>130</v>
      </c>
      <c r="E207" s="214" t="s">
        <v>934</v>
      </c>
      <c r="F207" s="215" t="s">
        <v>935</v>
      </c>
      <c r="G207" s="216" t="s">
        <v>214</v>
      </c>
      <c r="H207" s="217">
        <v>3.105</v>
      </c>
      <c r="I207" s="218"/>
      <c r="J207" s="219">
        <f>ROUND(I207*H207,2)</f>
        <v>0</v>
      </c>
      <c r="K207" s="215" t="s">
        <v>134</v>
      </c>
      <c r="L207" s="45"/>
      <c r="M207" s="220" t="s">
        <v>19</v>
      </c>
      <c r="N207" s="221" t="s">
        <v>43</v>
      </c>
      <c r="O207" s="85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151</v>
      </c>
      <c r="AT207" s="224" t="s">
        <v>130</v>
      </c>
      <c r="AU207" s="224" t="s">
        <v>81</v>
      </c>
      <c r="AY207" s="18" t="s">
        <v>127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79</v>
      </c>
      <c r="BK207" s="225">
        <f>ROUND(I207*H207,2)</f>
        <v>0</v>
      </c>
      <c r="BL207" s="18" t="s">
        <v>151</v>
      </c>
      <c r="BM207" s="224" t="s">
        <v>936</v>
      </c>
    </row>
    <row r="208" s="2" customFormat="1">
      <c r="A208" s="39"/>
      <c r="B208" s="40"/>
      <c r="C208" s="41"/>
      <c r="D208" s="226" t="s">
        <v>137</v>
      </c>
      <c r="E208" s="41"/>
      <c r="F208" s="227" t="s">
        <v>937</v>
      </c>
      <c r="G208" s="41"/>
      <c r="H208" s="41"/>
      <c r="I208" s="228"/>
      <c r="J208" s="41"/>
      <c r="K208" s="41"/>
      <c r="L208" s="45"/>
      <c r="M208" s="229"/>
      <c r="N208" s="230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137</v>
      </c>
      <c r="AU208" s="18" t="s">
        <v>81</v>
      </c>
    </row>
    <row r="209" s="13" customFormat="1">
      <c r="A209" s="13"/>
      <c r="B209" s="237"/>
      <c r="C209" s="238"/>
      <c r="D209" s="231" t="s">
        <v>173</v>
      </c>
      <c r="E209" s="239" t="s">
        <v>19</v>
      </c>
      <c r="F209" s="240" t="s">
        <v>938</v>
      </c>
      <c r="G209" s="238"/>
      <c r="H209" s="241">
        <v>1.2150000000000001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7" t="s">
        <v>173</v>
      </c>
      <c r="AU209" s="247" t="s">
        <v>81</v>
      </c>
      <c r="AV209" s="13" t="s">
        <v>81</v>
      </c>
      <c r="AW209" s="13" t="s">
        <v>33</v>
      </c>
      <c r="AX209" s="13" t="s">
        <v>72</v>
      </c>
      <c r="AY209" s="247" t="s">
        <v>127</v>
      </c>
    </row>
    <row r="210" s="13" customFormat="1">
      <c r="A210" s="13"/>
      <c r="B210" s="237"/>
      <c r="C210" s="238"/>
      <c r="D210" s="231" t="s">
        <v>173</v>
      </c>
      <c r="E210" s="239" t="s">
        <v>19</v>
      </c>
      <c r="F210" s="240" t="s">
        <v>939</v>
      </c>
      <c r="G210" s="238"/>
      <c r="H210" s="241">
        <v>1.8899999999999999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7" t="s">
        <v>173</v>
      </c>
      <c r="AU210" s="247" t="s">
        <v>81</v>
      </c>
      <c r="AV210" s="13" t="s">
        <v>81</v>
      </c>
      <c r="AW210" s="13" t="s">
        <v>33</v>
      </c>
      <c r="AX210" s="13" t="s">
        <v>72</v>
      </c>
      <c r="AY210" s="247" t="s">
        <v>127</v>
      </c>
    </row>
    <row r="211" s="15" customFormat="1">
      <c r="A211" s="15"/>
      <c r="B211" s="260"/>
      <c r="C211" s="261"/>
      <c r="D211" s="231" t="s">
        <v>173</v>
      </c>
      <c r="E211" s="262" t="s">
        <v>19</v>
      </c>
      <c r="F211" s="263" t="s">
        <v>187</v>
      </c>
      <c r="G211" s="261"/>
      <c r="H211" s="264">
        <v>3.105</v>
      </c>
      <c r="I211" s="265"/>
      <c r="J211" s="261"/>
      <c r="K211" s="261"/>
      <c r="L211" s="266"/>
      <c r="M211" s="267"/>
      <c r="N211" s="268"/>
      <c r="O211" s="268"/>
      <c r="P211" s="268"/>
      <c r="Q211" s="268"/>
      <c r="R211" s="268"/>
      <c r="S211" s="268"/>
      <c r="T211" s="269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0" t="s">
        <v>173</v>
      </c>
      <c r="AU211" s="270" t="s">
        <v>81</v>
      </c>
      <c r="AV211" s="15" t="s">
        <v>151</v>
      </c>
      <c r="AW211" s="15" t="s">
        <v>33</v>
      </c>
      <c r="AX211" s="15" t="s">
        <v>79</v>
      </c>
      <c r="AY211" s="270" t="s">
        <v>127</v>
      </c>
    </row>
    <row r="212" s="2" customFormat="1" ht="16.5" customHeight="1">
      <c r="A212" s="39"/>
      <c r="B212" s="40"/>
      <c r="C212" s="271" t="s">
        <v>396</v>
      </c>
      <c r="D212" s="287" t="s">
        <v>252</v>
      </c>
      <c r="E212" s="272" t="s">
        <v>940</v>
      </c>
      <c r="F212" s="273" t="s">
        <v>941</v>
      </c>
      <c r="G212" s="274" t="s">
        <v>255</v>
      </c>
      <c r="H212" s="275">
        <v>6.21</v>
      </c>
      <c r="I212" s="276"/>
      <c r="J212" s="277">
        <f>ROUND(I212*H212,2)</f>
        <v>0</v>
      </c>
      <c r="K212" s="273" t="s">
        <v>134</v>
      </c>
      <c r="L212" s="278"/>
      <c r="M212" s="279" t="s">
        <v>19</v>
      </c>
      <c r="N212" s="280" t="s">
        <v>43</v>
      </c>
      <c r="O212" s="85"/>
      <c r="P212" s="222">
        <f>O212*H212</f>
        <v>0</v>
      </c>
      <c r="Q212" s="222">
        <v>1</v>
      </c>
      <c r="R212" s="222">
        <f>Q212*H212</f>
        <v>6.21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211</v>
      </c>
      <c r="AT212" s="224" t="s">
        <v>252</v>
      </c>
      <c r="AU212" s="224" t="s">
        <v>81</v>
      </c>
      <c r="AY212" s="18" t="s">
        <v>127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79</v>
      </c>
      <c r="BK212" s="225">
        <f>ROUND(I212*H212,2)</f>
        <v>0</v>
      </c>
      <c r="BL212" s="18" t="s">
        <v>151</v>
      </c>
      <c r="BM212" s="224" t="s">
        <v>942</v>
      </c>
    </row>
    <row r="213" s="13" customFormat="1">
      <c r="A213" s="13"/>
      <c r="B213" s="237"/>
      <c r="C213" s="238"/>
      <c r="D213" s="231" t="s">
        <v>173</v>
      </c>
      <c r="E213" s="239" t="s">
        <v>19</v>
      </c>
      <c r="F213" s="240" t="s">
        <v>943</v>
      </c>
      <c r="G213" s="238"/>
      <c r="H213" s="241">
        <v>6.21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7" t="s">
        <v>173</v>
      </c>
      <c r="AU213" s="247" t="s">
        <v>81</v>
      </c>
      <c r="AV213" s="13" t="s">
        <v>81</v>
      </c>
      <c r="AW213" s="13" t="s">
        <v>33</v>
      </c>
      <c r="AX213" s="13" t="s">
        <v>79</v>
      </c>
      <c r="AY213" s="247" t="s">
        <v>127</v>
      </c>
    </row>
    <row r="214" s="2" customFormat="1" ht="16.5" customHeight="1">
      <c r="A214" s="39"/>
      <c r="B214" s="40"/>
      <c r="C214" s="213" t="s">
        <v>401</v>
      </c>
      <c r="D214" s="248" t="s">
        <v>130</v>
      </c>
      <c r="E214" s="214" t="s">
        <v>259</v>
      </c>
      <c r="F214" s="215" t="s">
        <v>260</v>
      </c>
      <c r="G214" s="216" t="s">
        <v>170</v>
      </c>
      <c r="H214" s="217">
        <v>36.5</v>
      </c>
      <c r="I214" s="218"/>
      <c r="J214" s="219">
        <f>ROUND(I214*H214,2)</f>
        <v>0</v>
      </c>
      <c r="K214" s="215" t="s">
        <v>134</v>
      </c>
      <c r="L214" s="45"/>
      <c r="M214" s="220" t="s">
        <v>19</v>
      </c>
      <c r="N214" s="221" t="s">
        <v>43</v>
      </c>
      <c r="O214" s="85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151</v>
      </c>
      <c r="AT214" s="224" t="s">
        <v>130</v>
      </c>
      <c r="AU214" s="224" t="s">
        <v>81</v>
      </c>
      <c r="AY214" s="18" t="s">
        <v>127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79</v>
      </c>
      <c r="BK214" s="225">
        <f>ROUND(I214*H214,2)</f>
        <v>0</v>
      </c>
      <c r="BL214" s="18" t="s">
        <v>151</v>
      </c>
      <c r="BM214" s="224" t="s">
        <v>944</v>
      </c>
    </row>
    <row r="215" s="2" customFormat="1">
      <c r="A215" s="39"/>
      <c r="B215" s="40"/>
      <c r="C215" s="41"/>
      <c r="D215" s="226" t="s">
        <v>137</v>
      </c>
      <c r="E215" s="41"/>
      <c r="F215" s="227" t="s">
        <v>262</v>
      </c>
      <c r="G215" s="41"/>
      <c r="H215" s="41"/>
      <c r="I215" s="228"/>
      <c r="J215" s="41"/>
      <c r="K215" s="41"/>
      <c r="L215" s="45"/>
      <c r="M215" s="229"/>
      <c r="N215" s="230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137</v>
      </c>
      <c r="AU215" s="18" t="s">
        <v>81</v>
      </c>
    </row>
    <row r="216" s="13" customFormat="1">
      <c r="A216" s="13"/>
      <c r="B216" s="237"/>
      <c r="C216" s="238"/>
      <c r="D216" s="231" t="s">
        <v>173</v>
      </c>
      <c r="E216" s="239" t="s">
        <v>19</v>
      </c>
      <c r="F216" s="240" t="s">
        <v>945</v>
      </c>
      <c r="G216" s="238"/>
      <c r="H216" s="241">
        <v>23.5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7" t="s">
        <v>173</v>
      </c>
      <c r="AU216" s="247" t="s">
        <v>81</v>
      </c>
      <c r="AV216" s="13" t="s">
        <v>81</v>
      </c>
      <c r="AW216" s="13" t="s">
        <v>33</v>
      </c>
      <c r="AX216" s="13" t="s">
        <v>72</v>
      </c>
      <c r="AY216" s="247" t="s">
        <v>127</v>
      </c>
    </row>
    <row r="217" s="13" customFormat="1">
      <c r="A217" s="13"/>
      <c r="B217" s="237"/>
      <c r="C217" s="238"/>
      <c r="D217" s="231" t="s">
        <v>173</v>
      </c>
      <c r="E217" s="239" t="s">
        <v>19</v>
      </c>
      <c r="F217" s="240" t="s">
        <v>946</v>
      </c>
      <c r="G217" s="238"/>
      <c r="H217" s="241">
        <v>13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7" t="s">
        <v>173</v>
      </c>
      <c r="AU217" s="247" t="s">
        <v>81</v>
      </c>
      <c r="AV217" s="13" t="s">
        <v>81</v>
      </c>
      <c r="AW217" s="13" t="s">
        <v>33</v>
      </c>
      <c r="AX217" s="13" t="s">
        <v>72</v>
      </c>
      <c r="AY217" s="247" t="s">
        <v>127</v>
      </c>
    </row>
    <row r="218" s="15" customFormat="1">
      <c r="A218" s="15"/>
      <c r="B218" s="260"/>
      <c r="C218" s="261"/>
      <c r="D218" s="231" t="s">
        <v>173</v>
      </c>
      <c r="E218" s="262" t="s">
        <v>19</v>
      </c>
      <c r="F218" s="263" t="s">
        <v>187</v>
      </c>
      <c r="G218" s="261"/>
      <c r="H218" s="264">
        <v>36.5</v>
      </c>
      <c r="I218" s="265"/>
      <c r="J218" s="261"/>
      <c r="K218" s="261"/>
      <c r="L218" s="266"/>
      <c r="M218" s="267"/>
      <c r="N218" s="268"/>
      <c r="O218" s="268"/>
      <c r="P218" s="268"/>
      <c r="Q218" s="268"/>
      <c r="R218" s="268"/>
      <c r="S218" s="268"/>
      <c r="T218" s="269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0" t="s">
        <v>173</v>
      </c>
      <c r="AU218" s="270" t="s">
        <v>81</v>
      </c>
      <c r="AV218" s="15" t="s">
        <v>151</v>
      </c>
      <c r="AW218" s="15" t="s">
        <v>33</v>
      </c>
      <c r="AX218" s="15" t="s">
        <v>79</v>
      </c>
      <c r="AY218" s="270" t="s">
        <v>127</v>
      </c>
    </row>
    <row r="219" s="12" customFormat="1" ht="22.8" customHeight="1">
      <c r="A219" s="12"/>
      <c r="B219" s="197"/>
      <c r="C219" s="198"/>
      <c r="D219" s="199" t="s">
        <v>71</v>
      </c>
      <c r="E219" s="211" t="s">
        <v>81</v>
      </c>
      <c r="F219" s="211" t="s">
        <v>947</v>
      </c>
      <c r="G219" s="198"/>
      <c r="H219" s="198"/>
      <c r="I219" s="201"/>
      <c r="J219" s="212">
        <f>BK219</f>
        <v>0</v>
      </c>
      <c r="K219" s="198"/>
      <c r="L219" s="203"/>
      <c r="M219" s="204"/>
      <c r="N219" s="205"/>
      <c r="O219" s="205"/>
      <c r="P219" s="206">
        <f>SUM(P220:P223)</f>
        <v>0</v>
      </c>
      <c r="Q219" s="205"/>
      <c r="R219" s="206">
        <f>SUM(R220:R223)</f>
        <v>6.0207679999999995</v>
      </c>
      <c r="S219" s="205"/>
      <c r="T219" s="207">
        <f>SUM(T220:T223)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8" t="s">
        <v>79</v>
      </c>
      <c r="AT219" s="209" t="s">
        <v>71</v>
      </c>
      <c r="AU219" s="209" t="s">
        <v>79</v>
      </c>
      <c r="AY219" s="208" t="s">
        <v>127</v>
      </c>
      <c r="BK219" s="210">
        <f>SUM(BK220:BK223)</f>
        <v>0</v>
      </c>
    </row>
    <row r="220" s="2" customFormat="1" ht="16.5" customHeight="1">
      <c r="A220" s="39"/>
      <c r="B220" s="40"/>
      <c r="C220" s="213" t="s">
        <v>407</v>
      </c>
      <c r="D220" s="286" t="s">
        <v>130</v>
      </c>
      <c r="E220" s="214" t="s">
        <v>948</v>
      </c>
      <c r="F220" s="215" t="s">
        <v>949</v>
      </c>
      <c r="G220" s="216" t="s">
        <v>214</v>
      </c>
      <c r="H220" s="217">
        <v>2.3999999999999999</v>
      </c>
      <c r="I220" s="218"/>
      <c r="J220" s="219">
        <f>ROUND(I220*H220,2)</f>
        <v>0</v>
      </c>
      <c r="K220" s="215" t="s">
        <v>134</v>
      </c>
      <c r="L220" s="45"/>
      <c r="M220" s="220" t="s">
        <v>19</v>
      </c>
      <c r="N220" s="221" t="s">
        <v>43</v>
      </c>
      <c r="O220" s="85"/>
      <c r="P220" s="222">
        <f>O220*H220</f>
        <v>0</v>
      </c>
      <c r="Q220" s="222">
        <v>2.5018699999999998</v>
      </c>
      <c r="R220" s="222">
        <f>Q220*H220</f>
        <v>6.0044879999999994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151</v>
      </c>
      <c r="AT220" s="224" t="s">
        <v>130</v>
      </c>
      <c r="AU220" s="224" t="s">
        <v>81</v>
      </c>
      <c r="AY220" s="18" t="s">
        <v>127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79</v>
      </c>
      <c r="BK220" s="225">
        <f>ROUND(I220*H220,2)</f>
        <v>0</v>
      </c>
      <c r="BL220" s="18" t="s">
        <v>151</v>
      </c>
      <c r="BM220" s="224" t="s">
        <v>950</v>
      </c>
    </row>
    <row r="221" s="2" customFormat="1">
      <c r="A221" s="39"/>
      <c r="B221" s="40"/>
      <c r="C221" s="41"/>
      <c r="D221" s="226" t="s">
        <v>137</v>
      </c>
      <c r="E221" s="41"/>
      <c r="F221" s="227" t="s">
        <v>951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137</v>
      </c>
      <c r="AU221" s="18" t="s">
        <v>81</v>
      </c>
    </row>
    <row r="222" s="13" customFormat="1">
      <c r="A222" s="13"/>
      <c r="B222" s="237"/>
      <c r="C222" s="238"/>
      <c r="D222" s="231" t="s">
        <v>173</v>
      </c>
      <c r="E222" s="239" t="s">
        <v>19</v>
      </c>
      <c r="F222" s="240" t="s">
        <v>952</v>
      </c>
      <c r="G222" s="238"/>
      <c r="H222" s="241">
        <v>2.3999999999999999</v>
      </c>
      <c r="I222" s="242"/>
      <c r="J222" s="238"/>
      <c r="K222" s="238"/>
      <c r="L222" s="243"/>
      <c r="M222" s="244"/>
      <c r="N222" s="245"/>
      <c r="O222" s="245"/>
      <c r="P222" s="245"/>
      <c r="Q222" s="245"/>
      <c r="R222" s="245"/>
      <c r="S222" s="245"/>
      <c r="T222" s="24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7" t="s">
        <v>173</v>
      </c>
      <c r="AU222" s="247" t="s">
        <v>81</v>
      </c>
      <c r="AV222" s="13" t="s">
        <v>81</v>
      </c>
      <c r="AW222" s="13" t="s">
        <v>33</v>
      </c>
      <c r="AX222" s="13" t="s">
        <v>79</v>
      </c>
      <c r="AY222" s="247" t="s">
        <v>127</v>
      </c>
    </row>
    <row r="223" s="2" customFormat="1" ht="16.5" customHeight="1">
      <c r="A223" s="39"/>
      <c r="B223" s="40"/>
      <c r="C223" s="271" t="s">
        <v>412</v>
      </c>
      <c r="D223" s="287" t="s">
        <v>252</v>
      </c>
      <c r="E223" s="272" t="s">
        <v>953</v>
      </c>
      <c r="F223" s="273" t="s">
        <v>954</v>
      </c>
      <c r="G223" s="274" t="s">
        <v>202</v>
      </c>
      <c r="H223" s="275">
        <v>2</v>
      </c>
      <c r="I223" s="276"/>
      <c r="J223" s="277">
        <f>ROUND(I223*H223,2)</f>
        <v>0</v>
      </c>
      <c r="K223" s="273" t="s">
        <v>134</v>
      </c>
      <c r="L223" s="278"/>
      <c r="M223" s="279" t="s">
        <v>19</v>
      </c>
      <c r="N223" s="280" t="s">
        <v>43</v>
      </c>
      <c r="O223" s="85"/>
      <c r="P223" s="222">
        <f>O223*H223</f>
        <v>0</v>
      </c>
      <c r="Q223" s="222">
        <v>0.0081399999999999997</v>
      </c>
      <c r="R223" s="222">
        <f>Q223*H223</f>
        <v>0.016279999999999999</v>
      </c>
      <c r="S223" s="222">
        <v>0</v>
      </c>
      <c r="T223" s="223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4" t="s">
        <v>211</v>
      </c>
      <c r="AT223" s="224" t="s">
        <v>252</v>
      </c>
      <c r="AU223" s="224" t="s">
        <v>81</v>
      </c>
      <c r="AY223" s="18" t="s">
        <v>127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79</v>
      </c>
      <c r="BK223" s="225">
        <f>ROUND(I223*H223,2)</f>
        <v>0</v>
      </c>
      <c r="BL223" s="18" t="s">
        <v>151</v>
      </c>
      <c r="BM223" s="224" t="s">
        <v>955</v>
      </c>
    </row>
    <row r="224" s="12" customFormat="1" ht="22.8" customHeight="1">
      <c r="A224" s="12"/>
      <c r="B224" s="197"/>
      <c r="C224" s="198"/>
      <c r="D224" s="199" t="s">
        <v>71</v>
      </c>
      <c r="E224" s="211" t="s">
        <v>151</v>
      </c>
      <c r="F224" s="211" t="s">
        <v>306</v>
      </c>
      <c r="G224" s="198"/>
      <c r="H224" s="198"/>
      <c r="I224" s="201"/>
      <c r="J224" s="212">
        <f>BK224</f>
        <v>0</v>
      </c>
      <c r="K224" s="198"/>
      <c r="L224" s="203"/>
      <c r="M224" s="204"/>
      <c r="N224" s="205"/>
      <c r="O224" s="205"/>
      <c r="P224" s="206">
        <f>SUM(P225:P229)</f>
        <v>0</v>
      </c>
      <c r="Q224" s="205"/>
      <c r="R224" s="206">
        <f>SUM(R225:R229)</f>
        <v>0</v>
      </c>
      <c r="S224" s="205"/>
      <c r="T224" s="207">
        <f>SUM(T225:T229)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8" t="s">
        <v>79</v>
      </c>
      <c r="AT224" s="209" t="s">
        <v>71</v>
      </c>
      <c r="AU224" s="209" t="s">
        <v>79</v>
      </c>
      <c r="AY224" s="208" t="s">
        <v>127</v>
      </c>
      <c r="BK224" s="210">
        <f>SUM(BK225:BK229)</f>
        <v>0</v>
      </c>
    </row>
    <row r="225" s="2" customFormat="1" ht="21.75" customHeight="1">
      <c r="A225" s="39"/>
      <c r="B225" s="40"/>
      <c r="C225" s="213" t="s">
        <v>419</v>
      </c>
      <c r="D225" s="286" t="s">
        <v>130</v>
      </c>
      <c r="E225" s="214" t="s">
        <v>956</v>
      </c>
      <c r="F225" s="215" t="s">
        <v>957</v>
      </c>
      <c r="G225" s="216" t="s">
        <v>214</v>
      </c>
      <c r="H225" s="217">
        <v>0.68999999999999995</v>
      </c>
      <c r="I225" s="218"/>
      <c r="J225" s="219">
        <f>ROUND(I225*H225,2)</f>
        <v>0</v>
      </c>
      <c r="K225" s="215" t="s">
        <v>134</v>
      </c>
      <c r="L225" s="45"/>
      <c r="M225" s="220" t="s">
        <v>19</v>
      </c>
      <c r="N225" s="221" t="s">
        <v>43</v>
      </c>
      <c r="O225" s="85"/>
      <c r="P225" s="222">
        <f>O225*H225</f>
        <v>0</v>
      </c>
      <c r="Q225" s="222">
        <v>0</v>
      </c>
      <c r="R225" s="222">
        <f>Q225*H225</f>
        <v>0</v>
      </c>
      <c r="S225" s="222">
        <v>0</v>
      </c>
      <c r="T225" s="22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4" t="s">
        <v>151</v>
      </c>
      <c r="AT225" s="224" t="s">
        <v>130</v>
      </c>
      <c r="AU225" s="224" t="s">
        <v>81</v>
      </c>
      <c r="AY225" s="18" t="s">
        <v>127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8" t="s">
        <v>79</v>
      </c>
      <c r="BK225" s="225">
        <f>ROUND(I225*H225,2)</f>
        <v>0</v>
      </c>
      <c r="BL225" s="18" t="s">
        <v>151</v>
      </c>
      <c r="BM225" s="224" t="s">
        <v>958</v>
      </c>
    </row>
    <row r="226" s="2" customFormat="1">
      <c r="A226" s="39"/>
      <c r="B226" s="40"/>
      <c r="C226" s="41"/>
      <c r="D226" s="226" t="s">
        <v>137</v>
      </c>
      <c r="E226" s="41"/>
      <c r="F226" s="227" t="s">
        <v>959</v>
      </c>
      <c r="G226" s="41"/>
      <c r="H226" s="41"/>
      <c r="I226" s="228"/>
      <c r="J226" s="41"/>
      <c r="K226" s="41"/>
      <c r="L226" s="45"/>
      <c r="M226" s="229"/>
      <c r="N226" s="230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137</v>
      </c>
      <c r="AU226" s="18" t="s">
        <v>81</v>
      </c>
    </row>
    <row r="227" s="13" customFormat="1">
      <c r="A227" s="13"/>
      <c r="B227" s="237"/>
      <c r="C227" s="238"/>
      <c r="D227" s="231" t="s">
        <v>173</v>
      </c>
      <c r="E227" s="239" t="s">
        <v>19</v>
      </c>
      <c r="F227" s="240" t="s">
        <v>960</v>
      </c>
      <c r="G227" s="238"/>
      <c r="H227" s="241">
        <v>0.27000000000000002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7" t="s">
        <v>173</v>
      </c>
      <c r="AU227" s="247" t="s">
        <v>81</v>
      </c>
      <c r="AV227" s="13" t="s">
        <v>81</v>
      </c>
      <c r="AW227" s="13" t="s">
        <v>33</v>
      </c>
      <c r="AX227" s="13" t="s">
        <v>72</v>
      </c>
      <c r="AY227" s="247" t="s">
        <v>127</v>
      </c>
    </row>
    <row r="228" s="13" customFormat="1">
      <c r="A228" s="13"/>
      <c r="B228" s="237"/>
      <c r="C228" s="238"/>
      <c r="D228" s="231" t="s">
        <v>173</v>
      </c>
      <c r="E228" s="239" t="s">
        <v>19</v>
      </c>
      <c r="F228" s="240" t="s">
        <v>961</v>
      </c>
      <c r="G228" s="238"/>
      <c r="H228" s="241">
        <v>0.41999999999999998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7" t="s">
        <v>173</v>
      </c>
      <c r="AU228" s="247" t="s">
        <v>81</v>
      </c>
      <c r="AV228" s="13" t="s">
        <v>81</v>
      </c>
      <c r="AW228" s="13" t="s">
        <v>33</v>
      </c>
      <c r="AX228" s="13" t="s">
        <v>72</v>
      </c>
      <c r="AY228" s="247" t="s">
        <v>127</v>
      </c>
    </row>
    <row r="229" s="15" customFormat="1">
      <c r="A229" s="15"/>
      <c r="B229" s="260"/>
      <c r="C229" s="261"/>
      <c r="D229" s="231" t="s">
        <v>173</v>
      </c>
      <c r="E229" s="262" t="s">
        <v>19</v>
      </c>
      <c r="F229" s="263" t="s">
        <v>187</v>
      </c>
      <c r="G229" s="261"/>
      <c r="H229" s="264">
        <v>0.68999999999999995</v>
      </c>
      <c r="I229" s="265"/>
      <c r="J229" s="261"/>
      <c r="K229" s="261"/>
      <c r="L229" s="266"/>
      <c r="M229" s="267"/>
      <c r="N229" s="268"/>
      <c r="O229" s="268"/>
      <c r="P229" s="268"/>
      <c r="Q229" s="268"/>
      <c r="R229" s="268"/>
      <c r="S229" s="268"/>
      <c r="T229" s="269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0" t="s">
        <v>173</v>
      </c>
      <c r="AU229" s="270" t="s">
        <v>81</v>
      </c>
      <c r="AV229" s="15" t="s">
        <v>151</v>
      </c>
      <c r="AW229" s="15" t="s">
        <v>33</v>
      </c>
      <c r="AX229" s="15" t="s">
        <v>79</v>
      </c>
      <c r="AY229" s="270" t="s">
        <v>127</v>
      </c>
    </row>
    <row r="230" s="12" customFormat="1" ht="22.8" customHeight="1">
      <c r="A230" s="12"/>
      <c r="B230" s="197"/>
      <c r="C230" s="198"/>
      <c r="D230" s="199" t="s">
        <v>71</v>
      </c>
      <c r="E230" s="211" t="s">
        <v>126</v>
      </c>
      <c r="F230" s="211" t="s">
        <v>312</v>
      </c>
      <c r="G230" s="198"/>
      <c r="H230" s="198"/>
      <c r="I230" s="201"/>
      <c r="J230" s="212">
        <f>BK230</f>
        <v>0</v>
      </c>
      <c r="K230" s="198"/>
      <c r="L230" s="203"/>
      <c r="M230" s="204"/>
      <c r="N230" s="205"/>
      <c r="O230" s="205"/>
      <c r="P230" s="206">
        <f>SUM(P231:P264)</f>
        <v>0</v>
      </c>
      <c r="Q230" s="205"/>
      <c r="R230" s="206">
        <f>SUM(R231:R264)</f>
        <v>15.595600499999998</v>
      </c>
      <c r="S230" s="205"/>
      <c r="T230" s="207">
        <f>SUM(T231:T264)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8" t="s">
        <v>79</v>
      </c>
      <c r="AT230" s="209" t="s">
        <v>71</v>
      </c>
      <c r="AU230" s="209" t="s">
        <v>79</v>
      </c>
      <c r="AY230" s="208" t="s">
        <v>127</v>
      </c>
      <c r="BK230" s="210">
        <f>SUM(BK231:BK264)</f>
        <v>0</v>
      </c>
    </row>
    <row r="231" s="2" customFormat="1" ht="21.75" customHeight="1">
      <c r="A231" s="39"/>
      <c r="B231" s="40"/>
      <c r="C231" s="213" t="s">
        <v>424</v>
      </c>
      <c r="D231" s="248" t="s">
        <v>130</v>
      </c>
      <c r="E231" s="214" t="s">
        <v>321</v>
      </c>
      <c r="F231" s="215" t="s">
        <v>322</v>
      </c>
      <c r="G231" s="216" t="s">
        <v>170</v>
      </c>
      <c r="H231" s="217">
        <v>33.850000000000001</v>
      </c>
      <c r="I231" s="218"/>
      <c r="J231" s="219">
        <f>ROUND(I231*H231,2)</f>
        <v>0</v>
      </c>
      <c r="K231" s="215" t="s">
        <v>134</v>
      </c>
      <c r="L231" s="45"/>
      <c r="M231" s="220" t="s">
        <v>19</v>
      </c>
      <c r="N231" s="221" t="s">
        <v>43</v>
      </c>
      <c r="O231" s="85"/>
      <c r="P231" s="222">
        <f>O231*H231</f>
        <v>0</v>
      </c>
      <c r="Q231" s="222">
        <v>0</v>
      </c>
      <c r="R231" s="222">
        <f>Q231*H231</f>
        <v>0</v>
      </c>
      <c r="S231" s="222">
        <v>0</v>
      </c>
      <c r="T231" s="22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4" t="s">
        <v>151</v>
      </c>
      <c r="AT231" s="224" t="s">
        <v>130</v>
      </c>
      <c r="AU231" s="224" t="s">
        <v>81</v>
      </c>
      <c r="AY231" s="18" t="s">
        <v>127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8" t="s">
        <v>79</v>
      </c>
      <c r="BK231" s="225">
        <f>ROUND(I231*H231,2)</f>
        <v>0</v>
      </c>
      <c r="BL231" s="18" t="s">
        <v>151</v>
      </c>
      <c r="BM231" s="224" t="s">
        <v>962</v>
      </c>
    </row>
    <row r="232" s="2" customFormat="1">
      <c r="A232" s="39"/>
      <c r="B232" s="40"/>
      <c r="C232" s="41"/>
      <c r="D232" s="226" t="s">
        <v>137</v>
      </c>
      <c r="E232" s="41"/>
      <c r="F232" s="227" t="s">
        <v>324</v>
      </c>
      <c r="G232" s="41"/>
      <c r="H232" s="41"/>
      <c r="I232" s="228"/>
      <c r="J232" s="41"/>
      <c r="K232" s="41"/>
      <c r="L232" s="45"/>
      <c r="M232" s="229"/>
      <c r="N232" s="230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137</v>
      </c>
      <c r="AU232" s="18" t="s">
        <v>81</v>
      </c>
    </row>
    <row r="233" s="13" customFormat="1">
      <c r="A233" s="13"/>
      <c r="B233" s="237"/>
      <c r="C233" s="238"/>
      <c r="D233" s="231" t="s">
        <v>173</v>
      </c>
      <c r="E233" s="239" t="s">
        <v>19</v>
      </c>
      <c r="F233" s="240" t="s">
        <v>963</v>
      </c>
      <c r="G233" s="238"/>
      <c r="H233" s="241">
        <v>20.850000000000001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7" t="s">
        <v>173</v>
      </c>
      <c r="AU233" s="247" t="s">
        <v>81</v>
      </c>
      <c r="AV233" s="13" t="s">
        <v>81</v>
      </c>
      <c r="AW233" s="13" t="s">
        <v>33</v>
      </c>
      <c r="AX233" s="13" t="s">
        <v>72</v>
      </c>
      <c r="AY233" s="247" t="s">
        <v>127</v>
      </c>
    </row>
    <row r="234" s="13" customFormat="1">
      <c r="A234" s="13"/>
      <c r="B234" s="237"/>
      <c r="C234" s="238"/>
      <c r="D234" s="231" t="s">
        <v>173</v>
      </c>
      <c r="E234" s="239" t="s">
        <v>19</v>
      </c>
      <c r="F234" s="240" t="s">
        <v>964</v>
      </c>
      <c r="G234" s="238"/>
      <c r="H234" s="241">
        <v>13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7" t="s">
        <v>173</v>
      </c>
      <c r="AU234" s="247" t="s">
        <v>81</v>
      </c>
      <c r="AV234" s="13" t="s">
        <v>81</v>
      </c>
      <c r="AW234" s="13" t="s">
        <v>33</v>
      </c>
      <c r="AX234" s="13" t="s">
        <v>72</v>
      </c>
      <c r="AY234" s="247" t="s">
        <v>127</v>
      </c>
    </row>
    <row r="235" s="15" customFormat="1">
      <c r="A235" s="15"/>
      <c r="B235" s="260"/>
      <c r="C235" s="261"/>
      <c r="D235" s="231" t="s">
        <v>173</v>
      </c>
      <c r="E235" s="262" t="s">
        <v>19</v>
      </c>
      <c r="F235" s="263" t="s">
        <v>187</v>
      </c>
      <c r="G235" s="261"/>
      <c r="H235" s="264">
        <v>33.850000000000001</v>
      </c>
      <c r="I235" s="265"/>
      <c r="J235" s="261"/>
      <c r="K235" s="261"/>
      <c r="L235" s="266"/>
      <c r="M235" s="267"/>
      <c r="N235" s="268"/>
      <c r="O235" s="268"/>
      <c r="P235" s="268"/>
      <c r="Q235" s="268"/>
      <c r="R235" s="268"/>
      <c r="S235" s="268"/>
      <c r="T235" s="269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0" t="s">
        <v>173</v>
      </c>
      <c r="AU235" s="270" t="s">
        <v>81</v>
      </c>
      <c r="AV235" s="15" t="s">
        <v>151</v>
      </c>
      <c r="AW235" s="15" t="s">
        <v>33</v>
      </c>
      <c r="AX235" s="15" t="s">
        <v>79</v>
      </c>
      <c r="AY235" s="270" t="s">
        <v>127</v>
      </c>
    </row>
    <row r="236" s="2" customFormat="1" ht="24.15" customHeight="1">
      <c r="A236" s="39"/>
      <c r="B236" s="40"/>
      <c r="C236" s="213" t="s">
        <v>432</v>
      </c>
      <c r="D236" s="248" t="s">
        <v>130</v>
      </c>
      <c r="E236" s="214" t="s">
        <v>338</v>
      </c>
      <c r="F236" s="215" t="s">
        <v>339</v>
      </c>
      <c r="G236" s="216" t="s">
        <v>170</v>
      </c>
      <c r="H236" s="217">
        <v>2.1499999999999999</v>
      </c>
      <c r="I236" s="218"/>
      <c r="J236" s="219">
        <f>ROUND(I236*H236,2)</f>
        <v>0</v>
      </c>
      <c r="K236" s="215" t="s">
        <v>134</v>
      </c>
      <c r="L236" s="45"/>
      <c r="M236" s="220" t="s">
        <v>19</v>
      </c>
      <c r="N236" s="221" t="s">
        <v>43</v>
      </c>
      <c r="O236" s="85"/>
      <c r="P236" s="222">
        <f>O236*H236</f>
        <v>0</v>
      </c>
      <c r="Q236" s="222">
        <v>0.26375999999999999</v>
      </c>
      <c r="R236" s="222">
        <f>Q236*H236</f>
        <v>0.56708399999999992</v>
      </c>
      <c r="S236" s="222">
        <v>0</v>
      </c>
      <c r="T236" s="223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4" t="s">
        <v>151</v>
      </c>
      <c r="AT236" s="224" t="s">
        <v>130</v>
      </c>
      <c r="AU236" s="224" t="s">
        <v>81</v>
      </c>
      <c r="AY236" s="18" t="s">
        <v>127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8" t="s">
        <v>79</v>
      </c>
      <c r="BK236" s="225">
        <f>ROUND(I236*H236,2)</f>
        <v>0</v>
      </c>
      <c r="BL236" s="18" t="s">
        <v>151</v>
      </c>
      <c r="BM236" s="224" t="s">
        <v>965</v>
      </c>
    </row>
    <row r="237" s="2" customFormat="1">
      <c r="A237" s="39"/>
      <c r="B237" s="40"/>
      <c r="C237" s="41"/>
      <c r="D237" s="226" t="s">
        <v>137</v>
      </c>
      <c r="E237" s="41"/>
      <c r="F237" s="227" t="s">
        <v>341</v>
      </c>
      <c r="G237" s="41"/>
      <c r="H237" s="41"/>
      <c r="I237" s="228"/>
      <c r="J237" s="41"/>
      <c r="K237" s="41"/>
      <c r="L237" s="45"/>
      <c r="M237" s="229"/>
      <c r="N237" s="230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137</v>
      </c>
      <c r="AU237" s="18" t="s">
        <v>81</v>
      </c>
    </row>
    <row r="238" s="13" customFormat="1">
      <c r="A238" s="13"/>
      <c r="B238" s="237"/>
      <c r="C238" s="238"/>
      <c r="D238" s="231" t="s">
        <v>173</v>
      </c>
      <c r="E238" s="239" t="s">
        <v>19</v>
      </c>
      <c r="F238" s="240" t="s">
        <v>810</v>
      </c>
      <c r="G238" s="238"/>
      <c r="H238" s="241">
        <v>2.1499999999999999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7" t="s">
        <v>173</v>
      </c>
      <c r="AU238" s="247" t="s">
        <v>81</v>
      </c>
      <c r="AV238" s="13" t="s">
        <v>81</v>
      </c>
      <c r="AW238" s="13" t="s">
        <v>33</v>
      </c>
      <c r="AX238" s="13" t="s">
        <v>79</v>
      </c>
      <c r="AY238" s="247" t="s">
        <v>127</v>
      </c>
    </row>
    <row r="239" s="2" customFormat="1" ht="24.15" customHeight="1">
      <c r="A239" s="39"/>
      <c r="B239" s="40"/>
      <c r="C239" s="213" t="s">
        <v>436</v>
      </c>
      <c r="D239" s="248" t="s">
        <v>130</v>
      </c>
      <c r="E239" s="214" t="s">
        <v>343</v>
      </c>
      <c r="F239" s="215" t="s">
        <v>344</v>
      </c>
      <c r="G239" s="216" t="s">
        <v>170</v>
      </c>
      <c r="H239" s="217">
        <v>2.1499999999999999</v>
      </c>
      <c r="I239" s="218"/>
      <c r="J239" s="219">
        <f>ROUND(I239*H239,2)</f>
        <v>0</v>
      </c>
      <c r="K239" s="215" t="s">
        <v>134</v>
      </c>
      <c r="L239" s="45"/>
      <c r="M239" s="220" t="s">
        <v>19</v>
      </c>
      <c r="N239" s="221" t="s">
        <v>43</v>
      </c>
      <c r="O239" s="85"/>
      <c r="P239" s="222">
        <f>O239*H239</f>
        <v>0</v>
      </c>
      <c r="Q239" s="222">
        <v>0.25008000000000002</v>
      </c>
      <c r="R239" s="222">
        <f>Q239*H239</f>
        <v>0.53767200000000004</v>
      </c>
      <c r="S239" s="222">
        <v>0</v>
      </c>
      <c r="T239" s="223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4" t="s">
        <v>151</v>
      </c>
      <c r="AT239" s="224" t="s">
        <v>130</v>
      </c>
      <c r="AU239" s="224" t="s">
        <v>81</v>
      </c>
      <c r="AY239" s="18" t="s">
        <v>127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8" t="s">
        <v>79</v>
      </c>
      <c r="BK239" s="225">
        <f>ROUND(I239*H239,2)</f>
        <v>0</v>
      </c>
      <c r="BL239" s="18" t="s">
        <v>151</v>
      </c>
      <c r="BM239" s="224" t="s">
        <v>966</v>
      </c>
    </row>
    <row r="240" s="2" customFormat="1">
      <c r="A240" s="39"/>
      <c r="B240" s="40"/>
      <c r="C240" s="41"/>
      <c r="D240" s="226" t="s">
        <v>137</v>
      </c>
      <c r="E240" s="41"/>
      <c r="F240" s="227" t="s">
        <v>346</v>
      </c>
      <c r="G240" s="41"/>
      <c r="H240" s="41"/>
      <c r="I240" s="228"/>
      <c r="J240" s="41"/>
      <c r="K240" s="41"/>
      <c r="L240" s="45"/>
      <c r="M240" s="229"/>
      <c r="N240" s="230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137</v>
      </c>
      <c r="AU240" s="18" t="s">
        <v>81</v>
      </c>
    </row>
    <row r="241" s="13" customFormat="1">
      <c r="A241" s="13"/>
      <c r="B241" s="237"/>
      <c r="C241" s="238"/>
      <c r="D241" s="231" t="s">
        <v>173</v>
      </c>
      <c r="E241" s="239" t="s">
        <v>19</v>
      </c>
      <c r="F241" s="240" t="s">
        <v>810</v>
      </c>
      <c r="G241" s="238"/>
      <c r="H241" s="241">
        <v>2.1499999999999999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7" t="s">
        <v>173</v>
      </c>
      <c r="AU241" s="247" t="s">
        <v>81</v>
      </c>
      <c r="AV241" s="13" t="s">
        <v>81</v>
      </c>
      <c r="AW241" s="13" t="s">
        <v>33</v>
      </c>
      <c r="AX241" s="13" t="s">
        <v>79</v>
      </c>
      <c r="AY241" s="247" t="s">
        <v>127</v>
      </c>
    </row>
    <row r="242" s="2" customFormat="1" ht="24.15" customHeight="1">
      <c r="A242" s="39"/>
      <c r="B242" s="40"/>
      <c r="C242" s="213" t="s">
        <v>441</v>
      </c>
      <c r="D242" s="285" t="s">
        <v>130</v>
      </c>
      <c r="E242" s="214" t="s">
        <v>967</v>
      </c>
      <c r="F242" s="215" t="s">
        <v>968</v>
      </c>
      <c r="G242" s="216" t="s">
        <v>170</v>
      </c>
      <c r="H242" s="217">
        <v>13</v>
      </c>
      <c r="I242" s="218"/>
      <c r="J242" s="219">
        <f>ROUND(I242*H242,2)</f>
        <v>0</v>
      </c>
      <c r="K242" s="215" t="s">
        <v>134</v>
      </c>
      <c r="L242" s="45"/>
      <c r="M242" s="220" t="s">
        <v>19</v>
      </c>
      <c r="N242" s="221" t="s">
        <v>43</v>
      </c>
      <c r="O242" s="85"/>
      <c r="P242" s="222">
        <f>O242*H242</f>
        <v>0</v>
      </c>
      <c r="Q242" s="222">
        <v>0</v>
      </c>
      <c r="R242" s="222">
        <f>Q242*H242</f>
        <v>0</v>
      </c>
      <c r="S242" s="222">
        <v>0</v>
      </c>
      <c r="T242" s="223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4" t="s">
        <v>151</v>
      </c>
      <c r="AT242" s="224" t="s">
        <v>130</v>
      </c>
      <c r="AU242" s="224" t="s">
        <v>81</v>
      </c>
      <c r="AY242" s="18" t="s">
        <v>127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8" t="s">
        <v>79</v>
      </c>
      <c r="BK242" s="225">
        <f>ROUND(I242*H242,2)</f>
        <v>0</v>
      </c>
      <c r="BL242" s="18" t="s">
        <v>151</v>
      </c>
      <c r="BM242" s="224" t="s">
        <v>969</v>
      </c>
    </row>
    <row r="243" s="2" customFormat="1">
      <c r="A243" s="39"/>
      <c r="B243" s="40"/>
      <c r="C243" s="41"/>
      <c r="D243" s="226" t="s">
        <v>137</v>
      </c>
      <c r="E243" s="41"/>
      <c r="F243" s="227" t="s">
        <v>970</v>
      </c>
      <c r="G243" s="41"/>
      <c r="H243" s="41"/>
      <c r="I243" s="228"/>
      <c r="J243" s="41"/>
      <c r="K243" s="41"/>
      <c r="L243" s="45"/>
      <c r="M243" s="229"/>
      <c r="N243" s="230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137</v>
      </c>
      <c r="AU243" s="18" t="s">
        <v>81</v>
      </c>
    </row>
    <row r="244" s="13" customFormat="1">
      <c r="A244" s="13"/>
      <c r="B244" s="237"/>
      <c r="C244" s="238"/>
      <c r="D244" s="231" t="s">
        <v>173</v>
      </c>
      <c r="E244" s="239" t="s">
        <v>19</v>
      </c>
      <c r="F244" s="240" t="s">
        <v>964</v>
      </c>
      <c r="G244" s="238"/>
      <c r="H244" s="241">
        <v>13</v>
      </c>
      <c r="I244" s="242"/>
      <c r="J244" s="238"/>
      <c r="K244" s="238"/>
      <c r="L244" s="243"/>
      <c r="M244" s="244"/>
      <c r="N244" s="245"/>
      <c r="O244" s="245"/>
      <c r="P244" s="245"/>
      <c r="Q244" s="245"/>
      <c r="R244" s="245"/>
      <c r="S244" s="245"/>
      <c r="T244" s="24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7" t="s">
        <v>173</v>
      </c>
      <c r="AU244" s="247" t="s">
        <v>81</v>
      </c>
      <c r="AV244" s="13" t="s">
        <v>81</v>
      </c>
      <c r="AW244" s="13" t="s">
        <v>33</v>
      </c>
      <c r="AX244" s="13" t="s">
        <v>79</v>
      </c>
      <c r="AY244" s="247" t="s">
        <v>127</v>
      </c>
    </row>
    <row r="245" s="2" customFormat="1" ht="24.15" customHeight="1">
      <c r="A245" s="39"/>
      <c r="B245" s="40"/>
      <c r="C245" s="213" t="s">
        <v>446</v>
      </c>
      <c r="D245" s="248" t="s">
        <v>130</v>
      </c>
      <c r="E245" s="214" t="s">
        <v>348</v>
      </c>
      <c r="F245" s="215" t="s">
        <v>349</v>
      </c>
      <c r="G245" s="216" t="s">
        <v>170</v>
      </c>
      <c r="H245" s="217">
        <v>2.1499999999999999</v>
      </c>
      <c r="I245" s="218"/>
      <c r="J245" s="219">
        <f>ROUND(I245*H245,2)</f>
        <v>0</v>
      </c>
      <c r="K245" s="215" t="s">
        <v>134</v>
      </c>
      <c r="L245" s="45"/>
      <c r="M245" s="220" t="s">
        <v>19</v>
      </c>
      <c r="N245" s="221" t="s">
        <v>43</v>
      </c>
      <c r="O245" s="85"/>
      <c r="P245" s="222">
        <f>O245*H245</f>
        <v>0</v>
      </c>
      <c r="Q245" s="222">
        <v>0.20745</v>
      </c>
      <c r="R245" s="222">
        <f>Q245*H245</f>
        <v>0.44601749999999996</v>
      </c>
      <c r="S245" s="222">
        <v>0</v>
      </c>
      <c r="T245" s="223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4" t="s">
        <v>151</v>
      </c>
      <c r="AT245" s="224" t="s">
        <v>130</v>
      </c>
      <c r="AU245" s="224" t="s">
        <v>81</v>
      </c>
      <c r="AY245" s="18" t="s">
        <v>127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8" t="s">
        <v>79</v>
      </c>
      <c r="BK245" s="225">
        <f>ROUND(I245*H245,2)</f>
        <v>0</v>
      </c>
      <c r="BL245" s="18" t="s">
        <v>151</v>
      </c>
      <c r="BM245" s="224" t="s">
        <v>971</v>
      </c>
    </row>
    <row r="246" s="2" customFormat="1">
      <c r="A246" s="39"/>
      <c r="B246" s="40"/>
      <c r="C246" s="41"/>
      <c r="D246" s="226" t="s">
        <v>137</v>
      </c>
      <c r="E246" s="41"/>
      <c r="F246" s="227" t="s">
        <v>351</v>
      </c>
      <c r="G246" s="41"/>
      <c r="H246" s="41"/>
      <c r="I246" s="228"/>
      <c r="J246" s="41"/>
      <c r="K246" s="41"/>
      <c r="L246" s="45"/>
      <c r="M246" s="229"/>
      <c r="N246" s="230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137</v>
      </c>
      <c r="AU246" s="18" t="s">
        <v>81</v>
      </c>
    </row>
    <row r="247" s="13" customFormat="1">
      <c r="A247" s="13"/>
      <c r="B247" s="237"/>
      <c r="C247" s="238"/>
      <c r="D247" s="231" t="s">
        <v>173</v>
      </c>
      <c r="E247" s="239" t="s">
        <v>19</v>
      </c>
      <c r="F247" s="240" t="s">
        <v>810</v>
      </c>
      <c r="G247" s="238"/>
      <c r="H247" s="241">
        <v>2.1499999999999999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7" t="s">
        <v>173</v>
      </c>
      <c r="AU247" s="247" t="s">
        <v>81</v>
      </c>
      <c r="AV247" s="13" t="s">
        <v>81</v>
      </c>
      <c r="AW247" s="13" t="s">
        <v>33</v>
      </c>
      <c r="AX247" s="13" t="s">
        <v>79</v>
      </c>
      <c r="AY247" s="247" t="s">
        <v>127</v>
      </c>
    </row>
    <row r="248" s="2" customFormat="1" ht="33" customHeight="1">
      <c r="A248" s="39"/>
      <c r="B248" s="40"/>
      <c r="C248" s="213" t="s">
        <v>450</v>
      </c>
      <c r="D248" s="285" t="s">
        <v>130</v>
      </c>
      <c r="E248" s="214" t="s">
        <v>972</v>
      </c>
      <c r="F248" s="215" t="s">
        <v>973</v>
      </c>
      <c r="G248" s="216" t="s">
        <v>170</v>
      </c>
      <c r="H248" s="217">
        <v>13</v>
      </c>
      <c r="I248" s="218"/>
      <c r="J248" s="219">
        <f>ROUND(I248*H248,2)</f>
        <v>0</v>
      </c>
      <c r="K248" s="215" t="s">
        <v>134</v>
      </c>
      <c r="L248" s="45"/>
      <c r="M248" s="220" t="s">
        <v>19</v>
      </c>
      <c r="N248" s="221" t="s">
        <v>43</v>
      </c>
      <c r="O248" s="85"/>
      <c r="P248" s="222">
        <f>O248*H248</f>
        <v>0</v>
      </c>
      <c r="Q248" s="222">
        <v>0.1837</v>
      </c>
      <c r="R248" s="222">
        <f>Q248*H248</f>
        <v>2.3881000000000001</v>
      </c>
      <c r="S248" s="222">
        <v>0</v>
      </c>
      <c r="T248" s="223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4" t="s">
        <v>151</v>
      </c>
      <c r="AT248" s="224" t="s">
        <v>130</v>
      </c>
      <c r="AU248" s="224" t="s">
        <v>81</v>
      </c>
      <c r="AY248" s="18" t="s">
        <v>127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8" t="s">
        <v>79</v>
      </c>
      <c r="BK248" s="225">
        <f>ROUND(I248*H248,2)</f>
        <v>0</v>
      </c>
      <c r="BL248" s="18" t="s">
        <v>151</v>
      </c>
      <c r="BM248" s="224" t="s">
        <v>974</v>
      </c>
    </row>
    <row r="249" s="2" customFormat="1">
      <c r="A249" s="39"/>
      <c r="B249" s="40"/>
      <c r="C249" s="41"/>
      <c r="D249" s="226" t="s">
        <v>137</v>
      </c>
      <c r="E249" s="41"/>
      <c r="F249" s="227" t="s">
        <v>975</v>
      </c>
      <c r="G249" s="41"/>
      <c r="H249" s="41"/>
      <c r="I249" s="228"/>
      <c r="J249" s="41"/>
      <c r="K249" s="41"/>
      <c r="L249" s="45"/>
      <c r="M249" s="229"/>
      <c r="N249" s="230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137</v>
      </c>
      <c r="AU249" s="18" t="s">
        <v>81</v>
      </c>
    </row>
    <row r="250" s="13" customFormat="1">
      <c r="A250" s="13"/>
      <c r="B250" s="237"/>
      <c r="C250" s="238"/>
      <c r="D250" s="231" t="s">
        <v>173</v>
      </c>
      <c r="E250" s="239" t="s">
        <v>19</v>
      </c>
      <c r="F250" s="240" t="s">
        <v>964</v>
      </c>
      <c r="G250" s="238"/>
      <c r="H250" s="241">
        <v>13</v>
      </c>
      <c r="I250" s="242"/>
      <c r="J250" s="238"/>
      <c r="K250" s="238"/>
      <c r="L250" s="243"/>
      <c r="M250" s="244"/>
      <c r="N250" s="245"/>
      <c r="O250" s="245"/>
      <c r="P250" s="245"/>
      <c r="Q250" s="245"/>
      <c r="R250" s="245"/>
      <c r="S250" s="245"/>
      <c r="T250" s="24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7" t="s">
        <v>173</v>
      </c>
      <c r="AU250" s="247" t="s">
        <v>81</v>
      </c>
      <c r="AV250" s="13" t="s">
        <v>81</v>
      </c>
      <c r="AW250" s="13" t="s">
        <v>33</v>
      </c>
      <c r="AX250" s="13" t="s">
        <v>79</v>
      </c>
      <c r="AY250" s="247" t="s">
        <v>127</v>
      </c>
    </row>
    <row r="251" s="2" customFormat="1" ht="16.5" customHeight="1">
      <c r="A251" s="39"/>
      <c r="B251" s="40"/>
      <c r="C251" s="271" t="s">
        <v>454</v>
      </c>
      <c r="D251" s="288" t="s">
        <v>252</v>
      </c>
      <c r="E251" s="272" t="s">
        <v>976</v>
      </c>
      <c r="F251" s="273" t="s">
        <v>977</v>
      </c>
      <c r="G251" s="274" t="s">
        <v>170</v>
      </c>
      <c r="H251" s="275">
        <v>13.130000000000001</v>
      </c>
      <c r="I251" s="276"/>
      <c r="J251" s="277">
        <f>ROUND(I251*H251,2)</f>
        <v>0</v>
      </c>
      <c r="K251" s="273" t="s">
        <v>134</v>
      </c>
      <c r="L251" s="278"/>
      <c r="M251" s="279" t="s">
        <v>19</v>
      </c>
      <c r="N251" s="280" t="s">
        <v>43</v>
      </c>
      <c r="O251" s="85"/>
      <c r="P251" s="222">
        <f>O251*H251</f>
        <v>0</v>
      </c>
      <c r="Q251" s="222">
        <v>0.41699999999999998</v>
      </c>
      <c r="R251" s="222">
        <f>Q251*H251</f>
        <v>5.4752099999999997</v>
      </c>
      <c r="S251" s="222">
        <v>0</v>
      </c>
      <c r="T251" s="223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4" t="s">
        <v>211</v>
      </c>
      <c r="AT251" s="224" t="s">
        <v>252</v>
      </c>
      <c r="AU251" s="224" t="s">
        <v>81</v>
      </c>
      <c r="AY251" s="18" t="s">
        <v>127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8" t="s">
        <v>79</v>
      </c>
      <c r="BK251" s="225">
        <f>ROUND(I251*H251,2)</f>
        <v>0</v>
      </c>
      <c r="BL251" s="18" t="s">
        <v>151</v>
      </c>
      <c r="BM251" s="224" t="s">
        <v>978</v>
      </c>
    </row>
    <row r="252" s="13" customFormat="1">
      <c r="A252" s="13"/>
      <c r="B252" s="237"/>
      <c r="C252" s="238"/>
      <c r="D252" s="231" t="s">
        <v>173</v>
      </c>
      <c r="E252" s="239" t="s">
        <v>19</v>
      </c>
      <c r="F252" s="240" t="s">
        <v>979</v>
      </c>
      <c r="G252" s="238"/>
      <c r="H252" s="241">
        <v>13.130000000000001</v>
      </c>
      <c r="I252" s="242"/>
      <c r="J252" s="238"/>
      <c r="K252" s="238"/>
      <c r="L252" s="243"/>
      <c r="M252" s="244"/>
      <c r="N252" s="245"/>
      <c r="O252" s="245"/>
      <c r="P252" s="245"/>
      <c r="Q252" s="245"/>
      <c r="R252" s="245"/>
      <c r="S252" s="245"/>
      <c r="T252" s="24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7" t="s">
        <v>173</v>
      </c>
      <c r="AU252" s="247" t="s">
        <v>81</v>
      </c>
      <c r="AV252" s="13" t="s">
        <v>81</v>
      </c>
      <c r="AW252" s="13" t="s">
        <v>33</v>
      </c>
      <c r="AX252" s="13" t="s">
        <v>79</v>
      </c>
      <c r="AY252" s="247" t="s">
        <v>127</v>
      </c>
    </row>
    <row r="253" s="2" customFormat="1" ht="37.8" customHeight="1">
      <c r="A253" s="39"/>
      <c r="B253" s="40"/>
      <c r="C253" s="213" t="s">
        <v>460</v>
      </c>
      <c r="D253" s="248" t="s">
        <v>130</v>
      </c>
      <c r="E253" s="214" t="s">
        <v>402</v>
      </c>
      <c r="F253" s="215" t="s">
        <v>403</v>
      </c>
      <c r="G253" s="216" t="s">
        <v>170</v>
      </c>
      <c r="H253" s="217">
        <v>20.850000000000001</v>
      </c>
      <c r="I253" s="218"/>
      <c r="J253" s="219">
        <f>ROUND(I253*H253,2)</f>
        <v>0</v>
      </c>
      <c r="K253" s="215" t="s">
        <v>134</v>
      </c>
      <c r="L253" s="45"/>
      <c r="M253" s="220" t="s">
        <v>19</v>
      </c>
      <c r="N253" s="221" t="s">
        <v>43</v>
      </c>
      <c r="O253" s="85"/>
      <c r="P253" s="222">
        <f>O253*H253</f>
        <v>0</v>
      </c>
      <c r="Q253" s="222">
        <v>0.11162</v>
      </c>
      <c r="R253" s="222">
        <f>Q253*H253</f>
        <v>2.327277</v>
      </c>
      <c r="S253" s="222">
        <v>0</v>
      </c>
      <c r="T253" s="223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4" t="s">
        <v>151</v>
      </c>
      <c r="AT253" s="224" t="s">
        <v>130</v>
      </c>
      <c r="AU253" s="224" t="s">
        <v>81</v>
      </c>
      <c r="AY253" s="18" t="s">
        <v>127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8" t="s">
        <v>79</v>
      </c>
      <c r="BK253" s="225">
        <f>ROUND(I253*H253,2)</f>
        <v>0</v>
      </c>
      <c r="BL253" s="18" t="s">
        <v>151</v>
      </c>
      <c r="BM253" s="224" t="s">
        <v>980</v>
      </c>
    </row>
    <row r="254" s="2" customFormat="1">
      <c r="A254" s="39"/>
      <c r="B254" s="40"/>
      <c r="C254" s="41"/>
      <c r="D254" s="226" t="s">
        <v>137</v>
      </c>
      <c r="E254" s="41"/>
      <c r="F254" s="227" t="s">
        <v>405</v>
      </c>
      <c r="G254" s="41"/>
      <c r="H254" s="41"/>
      <c r="I254" s="228"/>
      <c r="J254" s="41"/>
      <c r="K254" s="41"/>
      <c r="L254" s="45"/>
      <c r="M254" s="229"/>
      <c r="N254" s="230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137</v>
      </c>
      <c r="AU254" s="18" t="s">
        <v>81</v>
      </c>
    </row>
    <row r="255" s="13" customFormat="1">
      <c r="A255" s="13"/>
      <c r="B255" s="237"/>
      <c r="C255" s="238"/>
      <c r="D255" s="231" t="s">
        <v>173</v>
      </c>
      <c r="E255" s="239" t="s">
        <v>19</v>
      </c>
      <c r="F255" s="240" t="s">
        <v>981</v>
      </c>
      <c r="G255" s="238"/>
      <c r="H255" s="241">
        <v>2.8500000000000001</v>
      </c>
      <c r="I255" s="242"/>
      <c r="J255" s="238"/>
      <c r="K255" s="238"/>
      <c r="L255" s="243"/>
      <c r="M255" s="244"/>
      <c r="N255" s="245"/>
      <c r="O255" s="245"/>
      <c r="P255" s="245"/>
      <c r="Q255" s="245"/>
      <c r="R255" s="245"/>
      <c r="S255" s="245"/>
      <c r="T255" s="24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7" t="s">
        <v>173</v>
      </c>
      <c r="AU255" s="247" t="s">
        <v>81</v>
      </c>
      <c r="AV255" s="13" t="s">
        <v>81</v>
      </c>
      <c r="AW255" s="13" t="s">
        <v>33</v>
      </c>
      <c r="AX255" s="13" t="s">
        <v>72</v>
      </c>
      <c r="AY255" s="247" t="s">
        <v>127</v>
      </c>
    </row>
    <row r="256" s="13" customFormat="1">
      <c r="A256" s="13"/>
      <c r="B256" s="237"/>
      <c r="C256" s="238"/>
      <c r="D256" s="231" t="s">
        <v>173</v>
      </c>
      <c r="E256" s="239" t="s">
        <v>19</v>
      </c>
      <c r="F256" s="240" t="s">
        <v>982</v>
      </c>
      <c r="G256" s="238"/>
      <c r="H256" s="241">
        <v>18</v>
      </c>
      <c r="I256" s="242"/>
      <c r="J256" s="238"/>
      <c r="K256" s="238"/>
      <c r="L256" s="243"/>
      <c r="M256" s="244"/>
      <c r="N256" s="245"/>
      <c r="O256" s="245"/>
      <c r="P256" s="245"/>
      <c r="Q256" s="245"/>
      <c r="R256" s="245"/>
      <c r="S256" s="245"/>
      <c r="T256" s="24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7" t="s">
        <v>173</v>
      </c>
      <c r="AU256" s="247" t="s">
        <v>81</v>
      </c>
      <c r="AV256" s="13" t="s">
        <v>81</v>
      </c>
      <c r="AW256" s="13" t="s">
        <v>33</v>
      </c>
      <c r="AX256" s="13" t="s">
        <v>72</v>
      </c>
      <c r="AY256" s="247" t="s">
        <v>127</v>
      </c>
    </row>
    <row r="257" s="15" customFormat="1">
      <c r="A257" s="15"/>
      <c r="B257" s="260"/>
      <c r="C257" s="261"/>
      <c r="D257" s="231" t="s">
        <v>173</v>
      </c>
      <c r="E257" s="262" t="s">
        <v>19</v>
      </c>
      <c r="F257" s="263" t="s">
        <v>187</v>
      </c>
      <c r="G257" s="261"/>
      <c r="H257" s="264">
        <v>20.850000000000001</v>
      </c>
      <c r="I257" s="265"/>
      <c r="J257" s="261"/>
      <c r="K257" s="261"/>
      <c r="L257" s="266"/>
      <c r="M257" s="267"/>
      <c r="N257" s="268"/>
      <c r="O257" s="268"/>
      <c r="P257" s="268"/>
      <c r="Q257" s="268"/>
      <c r="R257" s="268"/>
      <c r="S257" s="268"/>
      <c r="T257" s="269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0" t="s">
        <v>173</v>
      </c>
      <c r="AU257" s="270" t="s">
        <v>81</v>
      </c>
      <c r="AV257" s="15" t="s">
        <v>151</v>
      </c>
      <c r="AW257" s="15" t="s">
        <v>33</v>
      </c>
      <c r="AX257" s="15" t="s">
        <v>79</v>
      </c>
      <c r="AY257" s="270" t="s">
        <v>127</v>
      </c>
    </row>
    <row r="258" s="2" customFormat="1" ht="16.5" customHeight="1">
      <c r="A258" s="39"/>
      <c r="B258" s="40"/>
      <c r="C258" s="271" t="s">
        <v>465</v>
      </c>
      <c r="D258" s="281" t="s">
        <v>252</v>
      </c>
      <c r="E258" s="272" t="s">
        <v>408</v>
      </c>
      <c r="F258" s="273" t="s">
        <v>409</v>
      </c>
      <c r="G258" s="274" t="s">
        <v>170</v>
      </c>
      <c r="H258" s="275">
        <v>2.9359999999999999</v>
      </c>
      <c r="I258" s="276"/>
      <c r="J258" s="277">
        <f>ROUND(I258*H258,2)</f>
        <v>0</v>
      </c>
      <c r="K258" s="273" t="s">
        <v>134</v>
      </c>
      <c r="L258" s="278"/>
      <c r="M258" s="279" t="s">
        <v>19</v>
      </c>
      <c r="N258" s="280" t="s">
        <v>43</v>
      </c>
      <c r="O258" s="85"/>
      <c r="P258" s="222">
        <f>O258*H258</f>
        <v>0</v>
      </c>
      <c r="Q258" s="222">
        <v>0.17499999999999999</v>
      </c>
      <c r="R258" s="222">
        <f>Q258*H258</f>
        <v>0.51379999999999992</v>
      </c>
      <c r="S258" s="222">
        <v>0</v>
      </c>
      <c r="T258" s="223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4" t="s">
        <v>211</v>
      </c>
      <c r="AT258" s="224" t="s">
        <v>252</v>
      </c>
      <c r="AU258" s="224" t="s">
        <v>81</v>
      </c>
      <c r="AY258" s="18" t="s">
        <v>127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8" t="s">
        <v>79</v>
      </c>
      <c r="BK258" s="225">
        <f>ROUND(I258*H258,2)</f>
        <v>0</v>
      </c>
      <c r="BL258" s="18" t="s">
        <v>151</v>
      </c>
      <c r="BM258" s="224" t="s">
        <v>983</v>
      </c>
    </row>
    <row r="259" s="13" customFormat="1">
      <c r="A259" s="13"/>
      <c r="B259" s="237"/>
      <c r="C259" s="238"/>
      <c r="D259" s="231" t="s">
        <v>173</v>
      </c>
      <c r="E259" s="239" t="s">
        <v>19</v>
      </c>
      <c r="F259" s="240" t="s">
        <v>984</v>
      </c>
      <c r="G259" s="238"/>
      <c r="H259" s="241">
        <v>2.9359999999999999</v>
      </c>
      <c r="I259" s="242"/>
      <c r="J259" s="238"/>
      <c r="K259" s="238"/>
      <c r="L259" s="243"/>
      <c r="M259" s="244"/>
      <c r="N259" s="245"/>
      <c r="O259" s="245"/>
      <c r="P259" s="245"/>
      <c r="Q259" s="245"/>
      <c r="R259" s="245"/>
      <c r="S259" s="245"/>
      <c r="T259" s="24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7" t="s">
        <v>173</v>
      </c>
      <c r="AU259" s="247" t="s">
        <v>81</v>
      </c>
      <c r="AV259" s="13" t="s">
        <v>81</v>
      </c>
      <c r="AW259" s="13" t="s">
        <v>33</v>
      </c>
      <c r="AX259" s="13" t="s">
        <v>79</v>
      </c>
      <c r="AY259" s="247" t="s">
        <v>127</v>
      </c>
    </row>
    <row r="260" s="2" customFormat="1" ht="16.5" customHeight="1">
      <c r="A260" s="39"/>
      <c r="B260" s="40"/>
      <c r="C260" s="271" t="s">
        <v>469</v>
      </c>
      <c r="D260" s="271" t="s">
        <v>252</v>
      </c>
      <c r="E260" s="272" t="s">
        <v>985</v>
      </c>
      <c r="F260" s="273" t="s">
        <v>986</v>
      </c>
      <c r="G260" s="274" t="s">
        <v>170</v>
      </c>
      <c r="H260" s="275">
        <v>18.539999999999999</v>
      </c>
      <c r="I260" s="276"/>
      <c r="J260" s="277">
        <f>ROUND(I260*H260,2)</f>
        <v>0</v>
      </c>
      <c r="K260" s="273" t="s">
        <v>134</v>
      </c>
      <c r="L260" s="278"/>
      <c r="M260" s="279" t="s">
        <v>19</v>
      </c>
      <c r="N260" s="280" t="s">
        <v>43</v>
      </c>
      <c r="O260" s="85"/>
      <c r="P260" s="222">
        <f>O260*H260</f>
        <v>0</v>
      </c>
      <c r="Q260" s="222">
        <v>0.17599999999999999</v>
      </c>
      <c r="R260" s="222">
        <f>Q260*H260</f>
        <v>3.2630399999999997</v>
      </c>
      <c r="S260" s="222">
        <v>0</v>
      </c>
      <c r="T260" s="223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4" t="s">
        <v>211</v>
      </c>
      <c r="AT260" s="224" t="s">
        <v>252</v>
      </c>
      <c r="AU260" s="224" t="s">
        <v>81</v>
      </c>
      <c r="AY260" s="18" t="s">
        <v>127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8" t="s">
        <v>79</v>
      </c>
      <c r="BK260" s="225">
        <f>ROUND(I260*H260,2)</f>
        <v>0</v>
      </c>
      <c r="BL260" s="18" t="s">
        <v>151</v>
      </c>
      <c r="BM260" s="224" t="s">
        <v>987</v>
      </c>
    </row>
    <row r="261" s="13" customFormat="1">
      <c r="A261" s="13"/>
      <c r="B261" s="237"/>
      <c r="C261" s="238"/>
      <c r="D261" s="231" t="s">
        <v>173</v>
      </c>
      <c r="E261" s="238"/>
      <c r="F261" s="240" t="s">
        <v>988</v>
      </c>
      <c r="G261" s="238"/>
      <c r="H261" s="241">
        <v>18.539999999999999</v>
      </c>
      <c r="I261" s="242"/>
      <c r="J261" s="238"/>
      <c r="K261" s="238"/>
      <c r="L261" s="243"/>
      <c r="M261" s="244"/>
      <c r="N261" s="245"/>
      <c r="O261" s="245"/>
      <c r="P261" s="245"/>
      <c r="Q261" s="245"/>
      <c r="R261" s="245"/>
      <c r="S261" s="245"/>
      <c r="T261" s="24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7" t="s">
        <v>173</v>
      </c>
      <c r="AU261" s="247" t="s">
        <v>81</v>
      </c>
      <c r="AV261" s="13" t="s">
        <v>81</v>
      </c>
      <c r="AW261" s="13" t="s">
        <v>4</v>
      </c>
      <c r="AX261" s="13" t="s">
        <v>79</v>
      </c>
      <c r="AY261" s="247" t="s">
        <v>127</v>
      </c>
    </row>
    <row r="262" s="2" customFormat="1" ht="16.5" customHeight="1">
      <c r="A262" s="39"/>
      <c r="B262" s="40"/>
      <c r="C262" s="213" t="s">
        <v>474</v>
      </c>
      <c r="D262" s="248" t="s">
        <v>130</v>
      </c>
      <c r="E262" s="214" t="s">
        <v>425</v>
      </c>
      <c r="F262" s="215" t="s">
        <v>426</v>
      </c>
      <c r="G262" s="216" t="s">
        <v>202</v>
      </c>
      <c r="H262" s="217">
        <v>21.5</v>
      </c>
      <c r="I262" s="218"/>
      <c r="J262" s="219">
        <f>ROUND(I262*H262,2)</f>
        <v>0</v>
      </c>
      <c r="K262" s="215" t="s">
        <v>134</v>
      </c>
      <c r="L262" s="45"/>
      <c r="M262" s="220" t="s">
        <v>19</v>
      </c>
      <c r="N262" s="221" t="s">
        <v>43</v>
      </c>
      <c r="O262" s="85"/>
      <c r="P262" s="222">
        <f>O262*H262</f>
        <v>0</v>
      </c>
      <c r="Q262" s="222">
        <v>0.0035999999999999999</v>
      </c>
      <c r="R262" s="222">
        <f>Q262*H262</f>
        <v>0.077399999999999997</v>
      </c>
      <c r="S262" s="222">
        <v>0</v>
      </c>
      <c r="T262" s="223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4" t="s">
        <v>151</v>
      </c>
      <c r="AT262" s="224" t="s">
        <v>130</v>
      </c>
      <c r="AU262" s="224" t="s">
        <v>81</v>
      </c>
      <c r="AY262" s="18" t="s">
        <v>127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8" t="s">
        <v>79</v>
      </c>
      <c r="BK262" s="225">
        <f>ROUND(I262*H262,2)</f>
        <v>0</v>
      </c>
      <c r="BL262" s="18" t="s">
        <v>151</v>
      </c>
      <c r="BM262" s="224" t="s">
        <v>989</v>
      </c>
    </row>
    <row r="263" s="2" customFormat="1">
      <c r="A263" s="39"/>
      <c r="B263" s="40"/>
      <c r="C263" s="41"/>
      <c r="D263" s="226" t="s">
        <v>137</v>
      </c>
      <c r="E263" s="41"/>
      <c r="F263" s="227" t="s">
        <v>428</v>
      </c>
      <c r="G263" s="41"/>
      <c r="H263" s="41"/>
      <c r="I263" s="228"/>
      <c r="J263" s="41"/>
      <c r="K263" s="41"/>
      <c r="L263" s="45"/>
      <c r="M263" s="229"/>
      <c r="N263" s="230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137</v>
      </c>
      <c r="AU263" s="18" t="s">
        <v>81</v>
      </c>
    </row>
    <row r="264" s="13" customFormat="1">
      <c r="A264" s="13"/>
      <c r="B264" s="237"/>
      <c r="C264" s="238"/>
      <c r="D264" s="231" t="s">
        <v>173</v>
      </c>
      <c r="E264" s="239" t="s">
        <v>19</v>
      </c>
      <c r="F264" s="240" t="s">
        <v>990</v>
      </c>
      <c r="G264" s="238"/>
      <c r="H264" s="241">
        <v>21.5</v>
      </c>
      <c r="I264" s="242"/>
      <c r="J264" s="238"/>
      <c r="K264" s="238"/>
      <c r="L264" s="243"/>
      <c r="M264" s="244"/>
      <c r="N264" s="245"/>
      <c r="O264" s="245"/>
      <c r="P264" s="245"/>
      <c r="Q264" s="245"/>
      <c r="R264" s="245"/>
      <c r="S264" s="245"/>
      <c r="T264" s="24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7" t="s">
        <v>173</v>
      </c>
      <c r="AU264" s="247" t="s">
        <v>81</v>
      </c>
      <c r="AV264" s="13" t="s">
        <v>81</v>
      </c>
      <c r="AW264" s="13" t="s">
        <v>33</v>
      </c>
      <c r="AX264" s="13" t="s">
        <v>79</v>
      </c>
      <c r="AY264" s="247" t="s">
        <v>127</v>
      </c>
    </row>
    <row r="265" s="12" customFormat="1" ht="22.8" customHeight="1">
      <c r="A265" s="12"/>
      <c r="B265" s="197"/>
      <c r="C265" s="198"/>
      <c r="D265" s="199" t="s">
        <v>71</v>
      </c>
      <c r="E265" s="211" t="s">
        <v>218</v>
      </c>
      <c r="F265" s="211" t="s">
        <v>525</v>
      </c>
      <c r="G265" s="198"/>
      <c r="H265" s="198"/>
      <c r="I265" s="201"/>
      <c r="J265" s="212">
        <f>BK265</f>
        <v>0</v>
      </c>
      <c r="K265" s="198"/>
      <c r="L265" s="203"/>
      <c r="M265" s="204"/>
      <c r="N265" s="205"/>
      <c r="O265" s="205"/>
      <c r="P265" s="206">
        <f>SUM(P266:P299)</f>
        <v>0</v>
      </c>
      <c r="Q265" s="205"/>
      <c r="R265" s="206">
        <f>SUM(R266:R299)</f>
        <v>4.7353900000000007</v>
      </c>
      <c r="S265" s="205"/>
      <c r="T265" s="207">
        <f>SUM(T266:T299)</f>
        <v>9.0060000000000002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8" t="s">
        <v>79</v>
      </c>
      <c r="AT265" s="209" t="s">
        <v>71</v>
      </c>
      <c r="AU265" s="209" t="s">
        <v>79</v>
      </c>
      <c r="AY265" s="208" t="s">
        <v>127</v>
      </c>
      <c r="BK265" s="210">
        <f>SUM(BK266:BK299)</f>
        <v>0</v>
      </c>
    </row>
    <row r="266" s="2" customFormat="1" ht="16.5" customHeight="1">
      <c r="A266" s="39"/>
      <c r="B266" s="40"/>
      <c r="C266" s="213" t="s">
        <v>478</v>
      </c>
      <c r="D266" s="248" t="s">
        <v>130</v>
      </c>
      <c r="E266" s="214" t="s">
        <v>548</v>
      </c>
      <c r="F266" s="215" t="s">
        <v>549</v>
      </c>
      <c r="G266" s="216" t="s">
        <v>280</v>
      </c>
      <c r="H266" s="217">
        <v>1</v>
      </c>
      <c r="I266" s="218"/>
      <c r="J266" s="219">
        <f>ROUND(I266*H266,2)</f>
        <v>0</v>
      </c>
      <c r="K266" s="215" t="s">
        <v>134</v>
      </c>
      <c r="L266" s="45"/>
      <c r="M266" s="220" t="s">
        <v>19</v>
      </c>
      <c r="N266" s="221" t="s">
        <v>43</v>
      </c>
      <c r="O266" s="85"/>
      <c r="P266" s="222">
        <f>O266*H266</f>
        <v>0</v>
      </c>
      <c r="Q266" s="222">
        <v>0.00069999999999999999</v>
      </c>
      <c r="R266" s="222">
        <f>Q266*H266</f>
        <v>0.00069999999999999999</v>
      </c>
      <c r="S266" s="222">
        <v>0</v>
      </c>
      <c r="T266" s="223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4" t="s">
        <v>151</v>
      </c>
      <c r="AT266" s="224" t="s">
        <v>130</v>
      </c>
      <c r="AU266" s="224" t="s">
        <v>81</v>
      </c>
      <c r="AY266" s="18" t="s">
        <v>127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8" t="s">
        <v>79</v>
      </c>
      <c r="BK266" s="225">
        <f>ROUND(I266*H266,2)</f>
        <v>0</v>
      </c>
      <c r="BL266" s="18" t="s">
        <v>151</v>
      </c>
      <c r="BM266" s="224" t="s">
        <v>991</v>
      </c>
    </row>
    <row r="267" s="2" customFormat="1">
      <c r="A267" s="39"/>
      <c r="B267" s="40"/>
      <c r="C267" s="41"/>
      <c r="D267" s="226" t="s">
        <v>137</v>
      </c>
      <c r="E267" s="41"/>
      <c r="F267" s="227" t="s">
        <v>551</v>
      </c>
      <c r="G267" s="41"/>
      <c r="H267" s="41"/>
      <c r="I267" s="228"/>
      <c r="J267" s="41"/>
      <c r="K267" s="41"/>
      <c r="L267" s="45"/>
      <c r="M267" s="229"/>
      <c r="N267" s="230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137</v>
      </c>
      <c r="AU267" s="18" t="s">
        <v>81</v>
      </c>
    </row>
    <row r="268" s="13" customFormat="1">
      <c r="A268" s="13"/>
      <c r="B268" s="237"/>
      <c r="C268" s="238"/>
      <c r="D268" s="231" t="s">
        <v>173</v>
      </c>
      <c r="E268" s="239" t="s">
        <v>19</v>
      </c>
      <c r="F268" s="240" t="s">
        <v>992</v>
      </c>
      <c r="G268" s="238"/>
      <c r="H268" s="241">
        <v>1</v>
      </c>
      <c r="I268" s="242"/>
      <c r="J268" s="238"/>
      <c r="K268" s="238"/>
      <c r="L268" s="243"/>
      <c r="M268" s="244"/>
      <c r="N268" s="245"/>
      <c r="O268" s="245"/>
      <c r="P268" s="245"/>
      <c r="Q268" s="245"/>
      <c r="R268" s="245"/>
      <c r="S268" s="245"/>
      <c r="T268" s="24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7" t="s">
        <v>173</v>
      </c>
      <c r="AU268" s="247" t="s">
        <v>81</v>
      </c>
      <c r="AV268" s="13" t="s">
        <v>81</v>
      </c>
      <c r="AW268" s="13" t="s">
        <v>33</v>
      </c>
      <c r="AX268" s="13" t="s">
        <v>79</v>
      </c>
      <c r="AY268" s="247" t="s">
        <v>127</v>
      </c>
    </row>
    <row r="269" s="2" customFormat="1" ht="16.5" customHeight="1">
      <c r="A269" s="39"/>
      <c r="B269" s="40"/>
      <c r="C269" s="213" t="s">
        <v>483</v>
      </c>
      <c r="D269" s="248" t="s">
        <v>130</v>
      </c>
      <c r="E269" s="214" t="s">
        <v>574</v>
      </c>
      <c r="F269" s="215" t="s">
        <v>575</v>
      </c>
      <c r="G269" s="216" t="s">
        <v>280</v>
      </c>
      <c r="H269" s="217">
        <v>1</v>
      </c>
      <c r="I269" s="218"/>
      <c r="J269" s="219">
        <f>ROUND(I269*H269,2)</f>
        <v>0</v>
      </c>
      <c r="K269" s="215" t="s">
        <v>134</v>
      </c>
      <c r="L269" s="45"/>
      <c r="M269" s="220" t="s">
        <v>19</v>
      </c>
      <c r="N269" s="221" t="s">
        <v>43</v>
      </c>
      <c r="O269" s="85"/>
      <c r="P269" s="222">
        <f>O269*H269</f>
        <v>0</v>
      </c>
      <c r="Q269" s="222">
        <v>0.10940999999999999</v>
      </c>
      <c r="R269" s="222">
        <f>Q269*H269</f>
        <v>0.10940999999999999</v>
      </c>
      <c r="S269" s="222">
        <v>0</v>
      </c>
      <c r="T269" s="223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4" t="s">
        <v>151</v>
      </c>
      <c r="AT269" s="224" t="s">
        <v>130</v>
      </c>
      <c r="AU269" s="224" t="s">
        <v>81</v>
      </c>
      <c r="AY269" s="18" t="s">
        <v>127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8" t="s">
        <v>79</v>
      </c>
      <c r="BK269" s="225">
        <f>ROUND(I269*H269,2)</f>
        <v>0</v>
      </c>
      <c r="BL269" s="18" t="s">
        <v>151</v>
      </c>
      <c r="BM269" s="224" t="s">
        <v>993</v>
      </c>
    </row>
    <row r="270" s="2" customFormat="1">
      <c r="A270" s="39"/>
      <c r="B270" s="40"/>
      <c r="C270" s="41"/>
      <c r="D270" s="226" t="s">
        <v>137</v>
      </c>
      <c r="E270" s="41"/>
      <c r="F270" s="227" t="s">
        <v>577</v>
      </c>
      <c r="G270" s="41"/>
      <c r="H270" s="41"/>
      <c r="I270" s="228"/>
      <c r="J270" s="41"/>
      <c r="K270" s="41"/>
      <c r="L270" s="45"/>
      <c r="M270" s="229"/>
      <c r="N270" s="230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137</v>
      </c>
      <c r="AU270" s="18" t="s">
        <v>81</v>
      </c>
    </row>
    <row r="271" s="13" customFormat="1">
      <c r="A271" s="13"/>
      <c r="B271" s="237"/>
      <c r="C271" s="238"/>
      <c r="D271" s="231" t="s">
        <v>173</v>
      </c>
      <c r="E271" s="239" t="s">
        <v>19</v>
      </c>
      <c r="F271" s="240" t="s">
        <v>994</v>
      </c>
      <c r="G271" s="238"/>
      <c r="H271" s="241">
        <v>1</v>
      </c>
      <c r="I271" s="242"/>
      <c r="J271" s="238"/>
      <c r="K271" s="238"/>
      <c r="L271" s="243"/>
      <c r="M271" s="244"/>
      <c r="N271" s="245"/>
      <c r="O271" s="245"/>
      <c r="P271" s="245"/>
      <c r="Q271" s="245"/>
      <c r="R271" s="245"/>
      <c r="S271" s="245"/>
      <c r="T271" s="24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7" t="s">
        <v>173</v>
      </c>
      <c r="AU271" s="247" t="s">
        <v>81</v>
      </c>
      <c r="AV271" s="13" t="s">
        <v>81</v>
      </c>
      <c r="AW271" s="13" t="s">
        <v>33</v>
      </c>
      <c r="AX271" s="13" t="s">
        <v>79</v>
      </c>
      <c r="AY271" s="247" t="s">
        <v>127</v>
      </c>
    </row>
    <row r="272" s="2" customFormat="1" ht="24.15" customHeight="1">
      <c r="A272" s="39"/>
      <c r="B272" s="40"/>
      <c r="C272" s="213" t="s">
        <v>487</v>
      </c>
      <c r="D272" s="248" t="s">
        <v>130</v>
      </c>
      <c r="E272" s="214" t="s">
        <v>637</v>
      </c>
      <c r="F272" s="215" t="s">
        <v>638</v>
      </c>
      <c r="G272" s="216" t="s">
        <v>202</v>
      </c>
      <c r="H272" s="217">
        <v>17.5</v>
      </c>
      <c r="I272" s="218"/>
      <c r="J272" s="219">
        <f>ROUND(I272*H272,2)</f>
        <v>0</v>
      </c>
      <c r="K272" s="215" t="s">
        <v>134</v>
      </c>
      <c r="L272" s="45"/>
      <c r="M272" s="220" t="s">
        <v>19</v>
      </c>
      <c r="N272" s="221" t="s">
        <v>43</v>
      </c>
      <c r="O272" s="85"/>
      <c r="P272" s="222">
        <f>O272*H272</f>
        <v>0</v>
      </c>
      <c r="Q272" s="222">
        <v>0.15540000000000001</v>
      </c>
      <c r="R272" s="222">
        <f>Q272*H272</f>
        <v>2.7195</v>
      </c>
      <c r="S272" s="222">
        <v>0</v>
      </c>
      <c r="T272" s="223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4" t="s">
        <v>151</v>
      </c>
      <c r="AT272" s="224" t="s">
        <v>130</v>
      </c>
      <c r="AU272" s="224" t="s">
        <v>81</v>
      </c>
      <c r="AY272" s="18" t="s">
        <v>127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8" t="s">
        <v>79</v>
      </c>
      <c r="BK272" s="225">
        <f>ROUND(I272*H272,2)</f>
        <v>0</v>
      </c>
      <c r="BL272" s="18" t="s">
        <v>151</v>
      </c>
      <c r="BM272" s="224" t="s">
        <v>995</v>
      </c>
    </row>
    <row r="273" s="2" customFormat="1">
      <c r="A273" s="39"/>
      <c r="B273" s="40"/>
      <c r="C273" s="41"/>
      <c r="D273" s="226" t="s">
        <v>137</v>
      </c>
      <c r="E273" s="41"/>
      <c r="F273" s="227" t="s">
        <v>640</v>
      </c>
      <c r="G273" s="41"/>
      <c r="H273" s="41"/>
      <c r="I273" s="228"/>
      <c r="J273" s="41"/>
      <c r="K273" s="41"/>
      <c r="L273" s="45"/>
      <c r="M273" s="229"/>
      <c r="N273" s="230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137</v>
      </c>
      <c r="AU273" s="18" t="s">
        <v>81</v>
      </c>
    </row>
    <row r="274" s="13" customFormat="1">
      <c r="A274" s="13"/>
      <c r="B274" s="237"/>
      <c r="C274" s="238"/>
      <c r="D274" s="231" t="s">
        <v>173</v>
      </c>
      <c r="E274" s="239" t="s">
        <v>19</v>
      </c>
      <c r="F274" s="240" t="s">
        <v>996</v>
      </c>
      <c r="G274" s="238"/>
      <c r="H274" s="241">
        <v>17.5</v>
      </c>
      <c r="I274" s="242"/>
      <c r="J274" s="238"/>
      <c r="K274" s="238"/>
      <c r="L274" s="243"/>
      <c r="M274" s="244"/>
      <c r="N274" s="245"/>
      <c r="O274" s="245"/>
      <c r="P274" s="245"/>
      <c r="Q274" s="245"/>
      <c r="R274" s="245"/>
      <c r="S274" s="245"/>
      <c r="T274" s="24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7" t="s">
        <v>173</v>
      </c>
      <c r="AU274" s="247" t="s">
        <v>81</v>
      </c>
      <c r="AV274" s="13" t="s">
        <v>81</v>
      </c>
      <c r="AW274" s="13" t="s">
        <v>33</v>
      </c>
      <c r="AX274" s="13" t="s">
        <v>79</v>
      </c>
      <c r="AY274" s="247" t="s">
        <v>127</v>
      </c>
    </row>
    <row r="275" s="2" customFormat="1" ht="16.5" customHeight="1">
      <c r="A275" s="39"/>
      <c r="B275" s="40"/>
      <c r="C275" s="271" t="s">
        <v>492</v>
      </c>
      <c r="D275" s="281" t="s">
        <v>252</v>
      </c>
      <c r="E275" s="272" t="s">
        <v>643</v>
      </c>
      <c r="F275" s="273" t="s">
        <v>644</v>
      </c>
      <c r="G275" s="274" t="s">
        <v>202</v>
      </c>
      <c r="H275" s="275">
        <v>17.850000000000001</v>
      </c>
      <c r="I275" s="276"/>
      <c r="J275" s="277">
        <f>ROUND(I275*H275,2)</f>
        <v>0</v>
      </c>
      <c r="K275" s="273" t="s">
        <v>134</v>
      </c>
      <c r="L275" s="278"/>
      <c r="M275" s="279" t="s">
        <v>19</v>
      </c>
      <c r="N275" s="280" t="s">
        <v>43</v>
      </c>
      <c r="O275" s="85"/>
      <c r="P275" s="222">
        <f>O275*H275</f>
        <v>0</v>
      </c>
      <c r="Q275" s="222">
        <v>0.085000000000000006</v>
      </c>
      <c r="R275" s="222">
        <f>Q275*H275</f>
        <v>1.5172500000000002</v>
      </c>
      <c r="S275" s="222">
        <v>0</v>
      </c>
      <c r="T275" s="223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4" t="s">
        <v>211</v>
      </c>
      <c r="AT275" s="224" t="s">
        <v>252</v>
      </c>
      <c r="AU275" s="224" t="s">
        <v>81</v>
      </c>
      <c r="AY275" s="18" t="s">
        <v>127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8" t="s">
        <v>79</v>
      </c>
      <c r="BK275" s="225">
        <f>ROUND(I275*H275,2)</f>
        <v>0</v>
      </c>
      <c r="BL275" s="18" t="s">
        <v>151</v>
      </c>
      <c r="BM275" s="224" t="s">
        <v>997</v>
      </c>
    </row>
    <row r="276" s="13" customFormat="1">
      <c r="A276" s="13"/>
      <c r="B276" s="237"/>
      <c r="C276" s="238"/>
      <c r="D276" s="231" t="s">
        <v>173</v>
      </c>
      <c r="E276" s="239" t="s">
        <v>19</v>
      </c>
      <c r="F276" s="240" t="s">
        <v>998</v>
      </c>
      <c r="G276" s="238"/>
      <c r="H276" s="241">
        <v>17.850000000000001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7" t="s">
        <v>173</v>
      </c>
      <c r="AU276" s="247" t="s">
        <v>81</v>
      </c>
      <c r="AV276" s="13" t="s">
        <v>81</v>
      </c>
      <c r="AW276" s="13" t="s">
        <v>33</v>
      </c>
      <c r="AX276" s="13" t="s">
        <v>79</v>
      </c>
      <c r="AY276" s="247" t="s">
        <v>127</v>
      </c>
    </row>
    <row r="277" s="2" customFormat="1" ht="24.15" customHeight="1">
      <c r="A277" s="39"/>
      <c r="B277" s="40"/>
      <c r="C277" s="213" t="s">
        <v>496</v>
      </c>
      <c r="D277" s="248" t="s">
        <v>130</v>
      </c>
      <c r="E277" s="214" t="s">
        <v>681</v>
      </c>
      <c r="F277" s="215" t="s">
        <v>682</v>
      </c>
      <c r="G277" s="216" t="s">
        <v>202</v>
      </c>
      <c r="H277" s="217">
        <v>3</v>
      </c>
      <c r="I277" s="218"/>
      <c r="J277" s="219">
        <f>ROUND(I277*H277,2)</f>
        <v>0</v>
      </c>
      <c r="K277" s="215" t="s">
        <v>134</v>
      </c>
      <c r="L277" s="45"/>
      <c r="M277" s="220" t="s">
        <v>19</v>
      </c>
      <c r="N277" s="221" t="s">
        <v>43</v>
      </c>
      <c r="O277" s="85"/>
      <c r="P277" s="222">
        <f>O277*H277</f>
        <v>0</v>
      </c>
      <c r="Q277" s="222">
        <v>0.10095</v>
      </c>
      <c r="R277" s="222">
        <f>Q277*H277</f>
        <v>0.30285000000000001</v>
      </c>
      <c r="S277" s="222">
        <v>0</v>
      </c>
      <c r="T277" s="223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4" t="s">
        <v>151</v>
      </c>
      <c r="AT277" s="224" t="s">
        <v>130</v>
      </c>
      <c r="AU277" s="224" t="s">
        <v>81</v>
      </c>
      <c r="AY277" s="18" t="s">
        <v>127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8" t="s">
        <v>79</v>
      </c>
      <c r="BK277" s="225">
        <f>ROUND(I277*H277,2)</f>
        <v>0</v>
      </c>
      <c r="BL277" s="18" t="s">
        <v>151</v>
      </c>
      <c r="BM277" s="224" t="s">
        <v>999</v>
      </c>
    </row>
    <row r="278" s="2" customFormat="1">
      <c r="A278" s="39"/>
      <c r="B278" s="40"/>
      <c r="C278" s="41"/>
      <c r="D278" s="226" t="s">
        <v>137</v>
      </c>
      <c r="E278" s="41"/>
      <c r="F278" s="227" t="s">
        <v>684</v>
      </c>
      <c r="G278" s="41"/>
      <c r="H278" s="41"/>
      <c r="I278" s="228"/>
      <c r="J278" s="41"/>
      <c r="K278" s="41"/>
      <c r="L278" s="45"/>
      <c r="M278" s="229"/>
      <c r="N278" s="230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137</v>
      </c>
      <c r="AU278" s="18" t="s">
        <v>81</v>
      </c>
    </row>
    <row r="279" s="13" customFormat="1">
      <c r="A279" s="13"/>
      <c r="B279" s="237"/>
      <c r="C279" s="238"/>
      <c r="D279" s="231" t="s">
        <v>173</v>
      </c>
      <c r="E279" s="239" t="s">
        <v>19</v>
      </c>
      <c r="F279" s="240" t="s">
        <v>1000</v>
      </c>
      <c r="G279" s="238"/>
      <c r="H279" s="241">
        <v>3</v>
      </c>
      <c r="I279" s="242"/>
      <c r="J279" s="238"/>
      <c r="K279" s="238"/>
      <c r="L279" s="243"/>
      <c r="M279" s="244"/>
      <c r="N279" s="245"/>
      <c r="O279" s="245"/>
      <c r="P279" s="245"/>
      <c r="Q279" s="245"/>
      <c r="R279" s="245"/>
      <c r="S279" s="245"/>
      <c r="T279" s="24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7" t="s">
        <v>173</v>
      </c>
      <c r="AU279" s="247" t="s">
        <v>81</v>
      </c>
      <c r="AV279" s="13" t="s">
        <v>81</v>
      </c>
      <c r="AW279" s="13" t="s">
        <v>33</v>
      </c>
      <c r="AX279" s="13" t="s">
        <v>79</v>
      </c>
      <c r="AY279" s="247" t="s">
        <v>127</v>
      </c>
    </row>
    <row r="280" s="2" customFormat="1" ht="16.5" customHeight="1">
      <c r="A280" s="39"/>
      <c r="B280" s="40"/>
      <c r="C280" s="271" t="s">
        <v>502</v>
      </c>
      <c r="D280" s="281" t="s">
        <v>252</v>
      </c>
      <c r="E280" s="272" t="s">
        <v>687</v>
      </c>
      <c r="F280" s="273" t="s">
        <v>688</v>
      </c>
      <c r="G280" s="274" t="s">
        <v>202</v>
      </c>
      <c r="H280" s="275">
        <v>3.0600000000000001</v>
      </c>
      <c r="I280" s="276"/>
      <c r="J280" s="277">
        <f>ROUND(I280*H280,2)</f>
        <v>0</v>
      </c>
      <c r="K280" s="273" t="s">
        <v>134</v>
      </c>
      <c r="L280" s="278"/>
      <c r="M280" s="279" t="s">
        <v>19</v>
      </c>
      <c r="N280" s="280" t="s">
        <v>43</v>
      </c>
      <c r="O280" s="85"/>
      <c r="P280" s="222">
        <f>O280*H280</f>
        <v>0</v>
      </c>
      <c r="Q280" s="222">
        <v>0.028000000000000001</v>
      </c>
      <c r="R280" s="222">
        <f>Q280*H280</f>
        <v>0.085680000000000006</v>
      </c>
      <c r="S280" s="222">
        <v>0</v>
      </c>
      <c r="T280" s="223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4" t="s">
        <v>211</v>
      </c>
      <c r="AT280" s="224" t="s">
        <v>252</v>
      </c>
      <c r="AU280" s="224" t="s">
        <v>81</v>
      </c>
      <c r="AY280" s="18" t="s">
        <v>127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8" t="s">
        <v>79</v>
      </c>
      <c r="BK280" s="225">
        <f>ROUND(I280*H280,2)</f>
        <v>0</v>
      </c>
      <c r="BL280" s="18" t="s">
        <v>151</v>
      </c>
      <c r="BM280" s="224" t="s">
        <v>1001</v>
      </c>
    </row>
    <row r="281" s="13" customFormat="1">
      <c r="A281" s="13"/>
      <c r="B281" s="237"/>
      <c r="C281" s="238"/>
      <c r="D281" s="231" t="s">
        <v>173</v>
      </c>
      <c r="E281" s="239" t="s">
        <v>19</v>
      </c>
      <c r="F281" s="240" t="s">
        <v>1002</v>
      </c>
      <c r="G281" s="238"/>
      <c r="H281" s="241">
        <v>3.0600000000000001</v>
      </c>
      <c r="I281" s="242"/>
      <c r="J281" s="238"/>
      <c r="K281" s="238"/>
      <c r="L281" s="243"/>
      <c r="M281" s="244"/>
      <c r="N281" s="245"/>
      <c r="O281" s="245"/>
      <c r="P281" s="245"/>
      <c r="Q281" s="245"/>
      <c r="R281" s="245"/>
      <c r="S281" s="245"/>
      <c r="T281" s="24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7" t="s">
        <v>173</v>
      </c>
      <c r="AU281" s="247" t="s">
        <v>81</v>
      </c>
      <c r="AV281" s="13" t="s">
        <v>81</v>
      </c>
      <c r="AW281" s="13" t="s">
        <v>33</v>
      </c>
      <c r="AX281" s="13" t="s">
        <v>79</v>
      </c>
      <c r="AY281" s="247" t="s">
        <v>127</v>
      </c>
    </row>
    <row r="282" s="2" customFormat="1" ht="24.15" customHeight="1">
      <c r="A282" s="39"/>
      <c r="B282" s="40"/>
      <c r="C282" s="213" t="s">
        <v>507</v>
      </c>
      <c r="D282" s="248" t="s">
        <v>130</v>
      </c>
      <c r="E282" s="214" t="s">
        <v>692</v>
      </c>
      <c r="F282" s="215" t="s">
        <v>693</v>
      </c>
      <c r="G282" s="216" t="s">
        <v>202</v>
      </c>
      <c r="H282" s="217">
        <v>21.5</v>
      </c>
      <c r="I282" s="218"/>
      <c r="J282" s="219">
        <f>ROUND(I282*H282,2)</f>
        <v>0</v>
      </c>
      <c r="K282" s="215" t="s">
        <v>134</v>
      </c>
      <c r="L282" s="45"/>
      <c r="M282" s="220" t="s">
        <v>19</v>
      </c>
      <c r="N282" s="221" t="s">
        <v>43</v>
      </c>
      <c r="O282" s="85"/>
      <c r="P282" s="222">
        <f>O282*H282</f>
        <v>0</v>
      </c>
      <c r="Q282" s="222">
        <v>0</v>
      </c>
      <c r="R282" s="222">
        <f>Q282*H282</f>
        <v>0</v>
      </c>
      <c r="S282" s="222">
        <v>0</v>
      </c>
      <c r="T282" s="223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4" t="s">
        <v>151</v>
      </c>
      <c r="AT282" s="224" t="s">
        <v>130</v>
      </c>
      <c r="AU282" s="224" t="s">
        <v>81</v>
      </c>
      <c r="AY282" s="18" t="s">
        <v>127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8" t="s">
        <v>79</v>
      </c>
      <c r="BK282" s="225">
        <f>ROUND(I282*H282,2)</f>
        <v>0</v>
      </c>
      <c r="BL282" s="18" t="s">
        <v>151</v>
      </c>
      <c r="BM282" s="224" t="s">
        <v>1003</v>
      </c>
    </row>
    <row r="283" s="2" customFormat="1">
      <c r="A283" s="39"/>
      <c r="B283" s="40"/>
      <c r="C283" s="41"/>
      <c r="D283" s="226" t="s">
        <v>137</v>
      </c>
      <c r="E283" s="41"/>
      <c r="F283" s="227" t="s">
        <v>695</v>
      </c>
      <c r="G283" s="41"/>
      <c r="H283" s="41"/>
      <c r="I283" s="228"/>
      <c r="J283" s="41"/>
      <c r="K283" s="41"/>
      <c r="L283" s="45"/>
      <c r="M283" s="229"/>
      <c r="N283" s="230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137</v>
      </c>
      <c r="AU283" s="18" t="s">
        <v>81</v>
      </c>
    </row>
    <row r="284" s="13" customFormat="1">
      <c r="A284" s="13"/>
      <c r="B284" s="237"/>
      <c r="C284" s="238"/>
      <c r="D284" s="231" t="s">
        <v>173</v>
      </c>
      <c r="E284" s="239" t="s">
        <v>19</v>
      </c>
      <c r="F284" s="240" t="s">
        <v>1004</v>
      </c>
      <c r="G284" s="238"/>
      <c r="H284" s="241">
        <v>21.5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7" t="s">
        <v>173</v>
      </c>
      <c r="AU284" s="247" t="s">
        <v>81</v>
      </c>
      <c r="AV284" s="13" t="s">
        <v>81</v>
      </c>
      <c r="AW284" s="13" t="s">
        <v>33</v>
      </c>
      <c r="AX284" s="13" t="s">
        <v>79</v>
      </c>
      <c r="AY284" s="247" t="s">
        <v>127</v>
      </c>
    </row>
    <row r="285" s="2" customFormat="1" ht="16.5" customHeight="1">
      <c r="A285" s="39"/>
      <c r="B285" s="40"/>
      <c r="C285" s="213" t="s">
        <v>511</v>
      </c>
      <c r="D285" s="248" t="s">
        <v>130</v>
      </c>
      <c r="E285" s="214" t="s">
        <v>698</v>
      </c>
      <c r="F285" s="215" t="s">
        <v>699</v>
      </c>
      <c r="G285" s="216" t="s">
        <v>202</v>
      </c>
      <c r="H285" s="217">
        <v>21.5</v>
      </c>
      <c r="I285" s="218"/>
      <c r="J285" s="219">
        <f>ROUND(I285*H285,2)</f>
        <v>0</v>
      </c>
      <c r="K285" s="215" t="s">
        <v>134</v>
      </c>
      <c r="L285" s="45"/>
      <c r="M285" s="220" t="s">
        <v>19</v>
      </c>
      <c r="N285" s="221" t="s">
        <v>43</v>
      </c>
      <c r="O285" s="85"/>
      <c r="P285" s="222">
        <f>O285*H285</f>
        <v>0</v>
      </c>
      <c r="Q285" s="222">
        <v>0</v>
      </c>
      <c r="R285" s="222">
        <f>Q285*H285</f>
        <v>0</v>
      </c>
      <c r="S285" s="222">
        <v>0</v>
      </c>
      <c r="T285" s="223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4" t="s">
        <v>151</v>
      </c>
      <c r="AT285" s="224" t="s">
        <v>130</v>
      </c>
      <c r="AU285" s="224" t="s">
        <v>81</v>
      </c>
      <c r="AY285" s="18" t="s">
        <v>127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8" t="s">
        <v>79</v>
      </c>
      <c r="BK285" s="225">
        <f>ROUND(I285*H285,2)</f>
        <v>0</v>
      </c>
      <c r="BL285" s="18" t="s">
        <v>151</v>
      </c>
      <c r="BM285" s="224" t="s">
        <v>1005</v>
      </c>
    </row>
    <row r="286" s="2" customFormat="1">
      <c r="A286" s="39"/>
      <c r="B286" s="40"/>
      <c r="C286" s="41"/>
      <c r="D286" s="226" t="s">
        <v>137</v>
      </c>
      <c r="E286" s="41"/>
      <c r="F286" s="227" t="s">
        <v>701</v>
      </c>
      <c r="G286" s="41"/>
      <c r="H286" s="41"/>
      <c r="I286" s="228"/>
      <c r="J286" s="41"/>
      <c r="K286" s="41"/>
      <c r="L286" s="45"/>
      <c r="M286" s="229"/>
      <c r="N286" s="230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137</v>
      </c>
      <c r="AU286" s="18" t="s">
        <v>81</v>
      </c>
    </row>
    <row r="287" s="13" customFormat="1">
      <c r="A287" s="13"/>
      <c r="B287" s="237"/>
      <c r="C287" s="238"/>
      <c r="D287" s="231" t="s">
        <v>173</v>
      </c>
      <c r="E287" s="239" t="s">
        <v>19</v>
      </c>
      <c r="F287" s="240" t="s">
        <v>1006</v>
      </c>
      <c r="G287" s="238"/>
      <c r="H287" s="241">
        <v>21.5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7" t="s">
        <v>173</v>
      </c>
      <c r="AU287" s="247" t="s">
        <v>81</v>
      </c>
      <c r="AV287" s="13" t="s">
        <v>81</v>
      </c>
      <c r="AW287" s="13" t="s">
        <v>33</v>
      </c>
      <c r="AX287" s="13" t="s">
        <v>79</v>
      </c>
      <c r="AY287" s="247" t="s">
        <v>127</v>
      </c>
    </row>
    <row r="288" s="2" customFormat="1" ht="16.5" customHeight="1">
      <c r="A288" s="39"/>
      <c r="B288" s="40"/>
      <c r="C288" s="213" t="s">
        <v>515</v>
      </c>
      <c r="D288" s="285" t="s">
        <v>130</v>
      </c>
      <c r="E288" s="214" t="s">
        <v>1007</v>
      </c>
      <c r="F288" s="215" t="s">
        <v>1008</v>
      </c>
      <c r="G288" s="216" t="s">
        <v>214</v>
      </c>
      <c r="H288" s="217">
        <v>1.2</v>
      </c>
      <c r="I288" s="218"/>
      <c r="J288" s="219">
        <f>ROUND(I288*H288,2)</f>
        <v>0</v>
      </c>
      <c r="K288" s="215" t="s">
        <v>134</v>
      </c>
      <c r="L288" s="45"/>
      <c r="M288" s="220" t="s">
        <v>19</v>
      </c>
      <c r="N288" s="221" t="s">
        <v>43</v>
      </c>
      <c r="O288" s="85"/>
      <c r="P288" s="222">
        <f>O288*H288</f>
        <v>0</v>
      </c>
      <c r="Q288" s="222">
        <v>0</v>
      </c>
      <c r="R288" s="222">
        <f>Q288*H288</f>
        <v>0</v>
      </c>
      <c r="S288" s="222">
        <v>2.1000000000000001</v>
      </c>
      <c r="T288" s="223">
        <f>S288*H288</f>
        <v>2.52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4" t="s">
        <v>151</v>
      </c>
      <c r="AT288" s="224" t="s">
        <v>130</v>
      </c>
      <c r="AU288" s="224" t="s">
        <v>81</v>
      </c>
      <c r="AY288" s="18" t="s">
        <v>127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8" t="s">
        <v>79</v>
      </c>
      <c r="BK288" s="225">
        <f>ROUND(I288*H288,2)</f>
        <v>0</v>
      </c>
      <c r="BL288" s="18" t="s">
        <v>151</v>
      </c>
      <c r="BM288" s="224" t="s">
        <v>1009</v>
      </c>
    </row>
    <row r="289" s="2" customFormat="1">
      <c r="A289" s="39"/>
      <c r="B289" s="40"/>
      <c r="C289" s="41"/>
      <c r="D289" s="226" t="s">
        <v>137</v>
      </c>
      <c r="E289" s="41"/>
      <c r="F289" s="227" t="s">
        <v>1010</v>
      </c>
      <c r="G289" s="41"/>
      <c r="H289" s="41"/>
      <c r="I289" s="228"/>
      <c r="J289" s="41"/>
      <c r="K289" s="41"/>
      <c r="L289" s="45"/>
      <c r="M289" s="229"/>
      <c r="N289" s="230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137</v>
      </c>
      <c r="AU289" s="18" t="s">
        <v>81</v>
      </c>
    </row>
    <row r="290" s="13" customFormat="1">
      <c r="A290" s="13"/>
      <c r="B290" s="237"/>
      <c r="C290" s="238"/>
      <c r="D290" s="231" t="s">
        <v>173</v>
      </c>
      <c r="E290" s="239" t="s">
        <v>19</v>
      </c>
      <c r="F290" s="240" t="s">
        <v>1011</v>
      </c>
      <c r="G290" s="238"/>
      <c r="H290" s="241">
        <v>1.2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7" t="s">
        <v>173</v>
      </c>
      <c r="AU290" s="247" t="s">
        <v>81</v>
      </c>
      <c r="AV290" s="13" t="s">
        <v>81</v>
      </c>
      <c r="AW290" s="13" t="s">
        <v>33</v>
      </c>
      <c r="AX290" s="13" t="s">
        <v>79</v>
      </c>
      <c r="AY290" s="247" t="s">
        <v>127</v>
      </c>
    </row>
    <row r="291" s="2" customFormat="1" ht="16.5" customHeight="1">
      <c r="A291" s="39"/>
      <c r="B291" s="40"/>
      <c r="C291" s="213" t="s">
        <v>520</v>
      </c>
      <c r="D291" s="248" t="s">
        <v>130</v>
      </c>
      <c r="E291" s="214" t="s">
        <v>713</v>
      </c>
      <c r="F291" s="215" t="s">
        <v>714</v>
      </c>
      <c r="G291" s="216" t="s">
        <v>214</v>
      </c>
      <c r="H291" s="217">
        <v>3.2000000000000002</v>
      </c>
      <c r="I291" s="218"/>
      <c r="J291" s="219">
        <f>ROUND(I291*H291,2)</f>
        <v>0</v>
      </c>
      <c r="K291" s="215" t="s">
        <v>134</v>
      </c>
      <c r="L291" s="45"/>
      <c r="M291" s="220" t="s">
        <v>19</v>
      </c>
      <c r="N291" s="221" t="s">
        <v>43</v>
      </c>
      <c r="O291" s="85"/>
      <c r="P291" s="222">
        <f>O291*H291</f>
        <v>0</v>
      </c>
      <c r="Q291" s="222">
        <v>0</v>
      </c>
      <c r="R291" s="222">
        <f>Q291*H291</f>
        <v>0</v>
      </c>
      <c r="S291" s="222">
        <v>2</v>
      </c>
      <c r="T291" s="223">
        <f>S291*H291</f>
        <v>6.4000000000000004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4" t="s">
        <v>151</v>
      </c>
      <c r="AT291" s="224" t="s">
        <v>130</v>
      </c>
      <c r="AU291" s="224" t="s">
        <v>81</v>
      </c>
      <c r="AY291" s="18" t="s">
        <v>127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8" t="s">
        <v>79</v>
      </c>
      <c r="BK291" s="225">
        <f>ROUND(I291*H291,2)</f>
        <v>0</v>
      </c>
      <c r="BL291" s="18" t="s">
        <v>151</v>
      </c>
      <c r="BM291" s="224" t="s">
        <v>1012</v>
      </c>
    </row>
    <row r="292" s="2" customFormat="1">
      <c r="A292" s="39"/>
      <c r="B292" s="40"/>
      <c r="C292" s="41"/>
      <c r="D292" s="226" t="s">
        <v>137</v>
      </c>
      <c r="E292" s="41"/>
      <c r="F292" s="227" t="s">
        <v>716</v>
      </c>
      <c r="G292" s="41"/>
      <c r="H292" s="41"/>
      <c r="I292" s="228"/>
      <c r="J292" s="41"/>
      <c r="K292" s="41"/>
      <c r="L292" s="45"/>
      <c r="M292" s="229"/>
      <c r="N292" s="230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137</v>
      </c>
      <c r="AU292" s="18" t="s">
        <v>81</v>
      </c>
    </row>
    <row r="293" s="13" customFormat="1">
      <c r="A293" s="13"/>
      <c r="B293" s="237"/>
      <c r="C293" s="238"/>
      <c r="D293" s="231" t="s">
        <v>173</v>
      </c>
      <c r="E293" s="239" t="s">
        <v>19</v>
      </c>
      <c r="F293" s="240" t="s">
        <v>1013</v>
      </c>
      <c r="G293" s="238"/>
      <c r="H293" s="241">
        <v>3.2000000000000002</v>
      </c>
      <c r="I293" s="242"/>
      <c r="J293" s="238"/>
      <c r="K293" s="238"/>
      <c r="L293" s="243"/>
      <c r="M293" s="244"/>
      <c r="N293" s="245"/>
      <c r="O293" s="245"/>
      <c r="P293" s="245"/>
      <c r="Q293" s="245"/>
      <c r="R293" s="245"/>
      <c r="S293" s="245"/>
      <c r="T293" s="24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7" t="s">
        <v>173</v>
      </c>
      <c r="AU293" s="247" t="s">
        <v>81</v>
      </c>
      <c r="AV293" s="13" t="s">
        <v>81</v>
      </c>
      <c r="AW293" s="13" t="s">
        <v>33</v>
      </c>
      <c r="AX293" s="13" t="s">
        <v>79</v>
      </c>
      <c r="AY293" s="247" t="s">
        <v>127</v>
      </c>
    </row>
    <row r="294" s="2" customFormat="1" ht="33" customHeight="1">
      <c r="A294" s="39"/>
      <c r="B294" s="40"/>
      <c r="C294" s="213" t="s">
        <v>526</v>
      </c>
      <c r="D294" s="248" t="s">
        <v>130</v>
      </c>
      <c r="E294" s="214" t="s">
        <v>724</v>
      </c>
      <c r="F294" s="215" t="s">
        <v>725</v>
      </c>
      <c r="G294" s="216" t="s">
        <v>280</v>
      </c>
      <c r="H294" s="217">
        <v>1</v>
      </c>
      <c r="I294" s="218"/>
      <c r="J294" s="219">
        <f>ROUND(I294*H294,2)</f>
        <v>0</v>
      </c>
      <c r="K294" s="215" t="s">
        <v>134</v>
      </c>
      <c r="L294" s="45"/>
      <c r="M294" s="220" t="s">
        <v>19</v>
      </c>
      <c r="N294" s="221" t="s">
        <v>43</v>
      </c>
      <c r="O294" s="85"/>
      <c r="P294" s="222">
        <f>O294*H294</f>
        <v>0</v>
      </c>
      <c r="Q294" s="222">
        <v>0</v>
      </c>
      <c r="R294" s="222">
        <f>Q294*H294</f>
        <v>0</v>
      </c>
      <c r="S294" s="222">
        <v>0.082000000000000003</v>
      </c>
      <c r="T294" s="223">
        <f>S294*H294</f>
        <v>0.082000000000000003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4" t="s">
        <v>151</v>
      </c>
      <c r="AT294" s="224" t="s">
        <v>130</v>
      </c>
      <c r="AU294" s="224" t="s">
        <v>81</v>
      </c>
      <c r="AY294" s="18" t="s">
        <v>127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8" t="s">
        <v>79</v>
      </c>
      <c r="BK294" s="225">
        <f>ROUND(I294*H294,2)</f>
        <v>0</v>
      </c>
      <c r="BL294" s="18" t="s">
        <v>151</v>
      </c>
      <c r="BM294" s="224" t="s">
        <v>1014</v>
      </c>
    </row>
    <row r="295" s="2" customFormat="1">
      <c r="A295" s="39"/>
      <c r="B295" s="40"/>
      <c r="C295" s="41"/>
      <c r="D295" s="226" t="s">
        <v>137</v>
      </c>
      <c r="E295" s="41"/>
      <c r="F295" s="227" t="s">
        <v>727</v>
      </c>
      <c r="G295" s="41"/>
      <c r="H295" s="41"/>
      <c r="I295" s="228"/>
      <c r="J295" s="41"/>
      <c r="K295" s="41"/>
      <c r="L295" s="45"/>
      <c r="M295" s="229"/>
      <c r="N295" s="230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137</v>
      </c>
      <c r="AU295" s="18" t="s">
        <v>81</v>
      </c>
    </row>
    <row r="296" s="13" customFormat="1">
      <c r="A296" s="13"/>
      <c r="B296" s="237"/>
      <c r="C296" s="238"/>
      <c r="D296" s="231" t="s">
        <v>173</v>
      </c>
      <c r="E296" s="239" t="s">
        <v>19</v>
      </c>
      <c r="F296" s="240" t="s">
        <v>1015</v>
      </c>
      <c r="G296" s="238"/>
      <c r="H296" s="241">
        <v>1</v>
      </c>
      <c r="I296" s="242"/>
      <c r="J296" s="238"/>
      <c r="K296" s="238"/>
      <c r="L296" s="243"/>
      <c r="M296" s="244"/>
      <c r="N296" s="245"/>
      <c r="O296" s="245"/>
      <c r="P296" s="245"/>
      <c r="Q296" s="245"/>
      <c r="R296" s="245"/>
      <c r="S296" s="245"/>
      <c r="T296" s="24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7" t="s">
        <v>173</v>
      </c>
      <c r="AU296" s="247" t="s">
        <v>81</v>
      </c>
      <c r="AV296" s="13" t="s">
        <v>81</v>
      </c>
      <c r="AW296" s="13" t="s">
        <v>33</v>
      </c>
      <c r="AX296" s="13" t="s">
        <v>79</v>
      </c>
      <c r="AY296" s="247" t="s">
        <v>127</v>
      </c>
    </row>
    <row r="297" s="2" customFormat="1" ht="24.15" customHeight="1">
      <c r="A297" s="39"/>
      <c r="B297" s="40"/>
      <c r="C297" s="213" t="s">
        <v>532</v>
      </c>
      <c r="D297" s="248" t="s">
        <v>130</v>
      </c>
      <c r="E297" s="214" t="s">
        <v>729</v>
      </c>
      <c r="F297" s="215" t="s">
        <v>730</v>
      </c>
      <c r="G297" s="216" t="s">
        <v>280</v>
      </c>
      <c r="H297" s="217">
        <v>1</v>
      </c>
      <c r="I297" s="218"/>
      <c r="J297" s="219">
        <f>ROUND(I297*H297,2)</f>
        <v>0</v>
      </c>
      <c r="K297" s="215" t="s">
        <v>134</v>
      </c>
      <c r="L297" s="45"/>
      <c r="M297" s="220" t="s">
        <v>19</v>
      </c>
      <c r="N297" s="221" t="s">
        <v>43</v>
      </c>
      <c r="O297" s="85"/>
      <c r="P297" s="222">
        <f>O297*H297</f>
        <v>0</v>
      </c>
      <c r="Q297" s="222">
        <v>0</v>
      </c>
      <c r="R297" s="222">
        <f>Q297*H297</f>
        <v>0</v>
      </c>
      <c r="S297" s="222">
        <v>0.0040000000000000001</v>
      </c>
      <c r="T297" s="223">
        <f>S297*H297</f>
        <v>0.0040000000000000001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4" t="s">
        <v>151</v>
      </c>
      <c r="AT297" s="224" t="s">
        <v>130</v>
      </c>
      <c r="AU297" s="224" t="s">
        <v>81</v>
      </c>
      <c r="AY297" s="18" t="s">
        <v>127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8" t="s">
        <v>79</v>
      </c>
      <c r="BK297" s="225">
        <f>ROUND(I297*H297,2)</f>
        <v>0</v>
      </c>
      <c r="BL297" s="18" t="s">
        <v>151</v>
      </c>
      <c r="BM297" s="224" t="s">
        <v>1016</v>
      </c>
    </row>
    <row r="298" s="2" customFormat="1">
      <c r="A298" s="39"/>
      <c r="B298" s="40"/>
      <c r="C298" s="41"/>
      <c r="D298" s="226" t="s">
        <v>137</v>
      </c>
      <c r="E298" s="41"/>
      <c r="F298" s="227" t="s">
        <v>732</v>
      </c>
      <c r="G298" s="41"/>
      <c r="H298" s="41"/>
      <c r="I298" s="228"/>
      <c r="J298" s="41"/>
      <c r="K298" s="41"/>
      <c r="L298" s="45"/>
      <c r="M298" s="229"/>
      <c r="N298" s="230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137</v>
      </c>
      <c r="AU298" s="18" t="s">
        <v>81</v>
      </c>
    </row>
    <row r="299" s="13" customFormat="1">
      <c r="A299" s="13"/>
      <c r="B299" s="237"/>
      <c r="C299" s="238"/>
      <c r="D299" s="231" t="s">
        <v>173</v>
      </c>
      <c r="E299" s="239" t="s">
        <v>19</v>
      </c>
      <c r="F299" s="240" t="s">
        <v>1015</v>
      </c>
      <c r="G299" s="238"/>
      <c r="H299" s="241">
        <v>1</v>
      </c>
      <c r="I299" s="242"/>
      <c r="J299" s="238"/>
      <c r="K299" s="238"/>
      <c r="L299" s="243"/>
      <c r="M299" s="244"/>
      <c r="N299" s="245"/>
      <c r="O299" s="245"/>
      <c r="P299" s="245"/>
      <c r="Q299" s="245"/>
      <c r="R299" s="245"/>
      <c r="S299" s="245"/>
      <c r="T299" s="24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7" t="s">
        <v>173</v>
      </c>
      <c r="AU299" s="247" t="s">
        <v>81</v>
      </c>
      <c r="AV299" s="13" t="s">
        <v>81</v>
      </c>
      <c r="AW299" s="13" t="s">
        <v>33</v>
      </c>
      <c r="AX299" s="13" t="s">
        <v>79</v>
      </c>
      <c r="AY299" s="247" t="s">
        <v>127</v>
      </c>
    </row>
    <row r="300" s="12" customFormat="1" ht="22.8" customHeight="1">
      <c r="A300" s="12"/>
      <c r="B300" s="197"/>
      <c r="C300" s="198"/>
      <c r="D300" s="199" t="s">
        <v>71</v>
      </c>
      <c r="E300" s="211" t="s">
        <v>738</v>
      </c>
      <c r="F300" s="211" t="s">
        <v>739</v>
      </c>
      <c r="G300" s="198"/>
      <c r="H300" s="198"/>
      <c r="I300" s="201"/>
      <c r="J300" s="212">
        <f>BK300</f>
        <v>0</v>
      </c>
      <c r="K300" s="198"/>
      <c r="L300" s="203"/>
      <c r="M300" s="204"/>
      <c r="N300" s="205"/>
      <c r="O300" s="205"/>
      <c r="P300" s="206">
        <f>SUM(P301:P318)</f>
        <v>0</v>
      </c>
      <c r="Q300" s="205"/>
      <c r="R300" s="206">
        <f>SUM(R301:R318)</f>
        <v>0</v>
      </c>
      <c r="S300" s="205"/>
      <c r="T300" s="207">
        <f>SUM(T301:T318)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08" t="s">
        <v>79</v>
      </c>
      <c r="AT300" s="209" t="s">
        <v>71</v>
      </c>
      <c r="AU300" s="209" t="s">
        <v>79</v>
      </c>
      <c r="AY300" s="208" t="s">
        <v>127</v>
      </c>
      <c r="BK300" s="210">
        <f>SUM(BK301:BK318)</f>
        <v>0</v>
      </c>
    </row>
    <row r="301" s="2" customFormat="1" ht="24.15" customHeight="1">
      <c r="A301" s="39"/>
      <c r="B301" s="40"/>
      <c r="C301" s="213" t="s">
        <v>538</v>
      </c>
      <c r="D301" s="248" t="s">
        <v>130</v>
      </c>
      <c r="E301" s="214" t="s">
        <v>741</v>
      </c>
      <c r="F301" s="215" t="s">
        <v>742</v>
      </c>
      <c r="G301" s="216" t="s">
        <v>255</v>
      </c>
      <c r="H301" s="217">
        <v>8.0839999999999996</v>
      </c>
      <c r="I301" s="218"/>
      <c r="J301" s="219">
        <f>ROUND(I301*H301,2)</f>
        <v>0</v>
      </c>
      <c r="K301" s="215" t="s">
        <v>134</v>
      </c>
      <c r="L301" s="45"/>
      <c r="M301" s="220" t="s">
        <v>19</v>
      </c>
      <c r="N301" s="221" t="s">
        <v>43</v>
      </c>
      <c r="O301" s="85"/>
      <c r="P301" s="222">
        <f>O301*H301</f>
        <v>0</v>
      </c>
      <c r="Q301" s="222">
        <v>0</v>
      </c>
      <c r="R301" s="222">
        <f>Q301*H301</f>
        <v>0</v>
      </c>
      <c r="S301" s="222">
        <v>0</v>
      </c>
      <c r="T301" s="223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4" t="s">
        <v>151</v>
      </c>
      <c r="AT301" s="224" t="s">
        <v>130</v>
      </c>
      <c r="AU301" s="224" t="s">
        <v>81</v>
      </c>
      <c r="AY301" s="18" t="s">
        <v>127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8" t="s">
        <v>79</v>
      </c>
      <c r="BK301" s="225">
        <f>ROUND(I301*H301,2)</f>
        <v>0</v>
      </c>
      <c r="BL301" s="18" t="s">
        <v>151</v>
      </c>
      <c r="BM301" s="224" t="s">
        <v>1017</v>
      </c>
    </row>
    <row r="302" s="2" customFormat="1">
      <c r="A302" s="39"/>
      <c r="B302" s="40"/>
      <c r="C302" s="41"/>
      <c r="D302" s="226" t="s">
        <v>137</v>
      </c>
      <c r="E302" s="41"/>
      <c r="F302" s="227" t="s">
        <v>744</v>
      </c>
      <c r="G302" s="41"/>
      <c r="H302" s="41"/>
      <c r="I302" s="228"/>
      <c r="J302" s="41"/>
      <c r="K302" s="41"/>
      <c r="L302" s="45"/>
      <c r="M302" s="229"/>
      <c r="N302" s="230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137</v>
      </c>
      <c r="AU302" s="18" t="s">
        <v>81</v>
      </c>
    </row>
    <row r="303" s="13" customFormat="1">
      <c r="A303" s="13"/>
      <c r="B303" s="237"/>
      <c r="C303" s="238"/>
      <c r="D303" s="231" t="s">
        <v>173</v>
      </c>
      <c r="E303" s="239" t="s">
        <v>19</v>
      </c>
      <c r="F303" s="240" t="s">
        <v>1018</v>
      </c>
      <c r="G303" s="238"/>
      <c r="H303" s="241">
        <v>8.0839999999999996</v>
      </c>
      <c r="I303" s="242"/>
      <c r="J303" s="238"/>
      <c r="K303" s="238"/>
      <c r="L303" s="243"/>
      <c r="M303" s="244"/>
      <c r="N303" s="245"/>
      <c r="O303" s="245"/>
      <c r="P303" s="245"/>
      <c r="Q303" s="245"/>
      <c r="R303" s="245"/>
      <c r="S303" s="245"/>
      <c r="T303" s="24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7" t="s">
        <v>173</v>
      </c>
      <c r="AU303" s="247" t="s">
        <v>81</v>
      </c>
      <c r="AV303" s="13" t="s">
        <v>81</v>
      </c>
      <c r="AW303" s="13" t="s">
        <v>33</v>
      </c>
      <c r="AX303" s="13" t="s">
        <v>79</v>
      </c>
      <c r="AY303" s="247" t="s">
        <v>127</v>
      </c>
    </row>
    <row r="304" s="2" customFormat="1" ht="24.15" customHeight="1">
      <c r="A304" s="39"/>
      <c r="B304" s="40"/>
      <c r="C304" s="213" t="s">
        <v>543</v>
      </c>
      <c r="D304" s="248" t="s">
        <v>130</v>
      </c>
      <c r="E304" s="214" t="s">
        <v>748</v>
      </c>
      <c r="F304" s="215" t="s">
        <v>749</v>
      </c>
      <c r="G304" s="216" t="s">
        <v>255</v>
      </c>
      <c r="H304" s="217">
        <v>396.11599999999999</v>
      </c>
      <c r="I304" s="218"/>
      <c r="J304" s="219">
        <f>ROUND(I304*H304,2)</f>
        <v>0</v>
      </c>
      <c r="K304" s="215" t="s">
        <v>134</v>
      </c>
      <c r="L304" s="45"/>
      <c r="M304" s="220" t="s">
        <v>19</v>
      </c>
      <c r="N304" s="221" t="s">
        <v>43</v>
      </c>
      <c r="O304" s="85"/>
      <c r="P304" s="222">
        <f>O304*H304</f>
        <v>0</v>
      </c>
      <c r="Q304" s="222">
        <v>0</v>
      </c>
      <c r="R304" s="222">
        <f>Q304*H304</f>
        <v>0</v>
      </c>
      <c r="S304" s="222">
        <v>0</v>
      </c>
      <c r="T304" s="223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4" t="s">
        <v>151</v>
      </c>
      <c r="AT304" s="224" t="s">
        <v>130</v>
      </c>
      <c r="AU304" s="224" t="s">
        <v>81</v>
      </c>
      <c r="AY304" s="18" t="s">
        <v>127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8" t="s">
        <v>79</v>
      </c>
      <c r="BK304" s="225">
        <f>ROUND(I304*H304,2)</f>
        <v>0</v>
      </c>
      <c r="BL304" s="18" t="s">
        <v>151</v>
      </c>
      <c r="BM304" s="224" t="s">
        <v>1019</v>
      </c>
    </row>
    <row r="305" s="2" customFormat="1">
      <c r="A305" s="39"/>
      <c r="B305" s="40"/>
      <c r="C305" s="41"/>
      <c r="D305" s="226" t="s">
        <v>137</v>
      </c>
      <c r="E305" s="41"/>
      <c r="F305" s="227" t="s">
        <v>751</v>
      </c>
      <c r="G305" s="41"/>
      <c r="H305" s="41"/>
      <c r="I305" s="228"/>
      <c r="J305" s="41"/>
      <c r="K305" s="41"/>
      <c r="L305" s="45"/>
      <c r="M305" s="229"/>
      <c r="N305" s="230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137</v>
      </c>
      <c r="AU305" s="18" t="s">
        <v>81</v>
      </c>
    </row>
    <row r="306" s="13" customFormat="1">
      <c r="A306" s="13"/>
      <c r="B306" s="237"/>
      <c r="C306" s="238"/>
      <c r="D306" s="231" t="s">
        <v>173</v>
      </c>
      <c r="E306" s="239" t="s">
        <v>19</v>
      </c>
      <c r="F306" s="240" t="s">
        <v>1020</v>
      </c>
      <c r="G306" s="238"/>
      <c r="H306" s="241">
        <v>396.11599999999999</v>
      </c>
      <c r="I306" s="242"/>
      <c r="J306" s="238"/>
      <c r="K306" s="238"/>
      <c r="L306" s="243"/>
      <c r="M306" s="244"/>
      <c r="N306" s="245"/>
      <c r="O306" s="245"/>
      <c r="P306" s="245"/>
      <c r="Q306" s="245"/>
      <c r="R306" s="245"/>
      <c r="S306" s="245"/>
      <c r="T306" s="24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7" t="s">
        <v>173</v>
      </c>
      <c r="AU306" s="247" t="s">
        <v>81</v>
      </c>
      <c r="AV306" s="13" t="s">
        <v>81</v>
      </c>
      <c r="AW306" s="13" t="s">
        <v>33</v>
      </c>
      <c r="AX306" s="13" t="s">
        <v>79</v>
      </c>
      <c r="AY306" s="247" t="s">
        <v>127</v>
      </c>
    </row>
    <row r="307" s="2" customFormat="1" ht="24.15" customHeight="1">
      <c r="A307" s="39"/>
      <c r="B307" s="40"/>
      <c r="C307" s="213" t="s">
        <v>547</v>
      </c>
      <c r="D307" s="248" t="s">
        <v>130</v>
      </c>
      <c r="E307" s="214" t="s">
        <v>754</v>
      </c>
      <c r="F307" s="215" t="s">
        <v>755</v>
      </c>
      <c r="G307" s="216" t="s">
        <v>255</v>
      </c>
      <c r="H307" s="217">
        <v>23.039999999999999</v>
      </c>
      <c r="I307" s="218"/>
      <c r="J307" s="219">
        <f>ROUND(I307*H307,2)</f>
        <v>0</v>
      </c>
      <c r="K307" s="215" t="s">
        <v>134</v>
      </c>
      <c r="L307" s="45"/>
      <c r="M307" s="220" t="s">
        <v>19</v>
      </c>
      <c r="N307" s="221" t="s">
        <v>43</v>
      </c>
      <c r="O307" s="85"/>
      <c r="P307" s="222">
        <f>O307*H307</f>
        <v>0</v>
      </c>
      <c r="Q307" s="222">
        <v>0</v>
      </c>
      <c r="R307" s="222">
        <f>Q307*H307</f>
        <v>0</v>
      </c>
      <c r="S307" s="222">
        <v>0</v>
      </c>
      <c r="T307" s="223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4" t="s">
        <v>151</v>
      </c>
      <c r="AT307" s="224" t="s">
        <v>130</v>
      </c>
      <c r="AU307" s="224" t="s">
        <v>81</v>
      </c>
      <c r="AY307" s="18" t="s">
        <v>127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8" t="s">
        <v>79</v>
      </c>
      <c r="BK307" s="225">
        <f>ROUND(I307*H307,2)</f>
        <v>0</v>
      </c>
      <c r="BL307" s="18" t="s">
        <v>151</v>
      </c>
      <c r="BM307" s="224" t="s">
        <v>1021</v>
      </c>
    </row>
    <row r="308" s="2" customFormat="1">
      <c r="A308" s="39"/>
      <c r="B308" s="40"/>
      <c r="C308" s="41"/>
      <c r="D308" s="226" t="s">
        <v>137</v>
      </c>
      <c r="E308" s="41"/>
      <c r="F308" s="227" t="s">
        <v>757</v>
      </c>
      <c r="G308" s="41"/>
      <c r="H308" s="41"/>
      <c r="I308" s="228"/>
      <c r="J308" s="41"/>
      <c r="K308" s="41"/>
      <c r="L308" s="45"/>
      <c r="M308" s="229"/>
      <c r="N308" s="230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137</v>
      </c>
      <c r="AU308" s="18" t="s">
        <v>81</v>
      </c>
    </row>
    <row r="309" s="13" customFormat="1">
      <c r="A309" s="13"/>
      <c r="B309" s="237"/>
      <c r="C309" s="238"/>
      <c r="D309" s="231" t="s">
        <v>173</v>
      </c>
      <c r="E309" s="239" t="s">
        <v>19</v>
      </c>
      <c r="F309" s="240" t="s">
        <v>1022</v>
      </c>
      <c r="G309" s="238"/>
      <c r="H309" s="241">
        <v>15.733000000000001</v>
      </c>
      <c r="I309" s="242"/>
      <c r="J309" s="238"/>
      <c r="K309" s="238"/>
      <c r="L309" s="243"/>
      <c r="M309" s="244"/>
      <c r="N309" s="245"/>
      <c r="O309" s="245"/>
      <c r="P309" s="245"/>
      <c r="Q309" s="245"/>
      <c r="R309" s="245"/>
      <c r="S309" s="245"/>
      <c r="T309" s="24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7" t="s">
        <v>173</v>
      </c>
      <c r="AU309" s="247" t="s">
        <v>81</v>
      </c>
      <c r="AV309" s="13" t="s">
        <v>81</v>
      </c>
      <c r="AW309" s="13" t="s">
        <v>33</v>
      </c>
      <c r="AX309" s="13" t="s">
        <v>72</v>
      </c>
      <c r="AY309" s="247" t="s">
        <v>127</v>
      </c>
    </row>
    <row r="310" s="13" customFormat="1">
      <c r="A310" s="13"/>
      <c r="B310" s="237"/>
      <c r="C310" s="238"/>
      <c r="D310" s="231" t="s">
        <v>173</v>
      </c>
      <c r="E310" s="239" t="s">
        <v>19</v>
      </c>
      <c r="F310" s="240" t="s">
        <v>1023</v>
      </c>
      <c r="G310" s="238"/>
      <c r="H310" s="241">
        <v>4.7869999999999999</v>
      </c>
      <c r="I310" s="242"/>
      <c r="J310" s="238"/>
      <c r="K310" s="238"/>
      <c r="L310" s="243"/>
      <c r="M310" s="244"/>
      <c r="N310" s="245"/>
      <c r="O310" s="245"/>
      <c r="P310" s="245"/>
      <c r="Q310" s="245"/>
      <c r="R310" s="245"/>
      <c r="S310" s="245"/>
      <c r="T310" s="24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7" t="s">
        <v>173</v>
      </c>
      <c r="AU310" s="247" t="s">
        <v>81</v>
      </c>
      <c r="AV310" s="13" t="s">
        <v>81</v>
      </c>
      <c r="AW310" s="13" t="s">
        <v>33</v>
      </c>
      <c r="AX310" s="13" t="s">
        <v>72</v>
      </c>
      <c r="AY310" s="247" t="s">
        <v>127</v>
      </c>
    </row>
    <row r="311" s="13" customFormat="1">
      <c r="A311" s="13"/>
      <c r="B311" s="237"/>
      <c r="C311" s="238"/>
      <c r="D311" s="231" t="s">
        <v>173</v>
      </c>
      <c r="E311" s="239" t="s">
        <v>19</v>
      </c>
      <c r="F311" s="240" t="s">
        <v>763</v>
      </c>
      <c r="G311" s="238"/>
      <c r="H311" s="241">
        <v>2.52</v>
      </c>
      <c r="I311" s="242"/>
      <c r="J311" s="238"/>
      <c r="K311" s="238"/>
      <c r="L311" s="243"/>
      <c r="M311" s="244"/>
      <c r="N311" s="245"/>
      <c r="O311" s="245"/>
      <c r="P311" s="245"/>
      <c r="Q311" s="245"/>
      <c r="R311" s="245"/>
      <c r="S311" s="245"/>
      <c r="T311" s="24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7" t="s">
        <v>173</v>
      </c>
      <c r="AU311" s="247" t="s">
        <v>81</v>
      </c>
      <c r="AV311" s="13" t="s">
        <v>81</v>
      </c>
      <c r="AW311" s="13" t="s">
        <v>33</v>
      </c>
      <c r="AX311" s="13" t="s">
        <v>72</v>
      </c>
      <c r="AY311" s="247" t="s">
        <v>127</v>
      </c>
    </row>
    <row r="312" s="15" customFormat="1">
      <c r="A312" s="15"/>
      <c r="B312" s="260"/>
      <c r="C312" s="261"/>
      <c r="D312" s="231" t="s">
        <v>173</v>
      </c>
      <c r="E312" s="262" t="s">
        <v>19</v>
      </c>
      <c r="F312" s="263" t="s">
        <v>187</v>
      </c>
      <c r="G312" s="261"/>
      <c r="H312" s="264">
        <v>23.039999999999999</v>
      </c>
      <c r="I312" s="265"/>
      <c r="J312" s="261"/>
      <c r="K312" s="261"/>
      <c r="L312" s="266"/>
      <c r="M312" s="267"/>
      <c r="N312" s="268"/>
      <c r="O312" s="268"/>
      <c r="P312" s="268"/>
      <c r="Q312" s="268"/>
      <c r="R312" s="268"/>
      <c r="S312" s="268"/>
      <c r="T312" s="269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70" t="s">
        <v>173</v>
      </c>
      <c r="AU312" s="270" t="s">
        <v>81</v>
      </c>
      <c r="AV312" s="15" t="s">
        <v>151</v>
      </c>
      <c r="AW312" s="15" t="s">
        <v>33</v>
      </c>
      <c r="AX312" s="15" t="s">
        <v>79</v>
      </c>
      <c r="AY312" s="270" t="s">
        <v>127</v>
      </c>
    </row>
    <row r="313" s="2" customFormat="1" ht="24.15" customHeight="1">
      <c r="A313" s="39"/>
      <c r="B313" s="40"/>
      <c r="C313" s="213" t="s">
        <v>553</v>
      </c>
      <c r="D313" s="248" t="s">
        <v>130</v>
      </c>
      <c r="E313" s="214" t="s">
        <v>766</v>
      </c>
      <c r="F313" s="215" t="s">
        <v>749</v>
      </c>
      <c r="G313" s="216" t="s">
        <v>255</v>
      </c>
      <c r="H313" s="217">
        <v>1128.96</v>
      </c>
      <c r="I313" s="218"/>
      <c r="J313" s="219">
        <f>ROUND(I313*H313,2)</f>
        <v>0</v>
      </c>
      <c r="K313" s="215" t="s">
        <v>134</v>
      </c>
      <c r="L313" s="45"/>
      <c r="M313" s="220" t="s">
        <v>19</v>
      </c>
      <c r="N313" s="221" t="s">
        <v>43</v>
      </c>
      <c r="O313" s="85"/>
      <c r="P313" s="222">
        <f>O313*H313</f>
        <v>0</v>
      </c>
      <c r="Q313" s="222">
        <v>0</v>
      </c>
      <c r="R313" s="222">
        <f>Q313*H313</f>
        <v>0</v>
      </c>
      <c r="S313" s="222">
        <v>0</v>
      </c>
      <c r="T313" s="223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24" t="s">
        <v>151</v>
      </c>
      <c r="AT313" s="224" t="s">
        <v>130</v>
      </c>
      <c r="AU313" s="224" t="s">
        <v>81</v>
      </c>
      <c r="AY313" s="18" t="s">
        <v>127</v>
      </c>
      <c r="BE313" s="225">
        <f>IF(N313="základní",J313,0)</f>
        <v>0</v>
      </c>
      <c r="BF313" s="225">
        <f>IF(N313="snížená",J313,0)</f>
        <v>0</v>
      </c>
      <c r="BG313" s="225">
        <f>IF(N313="zákl. přenesená",J313,0)</f>
        <v>0</v>
      </c>
      <c r="BH313" s="225">
        <f>IF(N313="sníž. přenesená",J313,0)</f>
        <v>0</v>
      </c>
      <c r="BI313" s="225">
        <f>IF(N313="nulová",J313,0)</f>
        <v>0</v>
      </c>
      <c r="BJ313" s="18" t="s">
        <v>79</v>
      </c>
      <c r="BK313" s="225">
        <f>ROUND(I313*H313,2)</f>
        <v>0</v>
      </c>
      <c r="BL313" s="18" t="s">
        <v>151</v>
      </c>
      <c r="BM313" s="224" t="s">
        <v>1024</v>
      </c>
    </row>
    <row r="314" s="2" customFormat="1">
      <c r="A314" s="39"/>
      <c r="B314" s="40"/>
      <c r="C314" s="41"/>
      <c r="D314" s="226" t="s">
        <v>137</v>
      </c>
      <c r="E314" s="41"/>
      <c r="F314" s="227" t="s">
        <v>768</v>
      </c>
      <c r="G314" s="41"/>
      <c r="H314" s="41"/>
      <c r="I314" s="228"/>
      <c r="J314" s="41"/>
      <c r="K314" s="41"/>
      <c r="L314" s="45"/>
      <c r="M314" s="229"/>
      <c r="N314" s="230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137</v>
      </c>
      <c r="AU314" s="18" t="s">
        <v>81</v>
      </c>
    </row>
    <row r="315" s="13" customFormat="1">
      <c r="A315" s="13"/>
      <c r="B315" s="237"/>
      <c r="C315" s="238"/>
      <c r="D315" s="231" t="s">
        <v>173</v>
      </c>
      <c r="E315" s="238"/>
      <c r="F315" s="240" t="s">
        <v>1025</v>
      </c>
      <c r="G315" s="238"/>
      <c r="H315" s="241">
        <v>1128.96</v>
      </c>
      <c r="I315" s="242"/>
      <c r="J315" s="238"/>
      <c r="K315" s="238"/>
      <c r="L315" s="243"/>
      <c r="M315" s="244"/>
      <c r="N315" s="245"/>
      <c r="O315" s="245"/>
      <c r="P315" s="245"/>
      <c r="Q315" s="245"/>
      <c r="R315" s="245"/>
      <c r="S315" s="245"/>
      <c r="T315" s="24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7" t="s">
        <v>173</v>
      </c>
      <c r="AU315" s="247" t="s">
        <v>81</v>
      </c>
      <c r="AV315" s="13" t="s">
        <v>81</v>
      </c>
      <c r="AW315" s="13" t="s">
        <v>4</v>
      </c>
      <c r="AX315" s="13" t="s">
        <v>79</v>
      </c>
      <c r="AY315" s="247" t="s">
        <v>127</v>
      </c>
    </row>
    <row r="316" s="2" customFormat="1" ht="16.5" customHeight="1">
      <c r="A316" s="39"/>
      <c r="B316" s="40"/>
      <c r="C316" s="213" t="s">
        <v>557</v>
      </c>
      <c r="D316" s="248" t="s">
        <v>130</v>
      </c>
      <c r="E316" s="214" t="s">
        <v>776</v>
      </c>
      <c r="F316" s="215" t="s">
        <v>777</v>
      </c>
      <c r="G316" s="216" t="s">
        <v>255</v>
      </c>
      <c r="H316" s="217">
        <v>31.123999999999999</v>
      </c>
      <c r="I316" s="218"/>
      <c r="J316" s="219">
        <f>ROUND(I316*H316,2)</f>
        <v>0</v>
      </c>
      <c r="K316" s="215" t="s">
        <v>134</v>
      </c>
      <c r="L316" s="45"/>
      <c r="M316" s="220" t="s">
        <v>19</v>
      </c>
      <c r="N316" s="221" t="s">
        <v>43</v>
      </c>
      <c r="O316" s="85"/>
      <c r="P316" s="222">
        <f>O316*H316</f>
        <v>0</v>
      </c>
      <c r="Q316" s="222">
        <v>0</v>
      </c>
      <c r="R316" s="222">
        <f>Q316*H316</f>
        <v>0</v>
      </c>
      <c r="S316" s="222">
        <v>0</v>
      </c>
      <c r="T316" s="223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4" t="s">
        <v>151</v>
      </c>
      <c r="AT316" s="224" t="s">
        <v>130</v>
      </c>
      <c r="AU316" s="224" t="s">
        <v>81</v>
      </c>
      <c r="AY316" s="18" t="s">
        <v>127</v>
      </c>
      <c r="BE316" s="225">
        <f>IF(N316="základní",J316,0)</f>
        <v>0</v>
      </c>
      <c r="BF316" s="225">
        <f>IF(N316="snížená",J316,0)</f>
        <v>0</v>
      </c>
      <c r="BG316" s="225">
        <f>IF(N316="zákl. přenesená",J316,0)</f>
        <v>0</v>
      </c>
      <c r="BH316" s="225">
        <f>IF(N316="sníž. přenesená",J316,0)</f>
        <v>0</v>
      </c>
      <c r="BI316" s="225">
        <f>IF(N316="nulová",J316,0)</f>
        <v>0</v>
      </c>
      <c r="BJ316" s="18" t="s">
        <v>79</v>
      </c>
      <c r="BK316" s="225">
        <f>ROUND(I316*H316,2)</f>
        <v>0</v>
      </c>
      <c r="BL316" s="18" t="s">
        <v>151</v>
      </c>
      <c r="BM316" s="224" t="s">
        <v>1026</v>
      </c>
    </row>
    <row r="317" s="2" customFormat="1">
      <c r="A317" s="39"/>
      <c r="B317" s="40"/>
      <c r="C317" s="41"/>
      <c r="D317" s="226" t="s">
        <v>137</v>
      </c>
      <c r="E317" s="41"/>
      <c r="F317" s="227" t="s">
        <v>779</v>
      </c>
      <c r="G317" s="41"/>
      <c r="H317" s="41"/>
      <c r="I317" s="228"/>
      <c r="J317" s="41"/>
      <c r="K317" s="41"/>
      <c r="L317" s="45"/>
      <c r="M317" s="229"/>
      <c r="N317" s="230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137</v>
      </c>
      <c r="AU317" s="18" t="s">
        <v>81</v>
      </c>
    </row>
    <row r="318" s="13" customFormat="1">
      <c r="A318" s="13"/>
      <c r="B318" s="237"/>
      <c r="C318" s="238"/>
      <c r="D318" s="231" t="s">
        <v>173</v>
      </c>
      <c r="E318" s="239" t="s">
        <v>19</v>
      </c>
      <c r="F318" s="240" t="s">
        <v>1027</v>
      </c>
      <c r="G318" s="238"/>
      <c r="H318" s="241">
        <v>31.123999999999999</v>
      </c>
      <c r="I318" s="242"/>
      <c r="J318" s="238"/>
      <c r="K318" s="238"/>
      <c r="L318" s="243"/>
      <c r="M318" s="244"/>
      <c r="N318" s="245"/>
      <c r="O318" s="245"/>
      <c r="P318" s="245"/>
      <c r="Q318" s="245"/>
      <c r="R318" s="245"/>
      <c r="S318" s="245"/>
      <c r="T318" s="24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7" t="s">
        <v>173</v>
      </c>
      <c r="AU318" s="247" t="s">
        <v>81</v>
      </c>
      <c r="AV318" s="13" t="s">
        <v>81</v>
      </c>
      <c r="AW318" s="13" t="s">
        <v>33</v>
      </c>
      <c r="AX318" s="13" t="s">
        <v>79</v>
      </c>
      <c r="AY318" s="247" t="s">
        <v>127</v>
      </c>
    </row>
    <row r="319" s="12" customFormat="1" ht="22.8" customHeight="1">
      <c r="A319" s="12"/>
      <c r="B319" s="197"/>
      <c r="C319" s="198"/>
      <c r="D319" s="199" t="s">
        <v>71</v>
      </c>
      <c r="E319" s="211" t="s">
        <v>781</v>
      </c>
      <c r="F319" s="211" t="s">
        <v>782</v>
      </c>
      <c r="G319" s="198"/>
      <c r="H319" s="198"/>
      <c r="I319" s="201"/>
      <c r="J319" s="212">
        <f>BK319</f>
        <v>0</v>
      </c>
      <c r="K319" s="198"/>
      <c r="L319" s="203"/>
      <c r="M319" s="204"/>
      <c r="N319" s="205"/>
      <c r="O319" s="205"/>
      <c r="P319" s="206">
        <f>SUM(P320:P321)</f>
        <v>0</v>
      </c>
      <c r="Q319" s="205"/>
      <c r="R319" s="206">
        <f>SUM(R320:R321)</f>
        <v>0</v>
      </c>
      <c r="S319" s="205"/>
      <c r="T319" s="207">
        <f>SUM(T320:T321)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08" t="s">
        <v>79</v>
      </c>
      <c r="AT319" s="209" t="s">
        <v>71</v>
      </c>
      <c r="AU319" s="209" t="s">
        <v>79</v>
      </c>
      <c r="AY319" s="208" t="s">
        <v>127</v>
      </c>
      <c r="BK319" s="210">
        <f>SUM(BK320:BK321)</f>
        <v>0</v>
      </c>
    </row>
    <row r="320" s="2" customFormat="1" ht="24.15" customHeight="1">
      <c r="A320" s="39"/>
      <c r="B320" s="40"/>
      <c r="C320" s="213" t="s">
        <v>561</v>
      </c>
      <c r="D320" s="248" t="s">
        <v>130</v>
      </c>
      <c r="E320" s="214" t="s">
        <v>784</v>
      </c>
      <c r="F320" s="215" t="s">
        <v>785</v>
      </c>
      <c r="G320" s="216" t="s">
        <v>255</v>
      </c>
      <c r="H320" s="217">
        <v>74.073999999999998</v>
      </c>
      <c r="I320" s="218"/>
      <c r="J320" s="219">
        <f>ROUND(I320*H320,2)</f>
        <v>0</v>
      </c>
      <c r="K320" s="215" t="s">
        <v>134</v>
      </c>
      <c r="L320" s="45"/>
      <c r="M320" s="220" t="s">
        <v>19</v>
      </c>
      <c r="N320" s="221" t="s">
        <v>43</v>
      </c>
      <c r="O320" s="85"/>
      <c r="P320" s="222">
        <f>O320*H320</f>
        <v>0</v>
      </c>
      <c r="Q320" s="222">
        <v>0</v>
      </c>
      <c r="R320" s="222">
        <f>Q320*H320</f>
        <v>0</v>
      </c>
      <c r="S320" s="222">
        <v>0</v>
      </c>
      <c r="T320" s="223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4" t="s">
        <v>151</v>
      </c>
      <c r="AT320" s="224" t="s">
        <v>130</v>
      </c>
      <c r="AU320" s="224" t="s">
        <v>81</v>
      </c>
      <c r="AY320" s="18" t="s">
        <v>127</v>
      </c>
      <c r="BE320" s="225">
        <f>IF(N320="základní",J320,0)</f>
        <v>0</v>
      </c>
      <c r="BF320" s="225">
        <f>IF(N320="snížená",J320,0)</f>
        <v>0</v>
      </c>
      <c r="BG320" s="225">
        <f>IF(N320="zákl. přenesená",J320,0)</f>
        <v>0</v>
      </c>
      <c r="BH320" s="225">
        <f>IF(N320="sníž. přenesená",J320,0)</f>
        <v>0</v>
      </c>
      <c r="BI320" s="225">
        <f>IF(N320="nulová",J320,0)</f>
        <v>0</v>
      </c>
      <c r="BJ320" s="18" t="s">
        <v>79</v>
      </c>
      <c r="BK320" s="225">
        <f>ROUND(I320*H320,2)</f>
        <v>0</v>
      </c>
      <c r="BL320" s="18" t="s">
        <v>151</v>
      </c>
      <c r="BM320" s="224" t="s">
        <v>1028</v>
      </c>
    </row>
    <row r="321" s="2" customFormat="1">
      <c r="A321" s="39"/>
      <c r="B321" s="40"/>
      <c r="C321" s="41"/>
      <c r="D321" s="226" t="s">
        <v>137</v>
      </c>
      <c r="E321" s="41"/>
      <c r="F321" s="227" t="s">
        <v>787</v>
      </c>
      <c r="G321" s="41"/>
      <c r="H321" s="41"/>
      <c r="I321" s="228"/>
      <c r="J321" s="41"/>
      <c r="K321" s="41"/>
      <c r="L321" s="45"/>
      <c r="M321" s="229"/>
      <c r="N321" s="230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137</v>
      </c>
      <c r="AU321" s="18" t="s">
        <v>81</v>
      </c>
    </row>
    <row r="322" s="12" customFormat="1" ht="25.92" customHeight="1">
      <c r="A322" s="12"/>
      <c r="B322" s="197"/>
      <c r="C322" s="198"/>
      <c r="D322" s="199" t="s">
        <v>71</v>
      </c>
      <c r="E322" s="200" t="s">
        <v>1029</v>
      </c>
      <c r="F322" s="200" t="s">
        <v>1030</v>
      </c>
      <c r="G322" s="198"/>
      <c r="H322" s="198"/>
      <c r="I322" s="201"/>
      <c r="J322" s="202">
        <f>BK322</f>
        <v>0</v>
      </c>
      <c r="K322" s="198"/>
      <c r="L322" s="203"/>
      <c r="M322" s="204"/>
      <c r="N322" s="205"/>
      <c r="O322" s="205"/>
      <c r="P322" s="206">
        <f>P323</f>
        <v>0</v>
      </c>
      <c r="Q322" s="205"/>
      <c r="R322" s="206">
        <f>R323</f>
        <v>0</v>
      </c>
      <c r="S322" s="205"/>
      <c r="T322" s="207">
        <f>T323</f>
        <v>0.0015300000000000001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08" t="s">
        <v>81</v>
      </c>
      <c r="AT322" s="209" t="s">
        <v>71</v>
      </c>
      <c r="AU322" s="209" t="s">
        <v>72</v>
      </c>
      <c r="AY322" s="208" t="s">
        <v>127</v>
      </c>
      <c r="BK322" s="210">
        <f>BK323</f>
        <v>0</v>
      </c>
    </row>
    <row r="323" s="12" customFormat="1" ht="22.8" customHeight="1">
      <c r="A323" s="12"/>
      <c r="B323" s="197"/>
      <c r="C323" s="198"/>
      <c r="D323" s="199" t="s">
        <v>71</v>
      </c>
      <c r="E323" s="211" t="s">
        <v>1031</v>
      </c>
      <c r="F323" s="211" t="s">
        <v>1032</v>
      </c>
      <c r="G323" s="198"/>
      <c r="H323" s="198"/>
      <c r="I323" s="201"/>
      <c r="J323" s="212">
        <f>BK323</f>
        <v>0</v>
      </c>
      <c r="K323" s="198"/>
      <c r="L323" s="203"/>
      <c r="M323" s="204"/>
      <c r="N323" s="205"/>
      <c r="O323" s="205"/>
      <c r="P323" s="206">
        <f>SUM(P324:P330)</f>
        <v>0</v>
      </c>
      <c r="Q323" s="205"/>
      <c r="R323" s="206">
        <f>SUM(R324:R330)</f>
        <v>0</v>
      </c>
      <c r="S323" s="205"/>
      <c r="T323" s="207">
        <f>SUM(T324:T330)</f>
        <v>0.0015300000000000001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08" t="s">
        <v>81</v>
      </c>
      <c r="AT323" s="209" t="s">
        <v>71</v>
      </c>
      <c r="AU323" s="209" t="s">
        <v>79</v>
      </c>
      <c r="AY323" s="208" t="s">
        <v>127</v>
      </c>
      <c r="BK323" s="210">
        <f>SUM(BK324:BK330)</f>
        <v>0</v>
      </c>
    </row>
    <row r="324" s="2" customFormat="1" ht="21.75" customHeight="1">
      <c r="A324" s="39"/>
      <c r="B324" s="40"/>
      <c r="C324" s="213" t="s">
        <v>565</v>
      </c>
      <c r="D324" s="286" t="s">
        <v>130</v>
      </c>
      <c r="E324" s="214" t="s">
        <v>1033</v>
      </c>
      <c r="F324" s="215" t="s">
        <v>1034</v>
      </c>
      <c r="G324" s="216" t="s">
        <v>1035</v>
      </c>
      <c r="H324" s="217">
        <v>1</v>
      </c>
      <c r="I324" s="218"/>
      <c r="J324" s="219">
        <f>ROUND(I324*H324,2)</f>
        <v>0</v>
      </c>
      <c r="K324" s="215" t="s">
        <v>19</v>
      </c>
      <c r="L324" s="45"/>
      <c r="M324" s="220" t="s">
        <v>19</v>
      </c>
      <c r="N324" s="221" t="s">
        <v>43</v>
      </c>
      <c r="O324" s="85"/>
      <c r="P324" s="222">
        <f>O324*H324</f>
        <v>0</v>
      </c>
      <c r="Q324" s="222">
        <v>0</v>
      </c>
      <c r="R324" s="222">
        <f>Q324*H324</f>
        <v>0</v>
      </c>
      <c r="S324" s="222">
        <v>0.00017000000000000001</v>
      </c>
      <c r="T324" s="223">
        <f>S324*H324</f>
        <v>0.00017000000000000001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4" t="s">
        <v>258</v>
      </c>
      <c r="AT324" s="224" t="s">
        <v>130</v>
      </c>
      <c r="AU324" s="224" t="s">
        <v>81</v>
      </c>
      <c r="AY324" s="18" t="s">
        <v>127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8" t="s">
        <v>79</v>
      </c>
      <c r="BK324" s="225">
        <f>ROUND(I324*H324,2)</f>
        <v>0</v>
      </c>
      <c r="BL324" s="18" t="s">
        <v>258</v>
      </c>
      <c r="BM324" s="224" t="s">
        <v>1036</v>
      </c>
    </row>
    <row r="325" s="2" customFormat="1" ht="16.5" customHeight="1">
      <c r="A325" s="39"/>
      <c r="B325" s="40"/>
      <c r="C325" s="213" t="s">
        <v>569</v>
      </c>
      <c r="D325" s="286" t="s">
        <v>130</v>
      </c>
      <c r="E325" s="214" t="s">
        <v>1037</v>
      </c>
      <c r="F325" s="215" t="s">
        <v>1038</v>
      </c>
      <c r="G325" s="216" t="s">
        <v>280</v>
      </c>
      <c r="H325" s="217">
        <v>2</v>
      </c>
      <c r="I325" s="218"/>
      <c r="J325" s="219">
        <f>ROUND(I325*H325,2)</f>
        <v>0</v>
      </c>
      <c r="K325" s="215" t="s">
        <v>19</v>
      </c>
      <c r="L325" s="45"/>
      <c r="M325" s="220" t="s">
        <v>19</v>
      </c>
      <c r="N325" s="221" t="s">
        <v>43</v>
      </c>
      <c r="O325" s="85"/>
      <c r="P325" s="222">
        <f>O325*H325</f>
        <v>0</v>
      </c>
      <c r="Q325" s="222">
        <v>0</v>
      </c>
      <c r="R325" s="222">
        <f>Q325*H325</f>
        <v>0</v>
      </c>
      <c r="S325" s="222">
        <v>0.00017000000000000001</v>
      </c>
      <c r="T325" s="223">
        <f>S325*H325</f>
        <v>0.00034000000000000002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24" t="s">
        <v>258</v>
      </c>
      <c r="AT325" s="224" t="s">
        <v>130</v>
      </c>
      <c r="AU325" s="224" t="s">
        <v>81</v>
      </c>
      <c r="AY325" s="18" t="s">
        <v>127</v>
      </c>
      <c r="BE325" s="225">
        <f>IF(N325="základní",J325,0)</f>
        <v>0</v>
      </c>
      <c r="BF325" s="225">
        <f>IF(N325="snížená",J325,0)</f>
        <v>0</v>
      </c>
      <c r="BG325" s="225">
        <f>IF(N325="zákl. přenesená",J325,0)</f>
        <v>0</v>
      </c>
      <c r="BH325" s="225">
        <f>IF(N325="sníž. přenesená",J325,0)</f>
        <v>0</v>
      </c>
      <c r="BI325" s="225">
        <f>IF(N325="nulová",J325,0)</f>
        <v>0</v>
      </c>
      <c r="BJ325" s="18" t="s">
        <v>79</v>
      </c>
      <c r="BK325" s="225">
        <f>ROUND(I325*H325,2)</f>
        <v>0</v>
      </c>
      <c r="BL325" s="18" t="s">
        <v>258</v>
      </c>
      <c r="BM325" s="224" t="s">
        <v>1039</v>
      </c>
    </row>
    <row r="326" s="2" customFormat="1" ht="16.5" customHeight="1">
      <c r="A326" s="39"/>
      <c r="B326" s="40"/>
      <c r="C326" s="213" t="s">
        <v>573</v>
      </c>
      <c r="D326" s="286" t="s">
        <v>130</v>
      </c>
      <c r="E326" s="214" t="s">
        <v>1040</v>
      </c>
      <c r="F326" s="215" t="s">
        <v>1041</v>
      </c>
      <c r="G326" s="216" t="s">
        <v>280</v>
      </c>
      <c r="H326" s="217">
        <v>2</v>
      </c>
      <c r="I326" s="218"/>
      <c r="J326" s="219">
        <f>ROUND(I326*H326,2)</f>
        <v>0</v>
      </c>
      <c r="K326" s="215" t="s">
        <v>19</v>
      </c>
      <c r="L326" s="45"/>
      <c r="M326" s="220" t="s">
        <v>19</v>
      </c>
      <c r="N326" s="221" t="s">
        <v>43</v>
      </c>
      <c r="O326" s="85"/>
      <c r="P326" s="222">
        <f>O326*H326</f>
        <v>0</v>
      </c>
      <c r="Q326" s="222">
        <v>0</v>
      </c>
      <c r="R326" s="222">
        <f>Q326*H326</f>
        <v>0</v>
      </c>
      <c r="S326" s="222">
        <v>0.00017000000000000001</v>
      </c>
      <c r="T326" s="223">
        <f>S326*H326</f>
        <v>0.00034000000000000002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4" t="s">
        <v>258</v>
      </c>
      <c r="AT326" s="224" t="s">
        <v>130</v>
      </c>
      <c r="AU326" s="224" t="s">
        <v>81</v>
      </c>
      <c r="AY326" s="18" t="s">
        <v>127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8" t="s">
        <v>79</v>
      </c>
      <c r="BK326" s="225">
        <f>ROUND(I326*H326,2)</f>
        <v>0</v>
      </c>
      <c r="BL326" s="18" t="s">
        <v>258</v>
      </c>
      <c r="BM326" s="224" t="s">
        <v>1042</v>
      </c>
    </row>
    <row r="327" s="2" customFormat="1" ht="33" customHeight="1">
      <c r="A327" s="39"/>
      <c r="B327" s="40"/>
      <c r="C327" s="213" t="s">
        <v>580</v>
      </c>
      <c r="D327" s="286" t="s">
        <v>130</v>
      </c>
      <c r="E327" s="214" t="s">
        <v>1043</v>
      </c>
      <c r="F327" s="215" t="s">
        <v>1044</v>
      </c>
      <c r="G327" s="216" t="s">
        <v>280</v>
      </c>
      <c r="H327" s="217">
        <v>2</v>
      </c>
      <c r="I327" s="218"/>
      <c r="J327" s="219">
        <f>ROUND(I327*H327,2)</f>
        <v>0</v>
      </c>
      <c r="K327" s="215" t="s">
        <v>19</v>
      </c>
      <c r="L327" s="45"/>
      <c r="M327" s="220" t="s">
        <v>19</v>
      </c>
      <c r="N327" s="221" t="s">
        <v>43</v>
      </c>
      <c r="O327" s="85"/>
      <c r="P327" s="222">
        <f>O327*H327</f>
        <v>0</v>
      </c>
      <c r="Q327" s="222">
        <v>0</v>
      </c>
      <c r="R327" s="222">
        <f>Q327*H327</f>
        <v>0</v>
      </c>
      <c r="S327" s="222">
        <v>0.00017000000000000001</v>
      </c>
      <c r="T327" s="223">
        <f>S327*H327</f>
        <v>0.00034000000000000002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4" t="s">
        <v>258</v>
      </c>
      <c r="AT327" s="224" t="s">
        <v>130</v>
      </c>
      <c r="AU327" s="224" t="s">
        <v>81</v>
      </c>
      <c r="AY327" s="18" t="s">
        <v>127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8" t="s">
        <v>79</v>
      </c>
      <c r="BK327" s="225">
        <f>ROUND(I327*H327,2)</f>
        <v>0</v>
      </c>
      <c r="BL327" s="18" t="s">
        <v>258</v>
      </c>
      <c r="BM327" s="224" t="s">
        <v>1045</v>
      </c>
    </row>
    <row r="328" s="2" customFormat="1">
      <c r="A328" s="39"/>
      <c r="B328" s="40"/>
      <c r="C328" s="41"/>
      <c r="D328" s="231" t="s">
        <v>147</v>
      </c>
      <c r="E328" s="41"/>
      <c r="F328" s="232" t="s">
        <v>1046</v>
      </c>
      <c r="G328" s="41"/>
      <c r="H328" s="41"/>
      <c r="I328" s="228"/>
      <c r="J328" s="41"/>
      <c r="K328" s="41"/>
      <c r="L328" s="45"/>
      <c r="M328" s="229"/>
      <c r="N328" s="230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147</v>
      </c>
      <c r="AU328" s="18" t="s">
        <v>81</v>
      </c>
    </row>
    <row r="329" s="2" customFormat="1" ht="24.15" customHeight="1">
      <c r="A329" s="39"/>
      <c r="B329" s="40"/>
      <c r="C329" s="213" t="s">
        <v>584</v>
      </c>
      <c r="D329" s="286" t="s">
        <v>130</v>
      </c>
      <c r="E329" s="214" t="s">
        <v>1047</v>
      </c>
      <c r="F329" s="215" t="s">
        <v>1048</v>
      </c>
      <c r="G329" s="216" t="s">
        <v>1035</v>
      </c>
      <c r="H329" s="217">
        <v>1</v>
      </c>
      <c r="I329" s="218"/>
      <c r="J329" s="219">
        <f>ROUND(I329*H329,2)</f>
        <v>0</v>
      </c>
      <c r="K329" s="215" t="s">
        <v>19</v>
      </c>
      <c r="L329" s="45"/>
      <c r="M329" s="220" t="s">
        <v>19</v>
      </c>
      <c r="N329" s="221" t="s">
        <v>43</v>
      </c>
      <c r="O329" s="85"/>
      <c r="P329" s="222">
        <f>O329*H329</f>
        <v>0</v>
      </c>
      <c r="Q329" s="222">
        <v>0</v>
      </c>
      <c r="R329" s="222">
        <f>Q329*H329</f>
        <v>0</v>
      </c>
      <c r="S329" s="222">
        <v>0.00017000000000000001</v>
      </c>
      <c r="T329" s="223">
        <f>S329*H329</f>
        <v>0.00017000000000000001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24" t="s">
        <v>258</v>
      </c>
      <c r="AT329" s="224" t="s">
        <v>130</v>
      </c>
      <c r="AU329" s="224" t="s">
        <v>81</v>
      </c>
      <c r="AY329" s="18" t="s">
        <v>127</v>
      </c>
      <c r="BE329" s="225">
        <f>IF(N329="základní",J329,0)</f>
        <v>0</v>
      </c>
      <c r="BF329" s="225">
        <f>IF(N329="snížená",J329,0)</f>
        <v>0</v>
      </c>
      <c r="BG329" s="225">
        <f>IF(N329="zákl. přenesená",J329,0)</f>
        <v>0</v>
      </c>
      <c r="BH329" s="225">
        <f>IF(N329="sníž. přenesená",J329,0)</f>
        <v>0</v>
      </c>
      <c r="BI329" s="225">
        <f>IF(N329="nulová",J329,0)</f>
        <v>0</v>
      </c>
      <c r="BJ329" s="18" t="s">
        <v>79</v>
      </c>
      <c r="BK329" s="225">
        <f>ROUND(I329*H329,2)</f>
        <v>0</v>
      </c>
      <c r="BL329" s="18" t="s">
        <v>258</v>
      </c>
      <c r="BM329" s="224" t="s">
        <v>1049</v>
      </c>
    </row>
    <row r="330" s="2" customFormat="1" ht="16.5" customHeight="1">
      <c r="A330" s="39"/>
      <c r="B330" s="40"/>
      <c r="C330" s="213" t="s">
        <v>590</v>
      </c>
      <c r="D330" s="286" t="s">
        <v>130</v>
      </c>
      <c r="E330" s="214" t="s">
        <v>1050</v>
      </c>
      <c r="F330" s="215" t="s">
        <v>1051</v>
      </c>
      <c r="G330" s="216" t="s">
        <v>280</v>
      </c>
      <c r="H330" s="217">
        <v>1</v>
      </c>
      <c r="I330" s="218"/>
      <c r="J330" s="219">
        <f>ROUND(I330*H330,2)</f>
        <v>0</v>
      </c>
      <c r="K330" s="215" t="s">
        <v>19</v>
      </c>
      <c r="L330" s="45"/>
      <c r="M330" s="289" t="s">
        <v>19</v>
      </c>
      <c r="N330" s="290" t="s">
        <v>43</v>
      </c>
      <c r="O330" s="235"/>
      <c r="P330" s="291">
        <f>O330*H330</f>
        <v>0</v>
      </c>
      <c r="Q330" s="291">
        <v>0</v>
      </c>
      <c r="R330" s="291">
        <f>Q330*H330</f>
        <v>0</v>
      </c>
      <c r="S330" s="291">
        <v>0.00017000000000000001</v>
      </c>
      <c r="T330" s="292">
        <f>S330*H330</f>
        <v>0.00017000000000000001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4" t="s">
        <v>258</v>
      </c>
      <c r="AT330" s="224" t="s">
        <v>130</v>
      </c>
      <c r="AU330" s="224" t="s">
        <v>81</v>
      </c>
      <c r="AY330" s="18" t="s">
        <v>127</v>
      </c>
      <c r="BE330" s="225">
        <f>IF(N330="základní",J330,0)</f>
        <v>0</v>
      </c>
      <c r="BF330" s="225">
        <f>IF(N330="snížená",J330,0)</f>
        <v>0</v>
      </c>
      <c r="BG330" s="225">
        <f>IF(N330="zákl. přenesená",J330,0)</f>
        <v>0</v>
      </c>
      <c r="BH330" s="225">
        <f>IF(N330="sníž. přenesená",J330,0)</f>
        <v>0</v>
      </c>
      <c r="BI330" s="225">
        <f>IF(N330="nulová",J330,0)</f>
        <v>0</v>
      </c>
      <c r="BJ330" s="18" t="s">
        <v>79</v>
      </c>
      <c r="BK330" s="225">
        <f>ROUND(I330*H330,2)</f>
        <v>0</v>
      </c>
      <c r="BL330" s="18" t="s">
        <v>258</v>
      </c>
      <c r="BM330" s="224" t="s">
        <v>1052</v>
      </c>
    </row>
    <row r="331" s="2" customFormat="1" ht="6.96" customHeight="1">
      <c r="A331" s="39"/>
      <c r="B331" s="60"/>
      <c r="C331" s="61"/>
      <c r="D331" s="61"/>
      <c r="E331" s="61"/>
      <c r="F331" s="61"/>
      <c r="G331" s="61"/>
      <c r="H331" s="61"/>
      <c r="I331" s="61"/>
      <c r="J331" s="61"/>
      <c r="K331" s="61"/>
      <c r="L331" s="45"/>
      <c r="M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</row>
  </sheetData>
  <sheetProtection sheet="1" autoFilter="0" formatColumns="0" formatRows="0" objects="1" scenarios="1" spinCount="100000" saltValue="sNzqcRQ1hNUR01GsEaD9/DapdLwNQ7HW5KgcaIou/xsJZ3BNf+M6hLFrs6sBkuDHiCnDQWB93zs2MpTE+qNEuQ==" hashValue="qcvVqmqS3CN7f7i+xnzWI1AK6McyxO12PlKb1fPCX2enqTOKgRIT4l+d7HRNDS+fjKEiVzxi1Oft//Riqz1QKQ==" algorithmName="SHA-512" password="CC35"/>
  <autoFilter ref="C94:K33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99" r:id="rId1" display="https://podminky.urs.cz/item/CS_URS_2022_01/112151113"/>
    <hyperlink ref="F101" r:id="rId2" display="https://podminky.urs.cz/item/CS_URS_2022_01/112201113"/>
    <hyperlink ref="F103" r:id="rId3" display="https://podminky.urs.cz/item/CS_URS_2022_01/113106123"/>
    <hyperlink ref="F106" r:id="rId4" display="https://podminky.urs.cz/item/CS_URS_2022_01/113107122"/>
    <hyperlink ref="F111" r:id="rId5" display="https://podminky.urs.cz/item/CS_URS_2022_01/113107130"/>
    <hyperlink ref="F116" r:id="rId6" display="https://podminky.urs.cz/item/CS_URS_2022_01/113107143"/>
    <hyperlink ref="F121" r:id="rId7" display="https://podminky.urs.cz/item/CS_URS_2022_01/113202111"/>
    <hyperlink ref="F124" r:id="rId8" display="https://podminky.urs.cz/item/CS_URS_2022_01/122252203"/>
    <hyperlink ref="F129" r:id="rId9" display="https://podminky.urs.cz/item/CS_URS_2022_01/129001101"/>
    <hyperlink ref="F132" r:id="rId10" display="https://podminky.urs.cz/item/CS_URS_2022_01/131213701"/>
    <hyperlink ref="F135" r:id="rId11" display="https://podminky.urs.cz/item/CS_URS_2022_01/131251100"/>
    <hyperlink ref="F138" r:id="rId12" display="https://podminky.urs.cz/item/CS_URS_2022_01/132251101"/>
    <hyperlink ref="F141" r:id="rId13" display="https://podminky.urs.cz/item/CS_URS_2022_01/139001101"/>
    <hyperlink ref="F144" r:id="rId14" display="https://podminky.urs.cz/item/CS_URS_2022_01/141721211"/>
    <hyperlink ref="F148" r:id="rId15" display="https://podminky.urs.cz/item/CS_URS_2022_01/151101101"/>
    <hyperlink ref="F151" r:id="rId16" display="https://podminky.urs.cz/item/CS_URS_2022_01/151101111"/>
    <hyperlink ref="F153" r:id="rId17" display="https://podminky.urs.cz/item/CS_URS_2022_01/162201402"/>
    <hyperlink ref="F155" r:id="rId18" display="https://podminky.urs.cz/item/CS_URS_2022_01/162201412"/>
    <hyperlink ref="F157" r:id="rId19" display="https://podminky.urs.cz/item/CS_URS_2022_01/162201422"/>
    <hyperlink ref="F159" r:id="rId20" display="https://podminky.urs.cz/item/CS_URS_2022_01/162301932"/>
    <hyperlink ref="F161" r:id="rId21" display="https://podminky.urs.cz/item/CS_URS_2022_01/162301952"/>
    <hyperlink ref="F163" r:id="rId22" display="https://podminky.urs.cz/item/CS_URS_2022_01/162301972"/>
    <hyperlink ref="F165" r:id="rId23" display="https://podminky.urs.cz/item/CS_URS_2022_01/162751117"/>
    <hyperlink ref="F171" r:id="rId24" display="https://podminky.urs.cz/item/CS_URS_2022_01/162751119"/>
    <hyperlink ref="F176" r:id="rId25" display="https://podminky.urs.cz/item/CS_URS_2022_01/167151101"/>
    <hyperlink ref="F182" r:id="rId26" display="https://podminky.urs.cz/item/CS_URS_2022_01/171152111"/>
    <hyperlink ref="F191" r:id="rId27" display="https://podminky.urs.cz/item/CS_URS_2022_01/171251201"/>
    <hyperlink ref="F195" r:id="rId28" display="https://podminky.urs.cz/item/CS_URS_2022_01/174151101"/>
    <hyperlink ref="F208" r:id="rId29" display="https://podminky.urs.cz/item/CS_URS_2022_01/175111101"/>
    <hyperlink ref="F215" r:id="rId30" display="https://podminky.urs.cz/item/CS_URS_2022_01/181152302"/>
    <hyperlink ref="F221" r:id="rId31" display="https://podminky.urs.cz/item/CS_URS_2022_01/275313711"/>
    <hyperlink ref="F226" r:id="rId32" display="https://podminky.urs.cz/item/CS_URS_2022_01/451572111"/>
    <hyperlink ref="F232" r:id="rId33" display="https://podminky.urs.cz/item/CS_URS_2022_01/564861111"/>
    <hyperlink ref="F237" r:id="rId34" display="https://podminky.urs.cz/item/CS_URS_2022_01/566901161"/>
    <hyperlink ref="F240" r:id="rId35" display="https://podminky.urs.cz/item/CS_URS_2022_01/566901271"/>
    <hyperlink ref="F243" r:id="rId36" display="https://podminky.urs.cz/item/CS_URS_2022_01/567133811"/>
    <hyperlink ref="F246" r:id="rId37" display="https://podminky.urs.cz/item/CS_URS_2022_01/572340112"/>
    <hyperlink ref="F249" r:id="rId38" display="https://podminky.urs.cz/item/CS_URS_2022_01/591111111"/>
    <hyperlink ref="F254" r:id="rId39" display="https://podminky.urs.cz/item/CS_URS_2022_01/596212210"/>
    <hyperlink ref="F263" r:id="rId40" display="https://podminky.urs.cz/item/CS_URS_2022_01/599141111"/>
    <hyperlink ref="F267" r:id="rId41" display="https://podminky.urs.cz/item/CS_URS_2022_01/914111111"/>
    <hyperlink ref="F270" r:id="rId42" display="https://podminky.urs.cz/item/CS_URS_2022_01/914511111"/>
    <hyperlink ref="F273" r:id="rId43" display="https://podminky.urs.cz/item/CS_URS_2022_01/916131213"/>
    <hyperlink ref="F278" r:id="rId44" display="https://podminky.urs.cz/item/CS_URS_2022_01/916331112"/>
    <hyperlink ref="F283" r:id="rId45" display="https://podminky.urs.cz/item/CS_URS_2022_01/919731123"/>
    <hyperlink ref="F286" r:id="rId46" display="https://podminky.urs.cz/item/CS_URS_2022_01/919735113"/>
    <hyperlink ref="F289" r:id="rId47" display="https://podminky.urs.cz/item/CS_URS_2022_01/961031511"/>
    <hyperlink ref="F292" r:id="rId48" display="https://podminky.urs.cz/item/CS_URS_2022_01/961044111"/>
    <hyperlink ref="F295" r:id="rId49" display="https://podminky.urs.cz/item/CS_URS_2022_01/966006132"/>
    <hyperlink ref="F298" r:id="rId50" display="https://podminky.urs.cz/item/CS_URS_2022_01/966006211"/>
    <hyperlink ref="F302" r:id="rId51" display="https://podminky.urs.cz/item/CS_URS_2022_01/997221551"/>
    <hyperlink ref="F305" r:id="rId52" display="https://podminky.urs.cz/item/CS_URS_2022_01/997221559"/>
    <hyperlink ref="F308" r:id="rId53" display="https://podminky.urs.cz/item/CS_URS_2022_01/997221561"/>
    <hyperlink ref="F314" r:id="rId54" display="https://podminky.urs.cz/item/CS_URS_2022_01/997221569"/>
    <hyperlink ref="F317" r:id="rId55" display="https://podminky.urs.cz/item/CS_URS_2022_01/997221611"/>
    <hyperlink ref="F321" r:id="rId56" display="https://podminky.urs.cz/item/CS_URS_2022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99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zakázky'!K6</f>
        <v>Křižovatka Na špici, Šluknov</v>
      </c>
      <c r="F7" s="143"/>
      <c r="G7" s="143"/>
      <c r="H7" s="143"/>
      <c r="L7" s="21"/>
    </row>
    <row r="8" s="1" customFormat="1" ht="12" customHeight="1">
      <c r="B8" s="21"/>
      <c r="D8" s="143" t="s">
        <v>100</v>
      </c>
      <c r="L8" s="21"/>
    </row>
    <row r="9" s="2" customFormat="1" ht="16.5" customHeight="1">
      <c r="A9" s="39"/>
      <c r="B9" s="45"/>
      <c r="C9" s="39"/>
      <c r="D9" s="39"/>
      <c r="E9" s="144" t="s">
        <v>1053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102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103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zakázky'!AN8</f>
        <v>23. 2. 2023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zakázky'!AN13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zakázky'!E14</f>
        <v>Vyplň údaj</v>
      </c>
      <c r="F20" s="134"/>
      <c r="G20" s="134"/>
      <c r="H20" s="134"/>
      <c r="I20" s="143" t="s">
        <v>28</v>
      </c>
      <c r="J20" s="34" t="str">
        <f>'Rekapitulace zakázky'!AN14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ROUND(J91,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ROUND((SUM(BE91:BE116)),  2)</f>
        <v>0</v>
      </c>
      <c r="G35" s="39"/>
      <c r="H35" s="39"/>
      <c r="I35" s="158">
        <v>0.20999999999999999</v>
      </c>
      <c r="J35" s="157">
        <f>ROUND(((SUM(BE91:BE116))*I35),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ROUND((SUM(BF91:BF116)),  2)</f>
        <v>0</v>
      </c>
      <c r="G36" s="39"/>
      <c r="H36" s="39"/>
      <c r="I36" s="158">
        <v>0.14999999999999999</v>
      </c>
      <c r="J36" s="157">
        <f>ROUND(((SUM(BF91:BF116))*I36),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ROUND((SUM(BG91:BG116)),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ROUND((SUM(BH91:BH116)),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ROUND((SUM(BI91:BI116)),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104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Křižovatka Na špici, Šluknov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100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1053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0 - Vedlejší a ostatní náklady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k.ú. Šluknov</v>
      </c>
      <c r="G56" s="41"/>
      <c r="H56" s="41"/>
      <c r="I56" s="33" t="s">
        <v>23</v>
      </c>
      <c r="J56" s="73" t="str">
        <f>IF(J14="","",J14)</f>
        <v>23. 2. 2023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Šluknov</v>
      </c>
      <c r="G58" s="41"/>
      <c r="H58" s="41"/>
      <c r="I58" s="33" t="s">
        <v>31</v>
      </c>
      <c r="J58" s="37" t="str">
        <f>E23</f>
        <v>ProProjekt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Martin Rousek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105</v>
      </c>
      <c r="D61" s="172"/>
      <c r="E61" s="172"/>
      <c r="F61" s="172"/>
      <c r="G61" s="172"/>
      <c r="H61" s="172"/>
      <c r="I61" s="172"/>
      <c r="J61" s="173" t="s">
        <v>106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107</v>
      </c>
    </row>
    <row r="64" s="9" customFormat="1" ht="24.96" customHeight="1">
      <c r="A64" s="9"/>
      <c r="B64" s="175"/>
      <c r="C64" s="176"/>
      <c r="D64" s="177" t="s">
        <v>108</v>
      </c>
      <c r="E64" s="178"/>
      <c r="F64" s="178"/>
      <c r="G64" s="178"/>
      <c r="H64" s="178"/>
      <c r="I64" s="178"/>
      <c r="J64" s="179">
        <f>J92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109</v>
      </c>
      <c r="E65" s="183"/>
      <c r="F65" s="183"/>
      <c r="G65" s="183"/>
      <c r="H65" s="183"/>
      <c r="I65" s="183"/>
      <c r="J65" s="184">
        <f>J93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1054</v>
      </c>
      <c r="E66" s="183"/>
      <c r="F66" s="183"/>
      <c r="G66" s="183"/>
      <c r="H66" s="183"/>
      <c r="I66" s="183"/>
      <c r="J66" s="184">
        <f>J99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110</v>
      </c>
      <c r="E67" s="183"/>
      <c r="F67" s="183"/>
      <c r="G67" s="183"/>
      <c r="H67" s="183"/>
      <c r="I67" s="183"/>
      <c r="J67" s="184">
        <f>J102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1055</v>
      </c>
      <c r="E68" s="183"/>
      <c r="F68" s="183"/>
      <c r="G68" s="183"/>
      <c r="H68" s="183"/>
      <c r="I68" s="183"/>
      <c r="J68" s="184">
        <f>J109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1056</v>
      </c>
      <c r="E69" s="183"/>
      <c r="F69" s="183"/>
      <c r="G69" s="183"/>
      <c r="H69" s="183"/>
      <c r="I69" s="183"/>
      <c r="J69" s="184">
        <f>J112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111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0" t="str">
        <f>E7</f>
        <v>Křižovatka Na špici, Šluknov</v>
      </c>
      <c r="F79" s="33"/>
      <c r="G79" s="33"/>
      <c r="H79" s="33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100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0" t="s">
        <v>1053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102</v>
      </c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SO 0 - Vedlejší a ostatní náklady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>k.ú. Šluknov</v>
      </c>
      <c r="G85" s="41"/>
      <c r="H85" s="41"/>
      <c r="I85" s="33" t="s">
        <v>23</v>
      </c>
      <c r="J85" s="73" t="str">
        <f>IF(J14="","",J14)</f>
        <v>23. 2. 2023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E17</f>
        <v>Město Šluknov</v>
      </c>
      <c r="G87" s="41"/>
      <c r="H87" s="41"/>
      <c r="I87" s="33" t="s">
        <v>31</v>
      </c>
      <c r="J87" s="37" t="str">
        <f>E23</f>
        <v>ProProjekt s.r.o.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29</v>
      </c>
      <c r="D88" s="41"/>
      <c r="E88" s="41"/>
      <c r="F88" s="28" t="str">
        <f>IF(E20="","",E20)</f>
        <v>Vyplň údaj</v>
      </c>
      <c r="G88" s="41"/>
      <c r="H88" s="41"/>
      <c r="I88" s="33" t="s">
        <v>34</v>
      </c>
      <c r="J88" s="37" t="str">
        <f>E26</f>
        <v>Martin Rousek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6"/>
      <c r="B90" s="187"/>
      <c r="C90" s="188" t="s">
        <v>112</v>
      </c>
      <c r="D90" s="189" t="s">
        <v>57</v>
      </c>
      <c r="E90" s="189" t="s">
        <v>53</v>
      </c>
      <c r="F90" s="189" t="s">
        <v>54</v>
      </c>
      <c r="G90" s="189" t="s">
        <v>113</v>
      </c>
      <c r="H90" s="189" t="s">
        <v>114</v>
      </c>
      <c r="I90" s="189" t="s">
        <v>115</v>
      </c>
      <c r="J90" s="189" t="s">
        <v>106</v>
      </c>
      <c r="K90" s="190" t="s">
        <v>116</v>
      </c>
      <c r="L90" s="191"/>
      <c r="M90" s="93" t="s">
        <v>19</v>
      </c>
      <c r="N90" s="94" t="s">
        <v>42</v>
      </c>
      <c r="O90" s="94" t="s">
        <v>117</v>
      </c>
      <c r="P90" s="94" t="s">
        <v>118</v>
      </c>
      <c r="Q90" s="94" t="s">
        <v>119</v>
      </c>
      <c r="R90" s="94" t="s">
        <v>120</v>
      </c>
      <c r="S90" s="94" t="s">
        <v>121</v>
      </c>
      <c r="T90" s="95" t="s">
        <v>122</v>
      </c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</row>
    <row r="91" s="2" customFormat="1" ht="22.8" customHeight="1">
      <c r="A91" s="39"/>
      <c r="B91" s="40"/>
      <c r="C91" s="100" t="s">
        <v>123</v>
      </c>
      <c r="D91" s="41"/>
      <c r="E91" s="41"/>
      <c r="F91" s="41"/>
      <c r="G91" s="41"/>
      <c r="H91" s="41"/>
      <c r="I91" s="41"/>
      <c r="J91" s="192">
        <f>BK91</f>
        <v>0</v>
      </c>
      <c r="K91" s="41"/>
      <c r="L91" s="45"/>
      <c r="M91" s="96"/>
      <c r="N91" s="193"/>
      <c r="O91" s="97"/>
      <c r="P91" s="194">
        <f>P92</f>
        <v>0</v>
      </c>
      <c r="Q91" s="97"/>
      <c r="R91" s="194">
        <f>R92</f>
        <v>0</v>
      </c>
      <c r="S91" s="97"/>
      <c r="T91" s="195">
        <f>T92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71</v>
      </c>
      <c r="AU91" s="18" t="s">
        <v>107</v>
      </c>
      <c r="BK91" s="196">
        <f>BK92</f>
        <v>0</v>
      </c>
    </row>
    <row r="92" s="12" customFormat="1" ht="25.92" customHeight="1">
      <c r="A92" s="12"/>
      <c r="B92" s="197"/>
      <c r="C92" s="198"/>
      <c r="D92" s="199" t="s">
        <v>71</v>
      </c>
      <c r="E92" s="200" t="s">
        <v>124</v>
      </c>
      <c r="F92" s="200" t="s">
        <v>125</v>
      </c>
      <c r="G92" s="198"/>
      <c r="H92" s="198"/>
      <c r="I92" s="201"/>
      <c r="J92" s="202">
        <f>BK92</f>
        <v>0</v>
      </c>
      <c r="K92" s="198"/>
      <c r="L92" s="203"/>
      <c r="M92" s="204"/>
      <c r="N92" s="205"/>
      <c r="O92" s="205"/>
      <c r="P92" s="206">
        <f>P93+P99+P102+P109+P112</f>
        <v>0</v>
      </c>
      <c r="Q92" s="205"/>
      <c r="R92" s="206">
        <f>R93+R99+R102+R109+R112</f>
        <v>0</v>
      </c>
      <c r="S92" s="205"/>
      <c r="T92" s="207">
        <f>T93+T99+T102+T109+T112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8" t="s">
        <v>126</v>
      </c>
      <c r="AT92" s="209" t="s">
        <v>71</v>
      </c>
      <c r="AU92" s="209" t="s">
        <v>72</v>
      </c>
      <c r="AY92" s="208" t="s">
        <v>127</v>
      </c>
      <c r="BK92" s="210">
        <f>BK93+BK99+BK102+BK109+BK112</f>
        <v>0</v>
      </c>
    </row>
    <row r="93" s="12" customFormat="1" ht="22.8" customHeight="1">
      <c r="A93" s="12"/>
      <c r="B93" s="197"/>
      <c r="C93" s="198"/>
      <c r="D93" s="199" t="s">
        <v>71</v>
      </c>
      <c r="E93" s="211" t="s">
        <v>128</v>
      </c>
      <c r="F93" s="211" t="s">
        <v>129</v>
      </c>
      <c r="G93" s="198"/>
      <c r="H93" s="198"/>
      <c r="I93" s="201"/>
      <c r="J93" s="212">
        <f>BK93</f>
        <v>0</v>
      </c>
      <c r="K93" s="198"/>
      <c r="L93" s="203"/>
      <c r="M93" s="204"/>
      <c r="N93" s="205"/>
      <c r="O93" s="205"/>
      <c r="P93" s="206">
        <f>SUM(P94:P98)</f>
        <v>0</v>
      </c>
      <c r="Q93" s="205"/>
      <c r="R93" s="206">
        <f>SUM(R94:R98)</f>
        <v>0</v>
      </c>
      <c r="S93" s="205"/>
      <c r="T93" s="207">
        <f>SUM(T94:T98)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126</v>
      </c>
      <c r="AT93" s="209" t="s">
        <v>71</v>
      </c>
      <c r="AU93" s="209" t="s">
        <v>79</v>
      </c>
      <c r="AY93" s="208" t="s">
        <v>127</v>
      </c>
      <c r="BK93" s="210">
        <f>SUM(BK94:BK98)</f>
        <v>0</v>
      </c>
    </row>
    <row r="94" s="2" customFormat="1" ht="16.5" customHeight="1">
      <c r="A94" s="39"/>
      <c r="B94" s="40"/>
      <c r="C94" s="213" t="s">
        <v>79</v>
      </c>
      <c r="D94" s="213" t="s">
        <v>130</v>
      </c>
      <c r="E94" s="214" t="s">
        <v>1057</v>
      </c>
      <c r="F94" s="215" t="s">
        <v>1058</v>
      </c>
      <c r="G94" s="216" t="s">
        <v>133</v>
      </c>
      <c r="H94" s="217">
        <v>1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43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135</v>
      </c>
      <c r="AT94" s="224" t="s">
        <v>130</v>
      </c>
      <c r="AU94" s="224" t="s">
        <v>81</v>
      </c>
      <c r="AY94" s="18" t="s">
        <v>127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79</v>
      </c>
      <c r="BK94" s="225">
        <f>ROUND(I94*H94,2)</f>
        <v>0</v>
      </c>
      <c r="BL94" s="18" t="s">
        <v>135</v>
      </c>
      <c r="BM94" s="224" t="s">
        <v>1059</v>
      </c>
    </row>
    <row r="95" s="2" customFormat="1">
      <c r="A95" s="39"/>
      <c r="B95" s="40"/>
      <c r="C95" s="41"/>
      <c r="D95" s="231" t="s">
        <v>147</v>
      </c>
      <c r="E95" s="41"/>
      <c r="F95" s="232" t="s">
        <v>1060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147</v>
      </c>
      <c r="AU95" s="18" t="s">
        <v>81</v>
      </c>
    </row>
    <row r="96" s="2" customFormat="1" ht="16.5" customHeight="1">
      <c r="A96" s="39"/>
      <c r="B96" s="40"/>
      <c r="C96" s="213" t="s">
        <v>81</v>
      </c>
      <c r="D96" s="213" t="s">
        <v>130</v>
      </c>
      <c r="E96" s="214" t="s">
        <v>1061</v>
      </c>
      <c r="F96" s="215" t="s">
        <v>1062</v>
      </c>
      <c r="G96" s="216" t="s">
        <v>133</v>
      </c>
      <c r="H96" s="217">
        <v>1</v>
      </c>
      <c r="I96" s="218"/>
      <c r="J96" s="219">
        <f>ROUND(I96*H96,2)</f>
        <v>0</v>
      </c>
      <c r="K96" s="215" t="s">
        <v>134</v>
      </c>
      <c r="L96" s="45"/>
      <c r="M96" s="220" t="s">
        <v>19</v>
      </c>
      <c r="N96" s="221" t="s">
        <v>43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135</v>
      </c>
      <c r="AT96" s="224" t="s">
        <v>130</v>
      </c>
      <c r="AU96" s="224" t="s">
        <v>81</v>
      </c>
      <c r="AY96" s="18" t="s">
        <v>127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79</v>
      </c>
      <c r="BK96" s="225">
        <f>ROUND(I96*H96,2)</f>
        <v>0</v>
      </c>
      <c r="BL96" s="18" t="s">
        <v>135</v>
      </c>
      <c r="BM96" s="224" t="s">
        <v>1063</v>
      </c>
    </row>
    <row r="97" s="2" customFormat="1">
      <c r="A97" s="39"/>
      <c r="B97" s="40"/>
      <c r="C97" s="41"/>
      <c r="D97" s="226" t="s">
        <v>137</v>
      </c>
      <c r="E97" s="41"/>
      <c r="F97" s="227" t="s">
        <v>1064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137</v>
      </c>
      <c r="AU97" s="18" t="s">
        <v>81</v>
      </c>
    </row>
    <row r="98" s="2" customFormat="1">
      <c r="A98" s="39"/>
      <c r="B98" s="40"/>
      <c r="C98" s="41"/>
      <c r="D98" s="231" t="s">
        <v>147</v>
      </c>
      <c r="E98" s="41"/>
      <c r="F98" s="232" t="s">
        <v>1065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147</v>
      </c>
      <c r="AU98" s="18" t="s">
        <v>81</v>
      </c>
    </row>
    <row r="99" s="12" customFormat="1" ht="22.8" customHeight="1">
      <c r="A99" s="12"/>
      <c r="B99" s="197"/>
      <c r="C99" s="198"/>
      <c r="D99" s="199" t="s">
        <v>71</v>
      </c>
      <c r="E99" s="211" t="s">
        <v>1066</v>
      </c>
      <c r="F99" s="211" t="s">
        <v>1067</v>
      </c>
      <c r="G99" s="198"/>
      <c r="H99" s="198"/>
      <c r="I99" s="201"/>
      <c r="J99" s="212">
        <f>BK99</f>
        <v>0</v>
      </c>
      <c r="K99" s="198"/>
      <c r="L99" s="203"/>
      <c r="M99" s="204"/>
      <c r="N99" s="205"/>
      <c r="O99" s="205"/>
      <c r="P99" s="206">
        <f>SUM(P100:P101)</f>
        <v>0</v>
      </c>
      <c r="Q99" s="205"/>
      <c r="R99" s="206">
        <f>SUM(R100:R101)</f>
        <v>0</v>
      </c>
      <c r="S99" s="205"/>
      <c r="T99" s="207">
        <f>SUM(T100:T101)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8" t="s">
        <v>126</v>
      </c>
      <c r="AT99" s="209" t="s">
        <v>71</v>
      </c>
      <c r="AU99" s="209" t="s">
        <v>79</v>
      </c>
      <c r="AY99" s="208" t="s">
        <v>127</v>
      </c>
      <c r="BK99" s="210">
        <f>SUM(BK100:BK101)</f>
        <v>0</v>
      </c>
    </row>
    <row r="100" s="2" customFormat="1" ht="16.5" customHeight="1">
      <c r="A100" s="39"/>
      <c r="B100" s="40"/>
      <c r="C100" s="213" t="s">
        <v>143</v>
      </c>
      <c r="D100" s="213" t="s">
        <v>130</v>
      </c>
      <c r="E100" s="214" t="s">
        <v>1068</v>
      </c>
      <c r="F100" s="215" t="s">
        <v>1069</v>
      </c>
      <c r="G100" s="216" t="s">
        <v>133</v>
      </c>
      <c r="H100" s="217">
        <v>1</v>
      </c>
      <c r="I100" s="218"/>
      <c r="J100" s="219">
        <f>ROUND(I100*H100,2)</f>
        <v>0</v>
      </c>
      <c r="K100" s="215" t="s">
        <v>134</v>
      </c>
      <c r="L100" s="45"/>
      <c r="M100" s="220" t="s">
        <v>19</v>
      </c>
      <c r="N100" s="221" t="s">
        <v>43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135</v>
      </c>
      <c r="AT100" s="224" t="s">
        <v>130</v>
      </c>
      <c r="AU100" s="224" t="s">
        <v>81</v>
      </c>
      <c r="AY100" s="18" t="s">
        <v>127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79</v>
      </c>
      <c r="BK100" s="225">
        <f>ROUND(I100*H100,2)</f>
        <v>0</v>
      </c>
      <c r="BL100" s="18" t="s">
        <v>135</v>
      </c>
      <c r="BM100" s="224" t="s">
        <v>1070</v>
      </c>
    </row>
    <row r="101" s="2" customFormat="1">
      <c r="A101" s="39"/>
      <c r="B101" s="40"/>
      <c r="C101" s="41"/>
      <c r="D101" s="226" t="s">
        <v>137</v>
      </c>
      <c r="E101" s="41"/>
      <c r="F101" s="227" t="s">
        <v>1071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137</v>
      </c>
      <c r="AU101" s="18" t="s">
        <v>81</v>
      </c>
    </row>
    <row r="102" s="12" customFormat="1" ht="22.8" customHeight="1">
      <c r="A102" s="12"/>
      <c r="B102" s="197"/>
      <c r="C102" s="198"/>
      <c r="D102" s="199" t="s">
        <v>71</v>
      </c>
      <c r="E102" s="211" t="s">
        <v>149</v>
      </c>
      <c r="F102" s="211" t="s">
        <v>150</v>
      </c>
      <c r="G102" s="198"/>
      <c r="H102" s="198"/>
      <c r="I102" s="201"/>
      <c r="J102" s="212">
        <f>BK102</f>
        <v>0</v>
      </c>
      <c r="K102" s="198"/>
      <c r="L102" s="203"/>
      <c r="M102" s="204"/>
      <c r="N102" s="205"/>
      <c r="O102" s="205"/>
      <c r="P102" s="206">
        <f>SUM(P103:P108)</f>
        <v>0</v>
      </c>
      <c r="Q102" s="205"/>
      <c r="R102" s="206">
        <f>SUM(R103:R108)</f>
        <v>0</v>
      </c>
      <c r="S102" s="205"/>
      <c r="T102" s="207">
        <f>SUM(T103:T108)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8" t="s">
        <v>126</v>
      </c>
      <c r="AT102" s="209" t="s">
        <v>71</v>
      </c>
      <c r="AU102" s="209" t="s">
        <v>79</v>
      </c>
      <c r="AY102" s="208" t="s">
        <v>127</v>
      </c>
      <c r="BK102" s="210">
        <f>SUM(BK103:BK108)</f>
        <v>0</v>
      </c>
    </row>
    <row r="103" s="2" customFormat="1" ht="16.5" customHeight="1">
      <c r="A103" s="39"/>
      <c r="B103" s="40"/>
      <c r="C103" s="213" t="s">
        <v>151</v>
      </c>
      <c r="D103" s="213" t="s">
        <v>130</v>
      </c>
      <c r="E103" s="214" t="s">
        <v>1072</v>
      </c>
      <c r="F103" s="215" t="s">
        <v>1073</v>
      </c>
      <c r="G103" s="216" t="s">
        <v>133</v>
      </c>
      <c r="H103" s="217">
        <v>1</v>
      </c>
      <c r="I103" s="218"/>
      <c r="J103" s="219">
        <f>ROUND(I103*H103,2)</f>
        <v>0</v>
      </c>
      <c r="K103" s="215" t="s">
        <v>134</v>
      </c>
      <c r="L103" s="45"/>
      <c r="M103" s="220" t="s">
        <v>19</v>
      </c>
      <c r="N103" s="221" t="s">
        <v>43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135</v>
      </c>
      <c r="AT103" s="224" t="s">
        <v>130</v>
      </c>
      <c r="AU103" s="224" t="s">
        <v>81</v>
      </c>
      <c r="AY103" s="18" t="s">
        <v>127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79</v>
      </c>
      <c r="BK103" s="225">
        <f>ROUND(I103*H103,2)</f>
        <v>0</v>
      </c>
      <c r="BL103" s="18" t="s">
        <v>135</v>
      </c>
      <c r="BM103" s="224" t="s">
        <v>1074</v>
      </c>
    </row>
    <row r="104" s="2" customFormat="1">
      <c r="A104" s="39"/>
      <c r="B104" s="40"/>
      <c r="C104" s="41"/>
      <c r="D104" s="226" t="s">
        <v>137</v>
      </c>
      <c r="E104" s="41"/>
      <c r="F104" s="227" t="s">
        <v>1075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137</v>
      </c>
      <c r="AU104" s="18" t="s">
        <v>81</v>
      </c>
    </row>
    <row r="105" s="2" customFormat="1">
      <c r="A105" s="39"/>
      <c r="B105" s="40"/>
      <c r="C105" s="41"/>
      <c r="D105" s="231" t="s">
        <v>147</v>
      </c>
      <c r="E105" s="41"/>
      <c r="F105" s="232" t="s">
        <v>1076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147</v>
      </c>
      <c r="AU105" s="18" t="s">
        <v>81</v>
      </c>
    </row>
    <row r="106" s="2" customFormat="1" ht="16.5" customHeight="1">
      <c r="A106" s="39"/>
      <c r="B106" s="40"/>
      <c r="C106" s="213" t="s">
        <v>126</v>
      </c>
      <c r="D106" s="213" t="s">
        <v>130</v>
      </c>
      <c r="E106" s="214" t="s">
        <v>1077</v>
      </c>
      <c r="F106" s="215" t="s">
        <v>1078</v>
      </c>
      <c r="G106" s="216" t="s">
        <v>133</v>
      </c>
      <c r="H106" s="217">
        <v>1</v>
      </c>
      <c r="I106" s="218"/>
      <c r="J106" s="219">
        <f>ROUND(I106*H106,2)</f>
        <v>0</v>
      </c>
      <c r="K106" s="215" t="s">
        <v>134</v>
      </c>
      <c r="L106" s="45"/>
      <c r="M106" s="220" t="s">
        <v>19</v>
      </c>
      <c r="N106" s="221" t="s">
        <v>43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135</v>
      </c>
      <c r="AT106" s="224" t="s">
        <v>130</v>
      </c>
      <c r="AU106" s="224" t="s">
        <v>81</v>
      </c>
      <c r="AY106" s="18" t="s">
        <v>127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79</v>
      </c>
      <c r="BK106" s="225">
        <f>ROUND(I106*H106,2)</f>
        <v>0</v>
      </c>
      <c r="BL106" s="18" t="s">
        <v>135</v>
      </c>
      <c r="BM106" s="224" t="s">
        <v>1079</v>
      </c>
    </row>
    <row r="107" s="2" customFormat="1">
      <c r="A107" s="39"/>
      <c r="B107" s="40"/>
      <c r="C107" s="41"/>
      <c r="D107" s="226" t="s">
        <v>137</v>
      </c>
      <c r="E107" s="41"/>
      <c r="F107" s="227" t="s">
        <v>1080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137</v>
      </c>
      <c r="AU107" s="18" t="s">
        <v>81</v>
      </c>
    </row>
    <row r="108" s="2" customFormat="1">
      <c r="A108" s="39"/>
      <c r="B108" s="40"/>
      <c r="C108" s="41"/>
      <c r="D108" s="231" t="s">
        <v>147</v>
      </c>
      <c r="E108" s="41"/>
      <c r="F108" s="232" t="s">
        <v>1081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147</v>
      </c>
      <c r="AU108" s="18" t="s">
        <v>81</v>
      </c>
    </row>
    <row r="109" s="12" customFormat="1" ht="22.8" customHeight="1">
      <c r="A109" s="12"/>
      <c r="B109" s="197"/>
      <c r="C109" s="198"/>
      <c r="D109" s="199" t="s">
        <v>71</v>
      </c>
      <c r="E109" s="211" t="s">
        <v>1082</v>
      </c>
      <c r="F109" s="211" t="s">
        <v>1083</v>
      </c>
      <c r="G109" s="198"/>
      <c r="H109" s="198"/>
      <c r="I109" s="201"/>
      <c r="J109" s="212">
        <f>BK109</f>
        <v>0</v>
      </c>
      <c r="K109" s="198"/>
      <c r="L109" s="203"/>
      <c r="M109" s="204"/>
      <c r="N109" s="205"/>
      <c r="O109" s="205"/>
      <c r="P109" s="206">
        <f>SUM(P110:P111)</f>
        <v>0</v>
      </c>
      <c r="Q109" s="205"/>
      <c r="R109" s="206">
        <f>SUM(R110:R111)</f>
        <v>0</v>
      </c>
      <c r="S109" s="205"/>
      <c r="T109" s="207">
        <f>SUM(T110:T111)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8" t="s">
        <v>126</v>
      </c>
      <c r="AT109" s="209" t="s">
        <v>71</v>
      </c>
      <c r="AU109" s="209" t="s">
        <v>79</v>
      </c>
      <c r="AY109" s="208" t="s">
        <v>127</v>
      </c>
      <c r="BK109" s="210">
        <f>SUM(BK110:BK111)</f>
        <v>0</v>
      </c>
    </row>
    <row r="110" s="2" customFormat="1" ht="16.5" customHeight="1">
      <c r="A110" s="39"/>
      <c r="B110" s="40"/>
      <c r="C110" s="213" t="s">
        <v>199</v>
      </c>
      <c r="D110" s="213" t="s">
        <v>130</v>
      </c>
      <c r="E110" s="214" t="s">
        <v>1084</v>
      </c>
      <c r="F110" s="215" t="s">
        <v>1085</v>
      </c>
      <c r="G110" s="216" t="s">
        <v>133</v>
      </c>
      <c r="H110" s="217">
        <v>1</v>
      </c>
      <c r="I110" s="218"/>
      <c r="J110" s="219">
        <f>ROUND(I110*H110,2)</f>
        <v>0</v>
      </c>
      <c r="K110" s="215" t="s">
        <v>134</v>
      </c>
      <c r="L110" s="45"/>
      <c r="M110" s="220" t="s">
        <v>19</v>
      </c>
      <c r="N110" s="221" t="s">
        <v>43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135</v>
      </c>
      <c r="AT110" s="224" t="s">
        <v>130</v>
      </c>
      <c r="AU110" s="224" t="s">
        <v>81</v>
      </c>
      <c r="AY110" s="18" t="s">
        <v>127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79</v>
      </c>
      <c r="BK110" s="225">
        <f>ROUND(I110*H110,2)</f>
        <v>0</v>
      </c>
      <c r="BL110" s="18" t="s">
        <v>135</v>
      </c>
      <c r="BM110" s="224" t="s">
        <v>1086</v>
      </c>
    </row>
    <row r="111" s="2" customFormat="1">
      <c r="A111" s="39"/>
      <c r="B111" s="40"/>
      <c r="C111" s="41"/>
      <c r="D111" s="226" t="s">
        <v>137</v>
      </c>
      <c r="E111" s="41"/>
      <c r="F111" s="227" t="s">
        <v>1087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137</v>
      </c>
      <c r="AU111" s="18" t="s">
        <v>81</v>
      </c>
    </row>
    <row r="112" s="12" customFormat="1" ht="22.8" customHeight="1">
      <c r="A112" s="12"/>
      <c r="B112" s="197"/>
      <c r="C112" s="198"/>
      <c r="D112" s="199" t="s">
        <v>71</v>
      </c>
      <c r="E112" s="211" t="s">
        <v>1088</v>
      </c>
      <c r="F112" s="211" t="s">
        <v>1089</v>
      </c>
      <c r="G112" s="198"/>
      <c r="H112" s="198"/>
      <c r="I112" s="201"/>
      <c r="J112" s="212">
        <f>BK112</f>
        <v>0</v>
      </c>
      <c r="K112" s="198"/>
      <c r="L112" s="203"/>
      <c r="M112" s="204"/>
      <c r="N112" s="205"/>
      <c r="O112" s="205"/>
      <c r="P112" s="206">
        <f>SUM(P113:P116)</f>
        <v>0</v>
      </c>
      <c r="Q112" s="205"/>
      <c r="R112" s="206">
        <f>SUM(R113:R116)</f>
        <v>0</v>
      </c>
      <c r="S112" s="205"/>
      <c r="T112" s="207">
        <f>SUM(T113:T116)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8" t="s">
        <v>126</v>
      </c>
      <c r="AT112" s="209" t="s">
        <v>71</v>
      </c>
      <c r="AU112" s="209" t="s">
        <v>79</v>
      </c>
      <c r="AY112" s="208" t="s">
        <v>127</v>
      </c>
      <c r="BK112" s="210">
        <f>SUM(BK113:BK116)</f>
        <v>0</v>
      </c>
    </row>
    <row r="113" s="2" customFormat="1" ht="16.5" customHeight="1">
      <c r="A113" s="39"/>
      <c r="B113" s="40"/>
      <c r="C113" s="213" t="s">
        <v>206</v>
      </c>
      <c r="D113" s="213" t="s">
        <v>130</v>
      </c>
      <c r="E113" s="214" t="s">
        <v>1090</v>
      </c>
      <c r="F113" s="215" t="s">
        <v>1091</v>
      </c>
      <c r="G113" s="216" t="s">
        <v>133</v>
      </c>
      <c r="H113" s="217">
        <v>1</v>
      </c>
      <c r="I113" s="218"/>
      <c r="J113" s="219">
        <f>ROUND(I113*H113,2)</f>
        <v>0</v>
      </c>
      <c r="K113" s="215" t="s">
        <v>134</v>
      </c>
      <c r="L113" s="45"/>
      <c r="M113" s="220" t="s">
        <v>19</v>
      </c>
      <c r="N113" s="221" t="s">
        <v>43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135</v>
      </c>
      <c r="AT113" s="224" t="s">
        <v>130</v>
      </c>
      <c r="AU113" s="224" t="s">
        <v>81</v>
      </c>
      <c r="AY113" s="18" t="s">
        <v>127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79</v>
      </c>
      <c r="BK113" s="225">
        <f>ROUND(I113*H113,2)</f>
        <v>0</v>
      </c>
      <c r="BL113" s="18" t="s">
        <v>135</v>
      </c>
      <c r="BM113" s="224" t="s">
        <v>1092</v>
      </c>
    </row>
    <row r="114" s="2" customFormat="1">
      <c r="A114" s="39"/>
      <c r="B114" s="40"/>
      <c r="C114" s="41"/>
      <c r="D114" s="226" t="s">
        <v>137</v>
      </c>
      <c r="E114" s="41"/>
      <c r="F114" s="227" t="s">
        <v>1093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137</v>
      </c>
      <c r="AU114" s="18" t="s">
        <v>81</v>
      </c>
    </row>
    <row r="115" s="2" customFormat="1" ht="24.15" customHeight="1">
      <c r="A115" s="39"/>
      <c r="B115" s="40"/>
      <c r="C115" s="213" t="s">
        <v>211</v>
      </c>
      <c r="D115" s="213" t="s">
        <v>130</v>
      </c>
      <c r="E115" s="214" t="s">
        <v>1094</v>
      </c>
      <c r="F115" s="215" t="s">
        <v>1095</v>
      </c>
      <c r="G115" s="216" t="s">
        <v>133</v>
      </c>
      <c r="H115" s="217">
        <v>1</v>
      </c>
      <c r="I115" s="218"/>
      <c r="J115" s="219">
        <f>ROUND(I115*H115,2)</f>
        <v>0</v>
      </c>
      <c r="K115" s="215" t="s">
        <v>19</v>
      </c>
      <c r="L115" s="45"/>
      <c r="M115" s="220" t="s">
        <v>19</v>
      </c>
      <c r="N115" s="221" t="s">
        <v>43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151</v>
      </c>
      <c r="AT115" s="224" t="s">
        <v>130</v>
      </c>
      <c r="AU115" s="224" t="s">
        <v>81</v>
      </c>
      <c r="AY115" s="18" t="s">
        <v>127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79</v>
      </c>
      <c r="BK115" s="225">
        <f>ROUND(I115*H115,2)</f>
        <v>0</v>
      </c>
      <c r="BL115" s="18" t="s">
        <v>151</v>
      </c>
      <c r="BM115" s="224" t="s">
        <v>1096</v>
      </c>
    </row>
    <row r="116" s="2" customFormat="1" ht="16.5" customHeight="1">
      <c r="A116" s="39"/>
      <c r="B116" s="40"/>
      <c r="C116" s="213" t="s">
        <v>218</v>
      </c>
      <c r="D116" s="213" t="s">
        <v>130</v>
      </c>
      <c r="E116" s="214" t="s">
        <v>1097</v>
      </c>
      <c r="F116" s="215" t="s">
        <v>1098</v>
      </c>
      <c r="G116" s="216" t="s">
        <v>133</v>
      </c>
      <c r="H116" s="217">
        <v>1</v>
      </c>
      <c r="I116" s="218"/>
      <c r="J116" s="219">
        <f>ROUND(I116*H116,2)</f>
        <v>0</v>
      </c>
      <c r="K116" s="215" t="s">
        <v>19</v>
      </c>
      <c r="L116" s="45"/>
      <c r="M116" s="289" t="s">
        <v>19</v>
      </c>
      <c r="N116" s="290" t="s">
        <v>43</v>
      </c>
      <c r="O116" s="235"/>
      <c r="P116" s="291">
        <f>O116*H116</f>
        <v>0</v>
      </c>
      <c r="Q116" s="291">
        <v>0</v>
      </c>
      <c r="R116" s="291">
        <f>Q116*H116</f>
        <v>0</v>
      </c>
      <c r="S116" s="291">
        <v>0</v>
      </c>
      <c r="T116" s="292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151</v>
      </c>
      <c r="AT116" s="224" t="s">
        <v>130</v>
      </c>
      <c r="AU116" s="224" t="s">
        <v>81</v>
      </c>
      <c r="AY116" s="18" t="s">
        <v>127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79</v>
      </c>
      <c r="BK116" s="225">
        <f>ROUND(I116*H116,2)</f>
        <v>0</v>
      </c>
      <c r="BL116" s="18" t="s">
        <v>151</v>
      </c>
      <c r="BM116" s="224" t="s">
        <v>1099</v>
      </c>
    </row>
    <row r="117" s="2" customFormat="1" ht="6.96" customHeight="1">
      <c r="A117" s="39"/>
      <c r="B117" s="60"/>
      <c r="C117" s="61"/>
      <c r="D117" s="61"/>
      <c r="E117" s="61"/>
      <c r="F117" s="61"/>
      <c r="G117" s="61"/>
      <c r="H117" s="61"/>
      <c r="I117" s="61"/>
      <c r="J117" s="61"/>
      <c r="K117" s="61"/>
      <c r="L117" s="45"/>
      <c r="M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</sheetData>
  <sheetProtection sheet="1" autoFilter="0" formatColumns="0" formatRows="0" objects="1" scenarios="1" spinCount="100000" saltValue="R/hMlfNWu33gLdJ0w/SyTA7+4jbdgRgxqjSXbFe8cvTu7L58BijFDSJPb/Z5ErNj61aAgIWDSMZKf/MbG7gLQg==" hashValue="RePdsSVHFqSUc9GuKVQP1HYxZMgCGOsRqxN4isrt09FF9AXhuImrfW5COKN2WzFsyGT/EhO2JszWabivGGg9iA==" algorithmName="SHA-512" password="CC35"/>
  <autoFilter ref="C90:K11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7" r:id="rId1" display="https://podminky.urs.cz/item/CS_URS_2022_01/013254000"/>
    <hyperlink ref="F101" r:id="rId2" display="https://podminky.urs.cz/item/CS_URS_2022_01/030001000"/>
    <hyperlink ref="F104" r:id="rId3" display="https://podminky.urs.cz/item/CS_URS_2022_01/045002000"/>
    <hyperlink ref="F107" r:id="rId4" display="https://podminky.urs.cz/item/CS_URS_2022_01/049002000"/>
    <hyperlink ref="F111" r:id="rId5" display="https://podminky.urs.cz/item/CS_URS_2022_01/070001000"/>
    <hyperlink ref="F114" r:id="rId6" display="https://podminky.urs.cz/item/CS_URS_2022_01/09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99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zakázky'!K6</f>
        <v>Křižovatka Na špici, Šluknov</v>
      </c>
      <c r="F7" s="143"/>
      <c r="G7" s="143"/>
      <c r="H7" s="143"/>
      <c r="L7" s="21"/>
    </row>
    <row r="8" s="1" customFormat="1" ht="12" customHeight="1">
      <c r="B8" s="21"/>
      <c r="D8" s="143" t="s">
        <v>100</v>
      </c>
      <c r="L8" s="21"/>
    </row>
    <row r="9" s="2" customFormat="1" ht="16.5" customHeight="1">
      <c r="A9" s="39"/>
      <c r="B9" s="45"/>
      <c r="C9" s="39"/>
      <c r="D9" s="39"/>
      <c r="E9" s="144" t="s">
        <v>1053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102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156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zakázky'!AN8</f>
        <v>23. 2. 2023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zakázky'!AN13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zakázky'!E14</f>
        <v>Vyplň údaj</v>
      </c>
      <c r="F20" s="134"/>
      <c r="G20" s="134"/>
      <c r="H20" s="134"/>
      <c r="I20" s="143" t="s">
        <v>28</v>
      </c>
      <c r="J20" s="34" t="str">
        <f>'Rekapitulace zakázky'!AN14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ROUND(J88,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ROUND((SUM(BE88:BE134)),  2)</f>
        <v>0</v>
      </c>
      <c r="G35" s="39"/>
      <c r="H35" s="39"/>
      <c r="I35" s="158">
        <v>0.20999999999999999</v>
      </c>
      <c r="J35" s="157">
        <f>ROUND(((SUM(BE88:BE134))*I35),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ROUND((SUM(BF88:BF134)),  2)</f>
        <v>0</v>
      </c>
      <c r="G36" s="39"/>
      <c r="H36" s="39"/>
      <c r="I36" s="158">
        <v>0.14999999999999999</v>
      </c>
      <c r="J36" s="157">
        <f>ROUND(((SUM(BF88:BF134))*I36),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ROUND((SUM(BG88:BG134)),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ROUND((SUM(BH88:BH134)),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ROUND((SUM(BI88:BI134)),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104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Křižovatka Na špici, Šluknov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100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1053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1 - Stavební úpravy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k.ú. Šluknov</v>
      </c>
      <c r="G56" s="41"/>
      <c r="H56" s="41"/>
      <c r="I56" s="33" t="s">
        <v>23</v>
      </c>
      <c r="J56" s="73" t="str">
        <f>IF(J14="","",J14)</f>
        <v>23. 2. 2023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Šluknov</v>
      </c>
      <c r="G58" s="41"/>
      <c r="H58" s="41"/>
      <c r="I58" s="33" t="s">
        <v>31</v>
      </c>
      <c r="J58" s="37" t="str">
        <f>E23</f>
        <v>ProProjekt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Martin Rousek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105</v>
      </c>
      <c r="D61" s="172"/>
      <c r="E61" s="172"/>
      <c r="F61" s="172"/>
      <c r="G61" s="172"/>
      <c r="H61" s="172"/>
      <c r="I61" s="172"/>
      <c r="J61" s="173" t="s">
        <v>106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J88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107</v>
      </c>
    </row>
    <row r="64" s="9" customFormat="1" ht="24.96" customHeight="1">
      <c r="A64" s="9"/>
      <c r="B64" s="175"/>
      <c r="C64" s="176"/>
      <c r="D64" s="177" t="s">
        <v>157</v>
      </c>
      <c r="E64" s="178"/>
      <c r="F64" s="178"/>
      <c r="G64" s="178"/>
      <c r="H64" s="178"/>
      <c r="I64" s="178"/>
      <c r="J64" s="179">
        <f>J89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158</v>
      </c>
      <c r="E65" s="183"/>
      <c r="F65" s="183"/>
      <c r="G65" s="183"/>
      <c r="H65" s="183"/>
      <c r="I65" s="183"/>
      <c r="J65" s="184">
        <f>J90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163</v>
      </c>
      <c r="E66" s="183"/>
      <c r="F66" s="183"/>
      <c r="G66" s="183"/>
      <c r="H66" s="183"/>
      <c r="I66" s="183"/>
      <c r="J66" s="184">
        <f>J103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111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70" t="str">
        <f>E7</f>
        <v>Křižovatka Na špici, Šluknov</v>
      </c>
      <c r="F76" s="33"/>
      <c r="G76" s="33"/>
      <c r="H76" s="33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1" customFormat="1" ht="12" customHeight="1">
      <c r="B77" s="22"/>
      <c r="C77" s="33" t="s">
        <v>100</v>
      </c>
      <c r="D77" s="23"/>
      <c r="E77" s="23"/>
      <c r="F77" s="23"/>
      <c r="G77" s="23"/>
      <c r="H77" s="23"/>
      <c r="I77" s="23"/>
      <c r="J77" s="23"/>
      <c r="K77" s="23"/>
      <c r="L77" s="21"/>
    </row>
    <row r="78" s="2" customFormat="1" ht="16.5" customHeight="1">
      <c r="A78" s="39"/>
      <c r="B78" s="40"/>
      <c r="C78" s="41"/>
      <c r="D78" s="41"/>
      <c r="E78" s="170" t="s">
        <v>1053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102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E11</f>
        <v>SO 1 - Stavební úpravy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F14</f>
        <v>k.ú. Šluknov</v>
      </c>
      <c r="G82" s="41"/>
      <c r="H82" s="41"/>
      <c r="I82" s="33" t="s">
        <v>23</v>
      </c>
      <c r="J82" s="73" t="str">
        <f>IF(J14="","",J14)</f>
        <v>23. 2. 2023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E17</f>
        <v>Město Šluknov</v>
      </c>
      <c r="G84" s="41"/>
      <c r="H84" s="41"/>
      <c r="I84" s="33" t="s">
        <v>31</v>
      </c>
      <c r="J84" s="37" t="str">
        <f>E23</f>
        <v>ProProjekt s.r.o.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29</v>
      </c>
      <c r="D85" s="41"/>
      <c r="E85" s="41"/>
      <c r="F85" s="28" t="str">
        <f>IF(E20="","",E20)</f>
        <v>Vyplň údaj</v>
      </c>
      <c r="G85" s="41"/>
      <c r="H85" s="41"/>
      <c r="I85" s="33" t="s">
        <v>34</v>
      </c>
      <c r="J85" s="37" t="str">
        <f>E26</f>
        <v>Martin Rousek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86"/>
      <c r="B87" s="187"/>
      <c r="C87" s="188" t="s">
        <v>112</v>
      </c>
      <c r="D87" s="189" t="s">
        <v>57</v>
      </c>
      <c r="E87" s="189" t="s">
        <v>53</v>
      </c>
      <c r="F87" s="189" t="s">
        <v>54</v>
      </c>
      <c r="G87" s="189" t="s">
        <v>113</v>
      </c>
      <c r="H87" s="189" t="s">
        <v>114</v>
      </c>
      <c r="I87" s="189" t="s">
        <v>115</v>
      </c>
      <c r="J87" s="189" t="s">
        <v>106</v>
      </c>
      <c r="K87" s="190" t="s">
        <v>116</v>
      </c>
      <c r="L87" s="191"/>
      <c r="M87" s="93" t="s">
        <v>19</v>
      </c>
      <c r="N87" s="94" t="s">
        <v>42</v>
      </c>
      <c r="O87" s="94" t="s">
        <v>117</v>
      </c>
      <c r="P87" s="94" t="s">
        <v>118</v>
      </c>
      <c r="Q87" s="94" t="s">
        <v>119</v>
      </c>
      <c r="R87" s="94" t="s">
        <v>120</v>
      </c>
      <c r="S87" s="94" t="s">
        <v>121</v>
      </c>
      <c r="T87" s="95" t="s">
        <v>122</v>
      </c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</row>
    <row r="88" s="2" customFormat="1" ht="22.8" customHeight="1">
      <c r="A88" s="39"/>
      <c r="B88" s="40"/>
      <c r="C88" s="100" t="s">
        <v>123</v>
      </c>
      <c r="D88" s="41"/>
      <c r="E88" s="41"/>
      <c r="F88" s="41"/>
      <c r="G88" s="41"/>
      <c r="H88" s="41"/>
      <c r="I88" s="41"/>
      <c r="J88" s="192">
        <f>BK88</f>
        <v>0</v>
      </c>
      <c r="K88" s="41"/>
      <c r="L88" s="45"/>
      <c r="M88" s="96"/>
      <c r="N88" s="193"/>
      <c r="O88" s="97"/>
      <c r="P88" s="194">
        <f>P89</f>
        <v>0</v>
      </c>
      <c r="Q88" s="97"/>
      <c r="R88" s="194">
        <f>R89</f>
        <v>0</v>
      </c>
      <c r="S88" s="97"/>
      <c r="T88" s="195">
        <f>T89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71</v>
      </c>
      <c r="AU88" s="18" t="s">
        <v>107</v>
      </c>
      <c r="BK88" s="196">
        <f>BK89</f>
        <v>0</v>
      </c>
    </row>
    <row r="89" s="12" customFormat="1" ht="25.92" customHeight="1">
      <c r="A89" s="12"/>
      <c r="B89" s="197"/>
      <c r="C89" s="198"/>
      <c r="D89" s="199" t="s">
        <v>71</v>
      </c>
      <c r="E89" s="200" t="s">
        <v>165</v>
      </c>
      <c r="F89" s="200" t="s">
        <v>166</v>
      </c>
      <c r="G89" s="198"/>
      <c r="H89" s="198"/>
      <c r="I89" s="201"/>
      <c r="J89" s="202">
        <f>BK89</f>
        <v>0</v>
      </c>
      <c r="K89" s="198"/>
      <c r="L89" s="203"/>
      <c r="M89" s="204"/>
      <c r="N89" s="205"/>
      <c r="O89" s="205"/>
      <c r="P89" s="206">
        <f>P90+P103</f>
        <v>0</v>
      </c>
      <c r="Q89" s="205"/>
      <c r="R89" s="206">
        <f>R90+R103</f>
        <v>0</v>
      </c>
      <c r="S89" s="205"/>
      <c r="T89" s="207">
        <f>T90+T103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79</v>
      </c>
      <c r="AT89" s="209" t="s">
        <v>71</v>
      </c>
      <c r="AU89" s="209" t="s">
        <v>72</v>
      </c>
      <c r="AY89" s="208" t="s">
        <v>127</v>
      </c>
      <c r="BK89" s="210">
        <f>BK90+BK103</f>
        <v>0</v>
      </c>
    </row>
    <row r="90" s="12" customFormat="1" ht="22.8" customHeight="1">
      <c r="A90" s="12"/>
      <c r="B90" s="197"/>
      <c r="C90" s="198"/>
      <c r="D90" s="199" t="s">
        <v>71</v>
      </c>
      <c r="E90" s="211" t="s">
        <v>79</v>
      </c>
      <c r="F90" s="211" t="s">
        <v>167</v>
      </c>
      <c r="G90" s="198"/>
      <c r="H90" s="198"/>
      <c r="I90" s="201"/>
      <c r="J90" s="212">
        <f>BK90</f>
        <v>0</v>
      </c>
      <c r="K90" s="198"/>
      <c r="L90" s="203"/>
      <c r="M90" s="204"/>
      <c r="N90" s="205"/>
      <c r="O90" s="205"/>
      <c r="P90" s="206">
        <f>SUM(P91:P102)</f>
        <v>0</v>
      </c>
      <c r="Q90" s="205"/>
      <c r="R90" s="206">
        <f>SUM(R91:R102)</f>
        <v>0</v>
      </c>
      <c r="S90" s="205"/>
      <c r="T90" s="207">
        <f>SUM(T91:T102)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79</v>
      </c>
      <c r="AT90" s="209" t="s">
        <v>71</v>
      </c>
      <c r="AU90" s="209" t="s">
        <v>79</v>
      </c>
      <c r="AY90" s="208" t="s">
        <v>127</v>
      </c>
      <c r="BK90" s="210">
        <f>SUM(BK91:BK102)</f>
        <v>0</v>
      </c>
    </row>
    <row r="91" s="2" customFormat="1" ht="24.15" customHeight="1">
      <c r="A91" s="39"/>
      <c r="B91" s="40"/>
      <c r="C91" s="213" t="s">
        <v>79</v>
      </c>
      <c r="D91" s="213" t="s">
        <v>130</v>
      </c>
      <c r="E91" s="214" t="s">
        <v>1100</v>
      </c>
      <c r="F91" s="215" t="s">
        <v>1101</v>
      </c>
      <c r="G91" s="216" t="s">
        <v>255</v>
      </c>
      <c r="H91" s="217">
        <v>13.455</v>
      </c>
      <c r="I91" s="218"/>
      <c r="J91" s="219">
        <f>ROUND(I91*H91,2)</f>
        <v>0</v>
      </c>
      <c r="K91" s="215" t="s">
        <v>134</v>
      </c>
      <c r="L91" s="45"/>
      <c r="M91" s="220" t="s">
        <v>19</v>
      </c>
      <c r="N91" s="221" t="s">
        <v>43</v>
      </c>
      <c r="O91" s="85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151</v>
      </c>
      <c r="AT91" s="224" t="s">
        <v>130</v>
      </c>
      <c r="AU91" s="224" t="s">
        <v>81</v>
      </c>
      <c r="AY91" s="18" t="s">
        <v>127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79</v>
      </c>
      <c r="BK91" s="225">
        <f>ROUND(I91*H91,2)</f>
        <v>0</v>
      </c>
      <c r="BL91" s="18" t="s">
        <v>151</v>
      </c>
      <c r="BM91" s="224" t="s">
        <v>1102</v>
      </c>
    </row>
    <row r="92" s="2" customFormat="1">
      <c r="A92" s="39"/>
      <c r="B92" s="40"/>
      <c r="C92" s="41"/>
      <c r="D92" s="226" t="s">
        <v>137</v>
      </c>
      <c r="E92" s="41"/>
      <c r="F92" s="227" t="s">
        <v>1103</v>
      </c>
      <c r="G92" s="41"/>
      <c r="H92" s="41"/>
      <c r="I92" s="228"/>
      <c r="J92" s="41"/>
      <c r="K92" s="41"/>
      <c r="L92" s="45"/>
      <c r="M92" s="229"/>
      <c r="N92" s="23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137</v>
      </c>
      <c r="AU92" s="18" t="s">
        <v>81</v>
      </c>
    </row>
    <row r="93" s="13" customFormat="1">
      <c r="A93" s="13"/>
      <c r="B93" s="237"/>
      <c r="C93" s="238"/>
      <c r="D93" s="231" t="s">
        <v>173</v>
      </c>
      <c r="E93" s="239" t="s">
        <v>19</v>
      </c>
      <c r="F93" s="240" t="s">
        <v>1104</v>
      </c>
      <c r="G93" s="238"/>
      <c r="H93" s="241">
        <v>44.850000000000001</v>
      </c>
      <c r="I93" s="242"/>
      <c r="J93" s="238"/>
      <c r="K93" s="238"/>
      <c r="L93" s="243"/>
      <c r="M93" s="244"/>
      <c r="N93" s="245"/>
      <c r="O93" s="245"/>
      <c r="P93" s="245"/>
      <c r="Q93" s="245"/>
      <c r="R93" s="245"/>
      <c r="S93" s="245"/>
      <c r="T93" s="246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7" t="s">
        <v>173</v>
      </c>
      <c r="AU93" s="247" t="s">
        <v>81</v>
      </c>
      <c r="AV93" s="13" t="s">
        <v>81</v>
      </c>
      <c r="AW93" s="13" t="s">
        <v>33</v>
      </c>
      <c r="AX93" s="13" t="s">
        <v>79</v>
      </c>
      <c r="AY93" s="247" t="s">
        <v>127</v>
      </c>
    </row>
    <row r="94" s="13" customFormat="1">
      <c r="A94" s="13"/>
      <c r="B94" s="237"/>
      <c r="C94" s="238"/>
      <c r="D94" s="231" t="s">
        <v>173</v>
      </c>
      <c r="E94" s="238"/>
      <c r="F94" s="240" t="s">
        <v>1105</v>
      </c>
      <c r="G94" s="238"/>
      <c r="H94" s="241">
        <v>13.455</v>
      </c>
      <c r="I94" s="242"/>
      <c r="J94" s="238"/>
      <c r="K94" s="238"/>
      <c r="L94" s="243"/>
      <c r="M94" s="244"/>
      <c r="N94" s="245"/>
      <c r="O94" s="245"/>
      <c r="P94" s="245"/>
      <c r="Q94" s="245"/>
      <c r="R94" s="245"/>
      <c r="S94" s="245"/>
      <c r="T94" s="246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7" t="s">
        <v>173</v>
      </c>
      <c r="AU94" s="247" t="s">
        <v>81</v>
      </c>
      <c r="AV94" s="13" t="s">
        <v>81</v>
      </c>
      <c r="AW94" s="13" t="s">
        <v>4</v>
      </c>
      <c r="AX94" s="13" t="s">
        <v>79</v>
      </c>
      <c r="AY94" s="247" t="s">
        <v>127</v>
      </c>
    </row>
    <row r="95" s="2" customFormat="1" ht="24.15" customHeight="1">
      <c r="A95" s="39"/>
      <c r="B95" s="40"/>
      <c r="C95" s="213" t="s">
        <v>81</v>
      </c>
      <c r="D95" s="213" t="s">
        <v>130</v>
      </c>
      <c r="E95" s="214" t="s">
        <v>1106</v>
      </c>
      <c r="F95" s="215" t="s">
        <v>1107</v>
      </c>
      <c r="G95" s="216" t="s">
        <v>255</v>
      </c>
      <c r="H95" s="217">
        <v>7.2000000000000002</v>
      </c>
      <c r="I95" s="218"/>
      <c r="J95" s="219">
        <f>ROUND(I95*H95,2)</f>
        <v>0</v>
      </c>
      <c r="K95" s="215" t="s">
        <v>19</v>
      </c>
      <c r="L95" s="45"/>
      <c r="M95" s="220" t="s">
        <v>19</v>
      </c>
      <c r="N95" s="221" t="s">
        <v>43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151</v>
      </c>
      <c r="AT95" s="224" t="s">
        <v>130</v>
      </c>
      <c r="AU95" s="224" t="s">
        <v>81</v>
      </c>
      <c r="AY95" s="18" t="s">
        <v>127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79</v>
      </c>
      <c r="BK95" s="225">
        <f>ROUND(I95*H95,2)</f>
        <v>0</v>
      </c>
      <c r="BL95" s="18" t="s">
        <v>151</v>
      </c>
      <c r="BM95" s="224" t="s">
        <v>1108</v>
      </c>
    </row>
    <row r="96" s="13" customFormat="1">
      <c r="A96" s="13"/>
      <c r="B96" s="237"/>
      <c r="C96" s="238"/>
      <c r="D96" s="231" t="s">
        <v>173</v>
      </c>
      <c r="E96" s="239" t="s">
        <v>19</v>
      </c>
      <c r="F96" s="240" t="s">
        <v>1109</v>
      </c>
      <c r="G96" s="238"/>
      <c r="H96" s="241">
        <v>24</v>
      </c>
      <c r="I96" s="242"/>
      <c r="J96" s="238"/>
      <c r="K96" s="238"/>
      <c r="L96" s="243"/>
      <c r="M96" s="244"/>
      <c r="N96" s="245"/>
      <c r="O96" s="245"/>
      <c r="P96" s="245"/>
      <c r="Q96" s="245"/>
      <c r="R96" s="245"/>
      <c r="S96" s="245"/>
      <c r="T96" s="24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7" t="s">
        <v>173</v>
      </c>
      <c r="AU96" s="247" t="s">
        <v>81</v>
      </c>
      <c r="AV96" s="13" t="s">
        <v>81</v>
      </c>
      <c r="AW96" s="13" t="s">
        <v>33</v>
      </c>
      <c r="AX96" s="13" t="s">
        <v>79</v>
      </c>
      <c r="AY96" s="247" t="s">
        <v>127</v>
      </c>
    </row>
    <row r="97" s="13" customFormat="1">
      <c r="A97" s="13"/>
      <c r="B97" s="237"/>
      <c r="C97" s="238"/>
      <c r="D97" s="231" t="s">
        <v>173</v>
      </c>
      <c r="E97" s="238"/>
      <c r="F97" s="240" t="s">
        <v>1110</v>
      </c>
      <c r="G97" s="238"/>
      <c r="H97" s="241">
        <v>7.2000000000000002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7" t="s">
        <v>173</v>
      </c>
      <c r="AU97" s="247" t="s">
        <v>81</v>
      </c>
      <c r="AV97" s="13" t="s">
        <v>81</v>
      </c>
      <c r="AW97" s="13" t="s">
        <v>4</v>
      </c>
      <c r="AX97" s="13" t="s">
        <v>79</v>
      </c>
      <c r="AY97" s="247" t="s">
        <v>127</v>
      </c>
    </row>
    <row r="98" s="2" customFormat="1" ht="24.15" customHeight="1">
      <c r="A98" s="39"/>
      <c r="B98" s="40"/>
      <c r="C98" s="213" t="s">
        <v>143</v>
      </c>
      <c r="D98" s="213" t="s">
        <v>130</v>
      </c>
      <c r="E98" s="214" t="s">
        <v>1111</v>
      </c>
      <c r="F98" s="215" t="s">
        <v>1112</v>
      </c>
      <c r="G98" s="216" t="s">
        <v>255</v>
      </c>
      <c r="H98" s="217">
        <v>31.395</v>
      </c>
      <c r="I98" s="218"/>
      <c r="J98" s="219">
        <f>ROUND(I98*H98,2)</f>
        <v>0</v>
      </c>
      <c r="K98" s="215" t="s">
        <v>134</v>
      </c>
      <c r="L98" s="45"/>
      <c r="M98" s="220" t="s">
        <v>19</v>
      </c>
      <c r="N98" s="221" t="s">
        <v>43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151</v>
      </c>
      <c r="AT98" s="224" t="s">
        <v>130</v>
      </c>
      <c r="AU98" s="224" t="s">
        <v>81</v>
      </c>
      <c r="AY98" s="18" t="s">
        <v>127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79</v>
      </c>
      <c r="BK98" s="225">
        <f>ROUND(I98*H98,2)</f>
        <v>0</v>
      </c>
      <c r="BL98" s="18" t="s">
        <v>151</v>
      </c>
      <c r="BM98" s="224" t="s">
        <v>1113</v>
      </c>
    </row>
    <row r="99" s="2" customFormat="1">
      <c r="A99" s="39"/>
      <c r="B99" s="40"/>
      <c r="C99" s="41"/>
      <c r="D99" s="226" t="s">
        <v>137</v>
      </c>
      <c r="E99" s="41"/>
      <c r="F99" s="227" t="s">
        <v>1114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137</v>
      </c>
      <c r="AU99" s="18" t="s">
        <v>81</v>
      </c>
    </row>
    <row r="100" s="13" customFormat="1">
      <c r="A100" s="13"/>
      <c r="B100" s="237"/>
      <c r="C100" s="238"/>
      <c r="D100" s="231" t="s">
        <v>173</v>
      </c>
      <c r="E100" s="238"/>
      <c r="F100" s="240" t="s">
        <v>1115</v>
      </c>
      <c r="G100" s="238"/>
      <c r="H100" s="241">
        <v>31.395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7" t="s">
        <v>173</v>
      </c>
      <c r="AU100" s="247" t="s">
        <v>81</v>
      </c>
      <c r="AV100" s="13" t="s">
        <v>81</v>
      </c>
      <c r="AW100" s="13" t="s">
        <v>4</v>
      </c>
      <c r="AX100" s="13" t="s">
        <v>79</v>
      </c>
      <c r="AY100" s="247" t="s">
        <v>127</v>
      </c>
    </row>
    <row r="101" s="2" customFormat="1" ht="24.15" customHeight="1">
      <c r="A101" s="39"/>
      <c r="B101" s="40"/>
      <c r="C101" s="213" t="s">
        <v>151</v>
      </c>
      <c r="D101" s="213" t="s">
        <v>130</v>
      </c>
      <c r="E101" s="214" t="s">
        <v>1116</v>
      </c>
      <c r="F101" s="215" t="s">
        <v>1117</v>
      </c>
      <c r="G101" s="216" t="s">
        <v>255</v>
      </c>
      <c r="H101" s="217">
        <v>16.800000000000001</v>
      </c>
      <c r="I101" s="218"/>
      <c r="J101" s="219">
        <f>ROUND(I101*H101,2)</f>
        <v>0</v>
      </c>
      <c r="K101" s="215" t="s">
        <v>19</v>
      </c>
      <c r="L101" s="45"/>
      <c r="M101" s="220" t="s">
        <v>19</v>
      </c>
      <c r="N101" s="221" t="s">
        <v>43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151</v>
      </c>
      <c r="AT101" s="224" t="s">
        <v>130</v>
      </c>
      <c r="AU101" s="224" t="s">
        <v>81</v>
      </c>
      <c r="AY101" s="18" t="s">
        <v>127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79</v>
      </c>
      <c r="BK101" s="225">
        <f>ROUND(I101*H101,2)</f>
        <v>0</v>
      </c>
      <c r="BL101" s="18" t="s">
        <v>151</v>
      </c>
      <c r="BM101" s="224" t="s">
        <v>1118</v>
      </c>
    </row>
    <row r="102" s="13" customFormat="1">
      <c r="A102" s="13"/>
      <c r="B102" s="237"/>
      <c r="C102" s="238"/>
      <c r="D102" s="231" t="s">
        <v>173</v>
      </c>
      <c r="E102" s="238"/>
      <c r="F102" s="240" t="s">
        <v>1119</v>
      </c>
      <c r="G102" s="238"/>
      <c r="H102" s="241">
        <v>16.800000000000001</v>
      </c>
      <c r="I102" s="242"/>
      <c r="J102" s="238"/>
      <c r="K102" s="238"/>
      <c r="L102" s="243"/>
      <c r="M102" s="244"/>
      <c r="N102" s="245"/>
      <c r="O102" s="245"/>
      <c r="P102" s="245"/>
      <c r="Q102" s="245"/>
      <c r="R102" s="245"/>
      <c r="S102" s="245"/>
      <c r="T102" s="24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7" t="s">
        <v>173</v>
      </c>
      <c r="AU102" s="247" t="s">
        <v>81</v>
      </c>
      <c r="AV102" s="13" t="s">
        <v>81</v>
      </c>
      <c r="AW102" s="13" t="s">
        <v>4</v>
      </c>
      <c r="AX102" s="13" t="s">
        <v>79</v>
      </c>
      <c r="AY102" s="247" t="s">
        <v>127</v>
      </c>
    </row>
    <row r="103" s="12" customFormat="1" ht="22.8" customHeight="1">
      <c r="A103" s="12"/>
      <c r="B103" s="197"/>
      <c r="C103" s="198"/>
      <c r="D103" s="199" t="s">
        <v>71</v>
      </c>
      <c r="E103" s="211" t="s">
        <v>738</v>
      </c>
      <c r="F103" s="211" t="s">
        <v>739</v>
      </c>
      <c r="G103" s="198"/>
      <c r="H103" s="198"/>
      <c r="I103" s="201"/>
      <c r="J103" s="212">
        <f>BK103</f>
        <v>0</v>
      </c>
      <c r="K103" s="198"/>
      <c r="L103" s="203"/>
      <c r="M103" s="204"/>
      <c r="N103" s="205"/>
      <c r="O103" s="205"/>
      <c r="P103" s="206">
        <f>SUM(P104:P134)</f>
        <v>0</v>
      </c>
      <c r="Q103" s="205"/>
      <c r="R103" s="206">
        <f>SUM(R104:R134)</f>
        <v>0</v>
      </c>
      <c r="S103" s="205"/>
      <c r="T103" s="207">
        <f>SUM(T104:T134)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8" t="s">
        <v>79</v>
      </c>
      <c r="AT103" s="209" t="s">
        <v>71</v>
      </c>
      <c r="AU103" s="209" t="s">
        <v>79</v>
      </c>
      <c r="AY103" s="208" t="s">
        <v>127</v>
      </c>
      <c r="BK103" s="210">
        <f>SUM(BK104:BK134)</f>
        <v>0</v>
      </c>
    </row>
    <row r="104" s="2" customFormat="1" ht="24.15" customHeight="1">
      <c r="A104" s="39"/>
      <c r="B104" s="40"/>
      <c r="C104" s="213" t="s">
        <v>126</v>
      </c>
      <c r="D104" s="213" t="s">
        <v>130</v>
      </c>
      <c r="E104" s="214" t="s">
        <v>1120</v>
      </c>
      <c r="F104" s="215" t="s">
        <v>1121</v>
      </c>
      <c r="G104" s="216" t="s">
        <v>255</v>
      </c>
      <c r="H104" s="217">
        <v>19.861999999999998</v>
      </c>
      <c r="I104" s="218"/>
      <c r="J104" s="219">
        <f>ROUND(I104*H104,2)</f>
        <v>0</v>
      </c>
      <c r="K104" s="215" t="s">
        <v>134</v>
      </c>
      <c r="L104" s="45"/>
      <c r="M104" s="220" t="s">
        <v>19</v>
      </c>
      <c r="N104" s="221" t="s">
        <v>43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151</v>
      </c>
      <c r="AT104" s="224" t="s">
        <v>130</v>
      </c>
      <c r="AU104" s="224" t="s">
        <v>81</v>
      </c>
      <c r="AY104" s="18" t="s">
        <v>127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79</v>
      </c>
      <c r="BK104" s="225">
        <f>ROUND(I104*H104,2)</f>
        <v>0</v>
      </c>
      <c r="BL104" s="18" t="s">
        <v>151</v>
      </c>
      <c r="BM104" s="224" t="s">
        <v>1122</v>
      </c>
    </row>
    <row r="105" s="2" customFormat="1">
      <c r="A105" s="39"/>
      <c r="B105" s="40"/>
      <c r="C105" s="41"/>
      <c r="D105" s="226" t="s">
        <v>137</v>
      </c>
      <c r="E105" s="41"/>
      <c r="F105" s="227" t="s">
        <v>1123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137</v>
      </c>
      <c r="AU105" s="18" t="s">
        <v>81</v>
      </c>
    </row>
    <row r="106" s="13" customFormat="1">
      <c r="A106" s="13"/>
      <c r="B106" s="237"/>
      <c r="C106" s="238"/>
      <c r="D106" s="231" t="s">
        <v>173</v>
      </c>
      <c r="E106" s="239" t="s">
        <v>19</v>
      </c>
      <c r="F106" s="240" t="s">
        <v>759</v>
      </c>
      <c r="G106" s="238"/>
      <c r="H106" s="241">
        <v>3.8679999999999999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7" t="s">
        <v>173</v>
      </c>
      <c r="AU106" s="247" t="s">
        <v>81</v>
      </c>
      <c r="AV106" s="13" t="s">
        <v>81</v>
      </c>
      <c r="AW106" s="13" t="s">
        <v>33</v>
      </c>
      <c r="AX106" s="13" t="s">
        <v>72</v>
      </c>
      <c r="AY106" s="247" t="s">
        <v>127</v>
      </c>
    </row>
    <row r="107" s="13" customFormat="1">
      <c r="A107" s="13"/>
      <c r="B107" s="237"/>
      <c r="C107" s="238"/>
      <c r="D107" s="231" t="s">
        <v>173</v>
      </c>
      <c r="E107" s="239" t="s">
        <v>19</v>
      </c>
      <c r="F107" s="240" t="s">
        <v>760</v>
      </c>
      <c r="G107" s="238"/>
      <c r="H107" s="241">
        <v>50.869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7" t="s">
        <v>173</v>
      </c>
      <c r="AU107" s="247" t="s">
        <v>81</v>
      </c>
      <c r="AV107" s="13" t="s">
        <v>81</v>
      </c>
      <c r="AW107" s="13" t="s">
        <v>33</v>
      </c>
      <c r="AX107" s="13" t="s">
        <v>72</v>
      </c>
      <c r="AY107" s="247" t="s">
        <v>127</v>
      </c>
    </row>
    <row r="108" s="13" customFormat="1">
      <c r="A108" s="13"/>
      <c r="B108" s="237"/>
      <c r="C108" s="238"/>
      <c r="D108" s="231" t="s">
        <v>173</v>
      </c>
      <c r="E108" s="239" t="s">
        <v>19</v>
      </c>
      <c r="F108" s="240" t="s">
        <v>762</v>
      </c>
      <c r="G108" s="238"/>
      <c r="H108" s="241">
        <v>11.468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7" t="s">
        <v>173</v>
      </c>
      <c r="AU108" s="247" t="s">
        <v>81</v>
      </c>
      <c r="AV108" s="13" t="s">
        <v>81</v>
      </c>
      <c r="AW108" s="13" t="s">
        <v>33</v>
      </c>
      <c r="AX108" s="13" t="s">
        <v>72</v>
      </c>
      <c r="AY108" s="247" t="s">
        <v>127</v>
      </c>
    </row>
    <row r="109" s="15" customFormat="1">
      <c r="A109" s="15"/>
      <c r="B109" s="260"/>
      <c r="C109" s="261"/>
      <c r="D109" s="231" t="s">
        <v>173</v>
      </c>
      <c r="E109" s="262" t="s">
        <v>19</v>
      </c>
      <c r="F109" s="263" t="s">
        <v>187</v>
      </c>
      <c r="G109" s="261"/>
      <c r="H109" s="264">
        <v>66.204999999999998</v>
      </c>
      <c r="I109" s="265"/>
      <c r="J109" s="261"/>
      <c r="K109" s="261"/>
      <c r="L109" s="266"/>
      <c r="M109" s="267"/>
      <c r="N109" s="268"/>
      <c r="O109" s="268"/>
      <c r="P109" s="268"/>
      <c r="Q109" s="268"/>
      <c r="R109" s="268"/>
      <c r="S109" s="268"/>
      <c r="T109" s="269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70" t="s">
        <v>173</v>
      </c>
      <c r="AU109" s="270" t="s">
        <v>81</v>
      </c>
      <c r="AV109" s="15" t="s">
        <v>151</v>
      </c>
      <c r="AW109" s="15" t="s">
        <v>33</v>
      </c>
      <c r="AX109" s="15" t="s">
        <v>79</v>
      </c>
      <c r="AY109" s="270" t="s">
        <v>127</v>
      </c>
    </row>
    <row r="110" s="13" customFormat="1">
      <c r="A110" s="13"/>
      <c r="B110" s="237"/>
      <c r="C110" s="238"/>
      <c r="D110" s="231" t="s">
        <v>173</v>
      </c>
      <c r="E110" s="238"/>
      <c r="F110" s="240" t="s">
        <v>1124</v>
      </c>
      <c r="G110" s="238"/>
      <c r="H110" s="241">
        <v>19.861999999999998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7" t="s">
        <v>173</v>
      </c>
      <c r="AU110" s="247" t="s">
        <v>81</v>
      </c>
      <c r="AV110" s="13" t="s">
        <v>81</v>
      </c>
      <c r="AW110" s="13" t="s">
        <v>4</v>
      </c>
      <c r="AX110" s="13" t="s">
        <v>79</v>
      </c>
      <c r="AY110" s="247" t="s">
        <v>127</v>
      </c>
    </row>
    <row r="111" s="2" customFormat="1" ht="24.15" customHeight="1">
      <c r="A111" s="39"/>
      <c r="B111" s="40"/>
      <c r="C111" s="213" t="s">
        <v>199</v>
      </c>
      <c r="D111" s="213" t="s">
        <v>130</v>
      </c>
      <c r="E111" s="214" t="s">
        <v>1125</v>
      </c>
      <c r="F111" s="215" t="s">
        <v>1126</v>
      </c>
      <c r="G111" s="216" t="s">
        <v>255</v>
      </c>
      <c r="H111" s="217">
        <v>0.75600000000000001</v>
      </c>
      <c r="I111" s="218"/>
      <c r="J111" s="219">
        <f>ROUND(I111*H111,2)</f>
        <v>0</v>
      </c>
      <c r="K111" s="215" t="s">
        <v>134</v>
      </c>
      <c r="L111" s="45"/>
      <c r="M111" s="220" t="s">
        <v>19</v>
      </c>
      <c r="N111" s="221" t="s">
        <v>43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151</v>
      </c>
      <c r="AT111" s="224" t="s">
        <v>130</v>
      </c>
      <c r="AU111" s="224" t="s">
        <v>81</v>
      </c>
      <c r="AY111" s="18" t="s">
        <v>127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79</v>
      </c>
      <c r="BK111" s="225">
        <f>ROUND(I111*H111,2)</f>
        <v>0</v>
      </c>
      <c r="BL111" s="18" t="s">
        <v>151</v>
      </c>
      <c r="BM111" s="224" t="s">
        <v>1127</v>
      </c>
    </row>
    <row r="112" s="2" customFormat="1">
      <c r="A112" s="39"/>
      <c r="B112" s="40"/>
      <c r="C112" s="41"/>
      <c r="D112" s="226" t="s">
        <v>137</v>
      </c>
      <c r="E112" s="41"/>
      <c r="F112" s="227" t="s">
        <v>1128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137</v>
      </c>
      <c r="AU112" s="18" t="s">
        <v>81</v>
      </c>
    </row>
    <row r="113" s="13" customFormat="1">
      <c r="A113" s="13"/>
      <c r="B113" s="237"/>
      <c r="C113" s="238"/>
      <c r="D113" s="231" t="s">
        <v>173</v>
      </c>
      <c r="E113" s="239" t="s">
        <v>19</v>
      </c>
      <c r="F113" s="240" t="s">
        <v>763</v>
      </c>
      <c r="G113" s="238"/>
      <c r="H113" s="241">
        <v>2.52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7" t="s">
        <v>173</v>
      </c>
      <c r="AU113" s="247" t="s">
        <v>81</v>
      </c>
      <c r="AV113" s="13" t="s">
        <v>81</v>
      </c>
      <c r="AW113" s="13" t="s">
        <v>33</v>
      </c>
      <c r="AX113" s="13" t="s">
        <v>79</v>
      </c>
      <c r="AY113" s="247" t="s">
        <v>127</v>
      </c>
    </row>
    <row r="114" s="13" customFormat="1">
      <c r="A114" s="13"/>
      <c r="B114" s="237"/>
      <c r="C114" s="238"/>
      <c r="D114" s="231" t="s">
        <v>173</v>
      </c>
      <c r="E114" s="238"/>
      <c r="F114" s="240" t="s">
        <v>1129</v>
      </c>
      <c r="G114" s="238"/>
      <c r="H114" s="241">
        <v>0.75600000000000001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7" t="s">
        <v>173</v>
      </c>
      <c r="AU114" s="247" t="s">
        <v>81</v>
      </c>
      <c r="AV114" s="13" t="s">
        <v>81</v>
      </c>
      <c r="AW114" s="13" t="s">
        <v>4</v>
      </c>
      <c r="AX114" s="13" t="s">
        <v>79</v>
      </c>
      <c r="AY114" s="247" t="s">
        <v>127</v>
      </c>
    </row>
    <row r="115" s="2" customFormat="1" ht="24.15" customHeight="1">
      <c r="A115" s="39"/>
      <c r="B115" s="40"/>
      <c r="C115" s="213" t="s">
        <v>206</v>
      </c>
      <c r="D115" s="213" t="s">
        <v>130</v>
      </c>
      <c r="E115" s="214" t="s">
        <v>1130</v>
      </c>
      <c r="F115" s="215" t="s">
        <v>1131</v>
      </c>
      <c r="G115" s="216" t="s">
        <v>255</v>
      </c>
      <c r="H115" s="217">
        <v>32.098999999999997</v>
      </c>
      <c r="I115" s="218"/>
      <c r="J115" s="219">
        <f>ROUND(I115*H115,2)</f>
        <v>0</v>
      </c>
      <c r="K115" s="215" t="s">
        <v>134</v>
      </c>
      <c r="L115" s="45"/>
      <c r="M115" s="220" t="s">
        <v>19</v>
      </c>
      <c r="N115" s="221" t="s">
        <v>43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151</v>
      </c>
      <c r="AT115" s="224" t="s">
        <v>130</v>
      </c>
      <c r="AU115" s="224" t="s">
        <v>81</v>
      </c>
      <c r="AY115" s="18" t="s">
        <v>127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79</v>
      </c>
      <c r="BK115" s="225">
        <f>ROUND(I115*H115,2)</f>
        <v>0</v>
      </c>
      <c r="BL115" s="18" t="s">
        <v>151</v>
      </c>
      <c r="BM115" s="224" t="s">
        <v>1132</v>
      </c>
    </row>
    <row r="116" s="2" customFormat="1">
      <c r="A116" s="39"/>
      <c r="B116" s="40"/>
      <c r="C116" s="41"/>
      <c r="D116" s="226" t="s">
        <v>137</v>
      </c>
      <c r="E116" s="41"/>
      <c r="F116" s="227" t="s">
        <v>1133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137</v>
      </c>
      <c r="AU116" s="18" t="s">
        <v>81</v>
      </c>
    </row>
    <row r="117" s="13" customFormat="1">
      <c r="A117" s="13"/>
      <c r="B117" s="237"/>
      <c r="C117" s="238"/>
      <c r="D117" s="231" t="s">
        <v>173</v>
      </c>
      <c r="E117" s="239" t="s">
        <v>19</v>
      </c>
      <c r="F117" s="240" t="s">
        <v>761</v>
      </c>
      <c r="G117" s="238"/>
      <c r="H117" s="241">
        <v>106.99800000000001</v>
      </c>
      <c r="I117" s="242"/>
      <c r="J117" s="238"/>
      <c r="K117" s="238"/>
      <c r="L117" s="243"/>
      <c r="M117" s="244"/>
      <c r="N117" s="245"/>
      <c r="O117" s="245"/>
      <c r="P117" s="245"/>
      <c r="Q117" s="245"/>
      <c r="R117" s="245"/>
      <c r="S117" s="245"/>
      <c r="T117" s="24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7" t="s">
        <v>173</v>
      </c>
      <c r="AU117" s="247" t="s">
        <v>81</v>
      </c>
      <c r="AV117" s="13" t="s">
        <v>81</v>
      </c>
      <c r="AW117" s="13" t="s">
        <v>33</v>
      </c>
      <c r="AX117" s="13" t="s">
        <v>79</v>
      </c>
      <c r="AY117" s="247" t="s">
        <v>127</v>
      </c>
    </row>
    <row r="118" s="13" customFormat="1">
      <c r="A118" s="13"/>
      <c r="B118" s="237"/>
      <c r="C118" s="238"/>
      <c r="D118" s="231" t="s">
        <v>173</v>
      </c>
      <c r="E118" s="238"/>
      <c r="F118" s="240" t="s">
        <v>1134</v>
      </c>
      <c r="G118" s="238"/>
      <c r="H118" s="241">
        <v>32.098999999999997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7" t="s">
        <v>173</v>
      </c>
      <c r="AU118" s="247" t="s">
        <v>81</v>
      </c>
      <c r="AV118" s="13" t="s">
        <v>81</v>
      </c>
      <c r="AW118" s="13" t="s">
        <v>4</v>
      </c>
      <c r="AX118" s="13" t="s">
        <v>79</v>
      </c>
      <c r="AY118" s="247" t="s">
        <v>127</v>
      </c>
    </row>
    <row r="119" s="2" customFormat="1" ht="24.15" customHeight="1">
      <c r="A119" s="39"/>
      <c r="B119" s="40"/>
      <c r="C119" s="213" t="s">
        <v>211</v>
      </c>
      <c r="D119" s="213" t="s">
        <v>130</v>
      </c>
      <c r="E119" s="214" t="s">
        <v>1135</v>
      </c>
      <c r="F119" s="215" t="s">
        <v>1101</v>
      </c>
      <c r="G119" s="216" t="s">
        <v>255</v>
      </c>
      <c r="H119" s="217">
        <v>15.637000000000001</v>
      </c>
      <c r="I119" s="218"/>
      <c r="J119" s="219">
        <f>ROUND(I119*H119,2)</f>
        <v>0</v>
      </c>
      <c r="K119" s="215" t="s">
        <v>134</v>
      </c>
      <c r="L119" s="45"/>
      <c r="M119" s="220" t="s">
        <v>19</v>
      </c>
      <c r="N119" s="221" t="s">
        <v>43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151</v>
      </c>
      <c r="AT119" s="224" t="s">
        <v>130</v>
      </c>
      <c r="AU119" s="224" t="s">
        <v>81</v>
      </c>
      <c r="AY119" s="18" t="s">
        <v>127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79</v>
      </c>
      <c r="BK119" s="225">
        <f>ROUND(I119*H119,2)</f>
        <v>0</v>
      </c>
      <c r="BL119" s="18" t="s">
        <v>151</v>
      </c>
      <c r="BM119" s="224" t="s">
        <v>1136</v>
      </c>
    </row>
    <row r="120" s="2" customFormat="1">
      <c r="A120" s="39"/>
      <c r="B120" s="40"/>
      <c r="C120" s="41"/>
      <c r="D120" s="226" t="s">
        <v>137</v>
      </c>
      <c r="E120" s="41"/>
      <c r="F120" s="227" t="s">
        <v>1137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137</v>
      </c>
      <c r="AU120" s="18" t="s">
        <v>81</v>
      </c>
    </row>
    <row r="121" s="13" customFormat="1">
      <c r="A121" s="13"/>
      <c r="B121" s="237"/>
      <c r="C121" s="238"/>
      <c r="D121" s="231" t="s">
        <v>173</v>
      </c>
      <c r="E121" s="239" t="s">
        <v>19</v>
      </c>
      <c r="F121" s="240" t="s">
        <v>745</v>
      </c>
      <c r="G121" s="238"/>
      <c r="H121" s="241">
        <v>52.124000000000002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7" t="s">
        <v>173</v>
      </c>
      <c r="AU121" s="247" t="s">
        <v>81</v>
      </c>
      <c r="AV121" s="13" t="s">
        <v>81</v>
      </c>
      <c r="AW121" s="13" t="s">
        <v>33</v>
      </c>
      <c r="AX121" s="13" t="s">
        <v>79</v>
      </c>
      <c r="AY121" s="247" t="s">
        <v>127</v>
      </c>
    </row>
    <row r="122" s="13" customFormat="1">
      <c r="A122" s="13"/>
      <c r="B122" s="237"/>
      <c r="C122" s="238"/>
      <c r="D122" s="231" t="s">
        <v>173</v>
      </c>
      <c r="E122" s="238"/>
      <c r="F122" s="240" t="s">
        <v>1138</v>
      </c>
      <c r="G122" s="238"/>
      <c r="H122" s="241">
        <v>15.637000000000001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7" t="s">
        <v>173</v>
      </c>
      <c r="AU122" s="247" t="s">
        <v>81</v>
      </c>
      <c r="AV122" s="13" t="s">
        <v>81</v>
      </c>
      <c r="AW122" s="13" t="s">
        <v>4</v>
      </c>
      <c r="AX122" s="13" t="s">
        <v>79</v>
      </c>
      <c r="AY122" s="247" t="s">
        <v>127</v>
      </c>
    </row>
    <row r="123" s="2" customFormat="1" ht="24.15" customHeight="1">
      <c r="A123" s="39"/>
      <c r="B123" s="40"/>
      <c r="C123" s="213" t="s">
        <v>218</v>
      </c>
      <c r="D123" s="213" t="s">
        <v>130</v>
      </c>
      <c r="E123" s="214" t="s">
        <v>1139</v>
      </c>
      <c r="F123" s="215" t="s">
        <v>1140</v>
      </c>
      <c r="G123" s="216" t="s">
        <v>255</v>
      </c>
      <c r="H123" s="217">
        <v>46.344000000000001</v>
      </c>
      <c r="I123" s="218"/>
      <c r="J123" s="219">
        <f>ROUND(I123*H123,2)</f>
        <v>0</v>
      </c>
      <c r="K123" s="215" t="s">
        <v>134</v>
      </c>
      <c r="L123" s="45"/>
      <c r="M123" s="220" t="s">
        <v>19</v>
      </c>
      <c r="N123" s="221" t="s">
        <v>43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151</v>
      </c>
      <c r="AT123" s="224" t="s">
        <v>130</v>
      </c>
      <c r="AU123" s="224" t="s">
        <v>81</v>
      </c>
      <c r="AY123" s="18" t="s">
        <v>127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79</v>
      </c>
      <c r="BK123" s="225">
        <f>ROUND(I123*H123,2)</f>
        <v>0</v>
      </c>
      <c r="BL123" s="18" t="s">
        <v>151</v>
      </c>
      <c r="BM123" s="224" t="s">
        <v>1141</v>
      </c>
    </row>
    <row r="124" s="2" customFormat="1">
      <c r="A124" s="39"/>
      <c r="B124" s="40"/>
      <c r="C124" s="41"/>
      <c r="D124" s="226" t="s">
        <v>137</v>
      </c>
      <c r="E124" s="41"/>
      <c r="F124" s="227" t="s">
        <v>1142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137</v>
      </c>
      <c r="AU124" s="18" t="s">
        <v>81</v>
      </c>
    </row>
    <row r="125" s="13" customFormat="1">
      <c r="A125" s="13"/>
      <c r="B125" s="237"/>
      <c r="C125" s="238"/>
      <c r="D125" s="231" t="s">
        <v>173</v>
      </c>
      <c r="E125" s="238"/>
      <c r="F125" s="240" t="s">
        <v>1143</v>
      </c>
      <c r="G125" s="238"/>
      <c r="H125" s="241">
        <v>46.344000000000001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7" t="s">
        <v>173</v>
      </c>
      <c r="AU125" s="247" t="s">
        <v>81</v>
      </c>
      <c r="AV125" s="13" t="s">
        <v>81</v>
      </c>
      <c r="AW125" s="13" t="s">
        <v>4</v>
      </c>
      <c r="AX125" s="13" t="s">
        <v>79</v>
      </c>
      <c r="AY125" s="247" t="s">
        <v>127</v>
      </c>
    </row>
    <row r="126" s="2" customFormat="1" ht="24.15" customHeight="1">
      <c r="A126" s="39"/>
      <c r="B126" s="40"/>
      <c r="C126" s="213" t="s">
        <v>223</v>
      </c>
      <c r="D126" s="213" t="s">
        <v>130</v>
      </c>
      <c r="E126" s="214" t="s">
        <v>1144</v>
      </c>
      <c r="F126" s="215" t="s">
        <v>1145</v>
      </c>
      <c r="G126" s="216" t="s">
        <v>255</v>
      </c>
      <c r="H126" s="217">
        <v>1.764</v>
      </c>
      <c r="I126" s="218"/>
      <c r="J126" s="219">
        <f>ROUND(I126*H126,2)</f>
        <v>0</v>
      </c>
      <c r="K126" s="215" t="s">
        <v>134</v>
      </c>
      <c r="L126" s="45"/>
      <c r="M126" s="220" t="s">
        <v>19</v>
      </c>
      <c r="N126" s="221" t="s">
        <v>43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151</v>
      </c>
      <c r="AT126" s="224" t="s">
        <v>130</v>
      </c>
      <c r="AU126" s="224" t="s">
        <v>81</v>
      </c>
      <c r="AY126" s="18" t="s">
        <v>127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79</v>
      </c>
      <c r="BK126" s="225">
        <f>ROUND(I126*H126,2)</f>
        <v>0</v>
      </c>
      <c r="BL126" s="18" t="s">
        <v>151</v>
      </c>
      <c r="BM126" s="224" t="s">
        <v>1146</v>
      </c>
    </row>
    <row r="127" s="2" customFormat="1">
      <c r="A127" s="39"/>
      <c r="B127" s="40"/>
      <c r="C127" s="41"/>
      <c r="D127" s="226" t="s">
        <v>137</v>
      </c>
      <c r="E127" s="41"/>
      <c r="F127" s="227" t="s">
        <v>1147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137</v>
      </c>
      <c r="AU127" s="18" t="s">
        <v>81</v>
      </c>
    </row>
    <row r="128" s="13" customFormat="1">
      <c r="A128" s="13"/>
      <c r="B128" s="237"/>
      <c r="C128" s="238"/>
      <c r="D128" s="231" t="s">
        <v>173</v>
      </c>
      <c r="E128" s="238"/>
      <c r="F128" s="240" t="s">
        <v>1148</v>
      </c>
      <c r="G128" s="238"/>
      <c r="H128" s="241">
        <v>1.764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7" t="s">
        <v>173</v>
      </c>
      <c r="AU128" s="247" t="s">
        <v>81</v>
      </c>
      <c r="AV128" s="13" t="s">
        <v>81</v>
      </c>
      <c r="AW128" s="13" t="s">
        <v>4</v>
      </c>
      <c r="AX128" s="13" t="s">
        <v>79</v>
      </c>
      <c r="AY128" s="247" t="s">
        <v>127</v>
      </c>
    </row>
    <row r="129" s="2" customFormat="1" ht="24.15" customHeight="1">
      <c r="A129" s="39"/>
      <c r="B129" s="40"/>
      <c r="C129" s="213" t="s">
        <v>229</v>
      </c>
      <c r="D129" s="213" t="s">
        <v>130</v>
      </c>
      <c r="E129" s="214" t="s">
        <v>1149</v>
      </c>
      <c r="F129" s="215" t="s">
        <v>1112</v>
      </c>
      <c r="G129" s="216" t="s">
        <v>255</v>
      </c>
      <c r="H129" s="217">
        <v>74.899000000000001</v>
      </c>
      <c r="I129" s="218"/>
      <c r="J129" s="219">
        <f>ROUND(I129*H129,2)</f>
        <v>0</v>
      </c>
      <c r="K129" s="215" t="s">
        <v>134</v>
      </c>
      <c r="L129" s="45"/>
      <c r="M129" s="220" t="s">
        <v>19</v>
      </c>
      <c r="N129" s="221" t="s">
        <v>43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151</v>
      </c>
      <c r="AT129" s="224" t="s">
        <v>130</v>
      </c>
      <c r="AU129" s="224" t="s">
        <v>81</v>
      </c>
      <c r="AY129" s="18" t="s">
        <v>127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79</v>
      </c>
      <c r="BK129" s="225">
        <f>ROUND(I129*H129,2)</f>
        <v>0</v>
      </c>
      <c r="BL129" s="18" t="s">
        <v>151</v>
      </c>
      <c r="BM129" s="224" t="s">
        <v>1150</v>
      </c>
    </row>
    <row r="130" s="2" customFormat="1">
      <c r="A130" s="39"/>
      <c r="B130" s="40"/>
      <c r="C130" s="41"/>
      <c r="D130" s="226" t="s">
        <v>137</v>
      </c>
      <c r="E130" s="41"/>
      <c r="F130" s="227" t="s">
        <v>1151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137</v>
      </c>
      <c r="AU130" s="18" t="s">
        <v>81</v>
      </c>
    </row>
    <row r="131" s="13" customFormat="1">
      <c r="A131" s="13"/>
      <c r="B131" s="237"/>
      <c r="C131" s="238"/>
      <c r="D131" s="231" t="s">
        <v>173</v>
      </c>
      <c r="E131" s="238"/>
      <c r="F131" s="240" t="s">
        <v>1152</v>
      </c>
      <c r="G131" s="238"/>
      <c r="H131" s="241">
        <v>74.899000000000001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7" t="s">
        <v>173</v>
      </c>
      <c r="AU131" s="247" t="s">
        <v>81</v>
      </c>
      <c r="AV131" s="13" t="s">
        <v>81</v>
      </c>
      <c r="AW131" s="13" t="s">
        <v>4</v>
      </c>
      <c r="AX131" s="13" t="s">
        <v>79</v>
      </c>
      <c r="AY131" s="247" t="s">
        <v>127</v>
      </c>
    </row>
    <row r="132" s="2" customFormat="1" ht="24.15" customHeight="1">
      <c r="A132" s="39"/>
      <c r="B132" s="40"/>
      <c r="C132" s="213" t="s">
        <v>235</v>
      </c>
      <c r="D132" s="213" t="s">
        <v>130</v>
      </c>
      <c r="E132" s="214" t="s">
        <v>1153</v>
      </c>
      <c r="F132" s="215" t="s">
        <v>1154</v>
      </c>
      <c r="G132" s="216" t="s">
        <v>255</v>
      </c>
      <c r="H132" s="217">
        <v>36.487000000000002</v>
      </c>
      <c r="I132" s="218"/>
      <c r="J132" s="219">
        <f>ROUND(I132*H132,2)</f>
        <v>0</v>
      </c>
      <c r="K132" s="215" t="s">
        <v>134</v>
      </c>
      <c r="L132" s="45"/>
      <c r="M132" s="220" t="s">
        <v>19</v>
      </c>
      <c r="N132" s="221" t="s">
        <v>43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151</v>
      </c>
      <c r="AT132" s="224" t="s">
        <v>130</v>
      </c>
      <c r="AU132" s="224" t="s">
        <v>81</v>
      </c>
      <c r="AY132" s="18" t="s">
        <v>127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79</v>
      </c>
      <c r="BK132" s="225">
        <f>ROUND(I132*H132,2)</f>
        <v>0</v>
      </c>
      <c r="BL132" s="18" t="s">
        <v>151</v>
      </c>
      <c r="BM132" s="224" t="s">
        <v>1155</v>
      </c>
    </row>
    <row r="133" s="2" customFormat="1">
      <c r="A133" s="39"/>
      <c r="B133" s="40"/>
      <c r="C133" s="41"/>
      <c r="D133" s="226" t="s">
        <v>137</v>
      </c>
      <c r="E133" s="41"/>
      <c r="F133" s="227" t="s">
        <v>1156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137</v>
      </c>
      <c r="AU133" s="18" t="s">
        <v>81</v>
      </c>
    </row>
    <row r="134" s="13" customFormat="1">
      <c r="A134" s="13"/>
      <c r="B134" s="237"/>
      <c r="C134" s="238"/>
      <c r="D134" s="231" t="s">
        <v>173</v>
      </c>
      <c r="E134" s="238"/>
      <c r="F134" s="240" t="s">
        <v>1157</v>
      </c>
      <c r="G134" s="238"/>
      <c r="H134" s="241">
        <v>36.487000000000002</v>
      </c>
      <c r="I134" s="242"/>
      <c r="J134" s="238"/>
      <c r="K134" s="238"/>
      <c r="L134" s="243"/>
      <c r="M134" s="293"/>
      <c r="N134" s="294"/>
      <c r="O134" s="294"/>
      <c r="P134" s="294"/>
      <c r="Q134" s="294"/>
      <c r="R134" s="294"/>
      <c r="S134" s="294"/>
      <c r="T134" s="29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173</v>
      </c>
      <c r="AU134" s="247" t="s">
        <v>81</v>
      </c>
      <c r="AV134" s="13" t="s">
        <v>81</v>
      </c>
      <c r="AW134" s="13" t="s">
        <v>4</v>
      </c>
      <c r="AX134" s="13" t="s">
        <v>79</v>
      </c>
      <c r="AY134" s="247" t="s">
        <v>127</v>
      </c>
    </row>
    <row r="135" s="2" customFormat="1" ht="6.96" customHeight="1">
      <c r="A135" s="39"/>
      <c r="B135" s="60"/>
      <c r="C135" s="61"/>
      <c r="D135" s="61"/>
      <c r="E135" s="61"/>
      <c r="F135" s="61"/>
      <c r="G135" s="61"/>
      <c r="H135" s="61"/>
      <c r="I135" s="61"/>
      <c r="J135" s="61"/>
      <c r="K135" s="61"/>
      <c r="L135" s="45"/>
      <c r="M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</sheetData>
  <sheetProtection sheet="1" autoFilter="0" formatColumns="0" formatRows="0" objects="1" scenarios="1" spinCount="100000" saltValue="oWKulPMCm2MaF92Nc5/zNd8/Yl2wcnh8NyFkUGa+r0lBGixrGtpLhS0CQ1fLvOal78tsRksrVHT9Ch+GYndzPQ==" hashValue="b0ZVAnf/9w/AGMBsZY4+XP1ZR+qJlcFRGD8n1zgeIu/CNW/QaYGdfEbWLXFeWGuNMqAHT8R6ZKoaUgjhLgQqPg==" algorithmName="SHA-512" password="CC35"/>
  <autoFilter ref="C87:K13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2" r:id="rId1" display="https://podminky.urs.cz/item/CS_URS_2022_01/171201221"/>
    <hyperlink ref="F99" r:id="rId2" display="https://podminky.urs.cz/item/CS_URS_2022_01/171201231"/>
    <hyperlink ref="F105" r:id="rId3" display="https://podminky.urs.cz/item/CS_URS_2022_01/997221615"/>
    <hyperlink ref="F112" r:id="rId4" display="https://podminky.urs.cz/item/CS_URS_2022_01/997221625"/>
    <hyperlink ref="F116" r:id="rId5" display="https://podminky.urs.cz/item/CS_URS_2022_01/997221645"/>
    <hyperlink ref="F120" r:id="rId6" display="https://podminky.urs.cz/item/CS_URS_2022_01/997221655"/>
    <hyperlink ref="F124" r:id="rId7" display="https://podminky.urs.cz/item/CS_URS_2022_01/997221861"/>
    <hyperlink ref="F127" r:id="rId8" display="https://podminky.urs.cz/item/CS_URS_2022_01/997221862"/>
    <hyperlink ref="F130" r:id="rId9" display="https://podminky.urs.cz/item/CS_URS_2022_01/997221873"/>
    <hyperlink ref="F133" r:id="rId10" display="https://podminky.urs.cz/item/CS_URS_2022_01/99722187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296" customWidth="1"/>
    <col min="2" max="2" width="1.667969" style="296" customWidth="1"/>
    <col min="3" max="4" width="5" style="296" customWidth="1"/>
    <col min="5" max="5" width="11.66016" style="296" customWidth="1"/>
    <col min="6" max="6" width="9.160156" style="296" customWidth="1"/>
    <col min="7" max="7" width="5" style="296" customWidth="1"/>
    <col min="8" max="8" width="77.83203" style="296" customWidth="1"/>
    <col min="9" max="10" width="20" style="296" customWidth="1"/>
    <col min="11" max="11" width="1.667969" style="296" customWidth="1"/>
  </cols>
  <sheetData>
    <row r="1" s="1" customFormat="1" ht="37.5" customHeight="1"/>
    <row r="2" s="1" customFormat="1" ht="7.5" customHeight="1">
      <c r="B2" s="297"/>
      <c r="C2" s="298"/>
      <c r="D2" s="298"/>
      <c r="E2" s="298"/>
      <c r="F2" s="298"/>
      <c r="G2" s="298"/>
      <c r="H2" s="298"/>
      <c r="I2" s="298"/>
      <c r="J2" s="298"/>
      <c r="K2" s="299"/>
    </row>
    <row r="3" s="16" customFormat="1" ht="45" customHeight="1">
      <c r="B3" s="300"/>
      <c r="C3" s="301" t="s">
        <v>1158</v>
      </c>
      <c r="D3" s="301"/>
      <c r="E3" s="301"/>
      <c r="F3" s="301"/>
      <c r="G3" s="301"/>
      <c r="H3" s="301"/>
      <c r="I3" s="301"/>
      <c r="J3" s="301"/>
      <c r="K3" s="302"/>
    </row>
    <row r="4" s="1" customFormat="1" ht="25.5" customHeight="1">
      <c r="B4" s="303"/>
      <c r="C4" s="304" t="s">
        <v>1159</v>
      </c>
      <c r="D4" s="304"/>
      <c r="E4" s="304"/>
      <c r="F4" s="304"/>
      <c r="G4" s="304"/>
      <c r="H4" s="304"/>
      <c r="I4" s="304"/>
      <c r="J4" s="304"/>
      <c r="K4" s="305"/>
    </row>
    <row r="5" s="1" customFormat="1" ht="5.25" customHeight="1">
      <c r="B5" s="303"/>
      <c r="C5" s="306"/>
      <c r="D5" s="306"/>
      <c r="E5" s="306"/>
      <c r="F5" s="306"/>
      <c r="G5" s="306"/>
      <c r="H5" s="306"/>
      <c r="I5" s="306"/>
      <c r="J5" s="306"/>
      <c r="K5" s="305"/>
    </row>
    <row r="6" s="1" customFormat="1" ht="15" customHeight="1">
      <c r="B6" s="303"/>
      <c r="C6" s="307" t="s">
        <v>1160</v>
      </c>
      <c r="D6" s="307"/>
      <c r="E6" s="307"/>
      <c r="F6" s="307"/>
      <c r="G6" s="307"/>
      <c r="H6" s="307"/>
      <c r="I6" s="307"/>
      <c r="J6" s="307"/>
      <c r="K6" s="305"/>
    </row>
    <row r="7" s="1" customFormat="1" ht="15" customHeight="1">
      <c r="B7" s="308"/>
      <c r="C7" s="307" t="s">
        <v>1161</v>
      </c>
      <c r="D7" s="307"/>
      <c r="E7" s="307"/>
      <c r="F7" s="307"/>
      <c r="G7" s="307"/>
      <c r="H7" s="307"/>
      <c r="I7" s="307"/>
      <c r="J7" s="307"/>
      <c r="K7" s="305"/>
    </row>
    <row r="8" s="1" customFormat="1" ht="12.75" customHeight="1">
      <c r="B8" s="308"/>
      <c r="C8" s="307"/>
      <c r="D8" s="307"/>
      <c r="E8" s="307"/>
      <c r="F8" s="307"/>
      <c r="G8" s="307"/>
      <c r="H8" s="307"/>
      <c r="I8" s="307"/>
      <c r="J8" s="307"/>
      <c r="K8" s="305"/>
    </row>
    <row r="9" s="1" customFormat="1" ht="15" customHeight="1">
      <c r="B9" s="308"/>
      <c r="C9" s="307" t="s">
        <v>1162</v>
      </c>
      <c r="D9" s="307"/>
      <c r="E9" s="307"/>
      <c r="F9" s="307"/>
      <c r="G9" s="307"/>
      <c r="H9" s="307"/>
      <c r="I9" s="307"/>
      <c r="J9" s="307"/>
      <c r="K9" s="305"/>
    </row>
    <row r="10" s="1" customFormat="1" ht="15" customHeight="1">
      <c r="B10" s="308"/>
      <c r="C10" s="307"/>
      <c r="D10" s="307" t="s">
        <v>1163</v>
      </c>
      <c r="E10" s="307"/>
      <c r="F10" s="307"/>
      <c r="G10" s="307"/>
      <c r="H10" s="307"/>
      <c r="I10" s="307"/>
      <c r="J10" s="307"/>
      <c r="K10" s="305"/>
    </row>
    <row r="11" s="1" customFormat="1" ht="15" customHeight="1">
      <c r="B11" s="308"/>
      <c r="C11" s="309"/>
      <c r="D11" s="307" t="s">
        <v>1164</v>
      </c>
      <c r="E11" s="307"/>
      <c r="F11" s="307"/>
      <c r="G11" s="307"/>
      <c r="H11" s="307"/>
      <c r="I11" s="307"/>
      <c r="J11" s="307"/>
      <c r="K11" s="305"/>
    </row>
    <row r="12" s="1" customFormat="1" ht="15" customHeight="1">
      <c r="B12" s="308"/>
      <c r="C12" s="309"/>
      <c r="D12" s="307"/>
      <c r="E12" s="307"/>
      <c r="F12" s="307"/>
      <c r="G12" s="307"/>
      <c r="H12" s="307"/>
      <c r="I12" s="307"/>
      <c r="J12" s="307"/>
      <c r="K12" s="305"/>
    </row>
    <row r="13" s="1" customFormat="1" ht="15" customHeight="1">
      <c r="B13" s="308"/>
      <c r="C13" s="309"/>
      <c r="D13" s="310" t="s">
        <v>1165</v>
      </c>
      <c r="E13" s="307"/>
      <c r="F13" s="307"/>
      <c r="G13" s="307"/>
      <c r="H13" s="307"/>
      <c r="I13" s="307"/>
      <c r="J13" s="307"/>
      <c r="K13" s="305"/>
    </row>
    <row r="14" s="1" customFormat="1" ht="12.75" customHeight="1">
      <c r="B14" s="308"/>
      <c r="C14" s="309"/>
      <c r="D14" s="309"/>
      <c r="E14" s="309"/>
      <c r="F14" s="309"/>
      <c r="G14" s="309"/>
      <c r="H14" s="309"/>
      <c r="I14" s="309"/>
      <c r="J14" s="309"/>
      <c r="K14" s="305"/>
    </row>
    <row r="15" s="1" customFormat="1" ht="15" customHeight="1">
      <c r="B15" s="308"/>
      <c r="C15" s="309"/>
      <c r="D15" s="307" t="s">
        <v>1166</v>
      </c>
      <c r="E15" s="307"/>
      <c r="F15" s="307"/>
      <c r="G15" s="307"/>
      <c r="H15" s="307"/>
      <c r="I15" s="307"/>
      <c r="J15" s="307"/>
      <c r="K15" s="305"/>
    </row>
    <row r="16" s="1" customFormat="1" ht="15" customHeight="1">
      <c r="B16" s="308"/>
      <c r="C16" s="309"/>
      <c r="D16" s="307" t="s">
        <v>1167</v>
      </c>
      <c r="E16" s="307"/>
      <c r="F16" s="307"/>
      <c r="G16" s="307"/>
      <c r="H16" s="307"/>
      <c r="I16" s="307"/>
      <c r="J16" s="307"/>
      <c r="K16" s="305"/>
    </row>
    <row r="17" s="1" customFormat="1" ht="15" customHeight="1">
      <c r="B17" s="308"/>
      <c r="C17" s="309"/>
      <c r="D17" s="307" t="s">
        <v>1168</v>
      </c>
      <c r="E17" s="307"/>
      <c r="F17" s="307"/>
      <c r="G17" s="307"/>
      <c r="H17" s="307"/>
      <c r="I17" s="307"/>
      <c r="J17" s="307"/>
      <c r="K17" s="305"/>
    </row>
    <row r="18" s="1" customFormat="1" ht="15" customHeight="1">
      <c r="B18" s="308"/>
      <c r="C18" s="309"/>
      <c r="D18" s="309"/>
      <c r="E18" s="311" t="s">
        <v>78</v>
      </c>
      <c r="F18" s="307" t="s">
        <v>1169</v>
      </c>
      <c r="G18" s="307"/>
      <c r="H18" s="307"/>
      <c r="I18" s="307"/>
      <c r="J18" s="307"/>
      <c r="K18" s="305"/>
    </row>
    <row r="19" s="1" customFormat="1" ht="15" customHeight="1">
      <c r="B19" s="308"/>
      <c r="C19" s="309"/>
      <c r="D19" s="309"/>
      <c r="E19" s="311" t="s">
        <v>1170</v>
      </c>
      <c r="F19" s="307" t="s">
        <v>1171</v>
      </c>
      <c r="G19" s="307"/>
      <c r="H19" s="307"/>
      <c r="I19" s="307"/>
      <c r="J19" s="307"/>
      <c r="K19" s="305"/>
    </row>
    <row r="20" s="1" customFormat="1" ht="15" customHeight="1">
      <c r="B20" s="308"/>
      <c r="C20" s="309"/>
      <c r="D20" s="309"/>
      <c r="E20" s="311" t="s">
        <v>1172</v>
      </c>
      <c r="F20" s="307" t="s">
        <v>1173</v>
      </c>
      <c r="G20" s="307"/>
      <c r="H20" s="307"/>
      <c r="I20" s="307"/>
      <c r="J20" s="307"/>
      <c r="K20" s="305"/>
    </row>
    <row r="21" s="1" customFormat="1" ht="15" customHeight="1">
      <c r="B21" s="308"/>
      <c r="C21" s="309"/>
      <c r="D21" s="309"/>
      <c r="E21" s="311" t="s">
        <v>1174</v>
      </c>
      <c r="F21" s="307" t="s">
        <v>84</v>
      </c>
      <c r="G21" s="307"/>
      <c r="H21" s="307"/>
      <c r="I21" s="307"/>
      <c r="J21" s="307"/>
      <c r="K21" s="305"/>
    </row>
    <row r="22" s="1" customFormat="1" ht="15" customHeight="1">
      <c r="B22" s="308"/>
      <c r="C22" s="309"/>
      <c r="D22" s="309"/>
      <c r="E22" s="311" t="s">
        <v>1175</v>
      </c>
      <c r="F22" s="307" t="s">
        <v>1176</v>
      </c>
      <c r="G22" s="307"/>
      <c r="H22" s="307"/>
      <c r="I22" s="307"/>
      <c r="J22" s="307"/>
      <c r="K22" s="305"/>
    </row>
    <row r="23" s="1" customFormat="1" ht="15" customHeight="1">
      <c r="B23" s="308"/>
      <c r="C23" s="309"/>
      <c r="D23" s="309"/>
      <c r="E23" s="311" t="s">
        <v>85</v>
      </c>
      <c r="F23" s="307" t="s">
        <v>1177</v>
      </c>
      <c r="G23" s="307"/>
      <c r="H23" s="307"/>
      <c r="I23" s="307"/>
      <c r="J23" s="307"/>
      <c r="K23" s="305"/>
    </row>
    <row r="24" s="1" customFormat="1" ht="12.75" customHeight="1">
      <c r="B24" s="308"/>
      <c r="C24" s="309"/>
      <c r="D24" s="309"/>
      <c r="E24" s="309"/>
      <c r="F24" s="309"/>
      <c r="G24" s="309"/>
      <c r="H24" s="309"/>
      <c r="I24" s="309"/>
      <c r="J24" s="309"/>
      <c r="K24" s="305"/>
    </row>
    <row r="25" s="1" customFormat="1" ht="15" customHeight="1">
      <c r="B25" s="308"/>
      <c r="C25" s="307" t="s">
        <v>1178</v>
      </c>
      <c r="D25" s="307"/>
      <c r="E25" s="307"/>
      <c r="F25" s="307"/>
      <c r="G25" s="307"/>
      <c r="H25" s="307"/>
      <c r="I25" s="307"/>
      <c r="J25" s="307"/>
      <c r="K25" s="305"/>
    </row>
    <row r="26" s="1" customFormat="1" ht="15" customHeight="1">
      <c r="B26" s="308"/>
      <c r="C26" s="307" t="s">
        <v>1179</v>
      </c>
      <c r="D26" s="307"/>
      <c r="E26" s="307"/>
      <c r="F26" s="307"/>
      <c r="G26" s="307"/>
      <c r="H26" s="307"/>
      <c r="I26" s="307"/>
      <c r="J26" s="307"/>
      <c r="K26" s="305"/>
    </row>
    <row r="27" s="1" customFormat="1" ht="15" customHeight="1">
      <c r="B27" s="308"/>
      <c r="C27" s="307"/>
      <c r="D27" s="307" t="s">
        <v>1180</v>
      </c>
      <c r="E27" s="307"/>
      <c r="F27" s="307"/>
      <c r="G27" s="307"/>
      <c r="H27" s="307"/>
      <c r="I27" s="307"/>
      <c r="J27" s="307"/>
      <c r="K27" s="305"/>
    </row>
    <row r="28" s="1" customFormat="1" ht="15" customHeight="1">
      <c r="B28" s="308"/>
      <c r="C28" s="309"/>
      <c r="D28" s="307" t="s">
        <v>1181</v>
      </c>
      <c r="E28" s="307"/>
      <c r="F28" s="307"/>
      <c r="G28" s="307"/>
      <c r="H28" s="307"/>
      <c r="I28" s="307"/>
      <c r="J28" s="307"/>
      <c r="K28" s="305"/>
    </row>
    <row r="29" s="1" customFormat="1" ht="12.75" customHeight="1">
      <c r="B29" s="308"/>
      <c r="C29" s="309"/>
      <c r="D29" s="309"/>
      <c r="E29" s="309"/>
      <c r="F29" s="309"/>
      <c r="G29" s="309"/>
      <c r="H29" s="309"/>
      <c r="I29" s="309"/>
      <c r="J29" s="309"/>
      <c r="K29" s="305"/>
    </row>
    <row r="30" s="1" customFormat="1" ht="15" customHeight="1">
      <c r="B30" s="308"/>
      <c r="C30" s="309"/>
      <c r="D30" s="307" t="s">
        <v>1182</v>
      </c>
      <c r="E30" s="307"/>
      <c r="F30" s="307"/>
      <c r="G30" s="307"/>
      <c r="H30" s="307"/>
      <c r="I30" s="307"/>
      <c r="J30" s="307"/>
      <c r="K30" s="305"/>
    </row>
    <row r="31" s="1" customFormat="1" ht="15" customHeight="1">
      <c r="B31" s="308"/>
      <c r="C31" s="309"/>
      <c r="D31" s="307" t="s">
        <v>1183</v>
      </c>
      <c r="E31" s="307"/>
      <c r="F31" s="307"/>
      <c r="G31" s="307"/>
      <c r="H31" s="307"/>
      <c r="I31" s="307"/>
      <c r="J31" s="307"/>
      <c r="K31" s="305"/>
    </row>
    <row r="32" s="1" customFormat="1" ht="12.75" customHeight="1">
      <c r="B32" s="308"/>
      <c r="C32" s="309"/>
      <c r="D32" s="309"/>
      <c r="E32" s="309"/>
      <c r="F32" s="309"/>
      <c r="G32" s="309"/>
      <c r="H32" s="309"/>
      <c r="I32" s="309"/>
      <c r="J32" s="309"/>
      <c r="K32" s="305"/>
    </row>
    <row r="33" s="1" customFormat="1" ht="15" customHeight="1">
      <c r="B33" s="308"/>
      <c r="C33" s="309"/>
      <c r="D33" s="307" t="s">
        <v>1184</v>
      </c>
      <c r="E33" s="307"/>
      <c r="F33" s="307"/>
      <c r="G33" s="307"/>
      <c r="H33" s="307"/>
      <c r="I33" s="307"/>
      <c r="J33" s="307"/>
      <c r="K33" s="305"/>
    </row>
    <row r="34" s="1" customFormat="1" ht="15" customHeight="1">
      <c r="B34" s="308"/>
      <c r="C34" s="309"/>
      <c r="D34" s="307" t="s">
        <v>1185</v>
      </c>
      <c r="E34" s="307"/>
      <c r="F34" s="307"/>
      <c r="G34" s="307"/>
      <c r="H34" s="307"/>
      <c r="I34" s="307"/>
      <c r="J34" s="307"/>
      <c r="K34" s="305"/>
    </row>
    <row r="35" s="1" customFormat="1" ht="15" customHeight="1">
      <c r="B35" s="308"/>
      <c r="C35" s="309"/>
      <c r="D35" s="307" t="s">
        <v>1186</v>
      </c>
      <c r="E35" s="307"/>
      <c r="F35" s="307"/>
      <c r="G35" s="307"/>
      <c r="H35" s="307"/>
      <c r="I35" s="307"/>
      <c r="J35" s="307"/>
      <c r="K35" s="305"/>
    </row>
    <row r="36" s="1" customFormat="1" ht="15" customHeight="1">
      <c r="B36" s="308"/>
      <c r="C36" s="309"/>
      <c r="D36" s="307"/>
      <c r="E36" s="310" t="s">
        <v>112</v>
      </c>
      <c r="F36" s="307"/>
      <c r="G36" s="307" t="s">
        <v>1187</v>
      </c>
      <c r="H36" s="307"/>
      <c r="I36" s="307"/>
      <c r="J36" s="307"/>
      <c r="K36" s="305"/>
    </row>
    <row r="37" s="1" customFormat="1" ht="30.75" customHeight="1">
      <c r="B37" s="308"/>
      <c r="C37" s="309"/>
      <c r="D37" s="307"/>
      <c r="E37" s="310" t="s">
        <v>1188</v>
      </c>
      <c r="F37" s="307"/>
      <c r="G37" s="307" t="s">
        <v>1189</v>
      </c>
      <c r="H37" s="307"/>
      <c r="I37" s="307"/>
      <c r="J37" s="307"/>
      <c r="K37" s="305"/>
    </row>
    <row r="38" s="1" customFormat="1" ht="15" customHeight="1">
      <c r="B38" s="308"/>
      <c r="C38" s="309"/>
      <c r="D38" s="307"/>
      <c r="E38" s="310" t="s">
        <v>53</v>
      </c>
      <c r="F38" s="307"/>
      <c r="G38" s="307" t="s">
        <v>1190</v>
      </c>
      <c r="H38" s="307"/>
      <c r="I38" s="307"/>
      <c r="J38" s="307"/>
      <c r="K38" s="305"/>
    </row>
    <row r="39" s="1" customFormat="1" ht="15" customHeight="1">
      <c r="B39" s="308"/>
      <c r="C39" s="309"/>
      <c r="D39" s="307"/>
      <c r="E39" s="310" t="s">
        <v>54</v>
      </c>
      <c r="F39" s="307"/>
      <c r="G39" s="307" t="s">
        <v>1191</v>
      </c>
      <c r="H39" s="307"/>
      <c r="I39" s="307"/>
      <c r="J39" s="307"/>
      <c r="K39" s="305"/>
    </row>
    <row r="40" s="1" customFormat="1" ht="15" customHeight="1">
      <c r="B40" s="308"/>
      <c r="C40" s="309"/>
      <c r="D40" s="307"/>
      <c r="E40" s="310" t="s">
        <v>113</v>
      </c>
      <c r="F40" s="307"/>
      <c r="G40" s="307" t="s">
        <v>1192</v>
      </c>
      <c r="H40" s="307"/>
      <c r="I40" s="307"/>
      <c r="J40" s="307"/>
      <c r="K40" s="305"/>
    </row>
    <row r="41" s="1" customFormat="1" ht="15" customHeight="1">
      <c r="B41" s="308"/>
      <c r="C41" s="309"/>
      <c r="D41" s="307"/>
      <c r="E41" s="310" t="s">
        <v>114</v>
      </c>
      <c r="F41" s="307"/>
      <c r="G41" s="307" t="s">
        <v>1193</v>
      </c>
      <c r="H41" s="307"/>
      <c r="I41" s="307"/>
      <c r="J41" s="307"/>
      <c r="K41" s="305"/>
    </row>
    <row r="42" s="1" customFormat="1" ht="15" customHeight="1">
      <c r="B42" s="308"/>
      <c r="C42" s="309"/>
      <c r="D42" s="307"/>
      <c r="E42" s="310" t="s">
        <v>1194</v>
      </c>
      <c r="F42" s="307"/>
      <c r="G42" s="307" t="s">
        <v>1195</v>
      </c>
      <c r="H42" s="307"/>
      <c r="I42" s="307"/>
      <c r="J42" s="307"/>
      <c r="K42" s="305"/>
    </row>
    <row r="43" s="1" customFormat="1" ht="15" customHeight="1">
      <c r="B43" s="308"/>
      <c r="C43" s="309"/>
      <c r="D43" s="307"/>
      <c r="E43" s="310"/>
      <c r="F43" s="307"/>
      <c r="G43" s="307" t="s">
        <v>1196</v>
      </c>
      <c r="H43" s="307"/>
      <c r="I43" s="307"/>
      <c r="J43" s="307"/>
      <c r="K43" s="305"/>
    </row>
    <row r="44" s="1" customFormat="1" ht="15" customHeight="1">
      <c r="B44" s="308"/>
      <c r="C44" s="309"/>
      <c r="D44" s="307"/>
      <c r="E44" s="310" t="s">
        <v>1197</v>
      </c>
      <c r="F44" s="307"/>
      <c r="G44" s="307" t="s">
        <v>1198</v>
      </c>
      <c r="H44" s="307"/>
      <c r="I44" s="307"/>
      <c r="J44" s="307"/>
      <c r="K44" s="305"/>
    </row>
    <row r="45" s="1" customFormat="1" ht="15" customHeight="1">
      <c r="B45" s="308"/>
      <c r="C45" s="309"/>
      <c r="D45" s="307"/>
      <c r="E45" s="310" t="s">
        <v>116</v>
      </c>
      <c r="F45" s="307"/>
      <c r="G45" s="307" t="s">
        <v>1199</v>
      </c>
      <c r="H45" s="307"/>
      <c r="I45" s="307"/>
      <c r="J45" s="307"/>
      <c r="K45" s="305"/>
    </row>
    <row r="46" s="1" customFormat="1" ht="12.75" customHeight="1">
      <c r="B46" s="308"/>
      <c r="C46" s="309"/>
      <c r="D46" s="307"/>
      <c r="E46" s="307"/>
      <c r="F46" s="307"/>
      <c r="G46" s="307"/>
      <c r="H46" s="307"/>
      <c r="I46" s="307"/>
      <c r="J46" s="307"/>
      <c r="K46" s="305"/>
    </row>
    <row r="47" s="1" customFormat="1" ht="15" customHeight="1">
      <c r="B47" s="308"/>
      <c r="C47" s="309"/>
      <c r="D47" s="307" t="s">
        <v>1200</v>
      </c>
      <c r="E47" s="307"/>
      <c r="F47" s="307"/>
      <c r="G47" s="307"/>
      <c r="H47" s="307"/>
      <c r="I47" s="307"/>
      <c r="J47" s="307"/>
      <c r="K47" s="305"/>
    </row>
    <row r="48" s="1" customFormat="1" ht="15" customHeight="1">
      <c r="B48" s="308"/>
      <c r="C48" s="309"/>
      <c r="D48" s="309"/>
      <c r="E48" s="307" t="s">
        <v>1201</v>
      </c>
      <c r="F48" s="307"/>
      <c r="G48" s="307"/>
      <c r="H48" s="307"/>
      <c r="I48" s="307"/>
      <c r="J48" s="307"/>
      <c r="K48" s="305"/>
    </row>
    <row r="49" s="1" customFormat="1" ht="15" customHeight="1">
      <c r="B49" s="308"/>
      <c r="C49" s="309"/>
      <c r="D49" s="309"/>
      <c r="E49" s="307" t="s">
        <v>1202</v>
      </c>
      <c r="F49" s="307"/>
      <c r="G49" s="307"/>
      <c r="H49" s="307"/>
      <c r="I49" s="307"/>
      <c r="J49" s="307"/>
      <c r="K49" s="305"/>
    </row>
    <row r="50" s="1" customFormat="1" ht="15" customHeight="1">
      <c r="B50" s="308"/>
      <c r="C50" s="309"/>
      <c r="D50" s="309"/>
      <c r="E50" s="307" t="s">
        <v>1203</v>
      </c>
      <c r="F50" s="307"/>
      <c r="G50" s="307"/>
      <c r="H50" s="307"/>
      <c r="I50" s="307"/>
      <c r="J50" s="307"/>
      <c r="K50" s="305"/>
    </row>
    <row r="51" s="1" customFormat="1" ht="15" customHeight="1">
      <c r="B51" s="308"/>
      <c r="C51" s="309"/>
      <c r="D51" s="307" t="s">
        <v>1204</v>
      </c>
      <c r="E51" s="307"/>
      <c r="F51" s="307"/>
      <c r="G51" s="307"/>
      <c r="H51" s="307"/>
      <c r="I51" s="307"/>
      <c r="J51" s="307"/>
      <c r="K51" s="305"/>
    </row>
    <row r="52" s="1" customFormat="1" ht="25.5" customHeight="1">
      <c r="B52" s="303"/>
      <c r="C52" s="304" t="s">
        <v>1205</v>
      </c>
      <c r="D52" s="304"/>
      <c r="E52" s="304"/>
      <c r="F52" s="304"/>
      <c r="G52" s="304"/>
      <c r="H52" s="304"/>
      <c r="I52" s="304"/>
      <c r="J52" s="304"/>
      <c r="K52" s="305"/>
    </row>
    <row r="53" s="1" customFormat="1" ht="5.25" customHeight="1">
      <c r="B53" s="303"/>
      <c r="C53" s="306"/>
      <c r="D53" s="306"/>
      <c r="E53" s="306"/>
      <c r="F53" s="306"/>
      <c r="G53" s="306"/>
      <c r="H53" s="306"/>
      <c r="I53" s="306"/>
      <c r="J53" s="306"/>
      <c r="K53" s="305"/>
    </row>
    <row r="54" s="1" customFormat="1" ht="15" customHeight="1">
      <c r="B54" s="303"/>
      <c r="C54" s="307" t="s">
        <v>1206</v>
      </c>
      <c r="D54" s="307"/>
      <c r="E54" s="307"/>
      <c r="F54" s="307"/>
      <c r="G54" s="307"/>
      <c r="H54" s="307"/>
      <c r="I54" s="307"/>
      <c r="J54" s="307"/>
      <c r="K54" s="305"/>
    </row>
    <row r="55" s="1" customFormat="1" ht="15" customHeight="1">
      <c r="B55" s="303"/>
      <c r="C55" s="307" t="s">
        <v>1207</v>
      </c>
      <c r="D55" s="307"/>
      <c r="E55" s="307"/>
      <c r="F55" s="307"/>
      <c r="G55" s="307"/>
      <c r="H55" s="307"/>
      <c r="I55" s="307"/>
      <c r="J55" s="307"/>
      <c r="K55" s="305"/>
    </row>
    <row r="56" s="1" customFormat="1" ht="12.75" customHeight="1">
      <c r="B56" s="303"/>
      <c r="C56" s="307"/>
      <c r="D56" s="307"/>
      <c r="E56" s="307"/>
      <c r="F56" s="307"/>
      <c r="G56" s="307"/>
      <c r="H56" s="307"/>
      <c r="I56" s="307"/>
      <c r="J56" s="307"/>
      <c r="K56" s="305"/>
    </row>
    <row r="57" s="1" customFormat="1" ht="15" customHeight="1">
      <c r="B57" s="303"/>
      <c r="C57" s="307" t="s">
        <v>1208</v>
      </c>
      <c r="D57" s="307"/>
      <c r="E57" s="307"/>
      <c r="F57" s="307"/>
      <c r="G57" s="307"/>
      <c r="H57" s="307"/>
      <c r="I57" s="307"/>
      <c r="J57" s="307"/>
      <c r="K57" s="305"/>
    </row>
    <row r="58" s="1" customFormat="1" ht="15" customHeight="1">
      <c r="B58" s="303"/>
      <c r="C58" s="309"/>
      <c r="D58" s="307" t="s">
        <v>1209</v>
      </c>
      <c r="E58" s="307"/>
      <c r="F58" s="307"/>
      <c r="G58" s="307"/>
      <c r="H58" s="307"/>
      <c r="I58" s="307"/>
      <c r="J58" s="307"/>
      <c r="K58" s="305"/>
    </row>
    <row r="59" s="1" customFormat="1" ht="15" customHeight="1">
      <c r="B59" s="303"/>
      <c r="C59" s="309"/>
      <c r="D59" s="307" t="s">
        <v>1210</v>
      </c>
      <c r="E59" s="307"/>
      <c r="F59" s="307"/>
      <c r="G59" s="307"/>
      <c r="H59" s="307"/>
      <c r="I59" s="307"/>
      <c r="J59" s="307"/>
      <c r="K59" s="305"/>
    </row>
    <row r="60" s="1" customFormat="1" ht="15" customHeight="1">
      <c r="B60" s="303"/>
      <c r="C60" s="309"/>
      <c r="D60" s="307" t="s">
        <v>1211</v>
      </c>
      <c r="E60" s="307"/>
      <c r="F60" s="307"/>
      <c r="G60" s="307"/>
      <c r="H60" s="307"/>
      <c r="I60" s="307"/>
      <c r="J60" s="307"/>
      <c r="K60" s="305"/>
    </row>
    <row r="61" s="1" customFormat="1" ht="15" customHeight="1">
      <c r="B61" s="303"/>
      <c r="C61" s="309"/>
      <c r="D61" s="307" t="s">
        <v>1212</v>
      </c>
      <c r="E61" s="307"/>
      <c r="F61" s="307"/>
      <c r="G61" s="307"/>
      <c r="H61" s="307"/>
      <c r="I61" s="307"/>
      <c r="J61" s="307"/>
      <c r="K61" s="305"/>
    </row>
    <row r="62" s="1" customFormat="1" ht="15" customHeight="1">
      <c r="B62" s="303"/>
      <c r="C62" s="309"/>
      <c r="D62" s="312" t="s">
        <v>1213</v>
      </c>
      <c r="E62" s="312"/>
      <c r="F62" s="312"/>
      <c r="G62" s="312"/>
      <c r="H62" s="312"/>
      <c r="I62" s="312"/>
      <c r="J62" s="312"/>
      <c r="K62" s="305"/>
    </row>
    <row r="63" s="1" customFormat="1" ht="15" customHeight="1">
      <c r="B63" s="303"/>
      <c r="C63" s="309"/>
      <c r="D63" s="307" t="s">
        <v>1214</v>
      </c>
      <c r="E63" s="307"/>
      <c r="F63" s="307"/>
      <c r="G63" s="307"/>
      <c r="H63" s="307"/>
      <c r="I63" s="307"/>
      <c r="J63" s="307"/>
      <c r="K63" s="305"/>
    </row>
    <row r="64" s="1" customFormat="1" ht="12.75" customHeight="1">
      <c r="B64" s="303"/>
      <c r="C64" s="309"/>
      <c r="D64" s="309"/>
      <c r="E64" s="313"/>
      <c r="F64" s="309"/>
      <c r="G64" s="309"/>
      <c r="H64" s="309"/>
      <c r="I64" s="309"/>
      <c r="J64" s="309"/>
      <c r="K64" s="305"/>
    </row>
    <row r="65" s="1" customFormat="1" ht="15" customHeight="1">
      <c r="B65" s="303"/>
      <c r="C65" s="309"/>
      <c r="D65" s="307" t="s">
        <v>1215</v>
      </c>
      <c r="E65" s="307"/>
      <c r="F65" s="307"/>
      <c r="G65" s="307"/>
      <c r="H65" s="307"/>
      <c r="I65" s="307"/>
      <c r="J65" s="307"/>
      <c r="K65" s="305"/>
    </row>
    <row r="66" s="1" customFormat="1" ht="15" customHeight="1">
      <c r="B66" s="303"/>
      <c r="C66" s="309"/>
      <c r="D66" s="312" t="s">
        <v>1216</v>
      </c>
      <c r="E66" s="312"/>
      <c r="F66" s="312"/>
      <c r="G66" s="312"/>
      <c r="H66" s="312"/>
      <c r="I66" s="312"/>
      <c r="J66" s="312"/>
      <c r="K66" s="305"/>
    </row>
    <row r="67" s="1" customFormat="1" ht="15" customHeight="1">
      <c r="B67" s="303"/>
      <c r="C67" s="309"/>
      <c r="D67" s="307" t="s">
        <v>1217</v>
      </c>
      <c r="E67" s="307"/>
      <c r="F67" s="307"/>
      <c r="G67" s="307"/>
      <c r="H67" s="307"/>
      <c r="I67" s="307"/>
      <c r="J67" s="307"/>
      <c r="K67" s="305"/>
    </row>
    <row r="68" s="1" customFormat="1" ht="15" customHeight="1">
      <c r="B68" s="303"/>
      <c r="C68" s="309"/>
      <c r="D68" s="307" t="s">
        <v>1218</v>
      </c>
      <c r="E68" s="307"/>
      <c r="F68" s="307"/>
      <c r="G68" s="307"/>
      <c r="H68" s="307"/>
      <c r="I68" s="307"/>
      <c r="J68" s="307"/>
      <c r="K68" s="305"/>
    </row>
    <row r="69" s="1" customFormat="1" ht="15" customHeight="1">
      <c r="B69" s="303"/>
      <c r="C69" s="309"/>
      <c r="D69" s="307" t="s">
        <v>1219</v>
      </c>
      <c r="E69" s="307"/>
      <c r="F69" s="307"/>
      <c r="G69" s="307"/>
      <c r="H69" s="307"/>
      <c r="I69" s="307"/>
      <c r="J69" s="307"/>
      <c r="K69" s="305"/>
    </row>
    <row r="70" s="1" customFormat="1" ht="15" customHeight="1">
      <c r="B70" s="303"/>
      <c r="C70" s="309"/>
      <c r="D70" s="307" t="s">
        <v>1220</v>
      </c>
      <c r="E70" s="307"/>
      <c r="F70" s="307"/>
      <c r="G70" s="307"/>
      <c r="H70" s="307"/>
      <c r="I70" s="307"/>
      <c r="J70" s="307"/>
      <c r="K70" s="305"/>
    </row>
    <row r="71" s="1" customFormat="1" ht="12.75" customHeight="1">
      <c r="B71" s="314"/>
      <c r="C71" s="315"/>
      <c r="D71" s="315"/>
      <c r="E71" s="315"/>
      <c r="F71" s="315"/>
      <c r="G71" s="315"/>
      <c r="H71" s="315"/>
      <c r="I71" s="315"/>
      <c r="J71" s="315"/>
      <c r="K71" s="316"/>
    </row>
    <row r="72" s="1" customFormat="1" ht="18.75" customHeight="1">
      <c r="B72" s="317"/>
      <c r="C72" s="317"/>
      <c r="D72" s="317"/>
      <c r="E72" s="317"/>
      <c r="F72" s="317"/>
      <c r="G72" s="317"/>
      <c r="H72" s="317"/>
      <c r="I72" s="317"/>
      <c r="J72" s="317"/>
      <c r="K72" s="318"/>
    </row>
    <row r="73" s="1" customFormat="1" ht="18.75" customHeight="1">
      <c r="B73" s="318"/>
      <c r="C73" s="318"/>
      <c r="D73" s="318"/>
      <c r="E73" s="318"/>
      <c r="F73" s="318"/>
      <c r="G73" s="318"/>
      <c r="H73" s="318"/>
      <c r="I73" s="318"/>
      <c r="J73" s="318"/>
      <c r="K73" s="318"/>
    </row>
    <row r="74" s="1" customFormat="1" ht="7.5" customHeight="1">
      <c r="B74" s="319"/>
      <c r="C74" s="320"/>
      <c r="D74" s="320"/>
      <c r="E74" s="320"/>
      <c r="F74" s="320"/>
      <c r="G74" s="320"/>
      <c r="H74" s="320"/>
      <c r="I74" s="320"/>
      <c r="J74" s="320"/>
      <c r="K74" s="321"/>
    </row>
    <row r="75" s="1" customFormat="1" ht="45" customHeight="1">
      <c r="B75" s="322"/>
      <c r="C75" s="323" t="s">
        <v>1221</v>
      </c>
      <c r="D75" s="323"/>
      <c r="E75" s="323"/>
      <c r="F75" s="323"/>
      <c r="G75" s="323"/>
      <c r="H75" s="323"/>
      <c r="I75" s="323"/>
      <c r="J75" s="323"/>
      <c r="K75" s="324"/>
    </row>
    <row r="76" s="1" customFormat="1" ht="17.25" customHeight="1">
      <c r="B76" s="322"/>
      <c r="C76" s="325" t="s">
        <v>1222</v>
      </c>
      <c r="D76" s="325"/>
      <c r="E76" s="325"/>
      <c r="F76" s="325" t="s">
        <v>1223</v>
      </c>
      <c r="G76" s="326"/>
      <c r="H76" s="325" t="s">
        <v>54</v>
      </c>
      <c r="I76" s="325" t="s">
        <v>57</v>
      </c>
      <c r="J76" s="325" t="s">
        <v>1224</v>
      </c>
      <c r="K76" s="324"/>
    </row>
    <row r="77" s="1" customFormat="1" ht="17.25" customHeight="1">
      <c r="B77" s="322"/>
      <c r="C77" s="327" t="s">
        <v>1225</v>
      </c>
      <c r="D77" s="327"/>
      <c r="E77" s="327"/>
      <c r="F77" s="328" t="s">
        <v>1226</v>
      </c>
      <c r="G77" s="329"/>
      <c r="H77" s="327"/>
      <c r="I77" s="327"/>
      <c r="J77" s="327" t="s">
        <v>1227</v>
      </c>
      <c r="K77" s="324"/>
    </row>
    <row r="78" s="1" customFormat="1" ht="5.25" customHeight="1">
      <c r="B78" s="322"/>
      <c r="C78" s="330"/>
      <c r="D78" s="330"/>
      <c r="E78" s="330"/>
      <c r="F78" s="330"/>
      <c r="G78" s="331"/>
      <c r="H78" s="330"/>
      <c r="I78" s="330"/>
      <c r="J78" s="330"/>
      <c r="K78" s="324"/>
    </row>
    <row r="79" s="1" customFormat="1" ht="15" customHeight="1">
      <c r="B79" s="322"/>
      <c r="C79" s="310" t="s">
        <v>53</v>
      </c>
      <c r="D79" s="332"/>
      <c r="E79" s="332"/>
      <c r="F79" s="333" t="s">
        <v>76</v>
      </c>
      <c r="G79" s="334"/>
      <c r="H79" s="310" t="s">
        <v>1228</v>
      </c>
      <c r="I79" s="310" t="s">
        <v>1229</v>
      </c>
      <c r="J79" s="310">
        <v>20</v>
      </c>
      <c r="K79" s="324"/>
    </row>
    <row r="80" s="1" customFormat="1" ht="15" customHeight="1">
      <c r="B80" s="322"/>
      <c r="C80" s="310" t="s">
        <v>1230</v>
      </c>
      <c r="D80" s="310"/>
      <c r="E80" s="310"/>
      <c r="F80" s="333" t="s">
        <v>76</v>
      </c>
      <c r="G80" s="334"/>
      <c r="H80" s="310" t="s">
        <v>1231</v>
      </c>
      <c r="I80" s="310" t="s">
        <v>1229</v>
      </c>
      <c r="J80" s="310">
        <v>120</v>
      </c>
      <c r="K80" s="324"/>
    </row>
    <row r="81" s="1" customFormat="1" ht="15" customHeight="1">
      <c r="B81" s="335"/>
      <c r="C81" s="310" t="s">
        <v>1232</v>
      </c>
      <c r="D81" s="310"/>
      <c r="E81" s="310"/>
      <c r="F81" s="333" t="s">
        <v>1233</v>
      </c>
      <c r="G81" s="334"/>
      <c r="H81" s="310" t="s">
        <v>1234</v>
      </c>
      <c r="I81" s="310" t="s">
        <v>1229</v>
      </c>
      <c r="J81" s="310">
        <v>50</v>
      </c>
      <c r="K81" s="324"/>
    </row>
    <row r="82" s="1" customFormat="1" ht="15" customHeight="1">
      <c r="B82" s="335"/>
      <c r="C82" s="310" t="s">
        <v>1235</v>
      </c>
      <c r="D82" s="310"/>
      <c r="E82" s="310"/>
      <c r="F82" s="333" t="s">
        <v>76</v>
      </c>
      <c r="G82" s="334"/>
      <c r="H82" s="310" t="s">
        <v>1236</v>
      </c>
      <c r="I82" s="310" t="s">
        <v>1237</v>
      </c>
      <c r="J82" s="310"/>
      <c r="K82" s="324"/>
    </row>
    <row r="83" s="1" customFormat="1" ht="15" customHeight="1">
      <c r="B83" s="335"/>
      <c r="C83" s="336" t="s">
        <v>1238</v>
      </c>
      <c r="D83" s="336"/>
      <c r="E83" s="336"/>
      <c r="F83" s="337" t="s">
        <v>1233</v>
      </c>
      <c r="G83" s="336"/>
      <c r="H83" s="336" t="s">
        <v>1239</v>
      </c>
      <c r="I83" s="336" t="s">
        <v>1229</v>
      </c>
      <c r="J83" s="336">
        <v>15</v>
      </c>
      <c r="K83" s="324"/>
    </row>
    <row r="84" s="1" customFormat="1" ht="15" customHeight="1">
      <c r="B84" s="335"/>
      <c r="C84" s="336" t="s">
        <v>1240</v>
      </c>
      <c r="D84" s="336"/>
      <c r="E84" s="336"/>
      <c r="F84" s="337" t="s">
        <v>1233</v>
      </c>
      <c r="G84" s="336"/>
      <c r="H84" s="336" t="s">
        <v>1241</v>
      </c>
      <c r="I84" s="336" t="s">
        <v>1229</v>
      </c>
      <c r="J84" s="336">
        <v>15</v>
      </c>
      <c r="K84" s="324"/>
    </row>
    <row r="85" s="1" customFormat="1" ht="15" customHeight="1">
      <c r="B85" s="335"/>
      <c r="C85" s="336" t="s">
        <v>1242</v>
      </c>
      <c r="D85" s="336"/>
      <c r="E85" s="336"/>
      <c r="F85" s="337" t="s">
        <v>1233</v>
      </c>
      <c r="G85" s="336"/>
      <c r="H85" s="336" t="s">
        <v>1243</v>
      </c>
      <c r="I85" s="336" t="s">
        <v>1229</v>
      </c>
      <c r="J85" s="336">
        <v>20</v>
      </c>
      <c r="K85" s="324"/>
    </row>
    <row r="86" s="1" customFormat="1" ht="15" customHeight="1">
      <c r="B86" s="335"/>
      <c r="C86" s="336" t="s">
        <v>1244</v>
      </c>
      <c r="D86" s="336"/>
      <c r="E86" s="336"/>
      <c r="F86" s="337" t="s">
        <v>1233</v>
      </c>
      <c r="G86" s="336"/>
      <c r="H86" s="336" t="s">
        <v>1245</v>
      </c>
      <c r="I86" s="336" t="s">
        <v>1229</v>
      </c>
      <c r="J86" s="336">
        <v>20</v>
      </c>
      <c r="K86" s="324"/>
    </row>
    <row r="87" s="1" customFormat="1" ht="15" customHeight="1">
      <c r="B87" s="335"/>
      <c r="C87" s="310" t="s">
        <v>1246</v>
      </c>
      <c r="D87" s="310"/>
      <c r="E87" s="310"/>
      <c r="F87" s="333" t="s">
        <v>1233</v>
      </c>
      <c r="G87" s="334"/>
      <c r="H87" s="310" t="s">
        <v>1247</v>
      </c>
      <c r="I87" s="310" t="s">
        <v>1229</v>
      </c>
      <c r="J87" s="310">
        <v>50</v>
      </c>
      <c r="K87" s="324"/>
    </row>
    <row r="88" s="1" customFormat="1" ht="15" customHeight="1">
      <c r="B88" s="335"/>
      <c r="C88" s="310" t="s">
        <v>1248</v>
      </c>
      <c r="D88" s="310"/>
      <c r="E88" s="310"/>
      <c r="F88" s="333" t="s">
        <v>1233</v>
      </c>
      <c r="G88" s="334"/>
      <c r="H88" s="310" t="s">
        <v>1249</v>
      </c>
      <c r="I88" s="310" t="s">
        <v>1229</v>
      </c>
      <c r="J88" s="310">
        <v>20</v>
      </c>
      <c r="K88" s="324"/>
    </row>
    <row r="89" s="1" customFormat="1" ht="15" customHeight="1">
      <c r="B89" s="335"/>
      <c r="C89" s="310" t="s">
        <v>1250</v>
      </c>
      <c r="D89" s="310"/>
      <c r="E89" s="310"/>
      <c r="F89" s="333" t="s">
        <v>1233</v>
      </c>
      <c r="G89" s="334"/>
      <c r="H89" s="310" t="s">
        <v>1251</v>
      </c>
      <c r="I89" s="310" t="s">
        <v>1229</v>
      </c>
      <c r="J89" s="310">
        <v>20</v>
      </c>
      <c r="K89" s="324"/>
    </row>
    <row r="90" s="1" customFormat="1" ht="15" customHeight="1">
      <c r="B90" s="335"/>
      <c r="C90" s="310" t="s">
        <v>1252</v>
      </c>
      <c r="D90" s="310"/>
      <c r="E90" s="310"/>
      <c r="F90" s="333" t="s">
        <v>1233</v>
      </c>
      <c r="G90" s="334"/>
      <c r="H90" s="310" t="s">
        <v>1253</v>
      </c>
      <c r="I90" s="310" t="s">
        <v>1229</v>
      </c>
      <c r="J90" s="310">
        <v>50</v>
      </c>
      <c r="K90" s="324"/>
    </row>
    <row r="91" s="1" customFormat="1" ht="15" customHeight="1">
      <c r="B91" s="335"/>
      <c r="C91" s="310" t="s">
        <v>1254</v>
      </c>
      <c r="D91" s="310"/>
      <c r="E91" s="310"/>
      <c r="F91" s="333" t="s">
        <v>1233</v>
      </c>
      <c r="G91" s="334"/>
      <c r="H91" s="310" t="s">
        <v>1254</v>
      </c>
      <c r="I91" s="310" t="s">
        <v>1229</v>
      </c>
      <c r="J91" s="310">
        <v>50</v>
      </c>
      <c r="K91" s="324"/>
    </row>
    <row r="92" s="1" customFormat="1" ht="15" customHeight="1">
      <c r="B92" s="335"/>
      <c r="C92" s="310" t="s">
        <v>1255</v>
      </c>
      <c r="D92" s="310"/>
      <c r="E92" s="310"/>
      <c r="F92" s="333" t="s">
        <v>1233</v>
      </c>
      <c r="G92" s="334"/>
      <c r="H92" s="310" t="s">
        <v>1256</v>
      </c>
      <c r="I92" s="310" t="s">
        <v>1229</v>
      </c>
      <c r="J92" s="310">
        <v>255</v>
      </c>
      <c r="K92" s="324"/>
    </row>
    <row r="93" s="1" customFormat="1" ht="15" customHeight="1">
      <c r="B93" s="335"/>
      <c r="C93" s="310" t="s">
        <v>1257</v>
      </c>
      <c r="D93" s="310"/>
      <c r="E93" s="310"/>
      <c r="F93" s="333" t="s">
        <v>76</v>
      </c>
      <c r="G93" s="334"/>
      <c r="H93" s="310" t="s">
        <v>1258</v>
      </c>
      <c r="I93" s="310" t="s">
        <v>1259</v>
      </c>
      <c r="J93" s="310"/>
      <c r="K93" s="324"/>
    </row>
    <row r="94" s="1" customFormat="1" ht="15" customHeight="1">
      <c r="B94" s="335"/>
      <c r="C94" s="310" t="s">
        <v>1260</v>
      </c>
      <c r="D94" s="310"/>
      <c r="E94" s="310"/>
      <c r="F94" s="333" t="s">
        <v>76</v>
      </c>
      <c r="G94" s="334"/>
      <c r="H94" s="310" t="s">
        <v>1261</v>
      </c>
      <c r="I94" s="310" t="s">
        <v>1262</v>
      </c>
      <c r="J94" s="310"/>
      <c r="K94" s="324"/>
    </row>
    <row r="95" s="1" customFormat="1" ht="15" customHeight="1">
      <c r="B95" s="335"/>
      <c r="C95" s="310" t="s">
        <v>1263</v>
      </c>
      <c r="D95" s="310"/>
      <c r="E95" s="310"/>
      <c r="F95" s="333" t="s">
        <v>76</v>
      </c>
      <c r="G95" s="334"/>
      <c r="H95" s="310" t="s">
        <v>1263</v>
      </c>
      <c r="I95" s="310" t="s">
        <v>1262</v>
      </c>
      <c r="J95" s="310"/>
      <c r="K95" s="324"/>
    </row>
    <row r="96" s="1" customFormat="1" ht="15" customHeight="1">
      <c r="B96" s="335"/>
      <c r="C96" s="310" t="s">
        <v>38</v>
      </c>
      <c r="D96" s="310"/>
      <c r="E96" s="310"/>
      <c r="F96" s="333" t="s">
        <v>76</v>
      </c>
      <c r="G96" s="334"/>
      <c r="H96" s="310" t="s">
        <v>1264</v>
      </c>
      <c r="I96" s="310" t="s">
        <v>1262</v>
      </c>
      <c r="J96" s="310"/>
      <c r="K96" s="324"/>
    </row>
    <row r="97" s="1" customFormat="1" ht="15" customHeight="1">
      <c r="B97" s="335"/>
      <c r="C97" s="310" t="s">
        <v>48</v>
      </c>
      <c r="D97" s="310"/>
      <c r="E97" s="310"/>
      <c r="F97" s="333" t="s">
        <v>76</v>
      </c>
      <c r="G97" s="334"/>
      <c r="H97" s="310" t="s">
        <v>1265</v>
      </c>
      <c r="I97" s="310" t="s">
        <v>1262</v>
      </c>
      <c r="J97" s="310"/>
      <c r="K97" s="324"/>
    </row>
    <row r="98" s="1" customFormat="1" ht="15" customHeight="1">
      <c r="B98" s="338"/>
      <c r="C98" s="339"/>
      <c r="D98" s="339"/>
      <c r="E98" s="339"/>
      <c r="F98" s="339"/>
      <c r="G98" s="339"/>
      <c r="H98" s="339"/>
      <c r="I98" s="339"/>
      <c r="J98" s="339"/>
      <c r="K98" s="340"/>
    </row>
    <row r="99" s="1" customFormat="1" ht="18.75" customHeight="1">
      <c r="B99" s="341"/>
      <c r="C99" s="342"/>
      <c r="D99" s="342"/>
      <c r="E99" s="342"/>
      <c r="F99" s="342"/>
      <c r="G99" s="342"/>
      <c r="H99" s="342"/>
      <c r="I99" s="342"/>
      <c r="J99" s="342"/>
      <c r="K99" s="341"/>
    </row>
    <row r="100" s="1" customFormat="1" ht="18.75" customHeight="1">
      <c r="B100" s="318"/>
      <c r="C100" s="318"/>
      <c r="D100" s="318"/>
      <c r="E100" s="318"/>
      <c r="F100" s="318"/>
      <c r="G100" s="318"/>
      <c r="H100" s="318"/>
      <c r="I100" s="318"/>
      <c r="J100" s="318"/>
      <c r="K100" s="318"/>
    </row>
    <row r="101" s="1" customFormat="1" ht="7.5" customHeight="1">
      <c r="B101" s="319"/>
      <c r="C101" s="320"/>
      <c r="D101" s="320"/>
      <c r="E101" s="320"/>
      <c r="F101" s="320"/>
      <c r="G101" s="320"/>
      <c r="H101" s="320"/>
      <c r="I101" s="320"/>
      <c r="J101" s="320"/>
      <c r="K101" s="321"/>
    </row>
    <row r="102" s="1" customFormat="1" ht="45" customHeight="1">
      <c r="B102" s="322"/>
      <c r="C102" s="323" t="s">
        <v>1266</v>
      </c>
      <c r="D102" s="323"/>
      <c r="E102" s="323"/>
      <c r="F102" s="323"/>
      <c r="G102" s="323"/>
      <c r="H102" s="323"/>
      <c r="I102" s="323"/>
      <c r="J102" s="323"/>
      <c r="K102" s="324"/>
    </row>
    <row r="103" s="1" customFormat="1" ht="17.25" customHeight="1">
      <c r="B103" s="322"/>
      <c r="C103" s="325" t="s">
        <v>1222</v>
      </c>
      <c r="D103" s="325"/>
      <c r="E103" s="325"/>
      <c r="F103" s="325" t="s">
        <v>1223</v>
      </c>
      <c r="G103" s="326"/>
      <c r="H103" s="325" t="s">
        <v>54</v>
      </c>
      <c r="I103" s="325" t="s">
        <v>57</v>
      </c>
      <c r="J103" s="325" t="s">
        <v>1224</v>
      </c>
      <c r="K103" s="324"/>
    </row>
    <row r="104" s="1" customFormat="1" ht="17.25" customHeight="1">
      <c r="B104" s="322"/>
      <c r="C104" s="327" t="s">
        <v>1225</v>
      </c>
      <c r="D104" s="327"/>
      <c r="E104" s="327"/>
      <c r="F104" s="328" t="s">
        <v>1226</v>
      </c>
      <c r="G104" s="329"/>
      <c r="H104" s="327"/>
      <c r="I104" s="327"/>
      <c r="J104" s="327" t="s">
        <v>1227</v>
      </c>
      <c r="K104" s="324"/>
    </row>
    <row r="105" s="1" customFormat="1" ht="5.25" customHeight="1">
      <c r="B105" s="322"/>
      <c r="C105" s="325"/>
      <c r="D105" s="325"/>
      <c r="E105" s="325"/>
      <c r="F105" s="325"/>
      <c r="G105" s="343"/>
      <c r="H105" s="325"/>
      <c r="I105" s="325"/>
      <c r="J105" s="325"/>
      <c r="K105" s="324"/>
    </row>
    <row r="106" s="1" customFormat="1" ht="15" customHeight="1">
      <c r="B106" s="322"/>
      <c r="C106" s="310" t="s">
        <v>53</v>
      </c>
      <c r="D106" s="332"/>
      <c r="E106" s="332"/>
      <c r="F106" s="333" t="s">
        <v>76</v>
      </c>
      <c r="G106" s="310"/>
      <c r="H106" s="310" t="s">
        <v>1267</v>
      </c>
      <c r="I106" s="310" t="s">
        <v>1229</v>
      </c>
      <c r="J106" s="310">
        <v>20</v>
      </c>
      <c r="K106" s="324"/>
    </row>
    <row r="107" s="1" customFormat="1" ht="15" customHeight="1">
      <c r="B107" s="322"/>
      <c r="C107" s="310" t="s">
        <v>1230</v>
      </c>
      <c r="D107" s="310"/>
      <c r="E107" s="310"/>
      <c r="F107" s="333" t="s">
        <v>76</v>
      </c>
      <c r="G107" s="310"/>
      <c r="H107" s="310" t="s">
        <v>1267</v>
      </c>
      <c r="I107" s="310" t="s">
        <v>1229</v>
      </c>
      <c r="J107" s="310">
        <v>120</v>
      </c>
      <c r="K107" s="324"/>
    </row>
    <row r="108" s="1" customFormat="1" ht="15" customHeight="1">
      <c r="B108" s="335"/>
      <c r="C108" s="310" t="s">
        <v>1232</v>
      </c>
      <c r="D108" s="310"/>
      <c r="E108" s="310"/>
      <c r="F108" s="333" t="s">
        <v>1233</v>
      </c>
      <c r="G108" s="310"/>
      <c r="H108" s="310" t="s">
        <v>1267</v>
      </c>
      <c r="I108" s="310" t="s">
        <v>1229</v>
      </c>
      <c r="J108" s="310">
        <v>50</v>
      </c>
      <c r="K108" s="324"/>
    </row>
    <row r="109" s="1" customFormat="1" ht="15" customHeight="1">
      <c r="B109" s="335"/>
      <c r="C109" s="310" t="s">
        <v>1235</v>
      </c>
      <c r="D109" s="310"/>
      <c r="E109" s="310"/>
      <c r="F109" s="333" t="s">
        <v>76</v>
      </c>
      <c r="G109" s="310"/>
      <c r="H109" s="310" t="s">
        <v>1267</v>
      </c>
      <c r="I109" s="310" t="s">
        <v>1237</v>
      </c>
      <c r="J109" s="310"/>
      <c r="K109" s="324"/>
    </row>
    <row r="110" s="1" customFormat="1" ht="15" customHeight="1">
      <c r="B110" s="335"/>
      <c r="C110" s="310" t="s">
        <v>1246</v>
      </c>
      <c r="D110" s="310"/>
      <c r="E110" s="310"/>
      <c r="F110" s="333" t="s">
        <v>1233</v>
      </c>
      <c r="G110" s="310"/>
      <c r="H110" s="310" t="s">
        <v>1267</v>
      </c>
      <c r="I110" s="310" t="s">
        <v>1229</v>
      </c>
      <c r="J110" s="310">
        <v>50</v>
      </c>
      <c r="K110" s="324"/>
    </row>
    <row r="111" s="1" customFormat="1" ht="15" customHeight="1">
      <c r="B111" s="335"/>
      <c r="C111" s="310" t="s">
        <v>1254</v>
      </c>
      <c r="D111" s="310"/>
      <c r="E111" s="310"/>
      <c r="F111" s="333" t="s">
        <v>1233</v>
      </c>
      <c r="G111" s="310"/>
      <c r="H111" s="310" t="s">
        <v>1267</v>
      </c>
      <c r="I111" s="310" t="s">
        <v>1229</v>
      </c>
      <c r="J111" s="310">
        <v>50</v>
      </c>
      <c r="K111" s="324"/>
    </row>
    <row r="112" s="1" customFormat="1" ht="15" customHeight="1">
      <c r="B112" s="335"/>
      <c r="C112" s="310" t="s">
        <v>1252</v>
      </c>
      <c r="D112" s="310"/>
      <c r="E112" s="310"/>
      <c r="F112" s="333" t="s">
        <v>1233</v>
      </c>
      <c r="G112" s="310"/>
      <c r="H112" s="310" t="s">
        <v>1267</v>
      </c>
      <c r="I112" s="310" t="s">
        <v>1229</v>
      </c>
      <c r="J112" s="310">
        <v>50</v>
      </c>
      <c r="K112" s="324"/>
    </row>
    <row r="113" s="1" customFormat="1" ht="15" customHeight="1">
      <c r="B113" s="335"/>
      <c r="C113" s="310" t="s">
        <v>53</v>
      </c>
      <c r="D113" s="310"/>
      <c r="E113" s="310"/>
      <c r="F113" s="333" t="s">
        <v>76</v>
      </c>
      <c r="G113" s="310"/>
      <c r="H113" s="310" t="s">
        <v>1268</v>
      </c>
      <c r="I113" s="310" t="s">
        <v>1229</v>
      </c>
      <c r="J113" s="310">
        <v>20</v>
      </c>
      <c r="K113" s="324"/>
    </row>
    <row r="114" s="1" customFormat="1" ht="15" customHeight="1">
      <c r="B114" s="335"/>
      <c r="C114" s="310" t="s">
        <v>1269</v>
      </c>
      <c r="D114" s="310"/>
      <c r="E114" s="310"/>
      <c r="F114" s="333" t="s">
        <v>76</v>
      </c>
      <c r="G114" s="310"/>
      <c r="H114" s="310" t="s">
        <v>1270</v>
      </c>
      <c r="I114" s="310" t="s">
        <v>1229</v>
      </c>
      <c r="J114" s="310">
        <v>120</v>
      </c>
      <c r="K114" s="324"/>
    </row>
    <row r="115" s="1" customFormat="1" ht="15" customHeight="1">
      <c r="B115" s="335"/>
      <c r="C115" s="310" t="s">
        <v>38</v>
      </c>
      <c r="D115" s="310"/>
      <c r="E115" s="310"/>
      <c r="F115" s="333" t="s">
        <v>76</v>
      </c>
      <c r="G115" s="310"/>
      <c r="H115" s="310" t="s">
        <v>1271</v>
      </c>
      <c r="I115" s="310" t="s">
        <v>1262</v>
      </c>
      <c r="J115" s="310"/>
      <c r="K115" s="324"/>
    </row>
    <row r="116" s="1" customFormat="1" ht="15" customHeight="1">
      <c r="B116" s="335"/>
      <c r="C116" s="310" t="s">
        <v>48</v>
      </c>
      <c r="D116" s="310"/>
      <c r="E116" s="310"/>
      <c r="F116" s="333" t="s">
        <v>76</v>
      </c>
      <c r="G116" s="310"/>
      <c r="H116" s="310" t="s">
        <v>1272</v>
      </c>
      <c r="I116" s="310" t="s">
        <v>1262</v>
      </c>
      <c r="J116" s="310"/>
      <c r="K116" s="324"/>
    </row>
    <row r="117" s="1" customFormat="1" ht="15" customHeight="1">
      <c r="B117" s="335"/>
      <c r="C117" s="310" t="s">
        <v>57</v>
      </c>
      <c r="D117" s="310"/>
      <c r="E117" s="310"/>
      <c r="F117" s="333" t="s">
        <v>76</v>
      </c>
      <c r="G117" s="310"/>
      <c r="H117" s="310" t="s">
        <v>1273</v>
      </c>
      <c r="I117" s="310" t="s">
        <v>1274</v>
      </c>
      <c r="J117" s="310"/>
      <c r="K117" s="324"/>
    </row>
    <row r="118" s="1" customFormat="1" ht="15" customHeight="1">
      <c r="B118" s="338"/>
      <c r="C118" s="344"/>
      <c r="D118" s="344"/>
      <c r="E118" s="344"/>
      <c r="F118" s="344"/>
      <c r="G118" s="344"/>
      <c r="H118" s="344"/>
      <c r="I118" s="344"/>
      <c r="J118" s="344"/>
      <c r="K118" s="340"/>
    </row>
    <row r="119" s="1" customFormat="1" ht="18.75" customHeight="1">
      <c r="B119" s="345"/>
      <c r="C119" s="346"/>
      <c r="D119" s="346"/>
      <c r="E119" s="346"/>
      <c r="F119" s="347"/>
      <c r="G119" s="346"/>
      <c r="H119" s="346"/>
      <c r="I119" s="346"/>
      <c r="J119" s="346"/>
      <c r="K119" s="345"/>
    </row>
    <row r="120" s="1" customFormat="1" ht="18.75" customHeight="1">
      <c r="B120" s="318"/>
      <c r="C120" s="318"/>
      <c r="D120" s="318"/>
      <c r="E120" s="318"/>
      <c r="F120" s="318"/>
      <c r="G120" s="318"/>
      <c r="H120" s="318"/>
      <c r="I120" s="318"/>
      <c r="J120" s="318"/>
      <c r="K120" s="318"/>
    </row>
    <row r="121" s="1" customFormat="1" ht="7.5" customHeight="1">
      <c r="B121" s="348"/>
      <c r="C121" s="349"/>
      <c r="D121" s="349"/>
      <c r="E121" s="349"/>
      <c r="F121" s="349"/>
      <c r="G121" s="349"/>
      <c r="H121" s="349"/>
      <c r="I121" s="349"/>
      <c r="J121" s="349"/>
      <c r="K121" s="350"/>
    </row>
    <row r="122" s="1" customFormat="1" ht="45" customHeight="1">
      <c r="B122" s="351"/>
      <c r="C122" s="301" t="s">
        <v>1275</v>
      </c>
      <c r="D122" s="301"/>
      <c r="E122" s="301"/>
      <c r="F122" s="301"/>
      <c r="G122" s="301"/>
      <c r="H122" s="301"/>
      <c r="I122" s="301"/>
      <c r="J122" s="301"/>
      <c r="K122" s="352"/>
    </row>
    <row r="123" s="1" customFormat="1" ht="17.25" customHeight="1">
      <c r="B123" s="353"/>
      <c r="C123" s="325" t="s">
        <v>1222</v>
      </c>
      <c r="D123" s="325"/>
      <c r="E123" s="325"/>
      <c r="F123" s="325" t="s">
        <v>1223</v>
      </c>
      <c r="G123" s="326"/>
      <c r="H123" s="325" t="s">
        <v>54</v>
      </c>
      <c r="I123" s="325" t="s">
        <v>57</v>
      </c>
      <c r="J123" s="325" t="s">
        <v>1224</v>
      </c>
      <c r="K123" s="354"/>
    </row>
    <row r="124" s="1" customFormat="1" ht="17.25" customHeight="1">
      <c r="B124" s="353"/>
      <c r="C124" s="327" t="s">
        <v>1225</v>
      </c>
      <c r="D124" s="327"/>
      <c r="E124" s="327"/>
      <c r="F124" s="328" t="s">
        <v>1226</v>
      </c>
      <c r="G124" s="329"/>
      <c r="H124" s="327"/>
      <c r="I124" s="327"/>
      <c r="J124" s="327" t="s">
        <v>1227</v>
      </c>
      <c r="K124" s="354"/>
    </row>
    <row r="125" s="1" customFormat="1" ht="5.25" customHeight="1">
      <c r="B125" s="355"/>
      <c r="C125" s="330"/>
      <c r="D125" s="330"/>
      <c r="E125" s="330"/>
      <c r="F125" s="330"/>
      <c r="G125" s="356"/>
      <c r="H125" s="330"/>
      <c r="I125" s="330"/>
      <c r="J125" s="330"/>
      <c r="K125" s="357"/>
    </row>
    <row r="126" s="1" customFormat="1" ht="15" customHeight="1">
      <c r="B126" s="355"/>
      <c r="C126" s="310" t="s">
        <v>1230</v>
      </c>
      <c r="D126" s="332"/>
      <c r="E126" s="332"/>
      <c r="F126" s="333" t="s">
        <v>76</v>
      </c>
      <c r="G126" s="310"/>
      <c r="H126" s="310" t="s">
        <v>1267</v>
      </c>
      <c r="I126" s="310" t="s">
        <v>1229</v>
      </c>
      <c r="J126" s="310">
        <v>120</v>
      </c>
      <c r="K126" s="358"/>
    </row>
    <row r="127" s="1" customFormat="1" ht="15" customHeight="1">
      <c r="B127" s="355"/>
      <c r="C127" s="310" t="s">
        <v>1276</v>
      </c>
      <c r="D127" s="310"/>
      <c r="E127" s="310"/>
      <c r="F127" s="333" t="s">
        <v>76</v>
      </c>
      <c r="G127" s="310"/>
      <c r="H127" s="310" t="s">
        <v>1277</v>
      </c>
      <c r="I127" s="310" t="s">
        <v>1229</v>
      </c>
      <c r="J127" s="310" t="s">
        <v>1278</v>
      </c>
      <c r="K127" s="358"/>
    </row>
    <row r="128" s="1" customFormat="1" ht="15" customHeight="1">
      <c r="B128" s="355"/>
      <c r="C128" s="310" t="s">
        <v>85</v>
      </c>
      <c r="D128" s="310"/>
      <c r="E128" s="310"/>
      <c r="F128" s="333" t="s">
        <v>76</v>
      </c>
      <c r="G128" s="310"/>
      <c r="H128" s="310" t="s">
        <v>1279</v>
      </c>
      <c r="I128" s="310" t="s">
        <v>1229</v>
      </c>
      <c r="J128" s="310" t="s">
        <v>1278</v>
      </c>
      <c r="K128" s="358"/>
    </row>
    <row r="129" s="1" customFormat="1" ht="15" customHeight="1">
      <c r="B129" s="355"/>
      <c r="C129" s="310" t="s">
        <v>1238</v>
      </c>
      <c r="D129" s="310"/>
      <c r="E129" s="310"/>
      <c r="F129" s="333" t="s">
        <v>1233</v>
      </c>
      <c r="G129" s="310"/>
      <c r="H129" s="310" t="s">
        <v>1239</v>
      </c>
      <c r="I129" s="310" t="s">
        <v>1229</v>
      </c>
      <c r="J129" s="310">
        <v>15</v>
      </c>
      <c r="K129" s="358"/>
    </row>
    <row r="130" s="1" customFormat="1" ht="15" customHeight="1">
      <c r="B130" s="355"/>
      <c r="C130" s="336" t="s">
        <v>1240</v>
      </c>
      <c r="D130" s="336"/>
      <c r="E130" s="336"/>
      <c r="F130" s="337" t="s">
        <v>1233</v>
      </c>
      <c r="G130" s="336"/>
      <c r="H130" s="336" t="s">
        <v>1241</v>
      </c>
      <c r="I130" s="336" t="s">
        <v>1229</v>
      </c>
      <c r="J130" s="336">
        <v>15</v>
      </c>
      <c r="K130" s="358"/>
    </row>
    <row r="131" s="1" customFormat="1" ht="15" customHeight="1">
      <c r="B131" s="355"/>
      <c r="C131" s="336" t="s">
        <v>1242</v>
      </c>
      <c r="D131" s="336"/>
      <c r="E131" s="336"/>
      <c r="F131" s="337" t="s">
        <v>1233</v>
      </c>
      <c r="G131" s="336"/>
      <c r="H131" s="336" t="s">
        <v>1243</v>
      </c>
      <c r="I131" s="336" t="s">
        <v>1229</v>
      </c>
      <c r="J131" s="336">
        <v>20</v>
      </c>
      <c r="K131" s="358"/>
    </row>
    <row r="132" s="1" customFormat="1" ht="15" customHeight="1">
      <c r="B132" s="355"/>
      <c r="C132" s="336" t="s">
        <v>1244</v>
      </c>
      <c r="D132" s="336"/>
      <c r="E132" s="336"/>
      <c r="F132" s="337" t="s">
        <v>1233</v>
      </c>
      <c r="G132" s="336"/>
      <c r="H132" s="336" t="s">
        <v>1245</v>
      </c>
      <c r="I132" s="336" t="s">
        <v>1229</v>
      </c>
      <c r="J132" s="336">
        <v>20</v>
      </c>
      <c r="K132" s="358"/>
    </row>
    <row r="133" s="1" customFormat="1" ht="15" customHeight="1">
      <c r="B133" s="355"/>
      <c r="C133" s="310" t="s">
        <v>1232</v>
      </c>
      <c r="D133" s="310"/>
      <c r="E133" s="310"/>
      <c r="F133" s="333" t="s">
        <v>1233</v>
      </c>
      <c r="G133" s="310"/>
      <c r="H133" s="310" t="s">
        <v>1267</v>
      </c>
      <c r="I133" s="310" t="s">
        <v>1229</v>
      </c>
      <c r="J133" s="310">
        <v>50</v>
      </c>
      <c r="K133" s="358"/>
    </row>
    <row r="134" s="1" customFormat="1" ht="15" customHeight="1">
      <c r="B134" s="355"/>
      <c r="C134" s="310" t="s">
        <v>1246</v>
      </c>
      <c r="D134" s="310"/>
      <c r="E134" s="310"/>
      <c r="F134" s="333" t="s">
        <v>1233</v>
      </c>
      <c r="G134" s="310"/>
      <c r="H134" s="310" t="s">
        <v>1267</v>
      </c>
      <c r="I134" s="310" t="s">
        <v>1229</v>
      </c>
      <c r="J134" s="310">
        <v>50</v>
      </c>
      <c r="K134" s="358"/>
    </row>
    <row r="135" s="1" customFormat="1" ht="15" customHeight="1">
      <c r="B135" s="355"/>
      <c r="C135" s="310" t="s">
        <v>1252</v>
      </c>
      <c r="D135" s="310"/>
      <c r="E135" s="310"/>
      <c r="F135" s="333" t="s">
        <v>1233</v>
      </c>
      <c r="G135" s="310"/>
      <c r="H135" s="310" t="s">
        <v>1267</v>
      </c>
      <c r="I135" s="310" t="s">
        <v>1229</v>
      </c>
      <c r="J135" s="310">
        <v>50</v>
      </c>
      <c r="K135" s="358"/>
    </row>
    <row r="136" s="1" customFormat="1" ht="15" customHeight="1">
      <c r="B136" s="355"/>
      <c r="C136" s="310" t="s">
        <v>1254</v>
      </c>
      <c r="D136" s="310"/>
      <c r="E136" s="310"/>
      <c r="F136" s="333" t="s">
        <v>1233</v>
      </c>
      <c r="G136" s="310"/>
      <c r="H136" s="310" t="s">
        <v>1267</v>
      </c>
      <c r="I136" s="310" t="s">
        <v>1229</v>
      </c>
      <c r="J136" s="310">
        <v>50</v>
      </c>
      <c r="K136" s="358"/>
    </row>
    <row r="137" s="1" customFormat="1" ht="15" customHeight="1">
      <c r="B137" s="355"/>
      <c r="C137" s="310" t="s">
        <v>1255</v>
      </c>
      <c r="D137" s="310"/>
      <c r="E137" s="310"/>
      <c r="F137" s="333" t="s">
        <v>1233</v>
      </c>
      <c r="G137" s="310"/>
      <c r="H137" s="310" t="s">
        <v>1280</v>
      </c>
      <c r="I137" s="310" t="s">
        <v>1229</v>
      </c>
      <c r="J137" s="310">
        <v>255</v>
      </c>
      <c r="K137" s="358"/>
    </row>
    <row r="138" s="1" customFormat="1" ht="15" customHeight="1">
      <c r="B138" s="355"/>
      <c r="C138" s="310" t="s">
        <v>1257</v>
      </c>
      <c r="D138" s="310"/>
      <c r="E138" s="310"/>
      <c r="F138" s="333" t="s">
        <v>76</v>
      </c>
      <c r="G138" s="310"/>
      <c r="H138" s="310" t="s">
        <v>1281</v>
      </c>
      <c r="I138" s="310" t="s">
        <v>1259</v>
      </c>
      <c r="J138" s="310"/>
      <c r="K138" s="358"/>
    </row>
    <row r="139" s="1" customFormat="1" ht="15" customHeight="1">
      <c r="B139" s="355"/>
      <c r="C139" s="310" t="s">
        <v>1260</v>
      </c>
      <c r="D139" s="310"/>
      <c r="E139" s="310"/>
      <c r="F139" s="333" t="s">
        <v>76</v>
      </c>
      <c r="G139" s="310"/>
      <c r="H139" s="310" t="s">
        <v>1282</v>
      </c>
      <c r="I139" s="310" t="s">
        <v>1262</v>
      </c>
      <c r="J139" s="310"/>
      <c r="K139" s="358"/>
    </row>
    <row r="140" s="1" customFormat="1" ht="15" customHeight="1">
      <c r="B140" s="355"/>
      <c r="C140" s="310" t="s">
        <v>1263</v>
      </c>
      <c r="D140" s="310"/>
      <c r="E140" s="310"/>
      <c r="F140" s="333" t="s">
        <v>76</v>
      </c>
      <c r="G140" s="310"/>
      <c r="H140" s="310" t="s">
        <v>1263</v>
      </c>
      <c r="I140" s="310" t="s">
        <v>1262</v>
      </c>
      <c r="J140" s="310"/>
      <c r="K140" s="358"/>
    </row>
    <row r="141" s="1" customFormat="1" ht="15" customHeight="1">
      <c r="B141" s="355"/>
      <c r="C141" s="310" t="s">
        <v>38</v>
      </c>
      <c r="D141" s="310"/>
      <c r="E141" s="310"/>
      <c r="F141" s="333" t="s">
        <v>76</v>
      </c>
      <c r="G141" s="310"/>
      <c r="H141" s="310" t="s">
        <v>1283</v>
      </c>
      <c r="I141" s="310" t="s">
        <v>1262</v>
      </c>
      <c r="J141" s="310"/>
      <c r="K141" s="358"/>
    </row>
    <row r="142" s="1" customFormat="1" ht="15" customHeight="1">
      <c r="B142" s="355"/>
      <c r="C142" s="310" t="s">
        <v>1284</v>
      </c>
      <c r="D142" s="310"/>
      <c r="E142" s="310"/>
      <c r="F142" s="333" t="s">
        <v>76</v>
      </c>
      <c r="G142" s="310"/>
      <c r="H142" s="310" t="s">
        <v>1285</v>
      </c>
      <c r="I142" s="310" t="s">
        <v>1262</v>
      </c>
      <c r="J142" s="310"/>
      <c r="K142" s="358"/>
    </row>
    <row r="143" s="1" customFormat="1" ht="15" customHeight="1">
      <c r="B143" s="359"/>
      <c r="C143" s="360"/>
      <c r="D143" s="360"/>
      <c r="E143" s="360"/>
      <c r="F143" s="360"/>
      <c r="G143" s="360"/>
      <c r="H143" s="360"/>
      <c r="I143" s="360"/>
      <c r="J143" s="360"/>
      <c r="K143" s="361"/>
    </row>
    <row r="144" s="1" customFormat="1" ht="18.75" customHeight="1">
      <c r="B144" s="346"/>
      <c r="C144" s="346"/>
      <c r="D144" s="346"/>
      <c r="E144" s="346"/>
      <c r="F144" s="347"/>
      <c r="G144" s="346"/>
      <c r="H144" s="346"/>
      <c r="I144" s="346"/>
      <c r="J144" s="346"/>
      <c r="K144" s="346"/>
    </row>
    <row r="145" s="1" customFormat="1" ht="18.75" customHeight="1">
      <c r="B145" s="318"/>
      <c r="C145" s="318"/>
      <c r="D145" s="318"/>
      <c r="E145" s="318"/>
      <c r="F145" s="318"/>
      <c r="G145" s="318"/>
      <c r="H145" s="318"/>
      <c r="I145" s="318"/>
      <c r="J145" s="318"/>
      <c r="K145" s="318"/>
    </row>
    <row r="146" s="1" customFormat="1" ht="7.5" customHeight="1">
      <c r="B146" s="319"/>
      <c r="C146" s="320"/>
      <c r="D146" s="320"/>
      <c r="E146" s="320"/>
      <c r="F146" s="320"/>
      <c r="G146" s="320"/>
      <c r="H146" s="320"/>
      <c r="I146" s="320"/>
      <c r="J146" s="320"/>
      <c r="K146" s="321"/>
    </row>
    <row r="147" s="1" customFormat="1" ht="45" customHeight="1">
      <c r="B147" s="322"/>
      <c r="C147" s="323" t="s">
        <v>1286</v>
      </c>
      <c r="D147" s="323"/>
      <c r="E147" s="323"/>
      <c r="F147" s="323"/>
      <c r="G147" s="323"/>
      <c r="H147" s="323"/>
      <c r="I147" s="323"/>
      <c r="J147" s="323"/>
      <c r="K147" s="324"/>
    </row>
    <row r="148" s="1" customFormat="1" ht="17.25" customHeight="1">
      <c r="B148" s="322"/>
      <c r="C148" s="325" t="s">
        <v>1222</v>
      </c>
      <c r="D148" s="325"/>
      <c r="E148" s="325"/>
      <c r="F148" s="325" t="s">
        <v>1223</v>
      </c>
      <c r="G148" s="326"/>
      <c r="H148" s="325" t="s">
        <v>54</v>
      </c>
      <c r="I148" s="325" t="s">
        <v>57</v>
      </c>
      <c r="J148" s="325" t="s">
        <v>1224</v>
      </c>
      <c r="K148" s="324"/>
    </row>
    <row r="149" s="1" customFormat="1" ht="17.25" customHeight="1">
      <c r="B149" s="322"/>
      <c r="C149" s="327" t="s">
        <v>1225</v>
      </c>
      <c r="D149" s="327"/>
      <c r="E149" s="327"/>
      <c r="F149" s="328" t="s">
        <v>1226</v>
      </c>
      <c r="G149" s="329"/>
      <c r="H149" s="327"/>
      <c r="I149" s="327"/>
      <c r="J149" s="327" t="s">
        <v>1227</v>
      </c>
      <c r="K149" s="324"/>
    </row>
    <row r="150" s="1" customFormat="1" ht="5.25" customHeight="1">
      <c r="B150" s="335"/>
      <c r="C150" s="330"/>
      <c r="D150" s="330"/>
      <c r="E150" s="330"/>
      <c r="F150" s="330"/>
      <c r="G150" s="331"/>
      <c r="H150" s="330"/>
      <c r="I150" s="330"/>
      <c r="J150" s="330"/>
      <c r="K150" s="358"/>
    </row>
    <row r="151" s="1" customFormat="1" ht="15" customHeight="1">
      <c r="B151" s="335"/>
      <c r="C151" s="362" t="s">
        <v>1230</v>
      </c>
      <c r="D151" s="310"/>
      <c r="E151" s="310"/>
      <c r="F151" s="363" t="s">
        <v>76</v>
      </c>
      <c r="G151" s="310"/>
      <c r="H151" s="362" t="s">
        <v>1267</v>
      </c>
      <c r="I151" s="362" t="s">
        <v>1229</v>
      </c>
      <c r="J151" s="362">
        <v>120</v>
      </c>
      <c r="K151" s="358"/>
    </row>
    <row r="152" s="1" customFormat="1" ht="15" customHeight="1">
      <c r="B152" s="335"/>
      <c r="C152" s="362" t="s">
        <v>1276</v>
      </c>
      <c r="D152" s="310"/>
      <c r="E152" s="310"/>
      <c r="F152" s="363" t="s">
        <v>76</v>
      </c>
      <c r="G152" s="310"/>
      <c r="H152" s="362" t="s">
        <v>1287</v>
      </c>
      <c r="I152" s="362" t="s">
        <v>1229</v>
      </c>
      <c r="J152" s="362" t="s">
        <v>1278</v>
      </c>
      <c r="K152" s="358"/>
    </row>
    <row r="153" s="1" customFormat="1" ht="15" customHeight="1">
      <c r="B153" s="335"/>
      <c r="C153" s="362" t="s">
        <v>85</v>
      </c>
      <c r="D153" s="310"/>
      <c r="E153" s="310"/>
      <c r="F153" s="363" t="s">
        <v>76</v>
      </c>
      <c r="G153" s="310"/>
      <c r="H153" s="362" t="s">
        <v>1288</v>
      </c>
      <c r="I153" s="362" t="s">
        <v>1229</v>
      </c>
      <c r="J153" s="362" t="s">
        <v>1278</v>
      </c>
      <c r="K153" s="358"/>
    </row>
    <row r="154" s="1" customFormat="1" ht="15" customHeight="1">
      <c r="B154" s="335"/>
      <c r="C154" s="362" t="s">
        <v>1232</v>
      </c>
      <c r="D154" s="310"/>
      <c r="E154" s="310"/>
      <c r="F154" s="363" t="s">
        <v>1233</v>
      </c>
      <c r="G154" s="310"/>
      <c r="H154" s="362" t="s">
        <v>1267</v>
      </c>
      <c r="I154" s="362" t="s">
        <v>1229</v>
      </c>
      <c r="J154" s="362">
        <v>50</v>
      </c>
      <c r="K154" s="358"/>
    </row>
    <row r="155" s="1" customFormat="1" ht="15" customHeight="1">
      <c r="B155" s="335"/>
      <c r="C155" s="362" t="s">
        <v>1235</v>
      </c>
      <c r="D155" s="310"/>
      <c r="E155" s="310"/>
      <c r="F155" s="363" t="s">
        <v>76</v>
      </c>
      <c r="G155" s="310"/>
      <c r="H155" s="362" t="s">
        <v>1267</v>
      </c>
      <c r="I155" s="362" t="s">
        <v>1237</v>
      </c>
      <c r="J155" s="362"/>
      <c r="K155" s="358"/>
    </row>
    <row r="156" s="1" customFormat="1" ht="15" customHeight="1">
      <c r="B156" s="335"/>
      <c r="C156" s="362" t="s">
        <v>1246</v>
      </c>
      <c r="D156" s="310"/>
      <c r="E156" s="310"/>
      <c r="F156" s="363" t="s">
        <v>1233</v>
      </c>
      <c r="G156" s="310"/>
      <c r="H156" s="362" t="s">
        <v>1267</v>
      </c>
      <c r="I156" s="362" t="s">
        <v>1229</v>
      </c>
      <c r="J156" s="362">
        <v>50</v>
      </c>
      <c r="K156" s="358"/>
    </row>
    <row r="157" s="1" customFormat="1" ht="15" customHeight="1">
      <c r="B157" s="335"/>
      <c r="C157" s="362" t="s">
        <v>1254</v>
      </c>
      <c r="D157" s="310"/>
      <c r="E157" s="310"/>
      <c r="F157" s="363" t="s">
        <v>1233</v>
      </c>
      <c r="G157" s="310"/>
      <c r="H157" s="362" t="s">
        <v>1267</v>
      </c>
      <c r="I157" s="362" t="s">
        <v>1229</v>
      </c>
      <c r="J157" s="362">
        <v>50</v>
      </c>
      <c r="K157" s="358"/>
    </row>
    <row r="158" s="1" customFormat="1" ht="15" customHeight="1">
      <c r="B158" s="335"/>
      <c r="C158" s="362" t="s">
        <v>1252</v>
      </c>
      <c r="D158" s="310"/>
      <c r="E158" s="310"/>
      <c r="F158" s="363" t="s">
        <v>1233</v>
      </c>
      <c r="G158" s="310"/>
      <c r="H158" s="362" t="s">
        <v>1267</v>
      </c>
      <c r="I158" s="362" t="s">
        <v>1229</v>
      </c>
      <c r="J158" s="362">
        <v>50</v>
      </c>
      <c r="K158" s="358"/>
    </row>
    <row r="159" s="1" customFormat="1" ht="15" customHeight="1">
      <c r="B159" s="335"/>
      <c r="C159" s="362" t="s">
        <v>105</v>
      </c>
      <c r="D159" s="310"/>
      <c r="E159" s="310"/>
      <c r="F159" s="363" t="s">
        <v>76</v>
      </c>
      <c r="G159" s="310"/>
      <c r="H159" s="362" t="s">
        <v>1289</v>
      </c>
      <c r="I159" s="362" t="s">
        <v>1229</v>
      </c>
      <c r="J159" s="362" t="s">
        <v>1290</v>
      </c>
      <c r="K159" s="358"/>
    </row>
    <row r="160" s="1" customFormat="1" ht="15" customHeight="1">
      <c r="B160" s="335"/>
      <c r="C160" s="362" t="s">
        <v>1291</v>
      </c>
      <c r="D160" s="310"/>
      <c r="E160" s="310"/>
      <c r="F160" s="363" t="s">
        <v>76</v>
      </c>
      <c r="G160" s="310"/>
      <c r="H160" s="362" t="s">
        <v>1292</v>
      </c>
      <c r="I160" s="362" t="s">
        <v>1262</v>
      </c>
      <c r="J160" s="362"/>
      <c r="K160" s="358"/>
    </row>
    <row r="161" s="1" customFormat="1" ht="15" customHeight="1">
      <c r="B161" s="364"/>
      <c r="C161" s="365"/>
      <c r="D161" s="365"/>
      <c r="E161" s="365"/>
      <c r="F161" s="365"/>
      <c r="G161" s="365"/>
      <c r="H161" s="365"/>
      <c r="I161" s="365"/>
      <c r="J161" s="365"/>
      <c r="K161" s="366"/>
    </row>
    <row r="162" s="1" customFormat="1" ht="18.75" customHeight="1">
      <c r="B162" s="346"/>
      <c r="C162" s="356"/>
      <c r="D162" s="356"/>
      <c r="E162" s="356"/>
      <c r="F162" s="367"/>
      <c r="G162" s="356"/>
      <c r="H162" s="356"/>
      <c r="I162" s="356"/>
      <c r="J162" s="356"/>
      <c r="K162" s="346"/>
    </row>
    <row r="163" s="1" customFormat="1" ht="18.75" customHeight="1">
      <c r="B163" s="346"/>
      <c r="C163" s="356"/>
      <c r="D163" s="356"/>
      <c r="E163" s="356"/>
      <c r="F163" s="367"/>
      <c r="G163" s="356"/>
      <c r="H163" s="356"/>
      <c r="I163" s="356"/>
      <c r="J163" s="356"/>
      <c r="K163" s="346"/>
    </row>
    <row r="164" s="1" customFormat="1" ht="18.75" customHeight="1">
      <c r="B164" s="346"/>
      <c r="C164" s="356"/>
      <c r="D164" s="356"/>
      <c r="E164" s="356"/>
      <c r="F164" s="367"/>
      <c r="G164" s="356"/>
      <c r="H164" s="356"/>
      <c r="I164" s="356"/>
      <c r="J164" s="356"/>
      <c r="K164" s="346"/>
    </row>
    <row r="165" s="1" customFormat="1" ht="18.75" customHeight="1">
      <c r="B165" s="346"/>
      <c r="C165" s="356"/>
      <c r="D165" s="356"/>
      <c r="E165" s="356"/>
      <c r="F165" s="367"/>
      <c r="G165" s="356"/>
      <c r="H165" s="356"/>
      <c r="I165" s="356"/>
      <c r="J165" s="356"/>
      <c r="K165" s="346"/>
    </row>
    <row r="166" s="1" customFormat="1" ht="18.75" customHeight="1">
      <c r="B166" s="346"/>
      <c r="C166" s="356"/>
      <c r="D166" s="356"/>
      <c r="E166" s="356"/>
      <c r="F166" s="367"/>
      <c r="G166" s="356"/>
      <c r="H166" s="356"/>
      <c r="I166" s="356"/>
      <c r="J166" s="356"/>
      <c r="K166" s="346"/>
    </row>
    <row r="167" s="1" customFormat="1" ht="18.75" customHeight="1">
      <c r="B167" s="346"/>
      <c r="C167" s="356"/>
      <c r="D167" s="356"/>
      <c r="E167" s="356"/>
      <c r="F167" s="367"/>
      <c r="G167" s="356"/>
      <c r="H167" s="356"/>
      <c r="I167" s="356"/>
      <c r="J167" s="356"/>
      <c r="K167" s="346"/>
    </row>
    <row r="168" s="1" customFormat="1" ht="18.75" customHeight="1">
      <c r="B168" s="346"/>
      <c r="C168" s="356"/>
      <c r="D168" s="356"/>
      <c r="E168" s="356"/>
      <c r="F168" s="367"/>
      <c r="G168" s="356"/>
      <c r="H168" s="356"/>
      <c r="I168" s="356"/>
      <c r="J168" s="356"/>
      <c r="K168" s="346"/>
    </row>
    <row r="169" s="1" customFormat="1" ht="18.75" customHeight="1">
      <c r="B169" s="318"/>
      <c r="C169" s="318"/>
      <c r="D169" s="318"/>
      <c r="E169" s="318"/>
      <c r="F169" s="318"/>
      <c r="G169" s="318"/>
      <c r="H169" s="318"/>
      <c r="I169" s="318"/>
      <c r="J169" s="318"/>
      <c r="K169" s="318"/>
    </row>
    <row r="170" s="1" customFormat="1" ht="7.5" customHeight="1">
      <c r="B170" s="297"/>
      <c r="C170" s="298"/>
      <c r="D170" s="298"/>
      <c r="E170" s="298"/>
      <c r="F170" s="298"/>
      <c r="G170" s="298"/>
      <c r="H170" s="298"/>
      <c r="I170" s="298"/>
      <c r="J170" s="298"/>
      <c r="K170" s="299"/>
    </row>
    <row r="171" s="1" customFormat="1" ht="45" customHeight="1">
      <c r="B171" s="300"/>
      <c r="C171" s="301" t="s">
        <v>1293</v>
      </c>
      <c r="D171" s="301"/>
      <c r="E171" s="301"/>
      <c r="F171" s="301"/>
      <c r="G171" s="301"/>
      <c r="H171" s="301"/>
      <c r="I171" s="301"/>
      <c r="J171" s="301"/>
      <c r="K171" s="302"/>
    </row>
    <row r="172" s="1" customFormat="1" ht="17.25" customHeight="1">
      <c r="B172" s="300"/>
      <c r="C172" s="325" t="s">
        <v>1222</v>
      </c>
      <c r="D172" s="325"/>
      <c r="E172" s="325"/>
      <c r="F172" s="325" t="s">
        <v>1223</v>
      </c>
      <c r="G172" s="368"/>
      <c r="H172" s="369" t="s">
        <v>54</v>
      </c>
      <c r="I172" s="369" t="s">
        <v>57</v>
      </c>
      <c r="J172" s="325" t="s">
        <v>1224</v>
      </c>
      <c r="K172" s="302"/>
    </row>
    <row r="173" s="1" customFormat="1" ht="17.25" customHeight="1">
      <c r="B173" s="303"/>
      <c r="C173" s="327" t="s">
        <v>1225</v>
      </c>
      <c r="D173" s="327"/>
      <c r="E173" s="327"/>
      <c r="F173" s="328" t="s">
        <v>1226</v>
      </c>
      <c r="G173" s="370"/>
      <c r="H173" s="371"/>
      <c r="I173" s="371"/>
      <c r="J173" s="327" t="s">
        <v>1227</v>
      </c>
      <c r="K173" s="305"/>
    </row>
    <row r="174" s="1" customFormat="1" ht="5.25" customHeight="1">
      <c r="B174" s="335"/>
      <c r="C174" s="330"/>
      <c r="D174" s="330"/>
      <c r="E174" s="330"/>
      <c r="F174" s="330"/>
      <c r="G174" s="331"/>
      <c r="H174" s="330"/>
      <c r="I174" s="330"/>
      <c r="J174" s="330"/>
      <c r="K174" s="358"/>
    </row>
    <row r="175" s="1" customFormat="1" ht="15" customHeight="1">
      <c r="B175" s="335"/>
      <c r="C175" s="310" t="s">
        <v>1230</v>
      </c>
      <c r="D175" s="310"/>
      <c r="E175" s="310"/>
      <c r="F175" s="333" t="s">
        <v>76</v>
      </c>
      <c r="G175" s="310"/>
      <c r="H175" s="310" t="s">
        <v>1267</v>
      </c>
      <c r="I175" s="310" t="s">
        <v>1229</v>
      </c>
      <c r="J175" s="310">
        <v>120</v>
      </c>
      <c r="K175" s="358"/>
    </row>
    <row r="176" s="1" customFormat="1" ht="15" customHeight="1">
      <c r="B176" s="335"/>
      <c r="C176" s="310" t="s">
        <v>1276</v>
      </c>
      <c r="D176" s="310"/>
      <c r="E176" s="310"/>
      <c r="F176" s="333" t="s">
        <v>76</v>
      </c>
      <c r="G176" s="310"/>
      <c r="H176" s="310" t="s">
        <v>1277</v>
      </c>
      <c r="I176" s="310" t="s">
        <v>1229</v>
      </c>
      <c r="J176" s="310" t="s">
        <v>1278</v>
      </c>
      <c r="K176" s="358"/>
    </row>
    <row r="177" s="1" customFormat="1" ht="15" customHeight="1">
      <c r="B177" s="335"/>
      <c r="C177" s="310" t="s">
        <v>85</v>
      </c>
      <c r="D177" s="310"/>
      <c r="E177" s="310"/>
      <c r="F177" s="333" t="s">
        <v>76</v>
      </c>
      <c r="G177" s="310"/>
      <c r="H177" s="310" t="s">
        <v>1294</v>
      </c>
      <c r="I177" s="310" t="s">
        <v>1229</v>
      </c>
      <c r="J177" s="310" t="s">
        <v>1278</v>
      </c>
      <c r="K177" s="358"/>
    </row>
    <row r="178" s="1" customFormat="1" ht="15" customHeight="1">
      <c r="B178" s="335"/>
      <c r="C178" s="310" t="s">
        <v>1232</v>
      </c>
      <c r="D178" s="310"/>
      <c r="E178" s="310"/>
      <c r="F178" s="333" t="s">
        <v>1233</v>
      </c>
      <c r="G178" s="310"/>
      <c r="H178" s="310" t="s">
        <v>1294</v>
      </c>
      <c r="I178" s="310" t="s">
        <v>1229</v>
      </c>
      <c r="J178" s="310">
        <v>50</v>
      </c>
      <c r="K178" s="358"/>
    </row>
    <row r="179" s="1" customFormat="1" ht="15" customHeight="1">
      <c r="B179" s="335"/>
      <c r="C179" s="310" t="s">
        <v>1235</v>
      </c>
      <c r="D179" s="310"/>
      <c r="E179" s="310"/>
      <c r="F179" s="333" t="s">
        <v>76</v>
      </c>
      <c r="G179" s="310"/>
      <c r="H179" s="310" t="s">
        <v>1294</v>
      </c>
      <c r="I179" s="310" t="s">
        <v>1237</v>
      </c>
      <c r="J179" s="310"/>
      <c r="K179" s="358"/>
    </row>
    <row r="180" s="1" customFormat="1" ht="15" customHeight="1">
      <c r="B180" s="335"/>
      <c r="C180" s="310" t="s">
        <v>1246</v>
      </c>
      <c r="D180" s="310"/>
      <c r="E180" s="310"/>
      <c r="F180" s="333" t="s">
        <v>1233</v>
      </c>
      <c r="G180" s="310"/>
      <c r="H180" s="310" t="s">
        <v>1294</v>
      </c>
      <c r="I180" s="310" t="s">
        <v>1229</v>
      </c>
      <c r="J180" s="310">
        <v>50</v>
      </c>
      <c r="K180" s="358"/>
    </row>
    <row r="181" s="1" customFormat="1" ht="15" customHeight="1">
      <c r="B181" s="335"/>
      <c r="C181" s="310" t="s">
        <v>1254</v>
      </c>
      <c r="D181" s="310"/>
      <c r="E181" s="310"/>
      <c r="F181" s="333" t="s">
        <v>1233</v>
      </c>
      <c r="G181" s="310"/>
      <c r="H181" s="310" t="s">
        <v>1294</v>
      </c>
      <c r="I181" s="310" t="s">
        <v>1229</v>
      </c>
      <c r="J181" s="310">
        <v>50</v>
      </c>
      <c r="K181" s="358"/>
    </row>
    <row r="182" s="1" customFormat="1" ht="15" customHeight="1">
      <c r="B182" s="335"/>
      <c r="C182" s="310" t="s">
        <v>1252</v>
      </c>
      <c r="D182" s="310"/>
      <c r="E182" s="310"/>
      <c r="F182" s="333" t="s">
        <v>1233</v>
      </c>
      <c r="G182" s="310"/>
      <c r="H182" s="310" t="s">
        <v>1294</v>
      </c>
      <c r="I182" s="310" t="s">
        <v>1229</v>
      </c>
      <c r="J182" s="310">
        <v>50</v>
      </c>
      <c r="K182" s="358"/>
    </row>
    <row r="183" s="1" customFormat="1" ht="15" customHeight="1">
      <c r="B183" s="335"/>
      <c r="C183" s="310" t="s">
        <v>112</v>
      </c>
      <c r="D183" s="310"/>
      <c r="E183" s="310"/>
      <c r="F183" s="333" t="s">
        <v>76</v>
      </c>
      <c r="G183" s="310"/>
      <c r="H183" s="310" t="s">
        <v>1295</v>
      </c>
      <c r="I183" s="310" t="s">
        <v>1296</v>
      </c>
      <c r="J183" s="310"/>
      <c r="K183" s="358"/>
    </row>
    <row r="184" s="1" customFormat="1" ht="15" customHeight="1">
      <c r="B184" s="335"/>
      <c r="C184" s="310" t="s">
        <v>57</v>
      </c>
      <c r="D184" s="310"/>
      <c r="E184" s="310"/>
      <c r="F184" s="333" t="s">
        <v>76</v>
      </c>
      <c r="G184" s="310"/>
      <c r="H184" s="310" t="s">
        <v>1297</v>
      </c>
      <c r="I184" s="310" t="s">
        <v>1298</v>
      </c>
      <c r="J184" s="310">
        <v>1</v>
      </c>
      <c r="K184" s="358"/>
    </row>
    <row r="185" s="1" customFormat="1" ht="15" customHeight="1">
      <c r="B185" s="335"/>
      <c r="C185" s="310" t="s">
        <v>53</v>
      </c>
      <c r="D185" s="310"/>
      <c r="E185" s="310"/>
      <c r="F185" s="333" t="s">
        <v>76</v>
      </c>
      <c r="G185" s="310"/>
      <c r="H185" s="310" t="s">
        <v>1299</v>
      </c>
      <c r="I185" s="310" t="s">
        <v>1229</v>
      </c>
      <c r="J185" s="310">
        <v>20</v>
      </c>
      <c r="K185" s="358"/>
    </row>
    <row r="186" s="1" customFormat="1" ht="15" customHeight="1">
      <c r="B186" s="335"/>
      <c r="C186" s="310" t="s">
        <v>54</v>
      </c>
      <c r="D186" s="310"/>
      <c r="E186" s="310"/>
      <c r="F186" s="333" t="s">
        <v>76</v>
      </c>
      <c r="G186" s="310"/>
      <c r="H186" s="310" t="s">
        <v>1300</v>
      </c>
      <c r="I186" s="310" t="s">
        <v>1229</v>
      </c>
      <c r="J186" s="310">
        <v>255</v>
      </c>
      <c r="K186" s="358"/>
    </row>
    <row r="187" s="1" customFormat="1" ht="15" customHeight="1">
      <c r="B187" s="335"/>
      <c r="C187" s="310" t="s">
        <v>113</v>
      </c>
      <c r="D187" s="310"/>
      <c r="E187" s="310"/>
      <c r="F187" s="333" t="s">
        <v>76</v>
      </c>
      <c r="G187" s="310"/>
      <c r="H187" s="310" t="s">
        <v>1192</v>
      </c>
      <c r="I187" s="310" t="s">
        <v>1229</v>
      </c>
      <c r="J187" s="310">
        <v>10</v>
      </c>
      <c r="K187" s="358"/>
    </row>
    <row r="188" s="1" customFormat="1" ht="15" customHeight="1">
      <c r="B188" s="335"/>
      <c r="C188" s="310" t="s">
        <v>114</v>
      </c>
      <c r="D188" s="310"/>
      <c r="E188" s="310"/>
      <c r="F188" s="333" t="s">
        <v>76</v>
      </c>
      <c r="G188" s="310"/>
      <c r="H188" s="310" t="s">
        <v>1301</v>
      </c>
      <c r="I188" s="310" t="s">
        <v>1262</v>
      </c>
      <c r="J188" s="310"/>
      <c r="K188" s="358"/>
    </row>
    <row r="189" s="1" customFormat="1" ht="15" customHeight="1">
      <c r="B189" s="335"/>
      <c r="C189" s="310" t="s">
        <v>1302</v>
      </c>
      <c r="D189" s="310"/>
      <c r="E189" s="310"/>
      <c r="F189" s="333" t="s">
        <v>76</v>
      </c>
      <c r="G189" s="310"/>
      <c r="H189" s="310" t="s">
        <v>1303</v>
      </c>
      <c r="I189" s="310" t="s">
        <v>1262</v>
      </c>
      <c r="J189" s="310"/>
      <c r="K189" s="358"/>
    </row>
    <row r="190" s="1" customFormat="1" ht="15" customHeight="1">
      <c r="B190" s="335"/>
      <c r="C190" s="310" t="s">
        <v>1291</v>
      </c>
      <c r="D190" s="310"/>
      <c r="E190" s="310"/>
      <c r="F190" s="333" t="s">
        <v>76</v>
      </c>
      <c r="G190" s="310"/>
      <c r="H190" s="310" t="s">
        <v>1304</v>
      </c>
      <c r="I190" s="310" t="s">
        <v>1262</v>
      </c>
      <c r="J190" s="310"/>
      <c r="K190" s="358"/>
    </row>
    <row r="191" s="1" customFormat="1" ht="15" customHeight="1">
      <c r="B191" s="335"/>
      <c r="C191" s="310" t="s">
        <v>116</v>
      </c>
      <c r="D191" s="310"/>
      <c r="E191" s="310"/>
      <c r="F191" s="333" t="s">
        <v>1233</v>
      </c>
      <c r="G191" s="310"/>
      <c r="H191" s="310" t="s">
        <v>1305</v>
      </c>
      <c r="I191" s="310" t="s">
        <v>1229</v>
      </c>
      <c r="J191" s="310">
        <v>50</v>
      </c>
      <c r="K191" s="358"/>
    </row>
    <row r="192" s="1" customFormat="1" ht="15" customHeight="1">
      <c r="B192" s="335"/>
      <c r="C192" s="310" t="s">
        <v>1306</v>
      </c>
      <c r="D192" s="310"/>
      <c r="E192" s="310"/>
      <c r="F192" s="333" t="s">
        <v>1233</v>
      </c>
      <c r="G192" s="310"/>
      <c r="H192" s="310" t="s">
        <v>1307</v>
      </c>
      <c r="I192" s="310" t="s">
        <v>1308</v>
      </c>
      <c r="J192" s="310"/>
      <c r="K192" s="358"/>
    </row>
    <row r="193" s="1" customFormat="1" ht="15" customHeight="1">
      <c r="B193" s="335"/>
      <c r="C193" s="310" t="s">
        <v>1309</v>
      </c>
      <c r="D193" s="310"/>
      <c r="E193" s="310"/>
      <c r="F193" s="333" t="s">
        <v>1233</v>
      </c>
      <c r="G193" s="310"/>
      <c r="H193" s="310" t="s">
        <v>1310</v>
      </c>
      <c r="I193" s="310" t="s">
        <v>1308</v>
      </c>
      <c r="J193" s="310"/>
      <c r="K193" s="358"/>
    </row>
    <row r="194" s="1" customFormat="1" ht="15" customHeight="1">
      <c r="B194" s="335"/>
      <c r="C194" s="310" t="s">
        <v>1311</v>
      </c>
      <c r="D194" s="310"/>
      <c r="E194" s="310"/>
      <c r="F194" s="333" t="s">
        <v>1233</v>
      </c>
      <c r="G194" s="310"/>
      <c r="H194" s="310" t="s">
        <v>1312</v>
      </c>
      <c r="I194" s="310" t="s">
        <v>1308</v>
      </c>
      <c r="J194" s="310"/>
      <c r="K194" s="358"/>
    </row>
    <row r="195" s="1" customFormat="1" ht="15" customHeight="1">
      <c r="B195" s="335"/>
      <c r="C195" s="372" t="s">
        <v>1313</v>
      </c>
      <c r="D195" s="310"/>
      <c r="E195" s="310"/>
      <c r="F195" s="333" t="s">
        <v>1233</v>
      </c>
      <c r="G195" s="310"/>
      <c r="H195" s="310" t="s">
        <v>1314</v>
      </c>
      <c r="I195" s="310" t="s">
        <v>1315</v>
      </c>
      <c r="J195" s="373" t="s">
        <v>1316</v>
      </c>
      <c r="K195" s="358"/>
    </row>
    <row r="196" s="1" customFormat="1" ht="15" customHeight="1">
      <c r="B196" s="335"/>
      <c r="C196" s="372" t="s">
        <v>42</v>
      </c>
      <c r="D196" s="310"/>
      <c r="E196" s="310"/>
      <c r="F196" s="333" t="s">
        <v>76</v>
      </c>
      <c r="G196" s="310"/>
      <c r="H196" s="307" t="s">
        <v>1317</v>
      </c>
      <c r="I196" s="310" t="s">
        <v>1318</v>
      </c>
      <c r="J196" s="310"/>
      <c r="K196" s="358"/>
    </row>
    <row r="197" s="1" customFormat="1" ht="15" customHeight="1">
      <c r="B197" s="335"/>
      <c r="C197" s="372" t="s">
        <v>1319</v>
      </c>
      <c r="D197" s="310"/>
      <c r="E197" s="310"/>
      <c r="F197" s="333" t="s">
        <v>76</v>
      </c>
      <c r="G197" s="310"/>
      <c r="H197" s="310" t="s">
        <v>1320</v>
      </c>
      <c r="I197" s="310" t="s">
        <v>1262</v>
      </c>
      <c r="J197" s="310"/>
      <c r="K197" s="358"/>
    </row>
    <row r="198" s="1" customFormat="1" ht="15" customHeight="1">
      <c r="B198" s="335"/>
      <c r="C198" s="372" t="s">
        <v>1321</v>
      </c>
      <c r="D198" s="310"/>
      <c r="E198" s="310"/>
      <c r="F198" s="333" t="s">
        <v>76</v>
      </c>
      <c r="G198" s="310"/>
      <c r="H198" s="310" t="s">
        <v>1322</v>
      </c>
      <c r="I198" s="310" t="s">
        <v>1262</v>
      </c>
      <c r="J198" s="310"/>
      <c r="K198" s="358"/>
    </row>
    <row r="199" s="1" customFormat="1" ht="15" customHeight="1">
      <c r="B199" s="335"/>
      <c r="C199" s="372" t="s">
        <v>1323</v>
      </c>
      <c r="D199" s="310"/>
      <c r="E199" s="310"/>
      <c r="F199" s="333" t="s">
        <v>1233</v>
      </c>
      <c r="G199" s="310"/>
      <c r="H199" s="310" t="s">
        <v>1324</v>
      </c>
      <c r="I199" s="310" t="s">
        <v>1262</v>
      </c>
      <c r="J199" s="310"/>
      <c r="K199" s="358"/>
    </row>
    <row r="200" s="1" customFormat="1" ht="15" customHeight="1">
      <c r="B200" s="364"/>
      <c r="C200" s="374"/>
      <c r="D200" s="365"/>
      <c r="E200" s="365"/>
      <c r="F200" s="365"/>
      <c r="G200" s="365"/>
      <c r="H200" s="365"/>
      <c r="I200" s="365"/>
      <c r="J200" s="365"/>
      <c r="K200" s="366"/>
    </row>
    <row r="201" s="1" customFormat="1" ht="18.75" customHeight="1">
      <c r="B201" s="346"/>
      <c r="C201" s="356"/>
      <c r="D201" s="356"/>
      <c r="E201" s="356"/>
      <c r="F201" s="367"/>
      <c r="G201" s="356"/>
      <c r="H201" s="356"/>
      <c r="I201" s="356"/>
      <c r="J201" s="356"/>
      <c r="K201" s="346"/>
    </row>
    <row r="202" s="1" customFormat="1" ht="18.75" customHeight="1">
      <c r="B202" s="318"/>
      <c r="C202" s="318"/>
      <c r="D202" s="318"/>
      <c r="E202" s="318"/>
      <c r="F202" s="318"/>
      <c r="G202" s="318"/>
      <c r="H202" s="318"/>
      <c r="I202" s="318"/>
      <c r="J202" s="318"/>
      <c r="K202" s="318"/>
    </row>
    <row r="203" s="1" customFormat="1" ht="13.5">
      <c r="B203" s="297"/>
      <c r="C203" s="298"/>
      <c r="D203" s="298"/>
      <c r="E203" s="298"/>
      <c r="F203" s="298"/>
      <c r="G203" s="298"/>
      <c r="H203" s="298"/>
      <c r="I203" s="298"/>
      <c r="J203" s="298"/>
      <c r="K203" s="299"/>
    </row>
    <row r="204" s="1" customFormat="1" ht="21" customHeight="1">
      <c r="B204" s="300"/>
      <c r="C204" s="301" t="s">
        <v>1325</v>
      </c>
      <c r="D204" s="301"/>
      <c r="E204" s="301"/>
      <c r="F204" s="301"/>
      <c r="G204" s="301"/>
      <c r="H204" s="301"/>
      <c r="I204" s="301"/>
      <c r="J204" s="301"/>
      <c r="K204" s="302"/>
    </row>
    <row r="205" s="1" customFormat="1" ht="25.5" customHeight="1">
      <c r="B205" s="300"/>
      <c r="C205" s="375" t="s">
        <v>1326</v>
      </c>
      <c r="D205" s="375"/>
      <c r="E205" s="375"/>
      <c r="F205" s="375" t="s">
        <v>1327</v>
      </c>
      <c r="G205" s="376"/>
      <c r="H205" s="375" t="s">
        <v>1328</v>
      </c>
      <c r="I205" s="375"/>
      <c r="J205" s="375"/>
      <c r="K205" s="302"/>
    </row>
    <row r="206" s="1" customFormat="1" ht="5.25" customHeight="1">
      <c r="B206" s="335"/>
      <c r="C206" s="330"/>
      <c r="D206" s="330"/>
      <c r="E206" s="330"/>
      <c r="F206" s="330"/>
      <c r="G206" s="356"/>
      <c r="H206" s="330"/>
      <c r="I206" s="330"/>
      <c r="J206" s="330"/>
      <c r="K206" s="358"/>
    </row>
    <row r="207" s="1" customFormat="1" ht="15" customHeight="1">
      <c r="B207" s="335"/>
      <c r="C207" s="310" t="s">
        <v>1318</v>
      </c>
      <c r="D207" s="310"/>
      <c r="E207" s="310"/>
      <c r="F207" s="333" t="s">
        <v>43</v>
      </c>
      <c r="G207" s="310"/>
      <c r="H207" s="310" t="s">
        <v>1329</v>
      </c>
      <c r="I207" s="310"/>
      <c r="J207" s="310"/>
      <c r="K207" s="358"/>
    </row>
    <row r="208" s="1" customFormat="1" ht="15" customHeight="1">
      <c r="B208" s="335"/>
      <c r="C208" s="310"/>
      <c r="D208" s="310"/>
      <c r="E208" s="310"/>
      <c r="F208" s="333" t="s">
        <v>44</v>
      </c>
      <c r="G208" s="310"/>
      <c r="H208" s="310" t="s">
        <v>1330</v>
      </c>
      <c r="I208" s="310"/>
      <c r="J208" s="310"/>
      <c r="K208" s="358"/>
    </row>
    <row r="209" s="1" customFormat="1" ht="15" customHeight="1">
      <c r="B209" s="335"/>
      <c r="C209" s="310"/>
      <c r="D209" s="310"/>
      <c r="E209" s="310"/>
      <c r="F209" s="333" t="s">
        <v>47</v>
      </c>
      <c r="G209" s="310"/>
      <c r="H209" s="310" t="s">
        <v>1331</v>
      </c>
      <c r="I209" s="310"/>
      <c r="J209" s="310"/>
      <c r="K209" s="358"/>
    </row>
    <row r="210" s="1" customFormat="1" ht="15" customHeight="1">
      <c r="B210" s="335"/>
      <c r="C210" s="310"/>
      <c r="D210" s="310"/>
      <c r="E210" s="310"/>
      <c r="F210" s="333" t="s">
        <v>45</v>
      </c>
      <c r="G210" s="310"/>
      <c r="H210" s="310" t="s">
        <v>1332</v>
      </c>
      <c r="I210" s="310"/>
      <c r="J210" s="310"/>
      <c r="K210" s="358"/>
    </row>
    <row r="211" s="1" customFormat="1" ht="15" customHeight="1">
      <c r="B211" s="335"/>
      <c r="C211" s="310"/>
      <c r="D211" s="310"/>
      <c r="E211" s="310"/>
      <c r="F211" s="333" t="s">
        <v>46</v>
      </c>
      <c r="G211" s="310"/>
      <c r="H211" s="310" t="s">
        <v>1333</v>
      </c>
      <c r="I211" s="310"/>
      <c r="J211" s="310"/>
      <c r="K211" s="358"/>
    </row>
    <row r="212" s="1" customFormat="1" ht="15" customHeight="1">
      <c r="B212" s="335"/>
      <c r="C212" s="310"/>
      <c r="D212" s="310"/>
      <c r="E212" s="310"/>
      <c r="F212" s="333"/>
      <c r="G212" s="310"/>
      <c r="H212" s="310"/>
      <c r="I212" s="310"/>
      <c r="J212" s="310"/>
      <c r="K212" s="358"/>
    </row>
    <row r="213" s="1" customFormat="1" ht="15" customHeight="1">
      <c r="B213" s="335"/>
      <c r="C213" s="310" t="s">
        <v>1274</v>
      </c>
      <c r="D213" s="310"/>
      <c r="E213" s="310"/>
      <c r="F213" s="333" t="s">
        <v>78</v>
      </c>
      <c r="G213" s="310"/>
      <c r="H213" s="310" t="s">
        <v>1334</v>
      </c>
      <c r="I213" s="310"/>
      <c r="J213" s="310"/>
      <c r="K213" s="358"/>
    </row>
    <row r="214" s="1" customFormat="1" ht="15" customHeight="1">
      <c r="B214" s="335"/>
      <c r="C214" s="310"/>
      <c r="D214" s="310"/>
      <c r="E214" s="310"/>
      <c r="F214" s="333" t="s">
        <v>1172</v>
      </c>
      <c r="G214" s="310"/>
      <c r="H214" s="310" t="s">
        <v>1173</v>
      </c>
      <c r="I214" s="310"/>
      <c r="J214" s="310"/>
      <c r="K214" s="358"/>
    </row>
    <row r="215" s="1" customFormat="1" ht="15" customHeight="1">
      <c r="B215" s="335"/>
      <c r="C215" s="310"/>
      <c r="D215" s="310"/>
      <c r="E215" s="310"/>
      <c r="F215" s="333" t="s">
        <v>1170</v>
      </c>
      <c r="G215" s="310"/>
      <c r="H215" s="310" t="s">
        <v>1335</v>
      </c>
      <c r="I215" s="310"/>
      <c r="J215" s="310"/>
      <c r="K215" s="358"/>
    </row>
    <row r="216" s="1" customFormat="1" ht="15" customHeight="1">
      <c r="B216" s="377"/>
      <c r="C216" s="310"/>
      <c r="D216" s="310"/>
      <c r="E216" s="310"/>
      <c r="F216" s="333" t="s">
        <v>1174</v>
      </c>
      <c r="G216" s="372"/>
      <c r="H216" s="362" t="s">
        <v>84</v>
      </c>
      <c r="I216" s="362"/>
      <c r="J216" s="362"/>
      <c r="K216" s="378"/>
    </row>
    <row r="217" s="1" customFormat="1" ht="15" customHeight="1">
      <c r="B217" s="377"/>
      <c r="C217" s="310"/>
      <c r="D217" s="310"/>
      <c r="E217" s="310"/>
      <c r="F217" s="333" t="s">
        <v>1175</v>
      </c>
      <c r="G217" s="372"/>
      <c r="H217" s="362" t="s">
        <v>1089</v>
      </c>
      <c r="I217" s="362"/>
      <c r="J217" s="362"/>
      <c r="K217" s="378"/>
    </row>
    <row r="218" s="1" customFormat="1" ht="15" customHeight="1">
      <c r="B218" s="377"/>
      <c r="C218" s="310"/>
      <c r="D218" s="310"/>
      <c r="E218" s="310"/>
      <c r="F218" s="333"/>
      <c r="G218" s="372"/>
      <c r="H218" s="362"/>
      <c r="I218" s="362"/>
      <c r="J218" s="362"/>
      <c r="K218" s="378"/>
    </row>
    <row r="219" s="1" customFormat="1" ht="15" customHeight="1">
      <c r="B219" s="377"/>
      <c r="C219" s="310" t="s">
        <v>1298</v>
      </c>
      <c r="D219" s="310"/>
      <c r="E219" s="310"/>
      <c r="F219" s="333">
        <v>1</v>
      </c>
      <c r="G219" s="372"/>
      <c r="H219" s="362" t="s">
        <v>1336</v>
      </c>
      <c r="I219" s="362"/>
      <c r="J219" s="362"/>
      <c r="K219" s="378"/>
    </row>
    <row r="220" s="1" customFormat="1" ht="15" customHeight="1">
      <c r="B220" s="377"/>
      <c r="C220" s="310"/>
      <c r="D220" s="310"/>
      <c r="E220" s="310"/>
      <c r="F220" s="333">
        <v>2</v>
      </c>
      <c r="G220" s="372"/>
      <c r="H220" s="362" t="s">
        <v>1337</v>
      </c>
      <c r="I220" s="362"/>
      <c r="J220" s="362"/>
      <c r="K220" s="378"/>
    </row>
    <row r="221" s="1" customFormat="1" ht="15" customHeight="1">
      <c r="B221" s="377"/>
      <c r="C221" s="310"/>
      <c r="D221" s="310"/>
      <c r="E221" s="310"/>
      <c r="F221" s="333">
        <v>3</v>
      </c>
      <c r="G221" s="372"/>
      <c r="H221" s="362" t="s">
        <v>1338</v>
      </c>
      <c r="I221" s="362"/>
      <c r="J221" s="362"/>
      <c r="K221" s="378"/>
    </row>
    <row r="222" s="1" customFormat="1" ht="15" customHeight="1">
      <c r="B222" s="377"/>
      <c r="C222" s="310"/>
      <c r="D222" s="310"/>
      <c r="E222" s="310"/>
      <c r="F222" s="333">
        <v>4</v>
      </c>
      <c r="G222" s="372"/>
      <c r="H222" s="362" t="s">
        <v>1339</v>
      </c>
      <c r="I222" s="362"/>
      <c r="J222" s="362"/>
      <c r="K222" s="378"/>
    </row>
    <row r="223" s="1" customFormat="1" ht="12.75" customHeight="1">
      <c r="B223" s="379"/>
      <c r="C223" s="380"/>
      <c r="D223" s="380"/>
      <c r="E223" s="380"/>
      <c r="F223" s="380"/>
      <c r="G223" s="380"/>
      <c r="H223" s="380"/>
      <c r="I223" s="380"/>
      <c r="J223" s="380"/>
      <c r="K223" s="38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71:J171"/>
    <mergeCell ref="C204:J204"/>
    <mergeCell ref="H205:J205"/>
    <mergeCell ref="H207:J207"/>
    <mergeCell ref="H208:J208"/>
    <mergeCell ref="H209:J209"/>
    <mergeCell ref="H210:J210"/>
    <mergeCell ref="H211:J211"/>
    <mergeCell ref="H213:J213"/>
    <mergeCell ref="H214:J214"/>
    <mergeCell ref="H215:J215"/>
    <mergeCell ref="H216:J216"/>
    <mergeCell ref="H217:J217"/>
    <mergeCell ref="H219:J219"/>
    <mergeCell ref="H220:J220"/>
    <mergeCell ref="H221:J221"/>
    <mergeCell ref="H222:J222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3:J3"/>
    <mergeCell ref="C4:J4"/>
    <mergeCell ref="C9:J9"/>
    <mergeCell ref="D10:J10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6:J6"/>
    <mergeCell ref="C7:J7"/>
    <mergeCell ref="D11:J11"/>
    <mergeCell ref="D15:J15"/>
  </mergeCells>
  <pageSetup r:id="rId1" paperSize="9" orientation="landscape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Jakub HON</dc:creator>
  <cp:lastModifiedBy>Jakub HON</cp:lastModifiedBy>
  <dcterms:created xsi:type="dcterms:W3CDTF">2023-02-24T12:51:11Z</dcterms:created>
  <dcterms:modified xsi:type="dcterms:W3CDTF">2023-02-24T12:51:18Z</dcterms:modified>
</cp:coreProperties>
</file>