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ání" sheetId="2" r:id="rId2"/>
    <sheet name="02 - stavební část" sheetId="3" r:id="rId3"/>
    <sheet name="03 - dešťová kanalizace" sheetId="4" r:id="rId4"/>
    <sheet name="04 - zpevněné plochy" sheetId="5" r:id="rId5"/>
    <sheet name="05 - elektroinstalace" sheetId="6" r:id="rId6"/>
    <sheet name="06 - hromosvod" sheetId="7" r:id="rId7"/>
    <sheet name="07 - VRN" sheetId="8" r:id="rId8"/>
  </sheets>
  <definedNames>
    <definedName name="_xlnm.Print_Area" localSheetId="0">'Rekapitulace stavby'!$D$4:$AO$76,'Rekapitulace stavby'!$C$82:$AQ$102</definedName>
    <definedName name="_xlnm._FilterDatabase" localSheetId="1" hidden="1">'01 - bourání'!$C$125:$K$243</definedName>
    <definedName name="_xlnm.Print_Area" localSheetId="1">'01 - bourání'!$C$4:$J$76,'01 - bourání'!$C$82:$J$107,'01 - bourání'!$C$113:$K$243</definedName>
    <definedName name="_xlnm._FilterDatabase" localSheetId="2" hidden="1">'02 - stavební část'!$C$134:$K$369</definedName>
    <definedName name="_xlnm.Print_Area" localSheetId="2">'02 - stavební část'!$C$4:$J$76,'02 - stavební část'!$C$82:$J$116,'02 - stavební část'!$C$122:$K$369</definedName>
    <definedName name="_xlnm._FilterDatabase" localSheetId="3" hidden="1">'03 - dešťová kanalizace'!$C$120:$K$179</definedName>
    <definedName name="_xlnm.Print_Area" localSheetId="3">'03 - dešťová kanalizace'!$C$4:$J$76,'03 - dešťová kanalizace'!$C$82:$J$102,'03 - dešťová kanalizace'!$C$108:$K$179</definedName>
    <definedName name="_xlnm._FilterDatabase" localSheetId="4" hidden="1">'04 - zpevněné plochy'!$C$121:$K$162</definedName>
    <definedName name="_xlnm.Print_Area" localSheetId="4">'04 - zpevněné plochy'!$C$4:$J$76,'04 - zpevněné plochy'!$C$82:$J$103,'04 - zpevněné plochy'!$C$109:$K$162</definedName>
    <definedName name="_xlnm._FilterDatabase" localSheetId="5" hidden="1">'05 - elektroinstalace'!$C$118:$K$274</definedName>
    <definedName name="_xlnm.Print_Area" localSheetId="5">'05 - elektroinstalace'!$C$4:$J$76,'05 - elektroinstalace'!$C$82:$J$100,'05 - elektroinstalace'!$C$106:$K$274</definedName>
    <definedName name="_xlnm._FilterDatabase" localSheetId="6" hidden="1">'06 - hromosvod'!$C$118:$K$180</definedName>
    <definedName name="_xlnm.Print_Area" localSheetId="6">'06 - hromosvod'!$C$4:$J$76,'06 - hromosvod'!$C$82:$J$100,'06 - hromosvod'!$C$106:$K$180</definedName>
    <definedName name="_xlnm._FilterDatabase" localSheetId="7" hidden="1">'07 - VRN'!$C$117:$K$122</definedName>
    <definedName name="_xlnm.Print_Area" localSheetId="7">'07 - VRN'!$C$4:$J$76,'07 - VRN'!$C$82:$J$99,'07 - VRN'!$C$105:$K$122</definedName>
    <definedName name="_xlnm.Print_Titles" localSheetId="0">'Rekapitulace stavby'!$92:$92</definedName>
    <definedName name="_xlnm.Print_Titles" localSheetId="1">'01 - bourání'!$125:$125</definedName>
    <definedName name="_xlnm.Print_Titles" localSheetId="2">'02 - stavební část'!$134:$134</definedName>
    <definedName name="_xlnm.Print_Titles" localSheetId="3">'03 - dešťová kanalizace'!$120:$120</definedName>
    <definedName name="_xlnm.Print_Titles" localSheetId="4">'04 - zpevněné plochy'!$121:$121</definedName>
    <definedName name="_xlnm.Print_Titles" localSheetId="5">'05 - elektroinstalace'!$118:$118</definedName>
    <definedName name="_xlnm.Print_Titles" localSheetId="6">'06 - hromosvod'!$118:$118</definedName>
    <definedName name="_xlnm.Print_Titles" localSheetId="7">'07 - VRN'!$117:$117</definedName>
  </definedNames>
  <calcPr fullCalcOnLoad="1"/>
</workbook>
</file>

<file path=xl/sharedStrings.xml><?xml version="1.0" encoding="utf-8"?>
<sst xmlns="http://schemas.openxmlformats.org/spreadsheetml/2006/main" count="7106" uniqueCount="1211">
  <si>
    <t>Export Komplet</t>
  </si>
  <si>
    <t/>
  </si>
  <si>
    <t>2.0</t>
  </si>
  <si>
    <t>ZAMOK</t>
  </si>
  <si>
    <t>False</t>
  </si>
  <si>
    <t>{7da46028-191c-4ae4-a448-08c4aa429aa2}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</si>
  <si>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</si>
  <si>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</si>
  <si>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</si>
  <si>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</si>
  <si>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</si>
  <si>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</si>
  <si>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</si>
  <si>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</si>
  <si>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</si>
  <si>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</si>
  <si>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</si>
  <si>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objektu bývalé márnice na hřbitově v Království</t>
  </si>
  <si>
    <t>KSO:</t>
  </si>
  <si>
    <t>CC-CZ:</t>
  </si>
  <si>
    <t>Místo:</t>
  </si>
  <si>
    <t>Šluknov</t>
  </si>
  <si>
    <t>Datum:</t>
  </si>
  <si>
    <t>10. 10. 2022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</si>
  <si>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</si>
  <si>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</si>
  <si>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</si>
  <si>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</si>
  <si>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</si>
  <si>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</si>
  <si>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</si>
  <si>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Ing. Arch. J. Kňákal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</si>
  <si>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</si>
  <si>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</si>
  <si>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</si>
  <si>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</si>
  <si>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</si>
  <si>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</si>
  <si>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</si>
  <si>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</si>
  <si>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</si>
  <si>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</si>
  <si>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</si>
  <si>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</si>
  <si>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</si>
  <si>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</si>
  <si>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</si>
  <si>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</si>
  <si>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</si>
  <si>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</si>
  <si>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</si>
  <si>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</si>
  <si>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</si>
  <si>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</si>
  <si>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</si>
  <si>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</si>
  <si>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</si>
  <si>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</si>
  <si>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</si>
  <si>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</si>
  <si>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</si>
  <si>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</si>
  <si>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</si>
  <si>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</si>
  <si>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</si>
  <si>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</si>
  <si>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</si>
  <si>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</si>
  <si>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</si>
  <si>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</si>
  <si>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</si>
  <si>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</si>
  <si>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</si>
  <si>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</si>
  <si>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</si>
  <si>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</si>
  <si>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</si>
  <si>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</si>
  <si>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</si>
  <si>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</si>
  <si>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</si>
  <si>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</si>
  <si>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bourání</t>
  </si>
  <si>
    <t>STA</t>
  </si>
  <si>
    <t>1</t>
  </si>
  <si>
    <t>{36adc2f7-2784-4a02-84be-6d23b58fd563}</t>
  </si>
  <si>
    <t>2</t>
  </si>
  <si>
    <t>02</t>
  </si>
  <si>
    <t>stavební část</t>
  </si>
  <si>
    <t>{76a9eda9-fec6-4708-9cd8-c4d6038d850e}</t>
  </si>
  <si>
    <t>03</t>
  </si>
  <si>
    <t>dešťová kanalizace</t>
  </si>
  <si>
    <t>{0e70e7a4-1f7c-46ad-badc-4a48c370d503}</t>
  </si>
  <si>
    <t>04</t>
  </si>
  <si>
    <t>zpevněné plochy</t>
  </si>
  <si>
    <t>{0d287374-0504-43a4-a15c-8aae117b39f0}</t>
  </si>
  <si>
    <t>05</t>
  </si>
  <si>
    <t>elektroinstalace</t>
  </si>
  <si>
    <t>{51767a23-998e-4eb4-9cf3-525b52931621}</t>
  </si>
  <si>
    <t>06</t>
  </si>
  <si>
    <t>hromosvod</t>
  </si>
  <si>
    <t>{cb53f531-00e1-4692-9bf3-edbb40a233b3}</t>
  </si>
  <si>
    <t>07</t>
  </si>
  <si>
    <t>VRN</t>
  </si>
  <si>
    <t>{678a9abc-1b1f-481a-8a58-ed2d03453ecd}</t>
  </si>
  <si>
    <t>KRYCÍ LIST SOUPISU PRACÍ</t>
  </si>
  <si>
    <t>Objekt:</t>
  </si>
  <si>
    <t>01 - bourání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</si>
  <si>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</si>
  <si>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</si>
  <si>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</si>
  <si>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</si>
  <si>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</si>
  <si>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</si>
  <si>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</si>
  <si>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</si>
  <si>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</si>
  <si>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</si>
  <si>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</si>
  <si>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</si>
  <si>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</si>
  <si>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</si>
  <si>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</si>
  <si>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</si>
  <si>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</si>
  <si>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</si>
  <si>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</si>
  <si>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</si>
  <si>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</si>
  <si>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</si>
  <si>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</si>
  <si>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</si>
  <si>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</si>
  <si>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</si>
  <si>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</si>
  <si>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</si>
  <si>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</si>
  <si>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</si>
  <si>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</si>
  <si>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</si>
  <si>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</si>
  <si>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113201111</t>
  </si>
  <si>
    <t>Vytrhání obrub chodníkových ležatých</t>
  </si>
  <si>
    <t>m</t>
  </si>
  <si>
    <t>CS ÚRS 2022 02</t>
  </si>
  <si>
    <t>4</t>
  </si>
  <si>
    <t>-186565589</t>
  </si>
  <si>
    <t>PP</t>
  </si>
  <si>
    <t>Vytrhání obrub s vybouráním lože, s přemístěním hmot na skládku na vzdálenost do 3 m nebo s naložením na dopravní prostředek chodníkových ležatých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</si>
  <si>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</si>
  <si>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</si>
  <si>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</si>
  <si>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</si>
  <si>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</si>
  <si>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1998227957</t>
  </si>
  <si>
    <t>Vápenocementová omítka ostění nebo nadpraží štuková</t>
  </si>
  <si>
    <t>VV</t>
  </si>
  <si>
    <t>0,65*1*2</t>
  </si>
  <si>
    <t>9</t>
  </si>
  <si>
    <t>Ostatní konstrukce a práce, bourání</t>
  </si>
  <si>
    <t>3</t>
  </si>
  <si>
    <t>941211111</t>
  </si>
  <si>
    <t>Montáž lešení řadového rámového lehkého zatížení do 200 kg/m2 š od 0,6 do 0,9 m v do 10 m</t>
  </si>
  <si>
    <t>2094795529</t>
  </si>
  <si>
    <t>Montáž lešení řadového rámového lehkého pracovního s podlahami s provozním zatížením tř. 3 do 200 kg/m2 šířky tř. SW06 od 0,6 do 0,9 m, výšky do 10 m</t>
  </si>
  <si>
    <t>(8,5+7)*2*3,5</t>
  </si>
  <si>
    <t>941211211</t>
  </si>
  <si>
    <t>Příplatek k lešení řadovému rámovému lehkému š 0,9 m v přes 10 do 25 m za první a ZKD den použití</t>
  </si>
  <si>
    <t>284519148</t>
  </si>
  <si>
    <t>Montáž lešení řadového rámového lehkého pracovního s podlahami s provozním zatížením tř. 3 do 200 kg/m2 Příplatek za první a každý další den použití lešení k ceně -1111 nebo -1112</t>
  </si>
  <si>
    <t>108,5*60 'Přepočtené koeficientem množství</t>
  </si>
  <si>
    <t>5</t>
  </si>
  <si>
    <t>941211811</t>
  </si>
  <si>
    <t>Demontáž lešení řadového rámového lehkého zatížení do 200 kg/m2 š od 0,6 do 0,9 m v do 10 m</t>
  </si>
  <si>
    <t>-735335594</t>
  </si>
  <si>
    <t>Demontáž lešení řadového rámového lehkého pracovního s provozním zatížením tř. 3 do 200 kg/m2 šířky tř. SW06 od 0,6 do 0,9 m, výšky do 10 m</t>
  </si>
  <si>
    <t>949101111</t>
  </si>
  <si>
    <t>Lešení pomocné pro objekty pozemních staveb s lešeňovou podlahou v do 1,9 m zatížení do 150 kg/m2</t>
  </si>
  <si>
    <t>1202125223</t>
  </si>
  <si>
    <t>Lešení pomocné pracovní pro objekty pozemních staveb pro zatížení do 150 kg/m2, o výšce lešeňové podlahy do 1,9 m</t>
  </si>
  <si>
    <t>7</t>
  </si>
  <si>
    <t>962022390</t>
  </si>
  <si>
    <t>Bourání zdiva nadzákladového kamenného na MV nebo MVC do 1 m3</t>
  </si>
  <si>
    <t>m3</t>
  </si>
  <si>
    <t>-778630346</t>
  </si>
  <si>
    <t>Bourání zdiva nadzákladového kamenného na maltu vápennou nebo vápenocementovou, objemu do 1 m3</t>
  </si>
  <si>
    <t>1,05*0,65*1</t>
  </si>
  <si>
    <t>8</t>
  </si>
  <si>
    <t>962032230</t>
  </si>
  <si>
    <t>Bourání zdiva z cihel pálených nebo vápenopískových na MV nebo MVC do 1 m3</t>
  </si>
  <si>
    <t>-771209704</t>
  </si>
  <si>
    <t>Bourání zdiva nadzákladového z cihel nebo tvárnic z cihel pálených nebo vápenopískových, na maltu vápennou nebo vápenocementovou, objemu do 1 m3</t>
  </si>
  <si>
    <t>1,15*0,945*0,5*2</t>
  </si>
  <si>
    <t>1,2*2,625*0,2</t>
  </si>
  <si>
    <t>1*2,625*0,2</t>
  </si>
  <si>
    <t>5,39*3,025*0,225</t>
  </si>
  <si>
    <t>0,7*1,15*0,52</t>
  </si>
  <si>
    <t>0,48*0,2*3,025+0,48*0,48*2,7</t>
  </si>
  <si>
    <t>Součet</t>
  </si>
  <si>
    <t>962032631</t>
  </si>
  <si>
    <t>Bourání zdiva komínového nad střechou z cihel na MV nebo MVC</t>
  </si>
  <si>
    <t>538753369</t>
  </si>
  <si>
    <t>Bourání zdiva nadzákladového z cihel nebo tvárnic komínového z cihel pálených, šamotových nebo vápenopískových nad střechou na maltu vápennou nebo vápenocementovou</t>
  </si>
  <si>
    <t>0,5*0,5*1</t>
  </si>
  <si>
    <t>10</t>
  </si>
  <si>
    <t>965042241</t>
  </si>
  <si>
    <t>Bourání podkladů pod dlažby nebo mazanin betonových nebo z litého asfaltu tl přes 100 mm pl přes 4 m2</t>
  </si>
  <si>
    <t>1622231494</t>
  </si>
  <si>
    <t>Bourání mazanin betonových nebo z litého asfaltu tl. přes 100 mm, plochy přes 4 m2</t>
  </si>
  <si>
    <t>5,39*3,23*0,2</t>
  </si>
  <si>
    <t>11</t>
  </si>
  <si>
    <t>965081113</t>
  </si>
  <si>
    <t>Bourání dlažby z dlaždic půdních plochy přes 1 m2</t>
  </si>
  <si>
    <t>-1005538231</t>
  </si>
  <si>
    <t>Bourání podlah z dlaždic bez podkladního lože nebo mazaniny, s jakoukoliv výplní spár půdních, plochy přes 1 m2</t>
  </si>
  <si>
    <t>12</t>
  </si>
  <si>
    <t>965083122</t>
  </si>
  <si>
    <t>Odstranění násypů pod podlahami mezi trámy tl do 200 mm pl přes 2 m2</t>
  </si>
  <si>
    <t>101534851</t>
  </si>
  <si>
    <t>Odstranění násypu mezi stropními trámy tl. do 200 mm, plochy přes 2 m2</t>
  </si>
  <si>
    <t>6*0,12</t>
  </si>
  <si>
    <t>13</t>
  </si>
  <si>
    <t>967021112</t>
  </si>
  <si>
    <t>Přisekání rovných ostění ve zdivu kamenném nebo smíšeném</t>
  </si>
  <si>
    <t>-554769996</t>
  </si>
  <si>
    <t>Přisekání (špicování) rovných ostění bez odstupu po hrubém vybourání otvorů ve zdivu kamenném nebo smíšeném</t>
  </si>
  <si>
    <t>14</t>
  </si>
  <si>
    <t>968062244</t>
  </si>
  <si>
    <t>Vybourání dřevěných rámů oken jednoduchých včetně křídel pl do 1 m2</t>
  </si>
  <si>
    <t>551538010</t>
  </si>
  <si>
    <t>Vybourání dřevěných rámů oken s křídly, dveřních zárubní, vrat, stěn, ostění nebo obkladů rámů oken s křídly jednoduchých, plochy do 1 m2</t>
  </si>
  <si>
    <t>0,9*1,15*2</t>
  </si>
  <si>
    <t>0,6*0,91</t>
  </si>
  <si>
    <t>968062456</t>
  </si>
  <si>
    <t>Vybourání dřevěných dveřních zárubní pl přes 2 m2</t>
  </si>
  <si>
    <t>-1666593765</t>
  </si>
  <si>
    <t>Vybourání dřevěných rámů oken s křídly, dveřních zárubní, vrat, stěn, ostění nebo obkladů dveřních zárubní, plochy přes 2 m2</t>
  </si>
  <si>
    <t>2,62+1,2*2,62</t>
  </si>
  <si>
    <t>16</t>
  </si>
  <si>
    <t>975121111</t>
  </si>
  <si>
    <t>Zřízení jednořadého podchycení konstrukcí systémovými samostatnými stojkami v do 4 m zatížení do 750 kg/m</t>
  </si>
  <si>
    <t>-350199342</t>
  </si>
  <si>
    <t>Jednořadé podchycení konstrukcí systémovými prvky samostatnými stojkami výšky podepření do 4 m, zatížení do 750 kg/m zřízení</t>
  </si>
  <si>
    <t>17</t>
  </si>
  <si>
    <t>975121112</t>
  </si>
  <si>
    <t>Příplatek k jednořadému podchycení konstrukcí systémovými samostatnými stojkami v do 4 m zatížení do 750 kg/m za první a ZKD den použití</t>
  </si>
  <si>
    <t>-551184415</t>
  </si>
  <si>
    <t>Jednořadé podchycení konstrukcí systémovými prvky samostatnými stojkami výšky podepření do 4 m, zatížení do 750 kg/m příplatek za první a každý další den použití</t>
  </si>
  <si>
    <t>10,5*30 'Přepočtené koeficientem množství</t>
  </si>
  <si>
    <t>18</t>
  </si>
  <si>
    <t>975121113</t>
  </si>
  <si>
    <t>Odstranění jednořadého podchycení konstrukcí systémovými samostatnými stojkami v do 4 m zatížení do 750 kg/m</t>
  </si>
  <si>
    <t>-1698119798</t>
  </si>
  <si>
    <t>Jednořadé podchycení konstrukcí systémovými prvky samostatnými stojkami výšky podepření do 4 m, zatížení do 750 kg/m odstranění</t>
  </si>
  <si>
    <t>5,25*2</t>
  </si>
  <si>
    <t>19</t>
  </si>
  <si>
    <t>985131111</t>
  </si>
  <si>
    <t>Očištění ploch stěn, rubu kleneb a podlah tlakovou vodou</t>
  </si>
  <si>
    <t>1906299617</t>
  </si>
  <si>
    <t>(7,65+6,4)*2*4</t>
  </si>
  <si>
    <t>3,2*2,4*2</t>
  </si>
  <si>
    <t>997</t>
  </si>
  <si>
    <t>Přesun sutě</t>
  </si>
  <si>
    <t>20</t>
  </si>
  <si>
    <t>997013211</t>
  </si>
  <si>
    <t>Vnitrostaveništní doprava suti a vybouraných hmot pro budovy v do 6 m ručně</t>
  </si>
  <si>
    <t>t</t>
  </si>
  <si>
    <t>-473885158</t>
  </si>
  <si>
    <t>Vnitrostaveništní doprava suti a vybouraných hmot vodorovně do 50 m svisle ručně pro budovy a haly výšky do 6 m</t>
  </si>
  <si>
    <t>997013501</t>
  </si>
  <si>
    <t>Odvoz suti a vybouraných hmot na skládku nebo meziskládku do 1 km se složením</t>
  </si>
  <si>
    <t>1103871062</t>
  </si>
  <si>
    <t>Odvoz suti a vybouraných hmot na skládku nebo meziskládku se složením, na vzdálenost do 1 km</t>
  </si>
  <si>
    <t>22</t>
  </si>
  <si>
    <t>997013509</t>
  </si>
  <si>
    <t>Příplatek k odvozu suti a vybouraných hmot na skládku ZKD 1 km přes 1 km</t>
  </si>
  <si>
    <t>2043010956</t>
  </si>
  <si>
    <t>Odvoz suti a vybouraných hmot na skládku nebo meziskládku se složením, na vzdálenost Příplatek k ceně za každý další i započatý 1 km přes 1 km</t>
  </si>
  <si>
    <t>34,815*34 'Přepočtené koeficientem množství</t>
  </si>
  <si>
    <t>23</t>
  </si>
  <si>
    <t>997013601</t>
  </si>
  <si>
    <t>Poplatek za uložení na skládce (skládkovné) stavebního odpadu betonového kód odpadu 17 01 01</t>
  </si>
  <si>
    <t>581806476</t>
  </si>
  <si>
    <t>Poplatek za uložení stavebního odpadu na skládce (skládkovné) z prostého betonu zatříděného do Katalogu odpadů pod kódem 17 01 01</t>
  </si>
  <si>
    <t>24</t>
  </si>
  <si>
    <t>997013603</t>
  </si>
  <si>
    <t>Poplatek za uložení na skládce (skládkovné) stavebního odpadu cihelného kód odpadu 17 01 02</t>
  </si>
  <si>
    <t>-1739703077</t>
  </si>
  <si>
    <t>Poplatek za uložení stavebního odpadu na skládce (skládkovné) cihelného zatříděného do Katalogu odpadů pod kódem 17 01 02</t>
  </si>
  <si>
    <t>25</t>
  </si>
  <si>
    <t>997013631</t>
  </si>
  <si>
    <t>Poplatek za uložení na skládce (skládkovné) stavebního odpadu směsného kód odpadu 17 09 04</t>
  </si>
  <si>
    <t>1412233881</t>
  </si>
  <si>
    <t>Poplatek za uložení stavebního odpadu na skládce (skládkovné) směsného stavebního a demoličního zatříděného do Katalogu odpadů pod kódem 17 09 04</t>
  </si>
  <si>
    <t>26</t>
  </si>
  <si>
    <t>997013811</t>
  </si>
  <si>
    <t>Poplatek za uložení na skládce (skládkovné) stavebního odpadu dřevěného kód odpadu 17 02 01</t>
  </si>
  <si>
    <t>1242332732</t>
  </si>
  <si>
    <t>Poplatek za uložení stavebního odpadu na skládce (skládkovné) dřevěného zatříděného do Katalogu odpadů pod kódem 17 02 01</t>
  </si>
  <si>
    <t>27</t>
  </si>
  <si>
    <t>997013821</t>
  </si>
  <si>
    <t>Poplatek za uložení na skládce (skládkovné) stavebního odpadu s obsahem azbestu kód odpadu 17 06 05</t>
  </si>
  <si>
    <t>-1481359852</t>
  </si>
  <si>
    <t>Poplatek za uložení stavebního odpadu na skládce (skládkovné) ze stavebních materiálů obsahujících azbest zatříděných do Katalogu odpadů pod kódem 17 06 05</t>
  </si>
  <si>
    <t>PSV</t>
  </si>
  <si>
    <t>Práce a dodávky PSV</t>
  </si>
  <si>
    <t>762</t>
  </si>
  <si>
    <t>Konstrukce tesařské</t>
  </si>
  <si>
    <t>28</t>
  </si>
  <si>
    <t>762341811</t>
  </si>
  <si>
    <t>Demontáž bednění střech z prken</t>
  </si>
  <si>
    <t>-1626855644</t>
  </si>
  <si>
    <t>Demontáž bednění a laťování bednění střech rovných, obloukových, sklonu do 60° se všemi nadstřešními konstrukcemi z prken hrubých, hoblovaných tl. do 32 mm</t>
  </si>
  <si>
    <t>35,600+31,6</t>
  </si>
  <si>
    <t>29</t>
  </si>
  <si>
    <t>762811922</t>
  </si>
  <si>
    <t>Vyřezání části záklopu nebo podbíjení stropu z prken tl do 32 mm pl jednotlivě přes 0,25 do 1 m2</t>
  </si>
  <si>
    <t>1996166894</t>
  </si>
  <si>
    <t>Vyřezání záklopu nebo podbíjení stropů z prken tl. do 32 mm, plochy jednotlivě přes 0,25 do 1,00 m2</t>
  </si>
  <si>
    <t>(0,605+0,455)*2</t>
  </si>
  <si>
    <t>764</t>
  </si>
  <si>
    <t>Konstrukce klempířské</t>
  </si>
  <si>
    <t>30</t>
  </si>
  <si>
    <t>764001841</t>
  </si>
  <si>
    <t>Demontáž krytiny ze šablon do suti</t>
  </si>
  <si>
    <t>-1120650051</t>
  </si>
  <si>
    <t>Demontáž klempířských konstrukcí krytiny ze šablon do suti</t>
  </si>
  <si>
    <t>3,95*8</t>
  </si>
  <si>
    <t>31</t>
  </si>
  <si>
    <t>764001851</t>
  </si>
  <si>
    <t>Demontáž hřebene s větrací mřížkou nebo hřebenovým plechem do suti</t>
  </si>
  <si>
    <t>1971875461</t>
  </si>
  <si>
    <t>Demontáž klempířských konstrukcí oplechování hřebene s větrací mřížkou nebo podkladním plechem do suti</t>
  </si>
  <si>
    <t>32</t>
  </si>
  <si>
    <t>764001891</t>
  </si>
  <si>
    <t>Demontáž úžlabí do suti</t>
  </si>
  <si>
    <t>1527132974</t>
  </si>
  <si>
    <t>Demontáž klempířských konstrukcí oplechování úžlabí do suti</t>
  </si>
  <si>
    <t>33</t>
  </si>
  <si>
    <t>764002801</t>
  </si>
  <si>
    <t>Demontáž závětrné lišty do suti</t>
  </si>
  <si>
    <t>-191684831</t>
  </si>
  <si>
    <t>Demontáž klempířských konstrukcí závětrné lišty do suti</t>
  </si>
  <si>
    <t>3,9*4+6</t>
  </si>
  <si>
    <t>34</t>
  </si>
  <si>
    <t>764002871</t>
  </si>
  <si>
    <t>Demontáž lemování zdí do suti</t>
  </si>
  <si>
    <t>-786494792</t>
  </si>
  <si>
    <t>Demontáž klempířských konstrukcí lemování zdí do suti</t>
  </si>
  <si>
    <t>35</t>
  </si>
  <si>
    <t>764004801</t>
  </si>
  <si>
    <t>Demontáž podokapního žlabu do suti</t>
  </si>
  <si>
    <t>1548834065</t>
  </si>
  <si>
    <t>Demontáž klempířských konstrukcí žlabu podokapního do suti</t>
  </si>
  <si>
    <t>36</t>
  </si>
  <si>
    <t>764004861</t>
  </si>
  <si>
    <t>Demontáž svodu do suti</t>
  </si>
  <si>
    <t>2076928133</t>
  </si>
  <si>
    <t>Demontáž klempířských konstrukcí svodu do suti</t>
  </si>
  <si>
    <t>765</t>
  </si>
  <si>
    <t>Krytina skládaná</t>
  </si>
  <si>
    <t>37</t>
  </si>
  <si>
    <t>765131803</t>
  </si>
  <si>
    <t>Demontáž azbestocementové skládané krytiny sklonu do 30° do suti</t>
  </si>
  <si>
    <t>-1428218693</t>
  </si>
  <si>
    <t>Demontáž azbestocementové krytiny skládané sklonu do 30° do suti</t>
  </si>
  <si>
    <t>3,95*8+4</t>
  </si>
  <si>
    <t>767</t>
  </si>
  <si>
    <t>Konstrukce zámečnické</t>
  </si>
  <si>
    <t>38</t>
  </si>
  <si>
    <t>767161814</t>
  </si>
  <si>
    <t>Demontáž zábradlí rovného nerozebíratelného hmotnosti 1 m zábradlí přes 20 kg do suti</t>
  </si>
  <si>
    <t>1909206312</t>
  </si>
  <si>
    <t>Demontáž zábradlí do suti rovného nerozebíratelný spoj hmotnosti 1 m zábradlí přes 20 kg</t>
  </si>
  <si>
    <t>02 - stavební část</t>
  </si>
  <si>
    <t xml:space="preserve">    3 - Svislé a kompletní konstrukce</t>
  </si>
  <si>
    <t xml:space="preserve">    4 - Vodorovné konstrukce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</si>
  <si>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</si>
  <si>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</si>
  <si>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</si>
  <si>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</si>
  <si>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</si>
  <si>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</si>
  <si>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</si>
  <si>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</si>
  <si>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181911102</t>
  </si>
  <si>
    <t>Úprava pláně v hornině třídy těžitelnosti I skupiny 1 až 2 se zhutněním ručně</t>
  </si>
  <si>
    <t>969602273</t>
  </si>
  <si>
    <t>Úprava pláně vyrovnáním výškových rozdílů ručně v hornině třídy těžitelnosti I skupiny 1 a 2 se zhutněním</t>
  </si>
  <si>
    <t>Svislé a kompletní konstrukce</t>
  </si>
  <si>
    <t>314231118</t>
  </si>
  <si>
    <t>Zdivo komínů a ventilací z cihel dl 290 mm pevnosti P7 až P 15 na MC 15</t>
  </si>
  <si>
    <t>1995364510</t>
  </si>
  <si>
    <t>Zdivo komínů a ventilací volně stojících z cihel pálených plných dl. 290 mm P 7 M až P 15 M, na maltu MC-15</t>
  </si>
  <si>
    <t>0,44*0,44*2,5</t>
  </si>
  <si>
    <t>314231164</t>
  </si>
  <si>
    <t>Zdivo komínů a ventilací z cihel plných lícových P 60 dl 290 mm na MVC včetně spárování</t>
  </si>
  <si>
    <t>843456426</t>
  </si>
  <si>
    <t>Zdivo komínů a ventilací volně stojících z cihel pálených lícových včetně spárování, pevnosti P 60, na maltu MVC dl. 290 mm (český formát 290x140x65 mm) plných</t>
  </si>
  <si>
    <t>0,44*0,44*1</t>
  </si>
  <si>
    <t>317318131</t>
  </si>
  <si>
    <t>Tlaková zóna plochých keramických překladů o výšce 16,7 cm z betonu tř. C 16/20 š 24 cm</t>
  </si>
  <si>
    <t>1311066482</t>
  </si>
  <si>
    <t>Tlaková zóna plochých keramických překladů z betonu tř. C 16/20, včetně bednění a odbednění, o výšce 16,7 cm šířky 24 cm</t>
  </si>
  <si>
    <t>4*0,15</t>
  </si>
  <si>
    <t>Vodorovné konstrukce</t>
  </si>
  <si>
    <t>413941133</t>
  </si>
  <si>
    <t>Osazování ocelových válcovaných nosníků stropů HEA nebo HEB výšky přes 120 do do 220 mm</t>
  </si>
  <si>
    <t>-111787576</t>
  </si>
  <si>
    <t>Osazování ocelových válcovaných nosníků ve stropech HE-A nebo HE-B, výšky přes 120 do 220 mm</t>
  </si>
  <si>
    <t>0,446</t>
  </si>
  <si>
    <t>M</t>
  </si>
  <si>
    <t>13010956</t>
  </si>
  <si>
    <t>ocel profilová jakost S235JR (11 375) průřez HEA 160</t>
  </si>
  <si>
    <t>-252454182</t>
  </si>
  <si>
    <t>P</t>
  </si>
  <si>
    <t>Poznámka k položce:
kopletní konstrukce vč. plechů a spojovacího materiálu</t>
  </si>
  <si>
    <t>612311131</t>
  </si>
  <si>
    <t>Potažení vnitřních stěn vápenným štukem tloušťky do 3 mm</t>
  </si>
  <si>
    <t>-125402308</t>
  </si>
  <si>
    <t>Potažení vnitřních ploch vápenným štukem tloušťky do 3 mm svislých konstrukcí stěn</t>
  </si>
  <si>
    <t>612325403</t>
  </si>
  <si>
    <t>Oprava vnitřní vápenocementové hrubé omítky stěn v rozsahu plochy přes 30 do 50 %</t>
  </si>
  <si>
    <t>506597876</t>
  </si>
  <si>
    <t>Oprava vápenocementové omítky vnitřních ploch hrubé, tloušťky do 20 mm stěn, v rozsahu opravované plochy přes 30 do 50%</t>
  </si>
  <si>
    <t>(6,68+5,39)*2*4</t>
  </si>
  <si>
    <t>2,7*2,32*2</t>
  </si>
  <si>
    <t>631311115</t>
  </si>
  <si>
    <t>Mazanina tl přes 50 do 80 mm z betonu prostého bez zvýšených nároků na prostředí tř. C 20/25</t>
  </si>
  <si>
    <t>1052824322</t>
  </si>
  <si>
    <t>Mazanina z betonu prostého bez zvýšených nároků na prostředí tl. přes 50 do 80 mm tř. C 20/25</t>
  </si>
  <si>
    <t>36*0,06</t>
  </si>
  <si>
    <t>631311124</t>
  </si>
  <si>
    <t>Mazanina tl přes 80 do 120 mm z betonu prostého bez zvýšených nároků na prostředí tř. C 16/20</t>
  </si>
  <si>
    <t>-2073694194</t>
  </si>
  <si>
    <t>Mazanina z betonu prostého bez zvýšených nároků na prostředí tl. přes 80 do 120 mm tř. C 16/20</t>
  </si>
  <si>
    <t>36,000*0,1</t>
  </si>
  <si>
    <t>631319011</t>
  </si>
  <si>
    <t>Příplatek k mazanině tl přes 50 do 80 mm za přehlazení povrchu</t>
  </si>
  <si>
    <t>534511833</t>
  </si>
  <si>
    <t>Příplatek k cenám mazanin za úpravu povrchu mazaniny přehlazením, mazanina tl. přes 50 do 80 mm</t>
  </si>
  <si>
    <t>631362021</t>
  </si>
  <si>
    <t>Výztuž mazanin svařovanými sítěmi Kari</t>
  </si>
  <si>
    <t>-1386712819</t>
  </si>
  <si>
    <t>Výztuž mazanin ze svařovaných sítí z drátů typu KARI</t>
  </si>
  <si>
    <t>36*0,006</t>
  </si>
  <si>
    <t>632450124R</t>
  </si>
  <si>
    <t>Vyrovnávací cementový potěr  ze suchých směsí provedený v pásu</t>
  </si>
  <si>
    <t>-1813469488</t>
  </si>
  <si>
    <t xml:space="preserve">Potěr cementový vyrovnávací ze suchých směsí v pásu </t>
  </si>
  <si>
    <t>Poznámka k položce:
replika parapetu</t>
  </si>
  <si>
    <t>0,945*0,5*2</t>
  </si>
  <si>
    <t>953943211</t>
  </si>
  <si>
    <t>Osazování hasicího přístroje</t>
  </si>
  <si>
    <t>kus</t>
  </si>
  <si>
    <t>-1679003123</t>
  </si>
  <si>
    <t>Osazování drobných kovových předmětů kotvených do stěny hasicího přístroje</t>
  </si>
  <si>
    <t>44932114</t>
  </si>
  <si>
    <t>přístroj hasicí ruční práškový PG 6 LE</t>
  </si>
  <si>
    <t>1615708824</t>
  </si>
  <si>
    <t>973031324</t>
  </si>
  <si>
    <t>Vysekání kapes ve zdivu cihelném na MV nebo MVC pl do 0,10 m2 hl do 150 mm</t>
  </si>
  <si>
    <t>-430738898</t>
  </si>
  <si>
    <t>Vysekání výklenků nebo kapes ve zdivu z cihel na maltu vápennou nebo vápenocementovou kapes, plochy do 0,10 m2, hl. do 150 mm</t>
  </si>
  <si>
    <t>978013161</t>
  </si>
  <si>
    <t>Otlučení (osekání) vnitřní vápenné nebo vápenocementové omítky stěn v rozsahu přes 30 do 50 %</t>
  </si>
  <si>
    <t>-597500103</t>
  </si>
  <si>
    <t>Otlučení vápenných nebo vápenocementových omítek vnitřních ploch stěn s vyškrabáním spar, s očištěním zdiva, v rozsahu přes 30 do 50 %</t>
  </si>
  <si>
    <t>985223110</t>
  </si>
  <si>
    <t>Přezdívání cihelného zdiva do aktivované malty do 1 m3</t>
  </si>
  <si>
    <t>-2075430929</t>
  </si>
  <si>
    <t>Přezdívání zdiva do aktivované malty cihelného, objemu do 1 m3</t>
  </si>
  <si>
    <t>59610004</t>
  </si>
  <si>
    <t xml:space="preserve">cihla pálená plná </t>
  </si>
  <si>
    <t>1550550366</t>
  </si>
  <si>
    <t>Poznámka k položce:
kopie a formát původního zdiva</t>
  </si>
  <si>
    <t>1,2*305 'Přepočtené koeficientem množství</t>
  </si>
  <si>
    <t>157238904</t>
  </si>
  <si>
    <t>87908847</t>
  </si>
  <si>
    <t>1461173123</t>
  </si>
  <si>
    <t>4,862*34 'Přepočtené koeficientem množství</t>
  </si>
  <si>
    <t>1978243242</t>
  </si>
  <si>
    <t>998</t>
  </si>
  <si>
    <t>Přesun hmot</t>
  </si>
  <si>
    <t>998011001</t>
  </si>
  <si>
    <t>Přesun hmot pro budovy zděné v do 6 m</t>
  </si>
  <si>
    <t>-318879891</t>
  </si>
  <si>
    <t>Přesun hmot pro budovy občanské výstavby, bydlení, výrobu a služby s nosnou svislou konstrukcí zděnou z cihel, tvárnic nebo kamene vodorovná dopravní vzdálenost do 100 m pro budovy výšky do 6 m</t>
  </si>
  <si>
    <t>711</t>
  </si>
  <si>
    <t>Izolace proti vodě, vlhkosti a plynům</t>
  </si>
  <si>
    <t>711111001</t>
  </si>
  <si>
    <t>Provedení izolace proti zemní vlhkosti vodorovné za studena nátěrem penetračním</t>
  </si>
  <si>
    <t>664762299</t>
  </si>
  <si>
    <t>Provedení izolace proti zemní vlhkosti natěradly a tmely za studena na ploše vodorovné V nátěrem penetračním</t>
  </si>
  <si>
    <t>11163150</t>
  </si>
  <si>
    <t>lak penetrační asfaltový</t>
  </si>
  <si>
    <t>512744369</t>
  </si>
  <si>
    <t>36*0,00033 'Přepočtené koeficientem množství</t>
  </si>
  <si>
    <t>711141559</t>
  </si>
  <si>
    <t>Provedení izolace proti zemní vlhkosti pásy přitavením vodorovné NAIP</t>
  </si>
  <si>
    <t>-1834000165</t>
  </si>
  <si>
    <t>Provedení izolace proti zemní vlhkosti pásy přitavením NAIP na ploše vodorovné V</t>
  </si>
  <si>
    <t>36,000*2</t>
  </si>
  <si>
    <t>62853004</t>
  </si>
  <si>
    <t>pás asfaltový natavitelný modifikovaný SBS tl 4,0mm s vložkou ze skleněné tkaniny a spalitelnou PE fólií nebo jemnozrnným minerálním posypem na horním povrchu</t>
  </si>
  <si>
    <t>1319466362</t>
  </si>
  <si>
    <t>72*1,1655 'Přepočtené koeficientem množství</t>
  </si>
  <si>
    <t>712</t>
  </si>
  <si>
    <t>Povlakové krytiny</t>
  </si>
  <si>
    <t>712331111</t>
  </si>
  <si>
    <t>Provedení povlakové krytiny střech do 10° podkladní vrstvy pásy na sucho samolepící</t>
  </si>
  <si>
    <t>496325387</t>
  </si>
  <si>
    <t>Provedení povlakové krytiny střech plochých do 10° pásy na sucho podkladní samolepící asfaltový pás</t>
  </si>
  <si>
    <t>65,342</t>
  </si>
  <si>
    <t>62855000</t>
  </si>
  <si>
    <t>pás asfaltový samolepicí modifikovaný SBS tl 1,8mm s vložkou z polyesterové rohože s spalitelnou fólií nebo jemnozrnným minerálním posypem nebo textilií na horním povrchu</t>
  </si>
  <si>
    <t>1343275951</t>
  </si>
  <si>
    <t>65,342*1,1655 'Přepočtené koeficientem množství</t>
  </si>
  <si>
    <t>762331812</t>
  </si>
  <si>
    <t>Demontáž vázaných kcí krovů z hranolů průřezové pl přes 120 do 224 cm2</t>
  </si>
  <si>
    <t>1563066338</t>
  </si>
  <si>
    <t>Demontáž vázaných konstrukcí krovů sklonu do 60° z hranolů, hranolků, fošen, průřezové plochy přes 120 do 224 cm2</t>
  </si>
  <si>
    <t>762332922</t>
  </si>
  <si>
    <t>Doplnění části střešní vazby hranoly průřezové pl přes 120 do 224 cm2 včetně materiálu</t>
  </si>
  <si>
    <t>-267190379</t>
  </si>
  <si>
    <t>Doplnění střešní vazby řezivem (materiál v ceně) průřezové plochy přes 120 do 224 cm2</t>
  </si>
  <si>
    <t>762341275</t>
  </si>
  <si>
    <t>Montáž bednění střech rovných a šikmých sklonu do 60° z desek dřevotřískových na pero a drážku</t>
  </si>
  <si>
    <t>-906540699</t>
  </si>
  <si>
    <t>Montáž bednění střech rovných a šikmých sklonu do 60° s vyřezáním otvorů z desek dřevotřískových nebo dřevoštěpkových na pero a drážku</t>
  </si>
  <si>
    <t>3,925*8</t>
  </si>
  <si>
    <t>20,5/Cos(33,2)</t>
  </si>
  <si>
    <t>6,5/Cos(46,5)</t>
  </si>
  <si>
    <t>60726280</t>
  </si>
  <si>
    <t>deska dřevoštěpková OSB 3 P+D nebroušená tl 25mm</t>
  </si>
  <si>
    <t>-1788518176</t>
  </si>
  <si>
    <t>65,342*1,1 'Přepočtené koeficientem množství</t>
  </si>
  <si>
    <t>762395000</t>
  </si>
  <si>
    <t>Spojovací prostředky krovů, bednění, laťování, nadstřešních konstrukcí</t>
  </si>
  <si>
    <t>1766746500</t>
  </si>
  <si>
    <t>Spojovací prostředky krovů, bednění a laťování, nadstřešních konstrukcí svory, prkna, hřebíky, pásová ocel, vruty</t>
  </si>
  <si>
    <t>762421026</t>
  </si>
  <si>
    <t>Obložení stropu z desek OSB tl 22 mm nebroušených na pero a drážku šroubovaných</t>
  </si>
  <si>
    <t>-1164739195</t>
  </si>
  <si>
    <t>Obložení stropů nebo střešních podhledů z dřevoštěpkových desek OSB šroubovaných na pero a drážku nebroušených, tloušťky desky 22 mm</t>
  </si>
  <si>
    <t>762511266</t>
  </si>
  <si>
    <t>Podlahové kce podkladové z desek OSB tl 22 mm nebroušených na pero a drážku šroubovaných</t>
  </si>
  <si>
    <t>1691331335</t>
  </si>
  <si>
    <t>Podlahové konstrukce podkladové z dřevoštěpkových desek OSB jednovrstvých šroubovaných na pero a drážku nebroušených, tloušťky desky 22 mm</t>
  </si>
  <si>
    <t>762999R</t>
  </si>
  <si>
    <t>vyčištění a impregnace krovu</t>
  </si>
  <si>
    <t>soubor</t>
  </si>
  <si>
    <t>-123051603</t>
  </si>
  <si>
    <t>39</t>
  </si>
  <si>
    <t>998762101</t>
  </si>
  <si>
    <t>Přesun hmot tonážní pro kce tesařské v objektech v do 6 m</t>
  </si>
  <si>
    <t>779108852</t>
  </si>
  <si>
    <t>Přesun hmot pro konstrukce tesařské stanovený z hmotnosti přesunovaného materiálu vodorovná dopravní vzdálenost do 50 m v objektech výšky do 6 m</t>
  </si>
  <si>
    <t>763</t>
  </si>
  <si>
    <t>Konstrukce suché výstavby</t>
  </si>
  <si>
    <t>40</t>
  </si>
  <si>
    <t>763111414</t>
  </si>
  <si>
    <t>SDK příčka tl 125 mm profil CW+UW 75 desky 2xA 12,5 s izolací EI 60 Rw do 53 dB</t>
  </si>
  <si>
    <t>-1840896374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</si>
  <si>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</si>
  <si>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(2,52+0,6*3)*3</t>
  </si>
  <si>
    <t>41</t>
  </si>
  <si>
    <t>763131411</t>
  </si>
  <si>
    <t>SDK podhled desky 1xA 12,5 bez izolace dvouvrstvá spodní kce profil CD+UD</t>
  </si>
  <si>
    <t>864532779</t>
  </si>
  <si>
    <t>Podhled ze sádrokartonových desek dvouvrstvá zavěšená spodní konstrukce z ocelových profilů CD, UD jednoduše opláštěná deskou standardní A, tl. 12,5 mm, bez izolace</t>
  </si>
  <si>
    <t>42</t>
  </si>
  <si>
    <t>763131421</t>
  </si>
  <si>
    <t>SDK podhled desky 2xA 12,5 bez izolace dvouvrstvá spodní kce profil CD+UD</t>
  </si>
  <si>
    <t>-683063566</t>
  </si>
  <si>
    <t>Podhled ze sádrokartonových desek dvouvrstvá zavěšená spodní konstrukce z ocelových profilů CD, UD dvojitě opláštěná deskami standardními A, tl. 2 x 12,5 mm, bez izolace</t>
  </si>
  <si>
    <t>43</t>
  </si>
  <si>
    <t>998763100</t>
  </si>
  <si>
    <t>Přesun hmot tonážní pro dřevostavby v objektech v do 6 m</t>
  </si>
  <si>
    <t>-148168186</t>
  </si>
  <si>
    <t>Přesun hmot pro dřevostavby stanovený z hmotnosti přesunovaného materiálu vodorovná dopravní vzdálenost do 50 m v objektech výšky do 6 m</t>
  </si>
  <si>
    <t>44</t>
  </si>
  <si>
    <t>764241466</t>
  </si>
  <si>
    <t>Oplechování úžlabí z TiZn předzvětralého plechu rš 500 mm</t>
  </si>
  <si>
    <t>-250804507</t>
  </si>
  <si>
    <t>Oplechování střešních prvků z titanzinkového předzvětralého plechu úžlabí rš 500 mm</t>
  </si>
  <si>
    <t>45</t>
  </si>
  <si>
    <t>764242405</t>
  </si>
  <si>
    <t>Oplechování štítu závětrnou lištou z TiZn předzvětralého plechu rš 400 mm</t>
  </si>
  <si>
    <t>755998993</t>
  </si>
  <si>
    <t>Oplechování střešních prvků z titanzinkového předzvětralého plechu štítu závětrnou lištou rš 400 mm</t>
  </si>
  <si>
    <t>46</t>
  </si>
  <si>
    <t>764242434</t>
  </si>
  <si>
    <t>Oplechování rovné okapové hrany z TiZn předzvětralého plechu rš 330 mm</t>
  </si>
  <si>
    <t>-1998455932</t>
  </si>
  <si>
    <t>Oplechování střešních prvků z titanzinkového předzvětralého plechu okapu okapovým plechem střechy rovné rš 330 mm</t>
  </si>
  <si>
    <t>47</t>
  </si>
  <si>
    <t>764341416</t>
  </si>
  <si>
    <t>Lemování rovných zdí střech s krytinou skládanou z TiZn předzvětralého plechu rš 500 mm</t>
  </si>
  <si>
    <t>1268701562</t>
  </si>
  <si>
    <t>Lemování zdí z titanzinkového předzvětralého plechu boční nebo horní rovných, střech s krytinou skládanou mimo prejzovou rš 500 mm</t>
  </si>
  <si>
    <t>48</t>
  </si>
  <si>
    <t>764344412</t>
  </si>
  <si>
    <t>Lemování prostupů střech s krytinou skládanou nebo plechovou bez lišty z TiZn předzvětralého plechu</t>
  </si>
  <si>
    <t>2005420557</t>
  </si>
  <si>
    <t>Lemování prostupů z titanzinkového předzvětralého plechu bez lišty, střech s krytinou skládanou nebo z plechu</t>
  </si>
  <si>
    <t>49</t>
  </si>
  <si>
    <t>764541445</t>
  </si>
  <si>
    <t>Kotlík oválný (trychtýřový) pro podokapní žlaby z TiZn předzvětralého plechu 330/80 mm</t>
  </si>
  <si>
    <t>822614525</t>
  </si>
  <si>
    <t>Žlab podokapní z titanzinkového předzvětralého plechu včetně háků a čel kotlík oválný (trychtýřový), rš žlabu/průměr svodu 330/80 mm</t>
  </si>
  <si>
    <t>50</t>
  </si>
  <si>
    <t>764543406</t>
  </si>
  <si>
    <t>Žlaby nástřešní oblého tvaru včetně háků, čel a hrdel z TiZn předzvětralého plechu rš 500 mm</t>
  </si>
  <si>
    <t>-1037423921</t>
  </si>
  <si>
    <t>Žlab nadokapní (nástřešní) z titanzinkového předzvětralého plechu oblého tvaru, včetně háků, čel a hrdel rš 500 mm</t>
  </si>
  <si>
    <t>51</t>
  </si>
  <si>
    <t>764548422</t>
  </si>
  <si>
    <t>Svody kruhové včetně objímek, kolen, odskoků z TiZn předzvětralého plechu průměru 80 mm</t>
  </si>
  <si>
    <t>1608809278</t>
  </si>
  <si>
    <t>Svod z titanzinkového předzvětralého plechu včetně objímek, kolen a odskoků kruhový, průměru 80 mm</t>
  </si>
  <si>
    <t>52</t>
  </si>
  <si>
    <t>998764101</t>
  </si>
  <si>
    <t>Přesun hmot tonážní pro konstrukce klempířské v objektech v do 6 m</t>
  </si>
  <si>
    <t>1876494933</t>
  </si>
  <si>
    <t>Přesun hmot pro konstrukce klempířské stanovený z hmotnosti přesunovaného materiálu vodorovná dopravní vzdálenost do 50 m v objektech výšky do 6 m</t>
  </si>
  <si>
    <t>53</t>
  </si>
  <si>
    <t>765161201</t>
  </si>
  <si>
    <t>Montáž krytiny z břidlice tl do 6 mm do 30° dvojité krytí z pravoúhlých formátů do 20 ks/m2</t>
  </si>
  <si>
    <t>-2000536228</t>
  </si>
  <si>
    <t>Montáž krytiny z přírodní břidlice tl. do 6 mm sklonu do 30°, přibití měděnými hřeby dvojité krytí z pravoúhlých formátů, počet kamenů do 20 ks/m2</t>
  </si>
  <si>
    <t>54</t>
  </si>
  <si>
    <t>58389051</t>
  </si>
  <si>
    <t>krytina břidlicová dvojité krytí obdélník 400x200mm</t>
  </si>
  <si>
    <t>1897660003</t>
  </si>
  <si>
    <t>65,342*20 'Přepočtené koeficientem množství</t>
  </si>
  <si>
    <t>55</t>
  </si>
  <si>
    <t>765161303</t>
  </si>
  <si>
    <t>Montáž okapové hrany z břidličné krytiny tl do 6 mm dvojité krytí</t>
  </si>
  <si>
    <t>-290653979</t>
  </si>
  <si>
    <t>Montáž krytiny z přírodní břidlice tl. do 6 mm okapové hrany, krytí dvojité</t>
  </si>
  <si>
    <t>2,65*2+8+1,02*2</t>
  </si>
  <si>
    <t>56</t>
  </si>
  <si>
    <t>765161331</t>
  </si>
  <si>
    <t>Montáž hřebene z břidličné krytiny tl do 6 mm jednoduché krytí počtu kamenů do 10 ks/m</t>
  </si>
  <si>
    <t>-36254575</t>
  </si>
  <si>
    <t>Montáž krytiny z přírodní břidlice tl. do 6 mm hřebene, jednoduché krytí (lemovací řadou), počet kamenů oboustranně do 10 ks/m</t>
  </si>
  <si>
    <t>8+3,4</t>
  </si>
  <si>
    <t>57</t>
  </si>
  <si>
    <t>765161341</t>
  </si>
  <si>
    <t>Montáž úžlabí přisekáním břidličné krytiny tl do 6 mm podél oplechování</t>
  </si>
  <si>
    <t>-414328692</t>
  </si>
  <si>
    <t>Montáž krytiny z přírodní břidlice tl. do 6 mm úžlabí přisekáním kamenů podél oplechování</t>
  </si>
  <si>
    <t>58</t>
  </si>
  <si>
    <t>765161351</t>
  </si>
  <si>
    <t>Montáž štítové hrany přisekáním břidličné krytiny tl do 6 mm</t>
  </si>
  <si>
    <t>358996710</t>
  </si>
  <si>
    <t>Montáž krytiny z přírodní břidlice tl. do 6 mm štítové hrany jednostranným přisekáním</t>
  </si>
  <si>
    <t>3,9*4+1,8*2</t>
  </si>
  <si>
    <t>59</t>
  </si>
  <si>
    <t>765161363</t>
  </si>
  <si>
    <t>Opracování břidličné krytiny tl do 6 mm střešních prostupů pl přes 0,1 do 0,25 m2</t>
  </si>
  <si>
    <t>-1311344954</t>
  </si>
  <si>
    <t>Montáž krytiny z přírodní břidlice tl. do 6 mm štítové hrany v místech střešních prostupů, plochy jednotlivě přes 0,1 do 0,25 m2</t>
  </si>
  <si>
    <t>60</t>
  </si>
  <si>
    <t>765191023</t>
  </si>
  <si>
    <t>Montáž pojistné hydroizolační nebo parotěsné kladené ve sklonu přes 20° s lepenými spoji na bednění</t>
  </si>
  <si>
    <t>-1717892813</t>
  </si>
  <si>
    <t>Montáž pojistné hydroizolační nebo parotěsné fólie kladené ve sklonu přes 20° s lepenými přesahy na bednění nebo tepelnou izolaci</t>
  </si>
  <si>
    <t>61</t>
  </si>
  <si>
    <t>28329036</t>
  </si>
  <si>
    <t>fólie kontaktní difuzně propustná pro doplňkovou hydroizolační vrstvu, třívrstvá mikroporézní PP 150g/m2 s integrovanou samolepící páskou</t>
  </si>
  <si>
    <t>1171866021</t>
  </si>
  <si>
    <t>62</t>
  </si>
  <si>
    <t>998765101</t>
  </si>
  <si>
    <t>Přesun hmot tonážní pro krytiny skládané v objektech v do 6 m</t>
  </si>
  <si>
    <t>-1863396836</t>
  </si>
  <si>
    <t>Přesun hmot pro krytiny skládané stanovený z hmotnosti přesunovaného materiálu vodorovná dopravní vzdálenost do 50 m na objektech výšky do 6 m</t>
  </si>
  <si>
    <t>766</t>
  </si>
  <si>
    <t>Konstrukce truhlářské</t>
  </si>
  <si>
    <t>63</t>
  </si>
  <si>
    <t>766231113</t>
  </si>
  <si>
    <t>Montáž sklápěcích půdních schodů</t>
  </si>
  <si>
    <t>-2073398328</t>
  </si>
  <si>
    <t>Montáž sklápěcích schodů na půdu s vyřezáním otvoru a kompletizací</t>
  </si>
  <si>
    <t>64</t>
  </si>
  <si>
    <t>61233171</t>
  </si>
  <si>
    <t xml:space="preserve">schody půdní stahovací </t>
  </si>
  <si>
    <t>-264175901</t>
  </si>
  <si>
    <t>Poznámka k položce:
SU-VY</t>
  </si>
  <si>
    <t>65</t>
  </si>
  <si>
    <t>766621211</t>
  </si>
  <si>
    <t>Montáž dřevěných oken plochy přes 1 m2 otevíravých výšky do 1,5 m s rámem do zdiva</t>
  </si>
  <si>
    <t>1548960581</t>
  </si>
  <si>
    <t>Montáž oken dřevěných včetně montáže rámu plochy přes 1 m2 otevíravých do zdiva, výšky do 1,5 m</t>
  </si>
  <si>
    <t>0,8*1,515*6</t>
  </si>
  <si>
    <t>0,6*0,91*2</t>
  </si>
  <si>
    <t>66</t>
  </si>
  <si>
    <t>61110010R</t>
  </si>
  <si>
    <t>okno dřevěné otevíravé/sklopné - replika</t>
  </si>
  <si>
    <t>-2055351371</t>
  </si>
  <si>
    <t xml:space="preserve">okno dřevěné otevíravé/sklopné </t>
  </si>
  <si>
    <t>Poznámka k položce:
O01 a O02</t>
  </si>
  <si>
    <t>67</t>
  </si>
  <si>
    <t>766660001</t>
  </si>
  <si>
    <t>Montáž dveřních křídel otvíravých jednokřídlových š do 0,8 m do ocelové zárubně</t>
  </si>
  <si>
    <t>640861064</t>
  </si>
  <si>
    <t>Montáž dveřních křídel dřevěných nebo plastových otevíravých do ocelové zárubně povrchově upravených jednokřídlových, šířky do 800 mm</t>
  </si>
  <si>
    <t>68</t>
  </si>
  <si>
    <t>564987R</t>
  </si>
  <si>
    <t>Dveře dle specifikace SÚ-DN komplet</t>
  </si>
  <si>
    <t>1679362702</t>
  </si>
  <si>
    <t>69</t>
  </si>
  <si>
    <t>766660102</t>
  </si>
  <si>
    <t>Montáž dveřních křídel otvíravých jednokřídlových š přes 0,8 m do dřevěné rámové zárubně</t>
  </si>
  <si>
    <t>-2104289404</t>
  </si>
  <si>
    <t>Montáž dveřních křídel dřevěných nebo plastových otevíravých do dřevěné rámové zárubně povrchově upravených jednokřídlových, šířky přes 800 mm</t>
  </si>
  <si>
    <t>70</t>
  </si>
  <si>
    <t>321566R</t>
  </si>
  <si>
    <t>Dveře dle specifikace D02/L komplet</t>
  </si>
  <si>
    <t>-1585772969</t>
  </si>
  <si>
    <t>71</t>
  </si>
  <si>
    <t>766660111</t>
  </si>
  <si>
    <t>Montáž dveřních křídel otvíravých dvoukřídlových š do 1,45 m do dřevěné rámové zárubně</t>
  </si>
  <si>
    <t>-1635735687</t>
  </si>
  <si>
    <t>Montáž dveřních křídel dřevěných nebo plastových otevíravých do dřevěné rámové zárubně povrchově upravených dvoukřídlových, šířky do 1450 mm</t>
  </si>
  <si>
    <t>72</t>
  </si>
  <si>
    <t>46513123R</t>
  </si>
  <si>
    <t>Dveře dle specifikace D01/L komplet</t>
  </si>
  <si>
    <t>-1251530138</t>
  </si>
  <si>
    <t>73</t>
  </si>
  <si>
    <t>76688R1</t>
  </si>
  <si>
    <t>přenosný katafalk</t>
  </si>
  <si>
    <t>-1377793250</t>
  </si>
  <si>
    <t>74</t>
  </si>
  <si>
    <t>76688R2</t>
  </si>
  <si>
    <t>pult obřadníka</t>
  </si>
  <si>
    <t>-903040960</t>
  </si>
  <si>
    <t>771</t>
  </si>
  <si>
    <t>Podlahy z dlaždic</t>
  </si>
  <si>
    <t>75</t>
  </si>
  <si>
    <t>771111011</t>
  </si>
  <si>
    <t>Vysátí podkladu před pokládkou dlažby</t>
  </si>
  <si>
    <t>-1683150938</t>
  </si>
  <si>
    <t>Příprava podkladu před provedením dlažby vysátí podlah</t>
  </si>
  <si>
    <t>76</t>
  </si>
  <si>
    <t>771121011</t>
  </si>
  <si>
    <t>Nátěr penetrační na podlahu</t>
  </si>
  <si>
    <t>212422809</t>
  </si>
  <si>
    <t>Příprava podkladu před provedením dlažby nátěr penetrační na podlahu</t>
  </si>
  <si>
    <t>77</t>
  </si>
  <si>
    <t>771474113</t>
  </si>
  <si>
    <t>Montáž soklů z dlaždic keramických rovných flexibilní lepidlo v přes 90 do 120 mm</t>
  </si>
  <si>
    <t>1625356063</t>
  </si>
  <si>
    <t>Montáž soklů z dlaždic keramických lepených flexibilním lepidlem rovných, výšky přes 90 do 120 mm</t>
  </si>
  <si>
    <t>78</t>
  </si>
  <si>
    <t>771574242</t>
  </si>
  <si>
    <t>Montáž podlah keramických velkoformátových pro mechanické zatížení hladkých lepených flexibilním lepidlem přes 4 do 6 ks/m2</t>
  </si>
  <si>
    <t>986375172</t>
  </si>
  <si>
    <t>Montáž podlah z dlaždic keramických lepených flexibilním lepidlem velkoformátových pro vysoké mechanické zatížení hladkých přes 4 do 6 ks/m2</t>
  </si>
  <si>
    <t>79</t>
  </si>
  <si>
    <t>59761443</t>
  </si>
  <si>
    <t>dlažba velkoformátová keramická slinutá hladká do interiéru i exteriéru pro vysoké mechanické namáhání přes 4 do 6ks/m2</t>
  </si>
  <si>
    <t>870007559</t>
  </si>
  <si>
    <t>Poznámka k položce:
Keramická dlažba
Délka x šířka x tloušťka
600x300x9mm
Dlažba protiskluz R 11
(barevně pouze v elektronické verzi TZ)</t>
  </si>
  <si>
    <t>21,6*0,15</t>
  </si>
  <si>
    <t>39,24*1,15 'Přepočtené koeficientem množství</t>
  </si>
  <si>
    <t>80</t>
  </si>
  <si>
    <t>771591184</t>
  </si>
  <si>
    <t>Pracnější řezání podlah z dlaždic keramických rovné</t>
  </si>
  <si>
    <t>-1369627696</t>
  </si>
  <si>
    <t>Podlahy - dokončovací práce pracnější řezání dlaždic keramických rovné</t>
  </si>
  <si>
    <t>21,6*2</t>
  </si>
  <si>
    <t>783</t>
  </si>
  <si>
    <t>Dokončovací práce - nátěry</t>
  </si>
  <si>
    <t>81</t>
  </si>
  <si>
    <t>783826655</t>
  </si>
  <si>
    <t>Hydrofobizační transparentní silikonový nátěr lícového zdiva</t>
  </si>
  <si>
    <t>-1458328149</t>
  </si>
  <si>
    <t>Hydrofobizační nátěr omítek silikonový, transparentní, povrchů hladkých lícového zdiva</t>
  </si>
  <si>
    <t>127,76</t>
  </si>
  <si>
    <t>784</t>
  </si>
  <si>
    <t>Dokončovací práce - malby a tapety</t>
  </si>
  <si>
    <t>82</t>
  </si>
  <si>
    <t>784111001</t>
  </si>
  <si>
    <t>Oprášení (ometení ) podkladu v místnostech v do 3,80 m</t>
  </si>
  <si>
    <t>-937942253</t>
  </si>
  <si>
    <t>Oprášení (ometení) podkladu v místnostech výšky do 3,80 m</t>
  </si>
  <si>
    <t>109,088+36</t>
  </si>
  <si>
    <t>83</t>
  </si>
  <si>
    <t>784181101</t>
  </si>
  <si>
    <t>Základní akrylátová jednonásobná bezbarvá penetrace podkladu v místnostech v do 3,80 m</t>
  </si>
  <si>
    <t>-1249086008</t>
  </si>
  <si>
    <t>Penetrace podkladu jednonásobná základní akrylátová bezbarvá v místnostech výšky do 3,80 m</t>
  </si>
  <si>
    <t>84</t>
  </si>
  <si>
    <t>784211101</t>
  </si>
  <si>
    <t>Dvojnásobné bílé malby ze směsí za mokra výborně oděruvzdorných v místnostech v do 3,80 m</t>
  </si>
  <si>
    <t>-1158857523</t>
  </si>
  <si>
    <t>Malby z malířských směsí oděruvzdorných za mokra dvojnásobné, bílé za mokra oděruvzdorné výborně v místnostech výšky do 3,80 m</t>
  </si>
  <si>
    <t>03 - dešťová kanalizace</t>
  </si>
  <si>
    <t xml:space="preserve">    2 - Zakládání</t>
  </si>
  <si>
    <t xml:space="preserve">    8 - Trubní vedení</t>
  </si>
  <si>
    <t>132312121</t>
  </si>
  <si>
    <t>Hloubení zapažených rýh šířky do 800 mm v soudržných horninách třídy těžitelnosti II skupiny 4 ručně</t>
  </si>
  <si>
    <t>-927493711</t>
  </si>
  <si>
    <t>Hloubení zapažených rýh šířky do 800 mm ručně s urovnáním dna do předepsaného profilu a spádu v hornině třídy těžitelnosti II skupiny 4 soudržných</t>
  </si>
  <si>
    <t>1,5</t>
  </si>
  <si>
    <t>132351103</t>
  </si>
  <si>
    <t>Hloubení rýh nezapažených š do 800 mm v hornině třídy těžitelnosti II skupiny 4 objem do 100 m3 strojně</t>
  </si>
  <si>
    <t>1588659560</t>
  </si>
  <si>
    <t>Hloubení nezapažených rýh šířky do 800 mm strojně s urovnáním dna do předepsaného profilu a spádu v hornině třídy těžitelnosti II skupiny 4 přes 50 do 100 m3</t>
  </si>
  <si>
    <t>(2,8+8,4+9+1,3*2+5,6+1,3+0,8+9,4+1,4+7,5)*0,6*0,8</t>
  </si>
  <si>
    <t>132351253</t>
  </si>
  <si>
    <t>Hloubení rýh nezapažených š do 2000 mm v hornině třídy těžitelnosti II skupiny 4 objem do 100 m3 strojně</t>
  </si>
  <si>
    <t>1382047739</t>
  </si>
  <si>
    <t>Hloubení nezapažených rýh šířky přes 800 do 2 000 mm strojně s urovnáním dna do předepsaného profilu a spádu v hornině třídy těžitelnosti II skupiny 4 přes 50 do 100 m3</t>
  </si>
  <si>
    <t>1,5*25*1,5</t>
  </si>
  <si>
    <t>16275111R</t>
  </si>
  <si>
    <t>Vodorovné přemístění  výkopku/sypaniny na skládku zhotovitele vč. uložení</t>
  </si>
  <si>
    <t>-692760807</t>
  </si>
  <si>
    <t>23,424+56,25-22,32</t>
  </si>
  <si>
    <t>174151101</t>
  </si>
  <si>
    <t>Zásyp jam, šachet rýh nebo kolem objektů sypaninou se zhutněním</t>
  </si>
  <si>
    <t>1505744318</t>
  </si>
  <si>
    <t>Zásyp sypaninou z jakékoliv horniny strojně s uložením výkopku ve vrstvách se zhutněním jam, šachet, rýh nebo kolem objektů v těchto vykopávkách</t>
  </si>
  <si>
    <t>23,424+56,25-6,678-28,176-22,5</t>
  </si>
  <si>
    <t>175111101</t>
  </si>
  <si>
    <t>Obsypání potrubí ručně sypaninou bez prohození, uloženou do 3 m</t>
  </si>
  <si>
    <t>-1585287057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</si>
  <si>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</si>
  <si>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(2,8+8,4+9+1,3*2+5,6+1,3+0,8+9,4+1,4+7,5)*0,6*0,45</t>
  </si>
  <si>
    <t>25*1,5*0,4</t>
  </si>
  <si>
    <t>58337310</t>
  </si>
  <si>
    <t>štěrkopísek frakce 0/4</t>
  </si>
  <si>
    <t>-1418518784</t>
  </si>
  <si>
    <t>28,176*2 'Přepočtené koeficientem množství</t>
  </si>
  <si>
    <t>Zakládání</t>
  </si>
  <si>
    <t>211521111</t>
  </si>
  <si>
    <t>Výplň odvodňovacích žeber nebo trativodů kamenivem hrubým drceným frakce 63 až 125 mm</t>
  </si>
  <si>
    <t>-594224539</t>
  </si>
  <si>
    <t>Výplň kamenivem do rýh odvodňovacích žeber nebo trativodů bez zhutnění, s úpravou povrchu výplně kamenivem hrubým drceným frakce 63 až 125 mm</t>
  </si>
  <si>
    <t>25*1,5*0,6</t>
  </si>
  <si>
    <t>451572111</t>
  </si>
  <si>
    <t>Lože pod potrubí otevřený výkop z kameniva drobného těženého</t>
  </si>
  <si>
    <t>-584896232</t>
  </si>
  <si>
    <t>Lože pod potrubí, stoky a drobné objekty v otevřeném výkopu z kameniva drobného těženého 0 až 4 mm</t>
  </si>
  <si>
    <t>(2,8+8,4+9+1,3*2+5,6+1,3+0,8+9,4+1,4+7,5)*0,6*0,1</t>
  </si>
  <si>
    <t>25*1,5*0,1</t>
  </si>
  <si>
    <t>451971111</t>
  </si>
  <si>
    <t>Položení podkladní vrstvy z geotextilie s uchycením v terénu sponami a za plůtky hřeby</t>
  </si>
  <si>
    <t>-1446659174</t>
  </si>
  <si>
    <t>Položení podkladní vrstvy z geotextilie v rovině nebo ve svahu, s přesahem jednotlivých pásů 150 mm, s uchycením v terénu sponami z bet. oceli a za plůtky hřeby</t>
  </si>
  <si>
    <t>25*1,5</t>
  </si>
  <si>
    <t>Trubní vedení</t>
  </si>
  <si>
    <t>871275211</t>
  </si>
  <si>
    <t>Kanalizační potrubí z tvrdého PVC jednovrstvé tuhost třídy SN4 DN 125</t>
  </si>
  <si>
    <t>-1212878607</t>
  </si>
  <si>
    <t>Kanalizační potrubí z tvrdého PVC v otevřeném výkopu ve sklonu do 20 %, hladkého plnostěnného jednovrstvého, tuhost třídy SN 4 DN 125</t>
  </si>
  <si>
    <t>(2,8+8,4+9+1,3*2+5,6+1,3+0,8+9,4+1,4+7,5)</t>
  </si>
  <si>
    <t>877265271</t>
  </si>
  <si>
    <t>Montáž lapače střešních splavenin z tvrdého PVC-systém KG DN 110</t>
  </si>
  <si>
    <t>372622557</t>
  </si>
  <si>
    <t>Montáž tvarovek na kanalizačním potrubí z trub z plastu z tvrdého PVC nebo z polypropylenu v otevřeném výkopu lapačů střešních splavenin DN 100</t>
  </si>
  <si>
    <t>28341110</t>
  </si>
  <si>
    <t>lapače střešních splavenin okapová vpusť s klapkou+inspekční poklop z PP</t>
  </si>
  <si>
    <t>-727393438</t>
  </si>
  <si>
    <t>877275221</t>
  </si>
  <si>
    <t>Montáž tvarovek z tvrdého PVC-systém KG nebo z polypropylenu-systém KG 2000 dvouosé DN 125</t>
  </si>
  <si>
    <t>258357005</t>
  </si>
  <si>
    <t>Montáž tvarovek na kanalizačním potrubí z trub z plastu z tvrdého PVC nebo z polypropylenu v otevřeném výkopu dvouosých DN 125</t>
  </si>
  <si>
    <t>28611389</t>
  </si>
  <si>
    <t>odbočka kanalizační PVC s hrdlem 125/125/45°</t>
  </si>
  <si>
    <t>-791974657</t>
  </si>
  <si>
    <t>877315211</t>
  </si>
  <si>
    <t>Montáž tvarovek z tvrdého PVC-systém KG nebo z polypropylenu-systém KG 2000 jednoosé DN 160</t>
  </si>
  <si>
    <t>419354662</t>
  </si>
  <si>
    <t>Montáž tvarovek na kanalizačním potrubí z trub z plastu z tvrdého PVC nebo z polypropylenu v otevřeném výkopu jednoosých DN 160</t>
  </si>
  <si>
    <t>28611358</t>
  </si>
  <si>
    <t>koleno kanalizace PVC KG 125x87°</t>
  </si>
  <si>
    <t>-1678753281</t>
  </si>
  <si>
    <t>28611356</t>
  </si>
  <si>
    <t>koleno kanalizační PVC KG 125x45°</t>
  </si>
  <si>
    <t>1603424643</t>
  </si>
  <si>
    <t>894811131</t>
  </si>
  <si>
    <t>Revizní šachta z PVC typ přímý, DN 400/160 tlak 12,5 t hl od 860 do 1230 mm</t>
  </si>
  <si>
    <t>-1422456223</t>
  </si>
  <si>
    <t>Revizní šachta z tvrdého PVC v otevřeném výkopu typ přímý (DN šachty/DN trubního vedení) DN 400/160, odolnost vnějšímu tlaku 12,5 t, hloubka od 860 do 1230 mm</t>
  </si>
  <si>
    <t>04 - zpevněné plochy</t>
  </si>
  <si>
    <t xml:space="preserve">    5 - Komunikace pozemní</t>
  </si>
  <si>
    <t>122251101</t>
  </si>
  <si>
    <t>Odkopávky a prokopávky nezapažené v hornině třídy těžitelnosti I skupiny 3 objem do 20 m3 strojně</t>
  </si>
  <si>
    <t>1153547350</t>
  </si>
  <si>
    <t>Odkopávky a prokopávky nezapažené strojně v hornině třídy těžitelnosti I skupiny 3 do 20 m3</t>
  </si>
  <si>
    <t>12,6*0,3</t>
  </si>
  <si>
    <t>-1345373465</t>
  </si>
  <si>
    <t>3,78</t>
  </si>
  <si>
    <t>181411131</t>
  </si>
  <si>
    <t>Založení parkového trávníku výsevem pl do 1000 m2 v rovině a ve svahu do 1:5</t>
  </si>
  <si>
    <t>1618975764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</si>
  <si>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</si>
  <si>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</si>
  <si>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</si>
  <si>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kg</t>
  </si>
  <si>
    <t>-1457704785</t>
  </si>
  <si>
    <t>200*0,02 'Přepočtené koeficientem množství</t>
  </si>
  <si>
    <t>181912112</t>
  </si>
  <si>
    <t>Úprava pláně v hornině třídy těžitelnosti I skupiny 3 se zhutněním ručně</t>
  </si>
  <si>
    <t>39272486</t>
  </si>
  <si>
    <t>Úprava pláně vyrovnáním výškových rozdílů ručně v hornině třídy těžitelnosti I skupiny 3 se zhutněním</t>
  </si>
  <si>
    <t>181951111</t>
  </si>
  <si>
    <t>Úprava pláně v hornině třídy těžitelnosti I skupiny 1 až 3 bez zhutnění strojně</t>
  </si>
  <si>
    <t>-2004754762</t>
  </si>
  <si>
    <t>Úprava pláně vyrovnáním výškových rozdílů strojně v hornině třídy těžitelnosti I, skupiny 1 až 3 bez zhutnění</t>
  </si>
  <si>
    <t>348101110</t>
  </si>
  <si>
    <t>Osazení vrat nebo vrátek k oplocení na sloupky zděné nebo betonové pl do 2 m2</t>
  </si>
  <si>
    <t>-369043253</t>
  </si>
  <si>
    <t>Osazení vrat nebo vrátek k oplocení na sloupky zděné nebo betonové, plochy jednotlivě do 2 m2</t>
  </si>
  <si>
    <t>987156R</t>
  </si>
  <si>
    <t>Branka vstupu</t>
  </si>
  <si>
    <t>-1443684551</t>
  </si>
  <si>
    <t>Komunikace pozemní</t>
  </si>
  <si>
    <t>564851014</t>
  </si>
  <si>
    <t>Podklad ze štěrkodrtě ŠD plochy do 100 m2 tl 180 mm</t>
  </si>
  <si>
    <t>1823065388</t>
  </si>
  <si>
    <t>Podklad ze štěrkodrti ŠD s rozprostřením a zhutněním plochy jednotlivě do 100 m2, po zhutnění tl. 180 mm</t>
  </si>
  <si>
    <t>591411111</t>
  </si>
  <si>
    <t>Kladení dlažby z mozaiky jednobarevné komunikací pro pěší lože z kameniva</t>
  </si>
  <si>
    <t>-1213852316</t>
  </si>
  <si>
    <t>Kladení dlažby z mozaiky komunikací pro pěší s vyplněním spár, s dvojím beraněním a se smetením přebytečného materiálu na vzdálenost do 3 m jednobarevné, s ložem tl. do 40 mm z kameniva</t>
  </si>
  <si>
    <t>58381004</t>
  </si>
  <si>
    <t>kostka štípaná dlažební mozaika žula 4/6 tř 1</t>
  </si>
  <si>
    <t>-2126287718</t>
  </si>
  <si>
    <t>12,6*1,05 'Přepočtené koeficientem množství</t>
  </si>
  <si>
    <t>916241213</t>
  </si>
  <si>
    <t>Osazení obrubníku kamenného stojatého s boční opěrou do lože z betonu prostého</t>
  </si>
  <si>
    <t>2023287918</t>
  </si>
  <si>
    <t>Osazení obrubníku kamenného se zřízením lože, s vyplněním a zatřením spár cementovou maltou stojatého s boční opěrou z betonu prostého, do lože z betonu prostého</t>
  </si>
  <si>
    <t>1,65+2,35</t>
  </si>
  <si>
    <t>58380203</t>
  </si>
  <si>
    <t>krajník kamenný žulový silniční 180x200x300-800mm</t>
  </si>
  <si>
    <t>1907914782</t>
  </si>
  <si>
    <t>4*1,02 'Přepočtené koeficientem množství</t>
  </si>
  <si>
    <t>998223011</t>
  </si>
  <si>
    <t>Přesun hmot pro pozemní komunikace s krytem dlážděným</t>
  </si>
  <si>
    <t>-531323996</t>
  </si>
  <si>
    <t>Přesun hmot pro pozemní komunikace s krytem dlážděným dopravní vzdálenost do 200 m jakékoliv délky objektu</t>
  </si>
  <si>
    <t>05 - elektroinstalace</t>
  </si>
  <si>
    <t xml:space="preserve"> </t>
  </si>
  <si>
    <t>M21 - Elektromontáže</t>
  </si>
  <si>
    <t>M46 - Zemní práce při montážích</t>
  </si>
  <si>
    <t>D1 - Ostatní materiál</t>
  </si>
  <si>
    <t>M21</t>
  </si>
  <si>
    <t>Elektromontáže</t>
  </si>
  <si>
    <t>210191542R00</t>
  </si>
  <si>
    <t>Montáž pilíře PRIS 3</t>
  </si>
  <si>
    <t>RTS II / 2022</t>
  </si>
  <si>
    <t>210120102R00</t>
  </si>
  <si>
    <t>Patrona nožová do 500 V s montáží</t>
  </si>
  <si>
    <t>210810053R00</t>
  </si>
  <si>
    <t>Kabel CYKY-m 750 V 4 x 10 mm2 pevně uložený</t>
  </si>
  <si>
    <t>210010124R00</t>
  </si>
  <si>
    <t>Trubka ochranná z PE, uložená volně, DN do 80 mm</t>
  </si>
  <si>
    <t>210100003R00</t>
  </si>
  <si>
    <t>Ukončení vodičů v rozvaděči + zapojení do 16 mm2</t>
  </si>
  <si>
    <t>210192562R00</t>
  </si>
  <si>
    <t>Svorkovnice ochranná se zapojením 63 A</t>
  </si>
  <si>
    <t>210800006R00</t>
  </si>
  <si>
    <t>Vodič CYY 16 mm2 uložený pod omítkou</t>
  </si>
  <si>
    <t>210190042R00</t>
  </si>
  <si>
    <t>Osazení plast.rozvodnic,výklenek, plocha do 0,3 m2</t>
  </si>
  <si>
    <t>210110501R00</t>
  </si>
  <si>
    <t>Vypínač vačkový vestavný S 25V 01- vypínač</t>
  </si>
  <si>
    <t>210120323R00</t>
  </si>
  <si>
    <t>Bleskojistka do 35 kV, 10 kA</t>
  </si>
  <si>
    <t>210120401R00</t>
  </si>
  <si>
    <t>Jistič vzduch.1pólový do 25 A IJV-IJM-PO bez krytu</t>
  </si>
  <si>
    <t>210120803R00</t>
  </si>
  <si>
    <t>Chránič proudový dvoupólový do 40 A</t>
  </si>
  <si>
    <t>210800106R00</t>
  </si>
  <si>
    <t>Kabel CYKY 750 V 3x2,5 mm2 uložený pod omítkou</t>
  </si>
  <si>
    <t>210800101R00</t>
  </si>
  <si>
    <t>Kabel CYKY 750 V 2x1,5 mm2 uložený pod omítkou</t>
  </si>
  <si>
    <t>210800105R00</t>
  </si>
  <si>
    <t>Kabel CYKY 750 V 3x1,5 mm2 uložený pod omítkou</t>
  </si>
  <si>
    <t>210100001R00</t>
  </si>
  <si>
    <t>Ukončení vodičů v rozvaděči + zapojení do 2,5 mm2</t>
  </si>
  <si>
    <t>210110041R00</t>
  </si>
  <si>
    <t>Spínač zapuštěný jednopólový, řazení 1</t>
  </si>
  <si>
    <t>210110045R00</t>
  </si>
  <si>
    <t>Spínač zapuštěný střídavý, řazení 6</t>
  </si>
  <si>
    <t>210110601R00</t>
  </si>
  <si>
    <t>Ovladač LED dotykový v krabici</t>
  </si>
  <si>
    <t>210110603R00</t>
  </si>
  <si>
    <t>Stmívač otočný</t>
  </si>
  <si>
    <t>210111002R00</t>
  </si>
  <si>
    <t>Zásuvka domovní vestavná - provedení 2P+PE</t>
  </si>
  <si>
    <t>210010091R00</t>
  </si>
  <si>
    <t>Lišta hranatá bezhalogenová do šířky 40 mm</t>
  </si>
  <si>
    <t>210010320R00</t>
  </si>
  <si>
    <t>Krabice přístrojová KP, se zapojením, kruhová</t>
  </si>
  <si>
    <t>210010321R00</t>
  </si>
  <si>
    <t>Krabice univerzální KU a odbočná KO se zapoj.,kruh</t>
  </si>
  <si>
    <t>210201519RU4</t>
  </si>
  <si>
    <t>Páska LED</t>
  </si>
  <si>
    <t>210201526R00</t>
  </si>
  <si>
    <t>Svítidlo LED technické stropní vestavné</t>
  </si>
  <si>
    <t>210201528R00</t>
  </si>
  <si>
    <t>Svítidlo LED světlomet venkovní</t>
  </si>
  <si>
    <t>210201521R00</t>
  </si>
  <si>
    <t>Svítidlo LED technické stropní přisazené</t>
  </si>
  <si>
    <t>M46</t>
  </si>
  <si>
    <t>Zemní práce při montážích</t>
  </si>
  <si>
    <t>460030011R00</t>
  </si>
  <si>
    <t>Sejmutí drnu</t>
  </si>
  <si>
    <t>460620013R00</t>
  </si>
  <si>
    <t>Provizorní úprava terénu v přírodní hornině 3</t>
  </si>
  <si>
    <t>460680023R00</t>
  </si>
  <si>
    <t>Průraz zdivem v cihlové zdi tloušťky 45 cm</t>
  </si>
  <si>
    <t>460200283R00</t>
  </si>
  <si>
    <t>Výkop kabelové rýhy 50/100 cm hor.3</t>
  </si>
  <si>
    <t>460570283R00</t>
  </si>
  <si>
    <t>Zához rýhy 50/100 cm, hornina tř. 3, se zhutněním</t>
  </si>
  <si>
    <t>D1</t>
  </si>
  <si>
    <t>Ostatní materiál</t>
  </si>
  <si>
    <t>000 SP1VD</t>
  </si>
  <si>
    <t>Celoplastová rozpojovací skříň 6x100A na kompaktmím pilíři</t>
  </si>
  <si>
    <t>ks</t>
  </si>
  <si>
    <t>358251012</t>
  </si>
  <si>
    <t>Pojistka výkonová nízkoztrátová PHNA 000  20 A</t>
  </si>
  <si>
    <t>0000psVD</t>
  </si>
  <si>
    <t>Prohlášení o shodě dle ČSN EN 61439-1 na rozvaděč nn</t>
  </si>
  <si>
    <t>34111076</t>
  </si>
  <si>
    <t>Kabel silový s Cu jádrem 750 V CYKY 4 x10 mm2</t>
  </si>
  <si>
    <t>3457114702</t>
  </si>
  <si>
    <t>Trubka kabelová chránička 63</t>
  </si>
  <si>
    <t>VS312PDIMVD</t>
  </si>
  <si>
    <t>Rozvodnice nástěnná,3 řadá,plná dvířka, 36mod., vč. svorkovnic</t>
  </si>
  <si>
    <t>SB132IMVD</t>
  </si>
  <si>
    <t>Vypínač 1 pól. 32A</t>
  </si>
  <si>
    <t>000FLP1VD</t>
  </si>
  <si>
    <t>Kombinovaný svodič přepětí FLP-B+C MAXI/1+1</t>
  </si>
  <si>
    <t>NBN106TIMVD</t>
  </si>
  <si>
    <t>Jistič 1 pól. 6A, char.B, 10 kA</t>
  </si>
  <si>
    <t>NBN110TIMVD</t>
  </si>
  <si>
    <t>Jistič 1 pól. 10A, char.B, 10 kA</t>
  </si>
  <si>
    <t>86</t>
  </si>
  <si>
    <t>ADA910DIMVD</t>
  </si>
  <si>
    <t>Proud.chr. s nadpr.ochr. char. B; 2 pól; 6 kA; 0,03 A; In=10 A, A</t>
  </si>
  <si>
    <t>88</t>
  </si>
  <si>
    <t>34140968</t>
  </si>
  <si>
    <t>Vodič silový CY zelenožlutý 16,00 mm2 - drát</t>
  </si>
  <si>
    <t>90</t>
  </si>
  <si>
    <t>ADA916DIMVD</t>
  </si>
  <si>
    <t>Proud.chr. s nadpr.ochr. char. B; 2 pól; 6 kA; 0,03 A; In=16 A, A</t>
  </si>
  <si>
    <t>92</t>
  </si>
  <si>
    <t>34111038</t>
  </si>
  <si>
    <t>Kabel silový s Cu jádrem 750 V CYKY 3 C x 2,5 mm2</t>
  </si>
  <si>
    <t>94</t>
  </si>
  <si>
    <t>34111032</t>
  </si>
  <si>
    <t>Kabel silový s Cu jádrem 750 V CYKY 3 C x 1,5 mm2</t>
  </si>
  <si>
    <t>96</t>
  </si>
  <si>
    <t>34111033</t>
  </si>
  <si>
    <t>Kabel silový s Cu jádrem 750 V CYKY-O 3 x 1,5 mm2</t>
  </si>
  <si>
    <t>98</t>
  </si>
  <si>
    <t>34111000</t>
  </si>
  <si>
    <t>Kabel silový s Cu jádrem 750 V CYKY 2 x 1,5 mm2</t>
  </si>
  <si>
    <t>100</t>
  </si>
  <si>
    <t>00417VD</t>
  </si>
  <si>
    <t>Přístoj spínače jednopólového</t>
  </si>
  <si>
    <t>102</t>
  </si>
  <si>
    <t>00419VD</t>
  </si>
  <si>
    <t>Přístoj přepínače střídavého</t>
  </si>
  <si>
    <t>104</t>
  </si>
  <si>
    <t>00411VD</t>
  </si>
  <si>
    <t>Kryt spínače jednoduchý</t>
  </si>
  <si>
    <t>106</t>
  </si>
  <si>
    <t>EVN002IMVD</t>
  </si>
  <si>
    <t>Stmívač otočný univerzální RC 5-200W LED bílá</t>
  </si>
  <si>
    <t>108</t>
  </si>
  <si>
    <t>5598A-A2349VD</t>
  </si>
  <si>
    <t>Zásuvka jednonásobná s ochranným kolíkem, s optickou ochranou před přepětím</t>
  </si>
  <si>
    <t>110</t>
  </si>
  <si>
    <t>00425VD</t>
  </si>
  <si>
    <t>Zásuvka jednonásobná s ochranným kolíkem, clonky</t>
  </si>
  <si>
    <t>112</t>
  </si>
  <si>
    <t>3901A-B10VD</t>
  </si>
  <si>
    <t>Rámeček jednonásobný</t>
  </si>
  <si>
    <t>114</t>
  </si>
  <si>
    <t>3901A-B30VD</t>
  </si>
  <si>
    <t>Rámeček dvojnásobný vodorovný</t>
  </si>
  <si>
    <t>116</t>
  </si>
  <si>
    <t>3901A-B40VD</t>
  </si>
  <si>
    <t>Rámeček čtyřnásobný vodorovný</t>
  </si>
  <si>
    <t>118</t>
  </si>
  <si>
    <t>000-001VD</t>
  </si>
  <si>
    <t>Přípojnice potenciálového vyrovnání pro montáž pod omítku, schváleno VDE</t>
  </si>
  <si>
    <t>120</t>
  </si>
  <si>
    <t>345715389</t>
  </si>
  <si>
    <t>Krabice bezhalogen. do dutých příček KU 68 LD/1HF</t>
  </si>
  <si>
    <t>122</t>
  </si>
  <si>
    <t>34571518</t>
  </si>
  <si>
    <t>Krabice univerzální z PH  KU 68- 1901</t>
  </si>
  <si>
    <t>124</t>
  </si>
  <si>
    <t>023VD</t>
  </si>
  <si>
    <t>LED pásek 2000lm/m, TW, laditelná bílá, 2700…6500 K</t>
  </si>
  <si>
    <t>126</t>
  </si>
  <si>
    <t>0239VD</t>
  </si>
  <si>
    <t>Konektor pro LED pásek</t>
  </si>
  <si>
    <t>128</t>
  </si>
  <si>
    <t>0239VD.1</t>
  </si>
  <si>
    <t>Zdroj pro LED pásek 150/220-240/24/P</t>
  </si>
  <si>
    <t>130</t>
  </si>
  <si>
    <t>0239VD.2</t>
  </si>
  <si>
    <t>Regulátor stmívání s radiofrekvenční technologií pro LED pásek 24V RGBW/TW</t>
  </si>
  <si>
    <t>132</t>
  </si>
  <si>
    <t>0239VD.3</t>
  </si>
  <si>
    <t>Ovládací panel pro LED pásek - 4 zóny, stmívání, teplota</t>
  </si>
  <si>
    <t>134</t>
  </si>
  <si>
    <t>0239VD.4</t>
  </si>
  <si>
    <t>Instalační profil pro LED pásek s opálovým krytem</t>
  </si>
  <si>
    <t>136</t>
  </si>
  <si>
    <t>0239VD.5</t>
  </si>
  <si>
    <t>LED vestavné kruhové svítidlo, hliníkové, opál, 15W, IP43, 24mm, stmívatelné</t>
  </si>
  <si>
    <t>138</t>
  </si>
  <si>
    <t>0239VD.6</t>
  </si>
  <si>
    <t>LED vestavné kruhové svítidlo, hliníkové, opál, 8W, IP43, 13mm, stmívatelné, teple bílá</t>
  </si>
  <si>
    <t>140</t>
  </si>
  <si>
    <t>0239VD.7</t>
  </si>
  <si>
    <t>LED liniové svítidlo s krytem, opál, 16W, IP20, 596mm, 1900lm</t>
  </si>
  <si>
    <t>142</t>
  </si>
  <si>
    <t>0239VD.8</t>
  </si>
  <si>
    <t>LED svítidlo, venkovní, nástěnné s pohybovým čidlem, IP44</t>
  </si>
  <si>
    <t>144</t>
  </si>
  <si>
    <t>0239VD.9</t>
  </si>
  <si>
    <t>LED nouzové svítidlo, nástěnné, 1W, 1 hodina, svítící při výpadku, piktogram</t>
  </si>
  <si>
    <t>146</t>
  </si>
  <si>
    <t>0239VD.10</t>
  </si>
  <si>
    <t>Technické svítidlo, nástěnné, IP44, E27, vč. LED zdroje 7W, umístěné na půdě</t>
  </si>
  <si>
    <t>148</t>
  </si>
  <si>
    <t>0239VD.11</t>
  </si>
  <si>
    <t>LED nouzové svítidlo, vestavné, 6W, 1 hodina, svítící při výpadku, umístěné nad hasícím přístrojem</t>
  </si>
  <si>
    <t>150</t>
  </si>
  <si>
    <t>0011VD</t>
  </si>
  <si>
    <t>Drobný instalační materiál</t>
  </si>
  <si>
    <t>obj.</t>
  </si>
  <si>
    <t>152</t>
  </si>
  <si>
    <t>06 - hromosvod</t>
  </si>
  <si>
    <t>210220302R00</t>
  </si>
  <si>
    <t>Svorka hromosvodová nad 2 šrouby /ST, SJ, SR, atd/</t>
  </si>
  <si>
    <t>210220021R00</t>
  </si>
  <si>
    <t>Vedení uzemňovací v zemi FeZn do 120 mm2</t>
  </si>
  <si>
    <t>210220301R00</t>
  </si>
  <si>
    <t>Svorka hromosvodová do 2 šroubů /SS, SZ, SO/</t>
  </si>
  <si>
    <t>210220022R00</t>
  </si>
  <si>
    <t>Vedení uzemňovací v zemi FeZn, D 8 - 10 mm</t>
  </si>
  <si>
    <t>210220101R00</t>
  </si>
  <si>
    <t>Vodiče svodové FeZn D do 10,Al 10,Cu 8 +podpěry</t>
  </si>
  <si>
    <t>210220372R00</t>
  </si>
  <si>
    <t>Úhelník ochranný nebo trubka s držáky do zdiva</t>
  </si>
  <si>
    <t>460200143RT2</t>
  </si>
  <si>
    <t>Výkop kabelové rýhy 35/60 cm  hor.3</t>
  </si>
  <si>
    <t>460560143RT1</t>
  </si>
  <si>
    <t>Zához rýhy 35/60 cm, hornina třídy 3</t>
  </si>
  <si>
    <t>460620013RT1</t>
  </si>
  <si>
    <t>001LPSVD</t>
  </si>
  <si>
    <t>Hromosvodní drát AlMgSi (hliníkový) 8mm, 1kg=7,4m</t>
  </si>
  <si>
    <t>003LPSVD</t>
  </si>
  <si>
    <t>Pásek zemnící ZP 30x4 FEZN 1kg=1.05m</t>
  </si>
  <si>
    <t>Drát10IMVD</t>
  </si>
  <si>
    <t>drát Ř 10 mm (0,62 kg/m)</t>
  </si>
  <si>
    <t>Štítekč1IMVD</t>
  </si>
  <si>
    <t>štítek označení č.1-2</t>
  </si>
  <si>
    <t>SR3bEIMVD</t>
  </si>
  <si>
    <t>svorka páska-drát M6</t>
  </si>
  <si>
    <t>000SUVD</t>
  </si>
  <si>
    <t>svorka univerzální</t>
  </si>
  <si>
    <t>001SUaVD</t>
  </si>
  <si>
    <t>svorka univerzální s jednou příložkou</t>
  </si>
  <si>
    <t>000SZVD</t>
  </si>
  <si>
    <t>svorka zkušební</t>
  </si>
  <si>
    <t>000OTVD</t>
  </si>
  <si>
    <t>ochranná trubka</t>
  </si>
  <si>
    <t>DJTVD</t>
  </si>
  <si>
    <t>držák jímače a ochr. trubky</t>
  </si>
  <si>
    <t>PV17pppVD</t>
  </si>
  <si>
    <t>podpěra vedení do zdi PV1</t>
  </si>
  <si>
    <t>PV23FeZnIMVD</t>
  </si>
  <si>
    <t>podp. ved. na plech. střechy</t>
  </si>
  <si>
    <t>002SOVD</t>
  </si>
  <si>
    <t>svorka na okapové žlaby</t>
  </si>
  <si>
    <t>00201VD</t>
  </si>
  <si>
    <t>Jímací tyč JR 1,5 m s rovným koncem</t>
  </si>
  <si>
    <t>ZT10sIMVD</t>
  </si>
  <si>
    <t>zemnící tyč se svorkou 1,5m</t>
  </si>
  <si>
    <t>SJ1bIMVD</t>
  </si>
  <si>
    <t>svorka k jímací tyči</t>
  </si>
  <si>
    <t>005VD</t>
  </si>
  <si>
    <t>Stříbřenka 250g</t>
  </si>
  <si>
    <t>001ZHVD</t>
  </si>
  <si>
    <t>Zalévací hmota K1 2kg</t>
  </si>
  <si>
    <t>001VD</t>
  </si>
  <si>
    <t>07 -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</si>
  <si>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</si>
  <si>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</si>
  <si>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</si>
  <si>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</si>
  <si>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</si>
  <si>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032903000</t>
  </si>
  <si>
    <t>Náklady na provoz a údržbu vybavení staveniště</t>
  </si>
  <si>
    <t>1024</t>
  </si>
  <si>
    <t>-109872079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</si>
</sst>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20221010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Obnova objektu bývalé márnice na hřbitově v Království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10. 10. 2022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Arch. J. Kňákal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ROUND(SUM(AG95:AG101),2)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ROUND(SUM(AS95:AS101),2)</f>
        <v>0</v>
      </c>
      <c r="AT94" s="113">
        <f>ROUND(SUM(AV94:AW94),2)</f>
        <v>0</v>
      </c>
      <c r="AU94" s="114">
        <f>ROUND(SUM(AU95:AU101),5)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ROUND(SUM(AZ95:AZ101),2)</f>
        <v>0</v>
      </c>
      <c r="BA94" s="113">
        <f>ROUND(SUM(BA95:BA101),2)</f>
        <v>0</v>
      </c>
      <c r="BB94" s="113">
        <f>ROUND(SUM(BB95:BB101),2)</f>
        <v>0</v>
      </c>
      <c r="BC94" s="113">
        <f>ROUND(SUM(BC95:BC101),2)</f>
        <v>0</v>
      </c>
      <c r="BD94" s="115">
        <f>ROUND(SUM(BD95:BD101),2)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bourání'!J30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bourání'!P126</f>
        <v>0</v>
      </c>
      <c r="AV95" s="127">
        <f>'01 - bourání'!J33</f>
        <v>0</v>
      </c>
      <c r="AW95" s="127">
        <f>'01 - bourání'!J34</f>
        <v>0</v>
      </c>
      <c r="AX95" s="127">
        <f>'01 - bourání'!J35</f>
        <v>0</v>
      </c>
      <c r="AY95" s="127">
        <f>'01 - bourání'!J36</f>
        <v>0</v>
      </c>
      <c r="AZ95" s="127">
        <f>'01 - bourání'!F33</f>
        <v>0</v>
      </c>
      <c r="BA95" s="127">
        <f>'01 - bourání'!F34</f>
        <v>0</v>
      </c>
      <c r="BB95" s="127">
        <f>'01 - bourání'!F35</f>
        <v>0</v>
      </c>
      <c r="BC95" s="127">
        <f>'01 - bourání'!F36</f>
        <v>0</v>
      </c>
      <c r="BD95" s="129">
        <f>'01 - bourání'!F37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stavební část'!J30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'02 - stavební část'!P135</f>
        <v>0</v>
      </c>
      <c r="AV96" s="127">
        <f>'02 - stavební část'!J33</f>
        <v>0</v>
      </c>
      <c r="AW96" s="127">
        <f>'02 - stavební část'!J34</f>
        <v>0</v>
      </c>
      <c r="AX96" s="127">
        <f>'02 - stavební část'!J35</f>
        <v>0</v>
      </c>
      <c r="AY96" s="127">
        <f>'02 - stavební část'!J36</f>
        <v>0</v>
      </c>
      <c r="AZ96" s="127">
        <f>'02 - stavební část'!F33</f>
        <v>0</v>
      </c>
      <c r="BA96" s="127">
        <f>'02 - stavební část'!F34</f>
        <v>0</v>
      </c>
      <c r="BB96" s="127">
        <f>'02 - stavební část'!F35</f>
        <v>0</v>
      </c>
      <c r="BC96" s="127">
        <f>'02 - stavební část'!F36</f>
        <v>0</v>
      </c>
      <c r="BD96" s="129">
        <f>'02 - stavební část'!F37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dešťová kanalizace'!J30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'03 - dešťová kanalizace'!P121</f>
        <v>0</v>
      </c>
      <c r="AV97" s="127">
        <f>'03 - dešťová kanalizace'!J33</f>
        <v>0</v>
      </c>
      <c r="AW97" s="127">
        <f>'03 - dešťová kanalizace'!J34</f>
        <v>0</v>
      </c>
      <c r="AX97" s="127">
        <f>'03 - dešťová kanalizace'!J35</f>
        <v>0</v>
      </c>
      <c r="AY97" s="127">
        <f>'03 - dešťová kanalizace'!J36</f>
        <v>0</v>
      </c>
      <c r="AZ97" s="127">
        <f>'03 - dešťová kanalizace'!F33</f>
        <v>0</v>
      </c>
      <c r="BA97" s="127">
        <f>'03 - dešťová kanalizace'!F34</f>
        <v>0</v>
      </c>
      <c r="BB97" s="127">
        <f>'03 - dešťová kanalizace'!F35</f>
        <v>0</v>
      </c>
      <c r="BC97" s="127">
        <f>'03 - dešťová kanalizace'!F36</f>
        <v>0</v>
      </c>
      <c r="BD97" s="129">
        <f>'03 - dešťová kanalizace'!F37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'04 - zpevněné plochy'!J30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26">
        <v>0</v>
      </c>
      <c r="AT98" s="127">
        <f>ROUND(SUM(AV98:AW98),2)</f>
        <v>0</v>
      </c>
      <c r="AU98" s="128">
        <f>'04 - zpevněné plochy'!P122</f>
        <v>0</v>
      </c>
      <c r="AV98" s="127">
        <f>'04 - zpevněné plochy'!J33</f>
        <v>0</v>
      </c>
      <c r="AW98" s="127">
        <f>'04 - zpevněné plochy'!J34</f>
        <v>0</v>
      </c>
      <c r="AX98" s="127">
        <f>'04 - zpevněné plochy'!J35</f>
        <v>0</v>
      </c>
      <c r="AY98" s="127">
        <f>'04 - zpevněné plochy'!J36</f>
        <v>0</v>
      </c>
      <c r="AZ98" s="127">
        <f>'04 - zpevněné plochy'!F33</f>
        <v>0</v>
      </c>
      <c r="BA98" s="127">
        <f>'04 - zpevněné plochy'!F34</f>
        <v>0</v>
      </c>
      <c r="BB98" s="127">
        <f>'04 - zpevněné plochy'!F35</f>
        <v>0</v>
      </c>
      <c r="BC98" s="127">
        <f>'04 - zpevněné plochy'!F36</f>
        <v>0</v>
      </c>
      <c r="BD98" s="129">
        <f>'04 - zpevněné plochy'!F37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91" s="7" customFormat="1" ht="16.5" customHeight="1">
      <c r="A99" s="118" t="s">
        <v>80</v>
      </c>
      <c r="B99" s="119"/>
      <c r="C99" s="120"/>
      <c r="D99" s="121" t="s">
        <v>96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'05 - elektroinstalace'!J30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83</v>
      </c>
      <c r="AR99" s="125"/>
      <c r="AS99" s="126">
        <v>0</v>
      </c>
      <c r="AT99" s="127">
        <f>ROUND(SUM(AV99:AW99),2)</f>
        <v>0</v>
      </c>
      <c r="AU99" s="128">
        <f>'05 - elektroinstalace'!P119</f>
        <v>0</v>
      </c>
      <c r="AV99" s="127">
        <f>'05 - elektroinstalace'!J33</f>
        <v>0</v>
      </c>
      <c r="AW99" s="127">
        <f>'05 - elektroinstalace'!J34</f>
        <v>0</v>
      </c>
      <c r="AX99" s="127">
        <f>'05 - elektroinstalace'!J35</f>
        <v>0</v>
      </c>
      <c r="AY99" s="127">
        <f>'05 - elektroinstalace'!J36</f>
        <v>0</v>
      </c>
      <c r="AZ99" s="127">
        <f>'05 - elektroinstalace'!F33</f>
        <v>0</v>
      </c>
      <c r="BA99" s="127">
        <f>'05 - elektroinstalace'!F34</f>
        <v>0</v>
      </c>
      <c r="BB99" s="127">
        <f>'05 - elektroinstalace'!F35</f>
        <v>0</v>
      </c>
      <c r="BC99" s="127">
        <f>'05 - elektroinstalace'!F36</f>
        <v>0</v>
      </c>
      <c r="BD99" s="129">
        <f>'05 - elektroinstalace'!F37</f>
        <v>0</v>
      </c>
      <c r="BE99" s="7"/>
      <c r="BT99" s="130" t="s">
        <v>84</v>
      </c>
      <c r="BV99" s="130" t="s">
        <v>78</v>
      </c>
      <c r="BW99" s="130" t="s">
        <v>98</v>
      </c>
      <c r="BX99" s="130" t="s">
        <v>5</v>
      </c>
      <c r="CL99" s="130" t="s">
        <v>1</v>
      </c>
      <c r="CM99" s="130" t="s">
        <v>86</v>
      </c>
    </row>
    <row r="100" spans="1:91" s="7" customFormat="1" ht="16.5" customHeight="1">
      <c r="A100" s="118" t="s">
        <v>80</v>
      </c>
      <c r="B100" s="119"/>
      <c r="C100" s="120"/>
      <c r="D100" s="121" t="s">
        <v>99</v>
      </c>
      <c r="E100" s="121"/>
      <c r="F100" s="121"/>
      <c r="G100" s="121"/>
      <c r="H100" s="121"/>
      <c r="I100" s="122"/>
      <c r="J100" s="121" t="s">
        <v>100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'06 - hromosvod'!J30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83</v>
      </c>
      <c r="AR100" s="125"/>
      <c r="AS100" s="126">
        <v>0</v>
      </c>
      <c r="AT100" s="127">
        <f>ROUND(SUM(AV100:AW100),2)</f>
        <v>0</v>
      </c>
      <c r="AU100" s="128">
        <f>'06 - hromosvod'!P119</f>
        <v>0</v>
      </c>
      <c r="AV100" s="127">
        <f>'06 - hromosvod'!J33</f>
        <v>0</v>
      </c>
      <c r="AW100" s="127">
        <f>'06 - hromosvod'!J34</f>
        <v>0</v>
      </c>
      <c r="AX100" s="127">
        <f>'06 - hromosvod'!J35</f>
        <v>0</v>
      </c>
      <c r="AY100" s="127">
        <f>'06 - hromosvod'!J36</f>
        <v>0</v>
      </c>
      <c r="AZ100" s="127">
        <f>'06 - hromosvod'!F33</f>
        <v>0</v>
      </c>
      <c r="BA100" s="127">
        <f>'06 - hromosvod'!F34</f>
        <v>0</v>
      </c>
      <c r="BB100" s="127">
        <f>'06 - hromosvod'!F35</f>
        <v>0</v>
      </c>
      <c r="BC100" s="127">
        <f>'06 - hromosvod'!F36</f>
        <v>0</v>
      </c>
      <c r="BD100" s="129">
        <f>'06 - hromosvod'!F37</f>
        <v>0</v>
      </c>
      <c r="BE100" s="7"/>
      <c r="BT100" s="130" t="s">
        <v>84</v>
      </c>
      <c r="BV100" s="130" t="s">
        <v>78</v>
      </c>
      <c r="BW100" s="130" t="s">
        <v>101</v>
      </c>
      <c r="BX100" s="130" t="s">
        <v>5</v>
      </c>
      <c r="CL100" s="130" t="s">
        <v>1</v>
      </c>
      <c r="CM100" s="130" t="s">
        <v>86</v>
      </c>
    </row>
    <row r="101" spans="1:91" s="7" customFormat="1" ht="16.5" customHeight="1">
      <c r="A101" s="118" t="s">
        <v>80</v>
      </c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'07 - VRN'!J30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83</v>
      </c>
      <c r="AR101" s="125"/>
      <c r="AS101" s="131">
        <v>0</v>
      </c>
      <c r="AT101" s="132">
        <f>ROUND(SUM(AV101:AW101),2)</f>
        <v>0</v>
      </c>
      <c r="AU101" s="133">
        <f>'07 - VRN'!P118</f>
        <v>0</v>
      </c>
      <c r="AV101" s="132">
        <f>'07 - VRN'!J33</f>
        <v>0</v>
      </c>
      <c r="AW101" s="132">
        <f>'07 - VRN'!J34</f>
        <v>0</v>
      </c>
      <c r="AX101" s="132">
        <f>'07 - VRN'!J35</f>
        <v>0</v>
      </c>
      <c r="AY101" s="132">
        <f>'07 - VRN'!J36</f>
        <v>0</v>
      </c>
      <c r="AZ101" s="132">
        <f>'07 - VRN'!F33</f>
        <v>0</v>
      </c>
      <c r="BA101" s="132">
        <f>'07 - VRN'!F34</f>
        <v>0</v>
      </c>
      <c r="BB101" s="132">
        <f>'07 - VRN'!F35</f>
        <v>0</v>
      </c>
      <c r="BC101" s="132">
        <f>'07 - VRN'!F36</f>
        <v>0</v>
      </c>
      <c r="BD101" s="134">
        <f>'07 - VRN'!F37</f>
        <v>0</v>
      </c>
      <c r="BE101" s="7"/>
      <c r="BT101" s="130" t="s">
        <v>84</v>
      </c>
      <c r="BV101" s="130" t="s">
        <v>78</v>
      </c>
      <c r="BW101" s="130" t="s">
        <v>104</v>
      </c>
      <c r="BX101" s="130" t="s">
        <v>5</v>
      </c>
      <c r="CL101" s="130" t="s">
        <v>1</v>
      </c>
      <c r="CM101" s="130" t="s">
        <v>86</v>
      </c>
    </row>
    <row r="102" spans="1:57" s="2" customFormat="1" ht="30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</sheetData>
  <sheetProtection password="CC35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bourání'!C2" display="/"/>
    <hyperlink ref="A96" location="'02 - stavební část'!C2" display="/"/>
    <hyperlink ref="A97" location="'03 - dešťová kanalizace'!C2" display="/"/>
    <hyperlink ref="A98" location="'04 - zpevněné plochy'!C2" display="/"/>
    <hyperlink ref="A99" location="'05 - elektroinstalace'!C2" display="/"/>
    <hyperlink ref="A100" location="'06 - hromosvod'!C2" display="/"/>
    <hyperlink ref="A101" location="'07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105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Obnova objektu bývalé márnice na hřbitově v Království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107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10. 10. 2022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ROUND((SUM(BE126:BE243)),2)</f>
        <v>0</v>
      </c>
      <c r="G33" s="37"/>
      <c r="H33" s="37"/>
      <c r="I33" s="154">
        <v>0.21</v>
      </c>
      <c r="J33" s="153">
        <f>ROUND(((SUM(BE126:BE243))*I33),2)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ROUND((SUM(BF126:BF243)),2)</f>
        <v>0</v>
      </c>
      <c r="G34" s="37"/>
      <c r="H34" s="37"/>
      <c r="I34" s="154">
        <v>0.15</v>
      </c>
      <c r="J34" s="153">
        <f>ROUND(((SUM(BF126:BF243))*I34),2)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ROUND((SUM(BG126:BG243)),2)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ROUND((SUM(BH126:BH243)),2)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ROUND((SUM(BI126:BI243)),2)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Obnova objektu bývalé márnice na hřbitově v Království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bourání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10. 10. 2022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>Ing. Arch. J. Kňákal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109</v>
      </c>
      <c r="D94" s="175"/>
      <c r="E94" s="175"/>
      <c r="F94" s="175"/>
      <c r="G94" s="175"/>
      <c r="H94" s="175"/>
      <c r="I94" s="175"/>
      <c r="J94" s="176" t="s">
        <v>110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111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pans="1:31" s="9" customFormat="1" ht="24.95" customHeight="1">
      <c r="A97" s="9"/>
      <c r="B97" s="178"/>
      <c r="C97" s="179"/>
      <c r="D97" s="180" t="s">
        <v>113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114</v>
      </c>
      <c r="E98" s="187"/>
      <c r="F98" s="187"/>
      <c r="G98" s="187"/>
      <c r="H98" s="187"/>
      <c r="I98" s="187"/>
      <c r="J98" s="188">
        <f>J128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115</v>
      </c>
      <c r="E99" s="187"/>
      <c r="F99" s="187"/>
      <c r="G99" s="187"/>
      <c r="H99" s="187"/>
      <c r="I99" s="187"/>
      <c r="J99" s="188">
        <f>J131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116</v>
      </c>
      <c r="E100" s="187"/>
      <c r="F100" s="187"/>
      <c r="G100" s="187"/>
      <c r="H100" s="187"/>
      <c r="I100" s="187"/>
      <c r="J100" s="188">
        <f>J135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117</v>
      </c>
      <c r="E101" s="187"/>
      <c r="F101" s="187"/>
      <c r="G101" s="187"/>
      <c r="H101" s="187"/>
      <c r="I101" s="187"/>
      <c r="J101" s="188">
        <f>J194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118</v>
      </c>
      <c r="E102" s="181"/>
      <c r="F102" s="181"/>
      <c r="G102" s="181"/>
      <c r="H102" s="181"/>
      <c r="I102" s="181"/>
      <c r="J102" s="182">
        <f>J212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119</v>
      </c>
      <c r="E103" s="187"/>
      <c r="F103" s="187"/>
      <c r="G103" s="187"/>
      <c r="H103" s="187"/>
      <c r="I103" s="187"/>
      <c r="J103" s="188">
        <f>J213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120</v>
      </c>
      <c r="E104" s="187"/>
      <c r="F104" s="187"/>
      <c r="G104" s="187"/>
      <c r="H104" s="187"/>
      <c r="I104" s="187"/>
      <c r="J104" s="188">
        <f>J220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121</v>
      </c>
      <c r="E105" s="187"/>
      <c r="F105" s="187"/>
      <c r="G105" s="187"/>
      <c r="H105" s="187"/>
      <c r="I105" s="187"/>
      <c r="J105" s="188">
        <f>J237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122</v>
      </c>
      <c r="E106" s="187"/>
      <c r="F106" s="187"/>
      <c r="G106" s="187"/>
      <c r="H106" s="187"/>
      <c r="I106" s="187"/>
      <c r="J106" s="188">
        <f>J241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123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173" t="str">
        <f>E7</f>
        <v>Obnova objektu bývalé márnice na hřbitově v Království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106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>01 - bourání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Šluknov</v>
      </c>
      <c r="G120" s="39"/>
      <c r="H120" s="39"/>
      <c r="I120" s="31" t="s">
        <v>22</v>
      </c>
      <c r="J120" s="78" t="str">
        <f>IF(J12="","",J12)</f>
        <v>10. 10. 2022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E15</f>
        <v>Město Šluknov</v>
      </c>
      <c r="G122" s="39"/>
      <c r="H122" s="39"/>
      <c r="I122" s="31" t="s">
        <v>30</v>
      </c>
      <c r="J122" s="35" t="str">
        <f>E21</f>
        <v>Ing. Arch. J. Kňákal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IF(E18="","",E18)</f>
        <v>Vyplň údaj</v>
      </c>
      <c r="G123" s="39"/>
      <c r="H123" s="39"/>
      <c r="I123" s="31" t="s">
        <v>33</v>
      </c>
      <c r="J123" s="35" t="str">
        <f>E24</f>
        <v>J. Nešněra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0"/>
      <c r="B125" s="191"/>
      <c r="C125" s="192" t="s">
        <v>124</v>
      </c>
      <c r="D125" s="193" t="s">
        <v>61</v>
      </c>
      <c r="E125" s="193" t="s">
        <v>57</v>
      </c>
      <c r="F125" s="193" t="s">
        <v>58</v>
      </c>
      <c r="G125" s="193" t="s">
        <v>125</v>
      </c>
      <c r="H125" s="193" t="s">
        <v>126</v>
      </c>
      <c r="I125" s="193" t="s">
        <v>127</v>
      </c>
      <c r="J125" s="193" t="s">
        <v>110</v>
      </c>
      <c r="K125" s="194" t="s">
        <v>128</v>
      </c>
      <c r="L125" s="195"/>
      <c r="M125" s="99" t="s">
        <v>1</v>
      </c>
      <c r="N125" s="100" t="s">
        <v>40</v>
      </c>
      <c r="O125" s="100" t="s">
        <v>129</v>
      </c>
      <c r="P125" s="100" t="s">
        <v>130</v>
      </c>
      <c r="Q125" s="100" t="s">
        <v>131</v>
      </c>
      <c r="R125" s="100" t="s">
        <v>132</v>
      </c>
      <c r="S125" s="100" t="s">
        <v>133</v>
      </c>
      <c r="T125" s="101" t="s">
        <v>134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pans="1:63" s="2" customFormat="1" ht="22.8" customHeight="1">
      <c r="A126" s="37"/>
      <c r="B126" s="38"/>
      <c r="C126" s="106" t="s">
        <v>135</v>
      </c>
      <c r="D126" s="39"/>
      <c r="E126" s="39"/>
      <c r="F126" s="39"/>
      <c r="G126" s="39"/>
      <c r="H126" s="39"/>
      <c r="I126" s="39"/>
      <c r="J126" s="196">
        <f>BK126</f>
        <v>0</v>
      </c>
      <c r="K126" s="39"/>
      <c r="L126" s="43"/>
      <c r="M126" s="102"/>
      <c r="N126" s="197"/>
      <c r="O126" s="103"/>
      <c r="P126" s="198">
        <f>P127+P212</f>
        <v>0</v>
      </c>
      <c r="Q126" s="103"/>
      <c r="R126" s="198">
        <f>R127+R212</f>
        <v>0.054674</v>
      </c>
      <c r="S126" s="103"/>
      <c r="T126" s="199">
        <f>T127+T212</f>
        <v>34.815242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75</v>
      </c>
      <c r="AU126" s="16" t="s">
        <v>112</v>
      </c>
      <c r="BK126" s="200">
        <f>BK127+BK212</f>
        <v>0</v>
      </c>
    </row>
    <row r="127" spans="1:63" s="12" customFormat="1" ht="25.9" customHeight="1">
      <c r="A127" s="12"/>
      <c r="B127" s="201"/>
      <c r="C127" s="202"/>
      <c r="D127" s="203" t="s">
        <v>75</v>
      </c>
      <c r="E127" s="204" t="s">
        <v>136</v>
      </c>
      <c r="F127" s="204" t="s">
        <v>137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P128+P131+P135+P194</f>
        <v>0</v>
      </c>
      <c r="Q127" s="209"/>
      <c r="R127" s="210">
        <f>R128+R131+R135+R194</f>
        <v>0.047554</v>
      </c>
      <c r="S127" s="209"/>
      <c r="T127" s="211">
        <f>T128+T131+T135+T194</f>
        <v>32.848844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84</v>
      </c>
      <c r="AT127" s="213" t="s">
        <v>75</v>
      </c>
      <c r="AU127" s="213" t="s">
        <v>76</v>
      </c>
      <c r="AY127" s="212" t="s">
        <v>138</v>
      </c>
      <c r="BK127" s="214">
        <f>BK128+BK131+BK135+BK194</f>
        <v>0</v>
      </c>
    </row>
    <row r="128" spans="1:63" s="12" customFormat="1" ht="22.8" customHeight="1">
      <c r="A128" s="12"/>
      <c r="B128" s="201"/>
      <c r="C128" s="202"/>
      <c r="D128" s="203" t="s">
        <v>75</v>
      </c>
      <c r="E128" s="215" t="s">
        <v>84</v>
      </c>
      <c r="F128" s="215" t="s">
        <v>139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SUM(P129:P130)</f>
        <v>0</v>
      </c>
      <c r="Q128" s="209"/>
      <c r="R128" s="210">
        <f>SUM(R129:R130)</f>
        <v>0</v>
      </c>
      <c r="S128" s="209"/>
      <c r="T128" s="211">
        <f>SUM(T129:T130)</f>
        <v>0.5175000000000001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84</v>
      </c>
      <c r="AT128" s="213" t="s">
        <v>75</v>
      </c>
      <c r="AU128" s="213" t="s">
        <v>84</v>
      </c>
      <c r="AY128" s="212" t="s">
        <v>138</v>
      </c>
      <c r="BK128" s="214">
        <f>SUM(BK129:BK130)</f>
        <v>0</v>
      </c>
    </row>
    <row r="129" spans="1:65" s="2" customFormat="1" ht="16.5" customHeight="1">
      <c r="A129" s="37"/>
      <c r="B129" s="38"/>
      <c r="C129" s="217" t="s">
        <v>84</v>
      </c>
      <c r="D129" s="217" t="s">
        <v>140</v>
      </c>
      <c r="E129" s="218" t="s">
        <v>141</v>
      </c>
      <c r="F129" s="219" t="s">
        <v>142</v>
      </c>
      <c r="G129" s="220" t="s">
        <v>143</v>
      </c>
      <c r="H129" s="221">
        <v>2.25</v>
      </c>
      <c r="I129" s="222"/>
      <c r="J129" s="223">
        <f>ROUND(I129*H129,2)</f>
        <v>0</v>
      </c>
      <c r="K129" s="219" t="s">
        <v>144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0.23</v>
      </c>
      <c r="T129" s="227">
        <f>S129*H129</f>
        <v>0.5175000000000001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145</v>
      </c>
      <c r="AT129" s="228" t="s">
        <v>140</v>
      </c>
      <c r="AU129" s="228" t="s">
        <v>86</v>
      </c>
      <c r="AY129" s="16" t="s">
        <v>138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145</v>
      </c>
      <c r="BM129" s="228" t="s">
        <v>146</v>
      </c>
    </row>
    <row r="130" spans="1:47" s="2" customFormat="1" ht="12">
      <c r="A130" s="37"/>
      <c r="B130" s="38"/>
      <c r="C130" s="39"/>
      <c r="D130" s="230" t="s">
        <v>147</v>
      </c>
      <c r="E130" s="39"/>
      <c r="F130" s="231" t="s">
        <v>148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147</v>
      </c>
      <c r="AU130" s="16" t="s">
        <v>86</v>
      </c>
    </row>
    <row r="131" spans="1:63" s="12" customFormat="1" ht="22.8" customHeight="1">
      <c r="A131" s="12"/>
      <c r="B131" s="201"/>
      <c r="C131" s="202"/>
      <c r="D131" s="203" t="s">
        <v>75</v>
      </c>
      <c r="E131" s="215" t="s">
        <v>149</v>
      </c>
      <c r="F131" s="215" t="s">
        <v>150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SUM(P132:P134)</f>
        <v>0</v>
      </c>
      <c r="Q131" s="209"/>
      <c r="R131" s="210">
        <f>SUM(R132:R134)</f>
        <v>0.043654</v>
      </c>
      <c r="S131" s="209"/>
      <c r="T131" s="211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84</v>
      </c>
      <c r="AT131" s="213" t="s">
        <v>75</v>
      </c>
      <c r="AU131" s="213" t="s">
        <v>84</v>
      </c>
      <c r="AY131" s="212" t="s">
        <v>138</v>
      </c>
      <c r="BK131" s="214">
        <f>SUM(BK132:BK134)</f>
        <v>0</v>
      </c>
    </row>
    <row r="132" spans="1:65" s="2" customFormat="1" ht="24.15" customHeight="1">
      <c r="A132" s="37"/>
      <c r="B132" s="38"/>
      <c r="C132" s="217" t="s">
        <v>86</v>
      </c>
      <c r="D132" s="217" t="s">
        <v>140</v>
      </c>
      <c r="E132" s="218" t="s">
        <v>151</v>
      </c>
      <c r="F132" s="219" t="s">
        <v>152</v>
      </c>
      <c r="G132" s="220" t="s">
        <v>153</v>
      </c>
      <c r="H132" s="221">
        <v>1.3</v>
      </c>
      <c r="I132" s="222"/>
      <c r="J132" s="223">
        <f>ROUND(I132*H132,2)</f>
        <v>0</v>
      </c>
      <c r="K132" s="219" t="s">
        <v>144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0.03358</v>
      </c>
      <c r="R132" s="226">
        <f>Q132*H132</f>
        <v>0.043654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145</v>
      </c>
      <c r="AT132" s="228" t="s">
        <v>140</v>
      </c>
      <c r="AU132" s="228" t="s">
        <v>86</v>
      </c>
      <c r="AY132" s="16" t="s">
        <v>138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145</v>
      </c>
      <c r="BM132" s="228" t="s">
        <v>154</v>
      </c>
    </row>
    <row r="133" spans="1:47" s="2" customFormat="1" ht="12">
      <c r="A133" s="37"/>
      <c r="B133" s="38"/>
      <c r="C133" s="39"/>
      <c r="D133" s="230" t="s">
        <v>147</v>
      </c>
      <c r="E133" s="39"/>
      <c r="F133" s="231" t="s">
        <v>155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147</v>
      </c>
      <c r="AU133" s="16" t="s">
        <v>86</v>
      </c>
    </row>
    <row r="134" spans="1:51" s="13" customFormat="1" ht="12">
      <c r="A134" s="13"/>
      <c r="B134" s="235"/>
      <c r="C134" s="236"/>
      <c r="D134" s="230" t="s">
        <v>156</v>
      </c>
      <c r="E134" s="237" t="s">
        <v>1</v>
      </c>
      <c r="F134" s="238" t="s">
        <v>157</v>
      </c>
      <c r="G134" s="236"/>
      <c r="H134" s="239">
        <v>1.3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156</v>
      </c>
      <c r="AU134" s="245" t="s">
        <v>86</v>
      </c>
      <c r="AV134" s="13" t="s">
        <v>86</v>
      </c>
      <c r="AW134" s="13" t="s">
        <v>32</v>
      </c>
      <c r="AX134" s="13" t="s">
        <v>84</v>
      </c>
      <c r="AY134" s="245" t="s">
        <v>138</v>
      </c>
    </row>
    <row r="135" spans="1:63" s="12" customFormat="1" ht="22.8" customHeight="1">
      <c r="A135" s="12"/>
      <c r="B135" s="201"/>
      <c r="C135" s="202"/>
      <c r="D135" s="203" t="s">
        <v>75</v>
      </c>
      <c r="E135" s="215" t="s">
        <v>158</v>
      </c>
      <c r="F135" s="215" t="s">
        <v>159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SUM(P136:P193)</f>
        <v>0</v>
      </c>
      <c r="Q135" s="209"/>
      <c r="R135" s="210">
        <f>SUM(R136:R193)</f>
        <v>0.0039</v>
      </c>
      <c r="S135" s="209"/>
      <c r="T135" s="211">
        <f>SUM(T136:T193)</f>
        <v>32.331344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84</v>
      </c>
      <c r="AT135" s="213" t="s">
        <v>75</v>
      </c>
      <c r="AU135" s="213" t="s">
        <v>84</v>
      </c>
      <c r="AY135" s="212" t="s">
        <v>138</v>
      </c>
      <c r="BK135" s="214">
        <f>SUM(BK136:BK193)</f>
        <v>0</v>
      </c>
    </row>
    <row r="136" spans="1:65" s="2" customFormat="1" ht="33" customHeight="1">
      <c r="A136" s="37"/>
      <c r="B136" s="38"/>
      <c r="C136" s="217" t="s">
        <v>160</v>
      </c>
      <c r="D136" s="217" t="s">
        <v>140</v>
      </c>
      <c r="E136" s="218" t="s">
        <v>161</v>
      </c>
      <c r="F136" s="219" t="s">
        <v>162</v>
      </c>
      <c r="G136" s="220" t="s">
        <v>153</v>
      </c>
      <c r="H136" s="221">
        <v>108.5</v>
      </c>
      <c r="I136" s="222"/>
      <c r="J136" s="223">
        <f>ROUND(I136*H136,2)</f>
        <v>0</v>
      </c>
      <c r="K136" s="219" t="s">
        <v>144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145</v>
      </c>
      <c r="AT136" s="228" t="s">
        <v>140</v>
      </c>
      <c r="AU136" s="228" t="s">
        <v>86</v>
      </c>
      <c r="AY136" s="16" t="s">
        <v>138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145</v>
      </c>
      <c r="BM136" s="228" t="s">
        <v>163</v>
      </c>
    </row>
    <row r="137" spans="1:47" s="2" customFormat="1" ht="12">
      <c r="A137" s="37"/>
      <c r="B137" s="38"/>
      <c r="C137" s="39"/>
      <c r="D137" s="230" t="s">
        <v>147</v>
      </c>
      <c r="E137" s="39"/>
      <c r="F137" s="231" t="s">
        <v>164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86</v>
      </c>
    </row>
    <row r="138" spans="1:51" s="13" customFormat="1" ht="12">
      <c r="A138" s="13"/>
      <c r="B138" s="235"/>
      <c r="C138" s="236"/>
      <c r="D138" s="230" t="s">
        <v>156</v>
      </c>
      <c r="E138" s="237" t="s">
        <v>1</v>
      </c>
      <c r="F138" s="238" t="s">
        <v>165</v>
      </c>
      <c r="G138" s="236"/>
      <c r="H138" s="239">
        <v>108.5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156</v>
      </c>
      <c r="AU138" s="245" t="s">
        <v>86</v>
      </c>
      <c r="AV138" s="13" t="s">
        <v>86</v>
      </c>
      <c r="AW138" s="13" t="s">
        <v>32</v>
      </c>
      <c r="AX138" s="13" t="s">
        <v>84</v>
      </c>
      <c r="AY138" s="245" t="s">
        <v>138</v>
      </c>
    </row>
    <row r="139" spans="1:65" s="2" customFormat="1" ht="33" customHeight="1">
      <c r="A139" s="37"/>
      <c r="B139" s="38"/>
      <c r="C139" s="217" t="s">
        <v>145</v>
      </c>
      <c r="D139" s="217" t="s">
        <v>140</v>
      </c>
      <c r="E139" s="218" t="s">
        <v>166</v>
      </c>
      <c r="F139" s="219" t="s">
        <v>167</v>
      </c>
      <c r="G139" s="220" t="s">
        <v>153</v>
      </c>
      <c r="H139" s="221">
        <v>6510</v>
      </c>
      <c r="I139" s="222"/>
      <c r="J139" s="223">
        <f>ROUND(I139*H139,2)</f>
        <v>0</v>
      </c>
      <c r="K139" s="219" t="s">
        <v>144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145</v>
      </c>
      <c r="AT139" s="228" t="s">
        <v>140</v>
      </c>
      <c r="AU139" s="228" t="s">
        <v>86</v>
      </c>
      <c r="AY139" s="16" t="s">
        <v>138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145</v>
      </c>
      <c r="BM139" s="228" t="s">
        <v>168</v>
      </c>
    </row>
    <row r="140" spans="1:47" s="2" customFormat="1" ht="12">
      <c r="A140" s="37"/>
      <c r="B140" s="38"/>
      <c r="C140" s="39"/>
      <c r="D140" s="230" t="s">
        <v>147</v>
      </c>
      <c r="E140" s="39"/>
      <c r="F140" s="231" t="s">
        <v>169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147</v>
      </c>
      <c r="AU140" s="16" t="s">
        <v>86</v>
      </c>
    </row>
    <row r="141" spans="1:51" s="13" customFormat="1" ht="12">
      <c r="A141" s="13"/>
      <c r="B141" s="235"/>
      <c r="C141" s="236"/>
      <c r="D141" s="230" t="s">
        <v>156</v>
      </c>
      <c r="E141" s="236"/>
      <c r="F141" s="238" t="s">
        <v>170</v>
      </c>
      <c r="G141" s="236"/>
      <c r="H141" s="239">
        <v>6510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156</v>
      </c>
      <c r="AU141" s="245" t="s">
        <v>86</v>
      </c>
      <c r="AV141" s="13" t="s">
        <v>86</v>
      </c>
      <c r="AW141" s="13" t="s">
        <v>4</v>
      </c>
      <c r="AX141" s="13" t="s">
        <v>84</v>
      </c>
      <c r="AY141" s="245" t="s">
        <v>138</v>
      </c>
    </row>
    <row r="142" spans="1:65" s="2" customFormat="1" ht="33" customHeight="1">
      <c r="A142" s="37"/>
      <c r="B142" s="38"/>
      <c r="C142" s="217" t="s">
        <v>171</v>
      </c>
      <c r="D142" s="217" t="s">
        <v>140</v>
      </c>
      <c r="E142" s="218" t="s">
        <v>172</v>
      </c>
      <c r="F142" s="219" t="s">
        <v>173</v>
      </c>
      <c r="G142" s="220" t="s">
        <v>153</v>
      </c>
      <c r="H142" s="221">
        <v>108.5</v>
      </c>
      <c r="I142" s="222"/>
      <c r="J142" s="223">
        <f>ROUND(I142*H142,2)</f>
        <v>0</v>
      </c>
      <c r="K142" s="219" t="s">
        <v>144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145</v>
      </c>
      <c r="AT142" s="228" t="s">
        <v>140</v>
      </c>
      <c r="AU142" s="228" t="s">
        <v>86</v>
      </c>
      <c r="AY142" s="16" t="s">
        <v>138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145</v>
      </c>
      <c r="BM142" s="228" t="s">
        <v>174</v>
      </c>
    </row>
    <row r="143" spans="1:47" s="2" customFormat="1" ht="12">
      <c r="A143" s="37"/>
      <c r="B143" s="38"/>
      <c r="C143" s="39"/>
      <c r="D143" s="230" t="s">
        <v>147</v>
      </c>
      <c r="E143" s="39"/>
      <c r="F143" s="231" t="s">
        <v>175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147</v>
      </c>
      <c r="AU143" s="16" t="s">
        <v>86</v>
      </c>
    </row>
    <row r="144" spans="1:65" s="2" customFormat="1" ht="33" customHeight="1">
      <c r="A144" s="37"/>
      <c r="B144" s="38"/>
      <c r="C144" s="217" t="s">
        <v>149</v>
      </c>
      <c r="D144" s="217" t="s">
        <v>140</v>
      </c>
      <c r="E144" s="218" t="s">
        <v>176</v>
      </c>
      <c r="F144" s="219" t="s">
        <v>177</v>
      </c>
      <c r="G144" s="220" t="s">
        <v>153</v>
      </c>
      <c r="H144" s="221">
        <v>30</v>
      </c>
      <c r="I144" s="222"/>
      <c r="J144" s="223">
        <f>ROUND(I144*H144,2)</f>
        <v>0</v>
      </c>
      <c r="K144" s="219" t="s">
        <v>144</v>
      </c>
      <c r="L144" s="43"/>
      <c r="M144" s="224" t="s">
        <v>1</v>
      </c>
      <c r="N144" s="225" t="s">
        <v>41</v>
      </c>
      <c r="O144" s="90"/>
      <c r="P144" s="226">
        <f>O144*H144</f>
        <v>0</v>
      </c>
      <c r="Q144" s="226">
        <v>0.00013</v>
      </c>
      <c r="R144" s="226">
        <f>Q144*H144</f>
        <v>0.0039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145</v>
      </c>
      <c r="AT144" s="228" t="s">
        <v>140</v>
      </c>
      <c r="AU144" s="228" t="s">
        <v>86</v>
      </c>
      <c r="AY144" s="16" t="s">
        <v>138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145</v>
      </c>
      <c r="BM144" s="228" t="s">
        <v>178</v>
      </c>
    </row>
    <row r="145" spans="1:47" s="2" customFormat="1" ht="12">
      <c r="A145" s="37"/>
      <c r="B145" s="38"/>
      <c r="C145" s="39"/>
      <c r="D145" s="230" t="s">
        <v>147</v>
      </c>
      <c r="E145" s="39"/>
      <c r="F145" s="231" t="s">
        <v>179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147</v>
      </c>
      <c r="AU145" s="16" t="s">
        <v>86</v>
      </c>
    </row>
    <row r="146" spans="1:65" s="2" customFormat="1" ht="24.15" customHeight="1">
      <c r="A146" s="37"/>
      <c r="B146" s="38"/>
      <c r="C146" s="217" t="s">
        <v>180</v>
      </c>
      <c r="D146" s="217" t="s">
        <v>140</v>
      </c>
      <c r="E146" s="218" t="s">
        <v>181</v>
      </c>
      <c r="F146" s="219" t="s">
        <v>182</v>
      </c>
      <c r="G146" s="220" t="s">
        <v>183</v>
      </c>
      <c r="H146" s="221">
        <v>0.683</v>
      </c>
      <c r="I146" s="222"/>
      <c r="J146" s="223">
        <f>ROUND(I146*H146,2)</f>
        <v>0</v>
      </c>
      <c r="K146" s="219" t="s">
        <v>144</v>
      </c>
      <c r="L146" s="43"/>
      <c r="M146" s="224" t="s">
        <v>1</v>
      </c>
      <c r="N146" s="225" t="s">
        <v>41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2.5</v>
      </c>
      <c r="T146" s="227">
        <f>S146*H146</f>
        <v>1.7075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145</v>
      </c>
      <c r="AT146" s="228" t="s">
        <v>140</v>
      </c>
      <c r="AU146" s="228" t="s">
        <v>86</v>
      </c>
      <c r="AY146" s="16" t="s">
        <v>138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84</v>
      </c>
      <c r="BK146" s="229">
        <f>ROUND(I146*H146,2)</f>
        <v>0</v>
      </c>
      <c r="BL146" s="16" t="s">
        <v>145</v>
      </c>
      <c r="BM146" s="228" t="s">
        <v>184</v>
      </c>
    </row>
    <row r="147" spans="1:47" s="2" customFormat="1" ht="12">
      <c r="A147" s="37"/>
      <c r="B147" s="38"/>
      <c r="C147" s="39"/>
      <c r="D147" s="230" t="s">
        <v>147</v>
      </c>
      <c r="E147" s="39"/>
      <c r="F147" s="231" t="s">
        <v>185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147</v>
      </c>
      <c r="AU147" s="16" t="s">
        <v>86</v>
      </c>
    </row>
    <row r="148" spans="1:51" s="13" customFormat="1" ht="12">
      <c r="A148" s="13"/>
      <c r="B148" s="235"/>
      <c r="C148" s="236"/>
      <c r="D148" s="230" t="s">
        <v>156</v>
      </c>
      <c r="E148" s="237" t="s">
        <v>1</v>
      </c>
      <c r="F148" s="238" t="s">
        <v>186</v>
      </c>
      <c r="G148" s="236"/>
      <c r="H148" s="239">
        <v>0.683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156</v>
      </c>
      <c r="AU148" s="245" t="s">
        <v>86</v>
      </c>
      <c r="AV148" s="13" t="s">
        <v>86</v>
      </c>
      <c r="AW148" s="13" t="s">
        <v>32</v>
      </c>
      <c r="AX148" s="13" t="s">
        <v>84</v>
      </c>
      <c r="AY148" s="245" t="s">
        <v>138</v>
      </c>
    </row>
    <row r="149" spans="1:65" s="2" customFormat="1" ht="24.15" customHeight="1">
      <c r="A149" s="37"/>
      <c r="B149" s="38"/>
      <c r="C149" s="217" t="s">
        <v>187</v>
      </c>
      <c r="D149" s="217" t="s">
        <v>140</v>
      </c>
      <c r="E149" s="218" t="s">
        <v>188</v>
      </c>
      <c r="F149" s="219" t="s">
        <v>189</v>
      </c>
      <c r="G149" s="220" t="s">
        <v>183</v>
      </c>
      <c r="H149" s="221">
        <v>7.242</v>
      </c>
      <c r="I149" s="222"/>
      <c r="J149" s="223">
        <f>ROUND(I149*H149,2)</f>
        <v>0</v>
      </c>
      <c r="K149" s="219" t="s">
        <v>144</v>
      </c>
      <c r="L149" s="43"/>
      <c r="M149" s="224" t="s">
        <v>1</v>
      </c>
      <c r="N149" s="225" t="s">
        <v>41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1.8</v>
      </c>
      <c r="T149" s="227">
        <f>S149*H149</f>
        <v>13.0356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145</v>
      </c>
      <c r="AT149" s="228" t="s">
        <v>140</v>
      </c>
      <c r="AU149" s="228" t="s">
        <v>86</v>
      </c>
      <c r="AY149" s="16" t="s">
        <v>138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84</v>
      </c>
      <c r="BK149" s="229">
        <f>ROUND(I149*H149,2)</f>
        <v>0</v>
      </c>
      <c r="BL149" s="16" t="s">
        <v>145</v>
      </c>
      <c r="BM149" s="228" t="s">
        <v>190</v>
      </c>
    </row>
    <row r="150" spans="1:47" s="2" customFormat="1" ht="12">
      <c r="A150" s="37"/>
      <c r="B150" s="38"/>
      <c r="C150" s="39"/>
      <c r="D150" s="230" t="s">
        <v>147</v>
      </c>
      <c r="E150" s="39"/>
      <c r="F150" s="231" t="s">
        <v>191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147</v>
      </c>
      <c r="AU150" s="16" t="s">
        <v>86</v>
      </c>
    </row>
    <row r="151" spans="1:51" s="13" customFormat="1" ht="12">
      <c r="A151" s="13"/>
      <c r="B151" s="235"/>
      <c r="C151" s="236"/>
      <c r="D151" s="230" t="s">
        <v>156</v>
      </c>
      <c r="E151" s="237" t="s">
        <v>1</v>
      </c>
      <c r="F151" s="238" t="s">
        <v>192</v>
      </c>
      <c r="G151" s="236"/>
      <c r="H151" s="239">
        <v>1.087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156</v>
      </c>
      <c r="AU151" s="245" t="s">
        <v>86</v>
      </c>
      <c r="AV151" s="13" t="s">
        <v>86</v>
      </c>
      <c r="AW151" s="13" t="s">
        <v>32</v>
      </c>
      <c r="AX151" s="13" t="s">
        <v>76</v>
      </c>
      <c r="AY151" s="245" t="s">
        <v>138</v>
      </c>
    </row>
    <row r="152" spans="1:51" s="13" customFormat="1" ht="12">
      <c r="A152" s="13"/>
      <c r="B152" s="235"/>
      <c r="C152" s="236"/>
      <c r="D152" s="230" t="s">
        <v>156</v>
      </c>
      <c r="E152" s="237" t="s">
        <v>1</v>
      </c>
      <c r="F152" s="238" t="s">
        <v>193</v>
      </c>
      <c r="G152" s="236"/>
      <c r="H152" s="239">
        <v>0.63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156</v>
      </c>
      <c r="AU152" s="245" t="s">
        <v>86</v>
      </c>
      <c r="AV152" s="13" t="s">
        <v>86</v>
      </c>
      <c r="AW152" s="13" t="s">
        <v>32</v>
      </c>
      <c r="AX152" s="13" t="s">
        <v>76</v>
      </c>
      <c r="AY152" s="245" t="s">
        <v>138</v>
      </c>
    </row>
    <row r="153" spans="1:51" s="13" customFormat="1" ht="12">
      <c r="A153" s="13"/>
      <c r="B153" s="235"/>
      <c r="C153" s="236"/>
      <c r="D153" s="230" t="s">
        <v>156</v>
      </c>
      <c r="E153" s="237" t="s">
        <v>1</v>
      </c>
      <c r="F153" s="238" t="s">
        <v>194</v>
      </c>
      <c r="G153" s="236"/>
      <c r="H153" s="239">
        <v>0.525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156</v>
      </c>
      <c r="AU153" s="245" t="s">
        <v>86</v>
      </c>
      <c r="AV153" s="13" t="s">
        <v>86</v>
      </c>
      <c r="AW153" s="13" t="s">
        <v>32</v>
      </c>
      <c r="AX153" s="13" t="s">
        <v>76</v>
      </c>
      <c r="AY153" s="245" t="s">
        <v>138</v>
      </c>
    </row>
    <row r="154" spans="1:51" s="13" customFormat="1" ht="12">
      <c r="A154" s="13"/>
      <c r="B154" s="235"/>
      <c r="C154" s="236"/>
      <c r="D154" s="230" t="s">
        <v>156</v>
      </c>
      <c r="E154" s="237" t="s">
        <v>1</v>
      </c>
      <c r="F154" s="238" t="s">
        <v>195</v>
      </c>
      <c r="G154" s="236"/>
      <c r="H154" s="239">
        <v>3.669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156</v>
      </c>
      <c r="AU154" s="245" t="s">
        <v>86</v>
      </c>
      <c r="AV154" s="13" t="s">
        <v>86</v>
      </c>
      <c r="AW154" s="13" t="s">
        <v>32</v>
      </c>
      <c r="AX154" s="13" t="s">
        <v>76</v>
      </c>
      <c r="AY154" s="245" t="s">
        <v>138</v>
      </c>
    </row>
    <row r="155" spans="1:51" s="13" customFormat="1" ht="12">
      <c r="A155" s="13"/>
      <c r="B155" s="235"/>
      <c r="C155" s="236"/>
      <c r="D155" s="230" t="s">
        <v>156</v>
      </c>
      <c r="E155" s="237" t="s">
        <v>1</v>
      </c>
      <c r="F155" s="238" t="s">
        <v>196</v>
      </c>
      <c r="G155" s="236"/>
      <c r="H155" s="239">
        <v>0.419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156</v>
      </c>
      <c r="AU155" s="245" t="s">
        <v>86</v>
      </c>
      <c r="AV155" s="13" t="s">
        <v>86</v>
      </c>
      <c r="AW155" s="13" t="s">
        <v>32</v>
      </c>
      <c r="AX155" s="13" t="s">
        <v>76</v>
      </c>
      <c r="AY155" s="245" t="s">
        <v>138</v>
      </c>
    </row>
    <row r="156" spans="1:51" s="13" customFormat="1" ht="12">
      <c r="A156" s="13"/>
      <c r="B156" s="235"/>
      <c r="C156" s="236"/>
      <c r="D156" s="230" t="s">
        <v>156</v>
      </c>
      <c r="E156" s="237" t="s">
        <v>1</v>
      </c>
      <c r="F156" s="238" t="s">
        <v>197</v>
      </c>
      <c r="G156" s="236"/>
      <c r="H156" s="239">
        <v>0.912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156</v>
      </c>
      <c r="AU156" s="245" t="s">
        <v>86</v>
      </c>
      <c r="AV156" s="13" t="s">
        <v>86</v>
      </c>
      <c r="AW156" s="13" t="s">
        <v>32</v>
      </c>
      <c r="AX156" s="13" t="s">
        <v>76</v>
      </c>
      <c r="AY156" s="245" t="s">
        <v>138</v>
      </c>
    </row>
    <row r="157" spans="1:51" s="14" customFormat="1" ht="12">
      <c r="A157" s="14"/>
      <c r="B157" s="246"/>
      <c r="C157" s="247"/>
      <c r="D157" s="230" t="s">
        <v>156</v>
      </c>
      <c r="E157" s="248" t="s">
        <v>1</v>
      </c>
      <c r="F157" s="249" t="s">
        <v>198</v>
      </c>
      <c r="G157" s="247"/>
      <c r="H157" s="250">
        <v>7.241999999999999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156</v>
      </c>
      <c r="AU157" s="256" t="s">
        <v>86</v>
      </c>
      <c r="AV157" s="14" t="s">
        <v>145</v>
      </c>
      <c r="AW157" s="14" t="s">
        <v>32</v>
      </c>
      <c r="AX157" s="14" t="s">
        <v>84</v>
      </c>
      <c r="AY157" s="256" t="s">
        <v>138</v>
      </c>
    </row>
    <row r="158" spans="1:65" s="2" customFormat="1" ht="24.15" customHeight="1">
      <c r="A158" s="37"/>
      <c r="B158" s="38"/>
      <c r="C158" s="217" t="s">
        <v>158</v>
      </c>
      <c r="D158" s="217" t="s">
        <v>140</v>
      </c>
      <c r="E158" s="218" t="s">
        <v>199</v>
      </c>
      <c r="F158" s="219" t="s">
        <v>200</v>
      </c>
      <c r="G158" s="220" t="s">
        <v>183</v>
      </c>
      <c r="H158" s="221">
        <v>0.25</v>
      </c>
      <c r="I158" s="222"/>
      <c r="J158" s="223">
        <f>ROUND(I158*H158,2)</f>
        <v>0</v>
      </c>
      <c r="K158" s="219" t="s">
        <v>144</v>
      </c>
      <c r="L158" s="43"/>
      <c r="M158" s="224" t="s">
        <v>1</v>
      </c>
      <c r="N158" s="225" t="s">
        <v>41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1.594</v>
      </c>
      <c r="T158" s="227">
        <f>S158*H158</f>
        <v>0.3985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145</v>
      </c>
      <c r="AT158" s="228" t="s">
        <v>140</v>
      </c>
      <c r="AU158" s="228" t="s">
        <v>86</v>
      </c>
      <c r="AY158" s="16" t="s">
        <v>138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84</v>
      </c>
      <c r="BK158" s="229">
        <f>ROUND(I158*H158,2)</f>
        <v>0</v>
      </c>
      <c r="BL158" s="16" t="s">
        <v>145</v>
      </c>
      <c r="BM158" s="228" t="s">
        <v>201</v>
      </c>
    </row>
    <row r="159" spans="1:47" s="2" customFormat="1" ht="12">
      <c r="A159" s="37"/>
      <c r="B159" s="38"/>
      <c r="C159" s="39"/>
      <c r="D159" s="230" t="s">
        <v>147</v>
      </c>
      <c r="E159" s="39"/>
      <c r="F159" s="231" t="s">
        <v>202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147</v>
      </c>
      <c r="AU159" s="16" t="s">
        <v>86</v>
      </c>
    </row>
    <row r="160" spans="1:51" s="13" customFormat="1" ht="12">
      <c r="A160" s="13"/>
      <c r="B160" s="235"/>
      <c r="C160" s="236"/>
      <c r="D160" s="230" t="s">
        <v>156</v>
      </c>
      <c r="E160" s="237" t="s">
        <v>1</v>
      </c>
      <c r="F160" s="238" t="s">
        <v>203</v>
      </c>
      <c r="G160" s="236"/>
      <c r="H160" s="239">
        <v>0.25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156</v>
      </c>
      <c r="AU160" s="245" t="s">
        <v>86</v>
      </c>
      <c r="AV160" s="13" t="s">
        <v>86</v>
      </c>
      <c r="AW160" s="13" t="s">
        <v>32</v>
      </c>
      <c r="AX160" s="13" t="s">
        <v>84</v>
      </c>
      <c r="AY160" s="245" t="s">
        <v>138</v>
      </c>
    </row>
    <row r="161" spans="1:65" s="2" customFormat="1" ht="37.8" customHeight="1">
      <c r="A161" s="37"/>
      <c r="B161" s="38"/>
      <c r="C161" s="217" t="s">
        <v>204</v>
      </c>
      <c r="D161" s="217" t="s">
        <v>140</v>
      </c>
      <c r="E161" s="218" t="s">
        <v>205</v>
      </c>
      <c r="F161" s="219" t="s">
        <v>206</v>
      </c>
      <c r="G161" s="220" t="s">
        <v>183</v>
      </c>
      <c r="H161" s="221">
        <v>6.964</v>
      </c>
      <c r="I161" s="222"/>
      <c r="J161" s="223">
        <f>ROUND(I161*H161,2)</f>
        <v>0</v>
      </c>
      <c r="K161" s="219" t="s">
        <v>144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2.2</v>
      </c>
      <c r="T161" s="227">
        <f>S161*H161</f>
        <v>15.320800000000002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145</v>
      </c>
      <c r="AT161" s="228" t="s">
        <v>140</v>
      </c>
      <c r="AU161" s="228" t="s">
        <v>86</v>
      </c>
      <c r="AY161" s="16" t="s">
        <v>138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145</v>
      </c>
      <c r="BM161" s="228" t="s">
        <v>207</v>
      </c>
    </row>
    <row r="162" spans="1:47" s="2" customFormat="1" ht="12">
      <c r="A162" s="37"/>
      <c r="B162" s="38"/>
      <c r="C162" s="39"/>
      <c r="D162" s="230" t="s">
        <v>147</v>
      </c>
      <c r="E162" s="39"/>
      <c r="F162" s="231" t="s">
        <v>208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147</v>
      </c>
      <c r="AU162" s="16" t="s">
        <v>86</v>
      </c>
    </row>
    <row r="163" spans="1:51" s="13" customFormat="1" ht="12">
      <c r="A163" s="13"/>
      <c r="B163" s="235"/>
      <c r="C163" s="236"/>
      <c r="D163" s="230" t="s">
        <v>156</v>
      </c>
      <c r="E163" s="237" t="s">
        <v>1</v>
      </c>
      <c r="F163" s="238" t="s">
        <v>209</v>
      </c>
      <c r="G163" s="236"/>
      <c r="H163" s="239">
        <v>3.482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156</v>
      </c>
      <c r="AU163" s="245" t="s">
        <v>86</v>
      </c>
      <c r="AV163" s="13" t="s">
        <v>86</v>
      </c>
      <c r="AW163" s="13" t="s">
        <v>32</v>
      </c>
      <c r="AX163" s="13" t="s">
        <v>76</v>
      </c>
      <c r="AY163" s="245" t="s">
        <v>138</v>
      </c>
    </row>
    <row r="164" spans="1:51" s="13" customFormat="1" ht="12">
      <c r="A164" s="13"/>
      <c r="B164" s="235"/>
      <c r="C164" s="236"/>
      <c r="D164" s="230" t="s">
        <v>156</v>
      </c>
      <c r="E164" s="237" t="s">
        <v>1</v>
      </c>
      <c r="F164" s="238" t="s">
        <v>209</v>
      </c>
      <c r="G164" s="236"/>
      <c r="H164" s="239">
        <v>3.482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156</v>
      </c>
      <c r="AU164" s="245" t="s">
        <v>86</v>
      </c>
      <c r="AV164" s="13" t="s">
        <v>86</v>
      </c>
      <c r="AW164" s="13" t="s">
        <v>32</v>
      </c>
      <c r="AX164" s="13" t="s">
        <v>76</v>
      </c>
      <c r="AY164" s="245" t="s">
        <v>138</v>
      </c>
    </row>
    <row r="165" spans="1:51" s="14" customFormat="1" ht="12">
      <c r="A165" s="14"/>
      <c r="B165" s="246"/>
      <c r="C165" s="247"/>
      <c r="D165" s="230" t="s">
        <v>156</v>
      </c>
      <c r="E165" s="248" t="s">
        <v>1</v>
      </c>
      <c r="F165" s="249" t="s">
        <v>198</v>
      </c>
      <c r="G165" s="247"/>
      <c r="H165" s="250">
        <v>6.964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156</v>
      </c>
      <c r="AU165" s="256" t="s">
        <v>86</v>
      </c>
      <c r="AV165" s="14" t="s">
        <v>145</v>
      </c>
      <c r="AW165" s="14" t="s">
        <v>32</v>
      </c>
      <c r="AX165" s="14" t="s">
        <v>84</v>
      </c>
      <c r="AY165" s="256" t="s">
        <v>138</v>
      </c>
    </row>
    <row r="166" spans="1:65" s="2" customFormat="1" ht="21.75" customHeight="1">
      <c r="A166" s="37"/>
      <c r="B166" s="38"/>
      <c r="C166" s="217" t="s">
        <v>210</v>
      </c>
      <c r="D166" s="217" t="s">
        <v>140</v>
      </c>
      <c r="E166" s="218" t="s">
        <v>211</v>
      </c>
      <c r="F166" s="219" t="s">
        <v>212</v>
      </c>
      <c r="G166" s="220" t="s">
        <v>153</v>
      </c>
      <c r="H166" s="221">
        <v>6</v>
      </c>
      <c r="I166" s="222"/>
      <c r="J166" s="223">
        <f>ROUND(I166*H166,2)</f>
        <v>0</v>
      </c>
      <c r="K166" s="219" t="s">
        <v>144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0.045</v>
      </c>
      <c r="T166" s="227">
        <f>S166*H166</f>
        <v>0.27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145</v>
      </c>
      <c r="AT166" s="228" t="s">
        <v>140</v>
      </c>
      <c r="AU166" s="228" t="s">
        <v>86</v>
      </c>
      <c r="AY166" s="16" t="s">
        <v>138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145</v>
      </c>
      <c r="BM166" s="228" t="s">
        <v>213</v>
      </c>
    </row>
    <row r="167" spans="1:47" s="2" customFormat="1" ht="12">
      <c r="A167" s="37"/>
      <c r="B167" s="38"/>
      <c r="C167" s="39"/>
      <c r="D167" s="230" t="s">
        <v>147</v>
      </c>
      <c r="E167" s="39"/>
      <c r="F167" s="231" t="s">
        <v>214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147</v>
      </c>
      <c r="AU167" s="16" t="s">
        <v>86</v>
      </c>
    </row>
    <row r="168" spans="1:65" s="2" customFormat="1" ht="24.15" customHeight="1">
      <c r="A168" s="37"/>
      <c r="B168" s="38"/>
      <c r="C168" s="217" t="s">
        <v>215</v>
      </c>
      <c r="D168" s="217" t="s">
        <v>140</v>
      </c>
      <c r="E168" s="218" t="s">
        <v>216</v>
      </c>
      <c r="F168" s="219" t="s">
        <v>217</v>
      </c>
      <c r="G168" s="220" t="s">
        <v>183</v>
      </c>
      <c r="H168" s="221">
        <v>0.72</v>
      </c>
      <c r="I168" s="222"/>
      <c r="J168" s="223">
        <f>ROUND(I168*H168,2)</f>
        <v>0</v>
      </c>
      <c r="K168" s="219" t="s">
        <v>144</v>
      </c>
      <c r="L168" s="43"/>
      <c r="M168" s="224" t="s">
        <v>1</v>
      </c>
      <c r="N168" s="225" t="s">
        <v>41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1.4</v>
      </c>
      <c r="T168" s="227">
        <f>S168*H168</f>
        <v>1.008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145</v>
      </c>
      <c r="AT168" s="228" t="s">
        <v>140</v>
      </c>
      <c r="AU168" s="228" t="s">
        <v>86</v>
      </c>
      <c r="AY168" s="16" t="s">
        <v>138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84</v>
      </c>
      <c r="BK168" s="229">
        <f>ROUND(I168*H168,2)</f>
        <v>0</v>
      </c>
      <c r="BL168" s="16" t="s">
        <v>145</v>
      </c>
      <c r="BM168" s="228" t="s">
        <v>218</v>
      </c>
    </row>
    <row r="169" spans="1:47" s="2" customFormat="1" ht="12">
      <c r="A169" s="37"/>
      <c r="B169" s="38"/>
      <c r="C169" s="39"/>
      <c r="D169" s="230" t="s">
        <v>147</v>
      </c>
      <c r="E169" s="39"/>
      <c r="F169" s="231" t="s">
        <v>219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147</v>
      </c>
      <c r="AU169" s="16" t="s">
        <v>86</v>
      </c>
    </row>
    <row r="170" spans="1:51" s="13" customFormat="1" ht="12">
      <c r="A170" s="13"/>
      <c r="B170" s="235"/>
      <c r="C170" s="236"/>
      <c r="D170" s="230" t="s">
        <v>156</v>
      </c>
      <c r="E170" s="237" t="s">
        <v>1</v>
      </c>
      <c r="F170" s="238" t="s">
        <v>220</v>
      </c>
      <c r="G170" s="236"/>
      <c r="H170" s="239">
        <v>0.72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156</v>
      </c>
      <c r="AU170" s="245" t="s">
        <v>86</v>
      </c>
      <c r="AV170" s="13" t="s">
        <v>86</v>
      </c>
      <c r="AW170" s="13" t="s">
        <v>32</v>
      </c>
      <c r="AX170" s="13" t="s">
        <v>84</v>
      </c>
      <c r="AY170" s="245" t="s">
        <v>138</v>
      </c>
    </row>
    <row r="171" spans="1:65" s="2" customFormat="1" ht="24.15" customHeight="1">
      <c r="A171" s="37"/>
      <c r="B171" s="38"/>
      <c r="C171" s="217" t="s">
        <v>221</v>
      </c>
      <c r="D171" s="217" t="s">
        <v>140</v>
      </c>
      <c r="E171" s="218" t="s">
        <v>222</v>
      </c>
      <c r="F171" s="219" t="s">
        <v>223</v>
      </c>
      <c r="G171" s="220" t="s">
        <v>153</v>
      </c>
      <c r="H171" s="221">
        <v>1.3</v>
      </c>
      <c r="I171" s="222"/>
      <c r="J171" s="223">
        <f>ROUND(I171*H171,2)</f>
        <v>0</v>
      </c>
      <c r="K171" s="219" t="s">
        <v>144</v>
      </c>
      <c r="L171" s="43"/>
      <c r="M171" s="224" t="s">
        <v>1</v>
      </c>
      <c r="N171" s="225" t="s">
        <v>41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0.075</v>
      </c>
      <c r="T171" s="227">
        <f>S171*H171</f>
        <v>0.0975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145</v>
      </c>
      <c r="AT171" s="228" t="s">
        <v>140</v>
      </c>
      <c r="AU171" s="228" t="s">
        <v>86</v>
      </c>
      <c r="AY171" s="16" t="s">
        <v>138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145</v>
      </c>
      <c r="BM171" s="228" t="s">
        <v>224</v>
      </c>
    </row>
    <row r="172" spans="1:47" s="2" customFormat="1" ht="12">
      <c r="A172" s="37"/>
      <c r="B172" s="38"/>
      <c r="C172" s="39"/>
      <c r="D172" s="230" t="s">
        <v>147</v>
      </c>
      <c r="E172" s="39"/>
      <c r="F172" s="231" t="s">
        <v>225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147</v>
      </c>
      <c r="AU172" s="16" t="s">
        <v>86</v>
      </c>
    </row>
    <row r="173" spans="1:65" s="2" customFormat="1" ht="24.15" customHeight="1">
      <c r="A173" s="37"/>
      <c r="B173" s="38"/>
      <c r="C173" s="217" t="s">
        <v>226</v>
      </c>
      <c r="D173" s="217" t="s">
        <v>140</v>
      </c>
      <c r="E173" s="218" t="s">
        <v>227</v>
      </c>
      <c r="F173" s="219" t="s">
        <v>228</v>
      </c>
      <c r="G173" s="220" t="s">
        <v>153</v>
      </c>
      <c r="H173" s="221">
        <v>2.616</v>
      </c>
      <c r="I173" s="222"/>
      <c r="J173" s="223">
        <f>ROUND(I173*H173,2)</f>
        <v>0</v>
      </c>
      <c r="K173" s="219" t="s">
        <v>144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0.041</v>
      </c>
      <c r="T173" s="227">
        <f>S173*H173</f>
        <v>0.107256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145</v>
      </c>
      <c r="AT173" s="228" t="s">
        <v>140</v>
      </c>
      <c r="AU173" s="228" t="s">
        <v>86</v>
      </c>
      <c r="AY173" s="16" t="s">
        <v>138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145</v>
      </c>
      <c r="BM173" s="228" t="s">
        <v>229</v>
      </c>
    </row>
    <row r="174" spans="1:47" s="2" customFormat="1" ht="12">
      <c r="A174" s="37"/>
      <c r="B174" s="38"/>
      <c r="C174" s="39"/>
      <c r="D174" s="230" t="s">
        <v>147</v>
      </c>
      <c r="E174" s="39"/>
      <c r="F174" s="231" t="s">
        <v>230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147</v>
      </c>
      <c r="AU174" s="16" t="s">
        <v>86</v>
      </c>
    </row>
    <row r="175" spans="1:51" s="13" customFormat="1" ht="12">
      <c r="A175" s="13"/>
      <c r="B175" s="235"/>
      <c r="C175" s="236"/>
      <c r="D175" s="230" t="s">
        <v>156</v>
      </c>
      <c r="E175" s="237" t="s">
        <v>1</v>
      </c>
      <c r="F175" s="238" t="s">
        <v>231</v>
      </c>
      <c r="G175" s="236"/>
      <c r="H175" s="239">
        <v>2.07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156</v>
      </c>
      <c r="AU175" s="245" t="s">
        <v>86</v>
      </c>
      <c r="AV175" s="13" t="s">
        <v>86</v>
      </c>
      <c r="AW175" s="13" t="s">
        <v>32</v>
      </c>
      <c r="AX175" s="13" t="s">
        <v>76</v>
      </c>
      <c r="AY175" s="245" t="s">
        <v>138</v>
      </c>
    </row>
    <row r="176" spans="1:51" s="13" customFormat="1" ht="12">
      <c r="A176" s="13"/>
      <c r="B176" s="235"/>
      <c r="C176" s="236"/>
      <c r="D176" s="230" t="s">
        <v>156</v>
      </c>
      <c r="E176" s="237" t="s">
        <v>1</v>
      </c>
      <c r="F176" s="238" t="s">
        <v>232</v>
      </c>
      <c r="G176" s="236"/>
      <c r="H176" s="239">
        <v>0.546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156</v>
      </c>
      <c r="AU176" s="245" t="s">
        <v>86</v>
      </c>
      <c r="AV176" s="13" t="s">
        <v>86</v>
      </c>
      <c r="AW176" s="13" t="s">
        <v>32</v>
      </c>
      <c r="AX176" s="13" t="s">
        <v>76</v>
      </c>
      <c r="AY176" s="245" t="s">
        <v>138</v>
      </c>
    </row>
    <row r="177" spans="1:51" s="14" customFormat="1" ht="12">
      <c r="A177" s="14"/>
      <c r="B177" s="246"/>
      <c r="C177" s="247"/>
      <c r="D177" s="230" t="s">
        <v>156</v>
      </c>
      <c r="E177" s="248" t="s">
        <v>1</v>
      </c>
      <c r="F177" s="249" t="s">
        <v>198</v>
      </c>
      <c r="G177" s="247"/>
      <c r="H177" s="250">
        <v>2.6159999999999997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156</v>
      </c>
      <c r="AU177" s="256" t="s">
        <v>86</v>
      </c>
      <c r="AV177" s="14" t="s">
        <v>145</v>
      </c>
      <c r="AW177" s="14" t="s">
        <v>32</v>
      </c>
      <c r="AX177" s="14" t="s">
        <v>84</v>
      </c>
      <c r="AY177" s="256" t="s">
        <v>138</v>
      </c>
    </row>
    <row r="178" spans="1:65" s="2" customFormat="1" ht="21.75" customHeight="1">
      <c r="A178" s="37"/>
      <c r="B178" s="38"/>
      <c r="C178" s="217" t="s">
        <v>8</v>
      </c>
      <c r="D178" s="217" t="s">
        <v>140</v>
      </c>
      <c r="E178" s="218" t="s">
        <v>233</v>
      </c>
      <c r="F178" s="219" t="s">
        <v>234</v>
      </c>
      <c r="G178" s="220" t="s">
        <v>153</v>
      </c>
      <c r="H178" s="221">
        <v>5.764</v>
      </c>
      <c r="I178" s="222"/>
      <c r="J178" s="223">
        <f>ROUND(I178*H178,2)</f>
        <v>0</v>
      </c>
      <c r="K178" s="219" t="s">
        <v>144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0.067</v>
      </c>
      <c r="T178" s="227">
        <f>S178*H178</f>
        <v>0.38618800000000003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145</v>
      </c>
      <c r="AT178" s="228" t="s">
        <v>140</v>
      </c>
      <c r="AU178" s="228" t="s">
        <v>86</v>
      </c>
      <c r="AY178" s="16" t="s">
        <v>138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145</v>
      </c>
      <c r="BM178" s="228" t="s">
        <v>235</v>
      </c>
    </row>
    <row r="179" spans="1:47" s="2" customFormat="1" ht="12">
      <c r="A179" s="37"/>
      <c r="B179" s="38"/>
      <c r="C179" s="39"/>
      <c r="D179" s="230" t="s">
        <v>147</v>
      </c>
      <c r="E179" s="39"/>
      <c r="F179" s="231" t="s">
        <v>236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147</v>
      </c>
      <c r="AU179" s="16" t="s">
        <v>86</v>
      </c>
    </row>
    <row r="180" spans="1:51" s="13" customFormat="1" ht="12">
      <c r="A180" s="13"/>
      <c r="B180" s="235"/>
      <c r="C180" s="236"/>
      <c r="D180" s="230" t="s">
        <v>156</v>
      </c>
      <c r="E180" s="237" t="s">
        <v>1</v>
      </c>
      <c r="F180" s="238" t="s">
        <v>237</v>
      </c>
      <c r="G180" s="236"/>
      <c r="H180" s="239">
        <v>5.764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156</v>
      </c>
      <c r="AU180" s="245" t="s">
        <v>86</v>
      </c>
      <c r="AV180" s="13" t="s">
        <v>86</v>
      </c>
      <c r="AW180" s="13" t="s">
        <v>32</v>
      </c>
      <c r="AX180" s="13" t="s">
        <v>84</v>
      </c>
      <c r="AY180" s="245" t="s">
        <v>138</v>
      </c>
    </row>
    <row r="181" spans="1:65" s="2" customFormat="1" ht="37.8" customHeight="1">
      <c r="A181" s="37"/>
      <c r="B181" s="38"/>
      <c r="C181" s="217" t="s">
        <v>238</v>
      </c>
      <c r="D181" s="217" t="s">
        <v>140</v>
      </c>
      <c r="E181" s="218" t="s">
        <v>239</v>
      </c>
      <c r="F181" s="219" t="s">
        <v>240</v>
      </c>
      <c r="G181" s="220" t="s">
        <v>143</v>
      </c>
      <c r="H181" s="221">
        <v>10.5</v>
      </c>
      <c r="I181" s="222"/>
      <c r="J181" s="223">
        <f>ROUND(I181*H181,2)</f>
        <v>0</v>
      </c>
      <c r="K181" s="219" t="s">
        <v>144</v>
      </c>
      <c r="L181" s="43"/>
      <c r="M181" s="224" t="s">
        <v>1</v>
      </c>
      <c r="N181" s="225" t="s">
        <v>41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145</v>
      </c>
      <c r="AT181" s="228" t="s">
        <v>140</v>
      </c>
      <c r="AU181" s="228" t="s">
        <v>86</v>
      </c>
      <c r="AY181" s="16" t="s">
        <v>138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84</v>
      </c>
      <c r="BK181" s="229">
        <f>ROUND(I181*H181,2)</f>
        <v>0</v>
      </c>
      <c r="BL181" s="16" t="s">
        <v>145</v>
      </c>
      <c r="BM181" s="228" t="s">
        <v>241</v>
      </c>
    </row>
    <row r="182" spans="1:47" s="2" customFormat="1" ht="12">
      <c r="A182" s="37"/>
      <c r="B182" s="38"/>
      <c r="C182" s="39"/>
      <c r="D182" s="230" t="s">
        <v>147</v>
      </c>
      <c r="E182" s="39"/>
      <c r="F182" s="231" t="s">
        <v>242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147</v>
      </c>
      <c r="AU182" s="16" t="s">
        <v>86</v>
      </c>
    </row>
    <row r="183" spans="1:65" s="2" customFormat="1" ht="44.25" customHeight="1">
      <c r="A183" s="37"/>
      <c r="B183" s="38"/>
      <c r="C183" s="217" t="s">
        <v>243</v>
      </c>
      <c r="D183" s="217" t="s">
        <v>140</v>
      </c>
      <c r="E183" s="218" t="s">
        <v>244</v>
      </c>
      <c r="F183" s="219" t="s">
        <v>245</v>
      </c>
      <c r="G183" s="220" t="s">
        <v>143</v>
      </c>
      <c r="H183" s="221">
        <v>315</v>
      </c>
      <c r="I183" s="222"/>
      <c r="J183" s="223">
        <f>ROUND(I183*H183,2)</f>
        <v>0</v>
      </c>
      <c r="K183" s="219" t="s">
        <v>144</v>
      </c>
      <c r="L183" s="43"/>
      <c r="M183" s="224" t="s">
        <v>1</v>
      </c>
      <c r="N183" s="225" t="s">
        <v>41</v>
      </c>
      <c r="O183" s="9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145</v>
      </c>
      <c r="AT183" s="228" t="s">
        <v>140</v>
      </c>
      <c r="AU183" s="228" t="s">
        <v>86</v>
      </c>
      <c r="AY183" s="16" t="s">
        <v>138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84</v>
      </c>
      <c r="BK183" s="229">
        <f>ROUND(I183*H183,2)</f>
        <v>0</v>
      </c>
      <c r="BL183" s="16" t="s">
        <v>145</v>
      </c>
      <c r="BM183" s="228" t="s">
        <v>246</v>
      </c>
    </row>
    <row r="184" spans="1:47" s="2" customFormat="1" ht="12">
      <c r="A184" s="37"/>
      <c r="B184" s="38"/>
      <c r="C184" s="39"/>
      <c r="D184" s="230" t="s">
        <v>147</v>
      </c>
      <c r="E184" s="39"/>
      <c r="F184" s="231" t="s">
        <v>247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147</v>
      </c>
      <c r="AU184" s="16" t="s">
        <v>86</v>
      </c>
    </row>
    <row r="185" spans="1:51" s="13" customFormat="1" ht="12">
      <c r="A185" s="13"/>
      <c r="B185" s="235"/>
      <c r="C185" s="236"/>
      <c r="D185" s="230" t="s">
        <v>156</v>
      </c>
      <c r="E185" s="236"/>
      <c r="F185" s="238" t="s">
        <v>248</v>
      </c>
      <c r="G185" s="236"/>
      <c r="H185" s="239">
        <v>315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156</v>
      </c>
      <c r="AU185" s="245" t="s">
        <v>86</v>
      </c>
      <c r="AV185" s="13" t="s">
        <v>86</v>
      </c>
      <c r="AW185" s="13" t="s">
        <v>4</v>
      </c>
      <c r="AX185" s="13" t="s">
        <v>84</v>
      </c>
      <c r="AY185" s="245" t="s">
        <v>138</v>
      </c>
    </row>
    <row r="186" spans="1:65" s="2" customFormat="1" ht="37.8" customHeight="1">
      <c r="A186" s="37"/>
      <c r="B186" s="38"/>
      <c r="C186" s="217" t="s">
        <v>249</v>
      </c>
      <c r="D186" s="217" t="s">
        <v>140</v>
      </c>
      <c r="E186" s="218" t="s">
        <v>250</v>
      </c>
      <c r="F186" s="219" t="s">
        <v>251</v>
      </c>
      <c r="G186" s="220" t="s">
        <v>143</v>
      </c>
      <c r="H186" s="221">
        <v>10.5</v>
      </c>
      <c r="I186" s="222"/>
      <c r="J186" s="223">
        <f>ROUND(I186*H186,2)</f>
        <v>0</v>
      </c>
      <c r="K186" s="219" t="s">
        <v>144</v>
      </c>
      <c r="L186" s="43"/>
      <c r="M186" s="224" t="s">
        <v>1</v>
      </c>
      <c r="N186" s="225" t="s">
        <v>41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145</v>
      </c>
      <c r="AT186" s="228" t="s">
        <v>140</v>
      </c>
      <c r="AU186" s="228" t="s">
        <v>86</v>
      </c>
      <c r="AY186" s="16" t="s">
        <v>138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84</v>
      </c>
      <c r="BK186" s="229">
        <f>ROUND(I186*H186,2)</f>
        <v>0</v>
      </c>
      <c r="BL186" s="16" t="s">
        <v>145</v>
      </c>
      <c r="BM186" s="228" t="s">
        <v>252</v>
      </c>
    </row>
    <row r="187" spans="1:47" s="2" customFormat="1" ht="12">
      <c r="A187" s="37"/>
      <c r="B187" s="38"/>
      <c r="C187" s="39"/>
      <c r="D187" s="230" t="s">
        <v>147</v>
      </c>
      <c r="E187" s="39"/>
      <c r="F187" s="231" t="s">
        <v>253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147</v>
      </c>
      <c r="AU187" s="16" t="s">
        <v>86</v>
      </c>
    </row>
    <row r="188" spans="1:51" s="13" customFormat="1" ht="12">
      <c r="A188" s="13"/>
      <c r="B188" s="235"/>
      <c r="C188" s="236"/>
      <c r="D188" s="230" t="s">
        <v>156</v>
      </c>
      <c r="E188" s="237" t="s">
        <v>1</v>
      </c>
      <c r="F188" s="238" t="s">
        <v>254</v>
      </c>
      <c r="G188" s="236"/>
      <c r="H188" s="239">
        <v>10.5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156</v>
      </c>
      <c r="AU188" s="245" t="s">
        <v>86</v>
      </c>
      <c r="AV188" s="13" t="s">
        <v>86</v>
      </c>
      <c r="AW188" s="13" t="s">
        <v>32</v>
      </c>
      <c r="AX188" s="13" t="s">
        <v>84</v>
      </c>
      <c r="AY188" s="245" t="s">
        <v>138</v>
      </c>
    </row>
    <row r="189" spans="1:65" s="2" customFormat="1" ht="24.15" customHeight="1">
      <c r="A189" s="37"/>
      <c r="B189" s="38"/>
      <c r="C189" s="217" t="s">
        <v>255</v>
      </c>
      <c r="D189" s="217" t="s">
        <v>140</v>
      </c>
      <c r="E189" s="218" t="s">
        <v>256</v>
      </c>
      <c r="F189" s="219" t="s">
        <v>257</v>
      </c>
      <c r="G189" s="220" t="s">
        <v>153</v>
      </c>
      <c r="H189" s="221">
        <v>127.76</v>
      </c>
      <c r="I189" s="222"/>
      <c r="J189" s="223">
        <f>ROUND(I189*H189,2)</f>
        <v>0</v>
      </c>
      <c r="K189" s="219" t="s">
        <v>144</v>
      </c>
      <c r="L189" s="43"/>
      <c r="M189" s="224" t="s">
        <v>1</v>
      </c>
      <c r="N189" s="225" t="s">
        <v>41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145</v>
      </c>
      <c r="AT189" s="228" t="s">
        <v>140</v>
      </c>
      <c r="AU189" s="228" t="s">
        <v>86</v>
      </c>
      <c r="AY189" s="16" t="s">
        <v>138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84</v>
      </c>
      <c r="BK189" s="229">
        <f>ROUND(I189*H189,2)</f>
        <v>0</v>
      </c>
      <c r="BL189" s="16" t="s">
        <v>145</v>
      </c>
      <c r="BM189" s="228" t="s">
        <v>258</v>
      </c>
    </row>
    <row r="190" spans="1:47" s="2" customFormat="1" ht="12">
      <c r="A190" s="37"/>
      <c r="B190" s="38"/>
      <c r="C190" s="39"/>
      <c r="D190" s="230" t="s">
        <v>147</v>
      </c>
      <c r="E190" s="39"/>
      <c r="F190" s="231" t="s">
        <v>257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147</v>
      </c>
      <c r="AU190" s="16" t="s">
        <v>86</v>
      </c>
    </row>
    <row r="191" spans="1:51" s="13" customFormat="1" ht="12">
      <c r="A191" s="13"/>
      <c r="B191" s="235"/>
      <c r="C191" s="236"/>
      <c r="D191" s="230" t="s">
        <v>156</v>
      </c>
      <c r="E191" s="237" t="s">
        <v>1</v>
      </c>
      <c r="F191" s="238" t="s">
        <v>259</v>
      </c>
      <c r="G191" s="236"/>
      <c r="H191" s="239">
        <v>112.4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156</v>
      </c>
      <c r="AU191" s="245" t="s">
        <v>86</v>
      </c>
      <c r="AV191" s="13" t="s">
        <v>86</v>
      </c>
      <c r="AW191" s="13" t="s">
        <v>32</v>
      </c>
      <c r="AX191" s="13" t="s">
        <v>76</v>
      </c>
      <c r="AY191" s="245" t="s">
        <v>138</v>
      </c>
    </row>
    <row r="192" spans="1:51" s="13" customFormat="1" ht="12">
      <c r="A192" s="13"/>
      <c r="B192" s="235"/>
      <c r="C192" s="236"/>
      <c r="D192" s="230" t="s">
        <v>156</v>
      </c>
      <c r="E192" s="237" t="s">
        <v>1</v>
      </c>
      <c r="F192" s="238" t="s">
        <v>260</v>
      </c>
      <c r="G192" s="236"/>
      <c r="H192" s="239">
        <v>15.36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156</v>
      </c>
      <c r="AU192" s="245" t="s">
        <v>86</v>
      </c>
      <c r="AV192" s="13" t="s">
        <v>86</v>
      </c>
      <c r="AW192" s="13" t="s">
        <v>32</v>
      </c>
      <c r="AX192" s="13" t="s">
        <v>76</v>
      </c>
      <c r="AY192" s="245" t="s">
        <v>138</v>
      </c>
    </row>
    <row r="193" spans="1:51" s="14" customFormat="1" ht="12">
      <c r="A193" s="14"/>
      <c r="B193" s="246"/>
      <c r="C193" s="247"/>
      <c r="D193" s="230" t="s">
        <v>156</v>
      </c>
      <c r="E193" s="248" t="s">
        <v>1</v>
      </c>
      <c r="F193" s="249" t="s">
        <v>198</v>
      </c>
      <c r="G193" s="247"/>
      <c r="H193" s="250">
        <v>127.76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156</v>
      </c>
      <c r="AU193" s="256" t="s">
        <v>86</v>
      </c>
      <c r="AV193" s="14" t="s">
        <v>145</v>
      </c>
      <c r="AW193" s="14" t="s">
        <v>32</v>
      </c>
      <c r="AX193" s="14" t="s">
        <v>84</v>
      </c>
      <c r="AY193" s="256" t="s">
        <v>138</v>
      </c>
    </row>
    <row r="194" spans="1:63" s="12" customFormat="1" ht="22.8" customHeight="1">
      <c r="A194" s="12"/>
      <c r="B194" s="201"/>
      <c r="C194" s="202"/>
      <c r="D194" s="203" t="s">
        <v>75</v>
      </c>
      <c r="E194" s="215" t="s">
        <v>261</v>
      </c>
      <c r="F194" s="215" t="s">
        <v>262</v>
      </c>
      <c r="G194" s="202"/>
      <c r="H194" s="202"/>
      <c r="I194" s="205"/>
      <c r="J194" s="216">
        <f>BK194</f>
        <v>0</v>
      </c>
      <c r="K194" s="202"/>
      <c r="L194" s="207"/>
      <c r="M194" s="208"/>
      <c r="N194" s="209"/>
      <c r="O194" s="209"/>
      <c r="P194" s="210">
        <f>SUM(P195:P211)</f>
        <v>0</v>
      </c>
      <c r="Q194" s="209"/>
      <c r="R194" s="210">
        <f>SUM(R195:R211)</f>
        <v>0</v>
      </c>
      <c r="S194" s="209"/>
      <c r="T194" s="211">
        <f>SUM(T195:T211)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2" t="s">
        <v>84</v>
      </c>
      <c r="AT194" s="213" t="s">
        <v>75</v>
      </c>
      <c r="AU194" s="213" t="s">
        <v>84</v>
      </c>
      <c r="AY194" s="212" t="s">
        <v>138</v>
      </c>
      <c r="BK194" s="214">
        <f>SUM(BK195:BK211)</f>
        <v>0</v>
      </c>
    </row>
    <row r="195" spans="1:65" s="2" customFormat="1" ht="24.15" customHeight="1">
      <c r="A195" s="37"/>
      <c r="B195" s="38"/>
      <c r="C195" s="217" t="s">
        <v>263</v>
      </c>
      <c r="D195" s="217" t="s">
        <v>140</v>
      </c>
      <c r="E195" s="218" t="s">
        <v>264</v>
      </c>
      <c r="F195" s="219" t="s">
        <v>265</v>
      </c>
      <c r="G195" s="220" t="s">
        <v>266</v>
      </c>
      <c r="H195" s="221">
        <v>34.815</v>
      </c>
      <c r="I195" s="222"/>
      <c r="J195" s="223">
        <f>ROUND(I195*H195,2)</f>
        <v>0</v>
      </c>
      <c r="K195" s="219" t="s">
        <v>144</v>
      </c>
      <c r="L195" s="43"/>
      <c r="M195" s="224" t="s">
        <v>1</v>
      </c>
      <c r="N195" s="225" t="s">
        <v>41</v>
      </c>
      <c r="O195" s="9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145</v>
      </c>
      <c r="AT195" s="228" t="s">
        <v>140</v>
      </c>
      <c r="AU195" s="228" t="s">
        <v>86</v>
      </c>
      <c r="AY195" s="16" t="s">
        <v>138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84</v>
      </c>
      <c r="BK195" s="229">
        <f>ROUND(I195*H195,2)</f>
        <v>0</v>
      </c>
      <c r="BL195" s="16" t="s">
        <v>145</v>
      </c>
      <c r="BM195" s="228" t="s">
        <v>267</v>
      </c>
    </row>
    <row r="196" spans="1:47" s="2" customFormat="1" ht="12">
      <c r="A196" s="37"/>
      <c r="B196" s="38"/>
      <c r="C196" s="39"/>
      <c r="D196" s="230" t="s">
        <v>147</v>
      </c>
      <c r="E196" s="39"/>
      <c r="F196" s="231" t="s">
        <v>268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147</v>
      </c>
      <c r="AU196" s="16" t="s">
        <v>86</v>
      </c>
    </row>
    <row r="197" spans="1:65" s="2" customFormat="1" ht="24.15" customHeight="1">
      <c r="A197" s="37"/>
      <c r="B197" s="38"/>
      <c r="C197" s="217" t="s">
        <v>7</v>
      </c>
      <c r="D197" s="217" t="s">
        <v>140</v>
      </c>
      <c r="E197" s="218" t="s">
        <v>269</v>
      </c>
      <c r="F197" s="219" t="s">
        <v>270</v>
      </c>
      <c r="G197" s="220" t="s">
        <v>266</v>
      </c>
      <c r="H197" s="221">
        <v>34.815</v>
      </c>
      <c r="I197" s="222"/>
      <c r="J197" s="223">
        <f>ROUND(I197*H197,2)</f>
        <v>0</v>
      </c>
      <c r="K197" s="219" t="s">
        <v>144</v>
      </c>
      <c r="L197" s="43"/>
      <c r="M197" s="224" t="s">
        <v>1</v>
      </c>
      <c r="N197" s="225" t="s">
        <v>41</v>
      </c>
      <c r="O197" s="9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145</v>
      </c>
      <c r="AT197" s="228" t="s">
        <v>140</v>
      </c>
      <c r="AU197" s="228" t="s">
        <v>86</v>
      </c>
      <c r="AY197" s="16" t="s">
        <v>138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84</v>
      </c>
      <c r="BK197" s="229">
        <f>ROUND(I197*H197,2)</f>
        <v>0</v>
      </c>
      <c r="BL197" s="16" t="s">
        <v>145</v>
      </c>
      <c r="BM197" s="228" t="s">
        <v>271</v>
      </c>
    </row>
    <row r="198" spans="1:47" s="2" customFormat="1" ht="12">
      <c r="A198" s="37"/>
      <c r="B198" s="38"/>
      <c r="C198" s="39"/>
      <c r="D198" s="230" t="s">
        <v>147</v>
      </c>
      <c r="E198" s="39"/>
      <c r="F198" s="231" t="s">
        <v>272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147</v>
      </c>
      <c r="AU198" s="16" t="s">
        <v>86</v>
      </c>
    </row>
    <row r="199" spans="1:65" s="2" customFormat="1" ht="24.15" customHeight="1">
      <c r="A199" s="37"/>
      <c r="B199" s="38"/>
      <c r="C199" s="217" t="s">
        <v>273</v>
      </c>
      <c r="D199" s="217" t="s">
        <v>140</v>
      </c>
      <c r="E199" s="218" t="s">
        <v>274</v>
      </c>
      <c r="F199" s="219" t="s">
        <v>275</v>
      </c>
      <c r="G199" s="220" t="s">
        <v>266</v>
      </c>
      <c r="H199" s="221">
        <v>1183.71</v>
      </c>
      <c r="I199" s="222"/>
      <c r="J199" s="223">
        <f>ROUND(I199*H199,2)</f>
        <v>0</v>
      </c>
      <c r="K199" s="219" t="s">
        <v>144</v>
      </c>
      <c r="L199" s="43"/>
      <c r="M199" s="224" t="s">
        <v>1</v>
      </c>
      <c r="N199" s="225" t="s">
        <v>41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145</v>
      </c>
      <c r="AT199" s="228" t="s">
        <v>140</v>
      </c>
      <c r="AU199" s="228" t="s">
        <v>86</v>
      </c>
      <c r="AY199" s="16" t="s">
        <v>138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145</v>
      </c>
      <c r="BM199" s="228" t="s">
        <v>276</v>
      </c>
    </row>
    <row r="200" spans="1:47" s="2" customFormat="1" ht="12">
      <c r="A200" s="37"/>
      <c r="B200" s="38"/>
      <c r="C200" s="39"/>
      <c r="D200" s="230" t="s">
        <v>147</v>
      </c>
      <c r="E200" s="39"/>
      <c r="F200" s="231" t="s">
        <v>277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147</v>
      </c>
      <c r="AU200" s="16" t="s">
        <v>86</v>
      </c>
    </row>
    <row r="201" spans="1:51" s="13" customFormat="1" ht="12">
      <c r="A201" s="13"/>
      <c r="B201" s="235"/>
      <c r="C201" s="236"/>
      <c r="D201" s="230" t="s">
        <v>156</v>
      </c>
      <c r="E201" s="236"/>
      <c r="F201" s="238" t="s">
        <v>278</v>
      </c>
      <c r="G201" s="236"/>
      <c r="H201" s="239">
        <v>1183.71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156</v>
      </c>
      <c r="AU201" s="245" t="s">
        <v>86</v>
      </c>
      <c r="AV201" s="13" t="s">
        <v>86</v>
      </c>
      <c r="AW201" s="13" t="s">
        <v>4</v>
      </c>
      <c r="AX201" s="13" t="s">
        <v>84</v>
      </c>
      <c r="AY201" s="245" t="s">
        <v>138</v>
      </c>
    </row>
    <row r="202" spans="1:65" s="2" customFormat="1" ht="33" customHeight="1">
      <c r="A202" s="37"/>
      <c r="B202" s="38"/>
      <c r="C202" s="217" t="s">
        <v>279</v>
      </c>
      <c r="D202" s="217" t="s">
        <v>140</v>
      </c>
      <c r="E202" s="218" t="s">
        <v>280</v>
      </c>
      <c r="F202" s="219" t="s">
        <v>281</v>
      </c>
      <c r="G202" s="220" t="s">
        <v>266</v>
      </c>
      <c r="H202" s="221">
        <v>15.32</v>
      </c>
      <c r="I202" s="222"/>
      <c r="J202" s="223">
        <f>ROUND(I202*H202,2)</f>
        <v>0</v>
      </c>
      <c r="K202" s="219" t="s">
        <v>144</v>
      </c>
      <c r="L202" s="43"/>
      <c r="M202" s="224" t="s">
        <v>1</v>
      </c>
      <c r="N202" s="225" t="s">
        <v>41</v>
      </c>
      <c r="O202" s="9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145</v>
      </c>
      <c r="AT202" s="228" t="s">
        <v>140</v>
      </c>
      <c r="AU202" s="228" t="s">
        <v>86</v>
      </c>
      <c r="AY202" s="16" t="s">
        <v>138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84</v>
      </c>
      <c r="BK202" s="229">
        <f>ROUND(I202*H202,2)</f>
        <v>0</v>
      </c>
      <c r="BL202" s="16" t="s">
        <v>145</v>
      </c>
      <c r="BM202" s="228" t="s">
        <v>282</v>
      </c>
    </row>
    <row r="203" spans="1:47" s="2" customFormat="1" ht="12">
      <c r="A203" s="37"/>
      <c r="B203" s="38"/>
      <c r="C203" s="39"/>
      <c r="D203" s="230" t="s">
        <v>147</v>
      </c>
      <c r="E203" s="39"/>
      <c r="F203" s="231" t="s">
        <v>283</v>
      </c>
      <c r="G203" s="39"/>
      <c r="H203" s="39"/>
      <c r="I203" s="232"/>
      <c r="J203" s="39"/>
      <c r="K203" s="39"/>
      <c r="L203" s="43"/>
      <c r="M203" s="233"/>
      <c r="N203" s="234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147</v>
      </c>
      <c r="AU203" s="16" t="s">
        <v>86</v>
      </c>
    </row>
    <row r="204" spans="1:65" s="2" customFormat="1" ht="33" customHeight="1">
      <c r="A204" s="37"/>
      <c r="B204" s="38"/>
      <c r="C204" s="217" t="s">
        <v>284</v>
      </c>
      <c r="D204" s="217" t="s">
        <v>140</v>
      </c>
      <c r="E204" s="218" t="s">
        <v>285</v>
      </c>
      <c r="F204" s="219" t="s">
        <v>286</v>
      </c>
      <c r="G204" s="220" t="s">
        <v>266</v>
      </c>
      <c r="H204" s="221">
        <v>13.036</v>
      </c>
      <c r="I204" s="222"/>
      <c r="J204" s="223">
        <f>ROUND(I204*H204,2)</f>
        <v>0</v>
      </c>
      <c r="K204" s="219" t="s">
        <v>144</v>
      </c>
      <c r="L204" s="43"/>
      <c r="M204" s="224" t="s">
        <v>1</v>
      </c>
      <c r="N204" s="225" t="s">
        <v>41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145</v>
      </c>
      <c r="AT204" s="228" t="s">
        <v>140</v>
      </c>
      <c r="AU204" s="228" t="s">
        <v>86</v>
      </c>
      <c r="AY204" s="16" t="s">
        <v>138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84</v>
      </c>
      <c r="BK204" s="229">
        <f>ROUND(I204*H204,2)</f>
        <v>0</v>
      </c>
      <c r="BL204" s="16" t="s">
        <v>145</v>
      </c>
      <c r="BM204" s="228" t="s">
        <v>287</v>
      </c>
    </row>
    <row r="205" spans="1:47" s="2" customFormat="1" ht="12">
      <c r="A205" s="37"/>
      <c r="B205" s="38"/>
      <c r="C205" s="39"/>
      <c r="D205" s="230" t="s">
        <v>147</v>
      </c>
      <c r="E205" s="39"/>
      <c r="F205" s="231" t="s">
        <v>288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147</v>
      </c>
      <c r="AU205" s="16" t="s">
        <v>86</v>
      </c>
    </row>
    <row r="206" spans="1:65" s="2" customFormat="1" ht="33" customHeight="1">
      <c r="A206" s="37"/>
      <c r="B206" s="38"/>
      <c r="C206" s="217" t="s">
        <v>289</v>
      </c>
      <c r="D206" s="217" t="s">
        <v>140</v>
      </c>
      <c r="E206" s="218" t="s">
        <v>290</v>
      </c>
      <c r="F206" s="219" t="s">
        <v>291</v>
      </c>
      <c r="G206" s="220" t="s">
        <v>266</v>
      </c>
      <c r="H206" s="221">
        <v>4.539</v>
      </c>
      <c r="I206" s="222"/>
      <c r="J206" s="223">
        <f>ROUND(I206*H206,2)</f>
        <v>0</v>
      </c>
      <c r="K206" s="219" t="s">
        <v>144</v>
      </c>
      <c r="L206" s="43"/>
      <c r="M206" s="224" t="s">
        <v>1</v>
      </c>
      <c r="N206" s="225" t="s">
        <v>41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145</v>
      </c>
      <c r="AT206" s="228" t="s">
        <v>140</v>
      </c>
      <c r="AU206" s="228" t="s">
        <v>86</v>
      </c>
      <c r="AY206" s="16" t="s">
        <v>138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84</v>
      </c>
      <c r="BK206" s="229">
        <f>ROUND(I206*H206,2)</f>
        <v>0</v>
      </c>
      <c r="BL206" s="16" t="s">
        <v>145</v>
      </c>
      <c r="BM206" s="228" t="s">
        <v>292</v>
      </c>
    </row>
    <row r="207" spans="1:47" s="2" customFormat="1" ht="12">
      <c r="A207" s="37"/>
      <c r="B207" s="38"/>
      <c r="C207" s="39"/>
      <c r="D207" s="230" t="s">
        <v>147</v>
      </c>
      <c r="E207" s="39"/>
      <c r="F207" s="231" t="s">
        <v>293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147</v>
      </c>
      <c r="AU207" s="16" t="s">
        <v>86</v>
      </c>
    </row>
    <row r="208" spans="1:65" s="2" customFormat="1" ht="33" customHeight="1">
      <c r="A208" s="37"/>
      <c r="B208" s="38"/>
      <c r="C208" s="217" t="s">
        <v>294</v>
      </c>
      <c r="D208" s="217" t="s">
        <v>140</v>
      </c>
      <c r="E208" s="218" t="s">
        <v>295</v>
      </c>
      <c r="F208" s="219" t="s">
        <v>296</v>
      </c>
      <c r="G208" s="220" t="s">
        <v>266</v>
      </c>
      <c r="H208" s="221">
        <v>1.149</v>
      </c>
      <c r="I208" s="222"/>
      <c r="J208" s="223">
        <f>ROUND(I208*H208,2)</f>
        <v>0</v>
      </c>
      <c r="K208" s="219" t="s">
        <v>144</v>
      </c>
      <c r="L208" s="43"/>
      <c r="M208" s="224" t="s">
        <v>1</v>
      </c>
      <c r="N208" s="225" t="s">
        <v>41</v>
      </c>
      <c r="O208" s="9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145</v>
      </c>
      <c r="AT208" s="228" t="s">
        <v>140</v>
      </c>
      <c r="AU208" s="228" t="s">
        <v>86</v>
      </c>
      <c r="AY208" s="16" t="s">
        <v>138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84</v>
      </c>
      <c r="BK208" s="229">
        <f>ROUND(I208*H208,2)</f>
        <v>0</v>
      </c>
      <c r="BL208" s="16" t="s">
        <v>145</v>
      </c>
      <c r="BM208" s="228" t="s">
        <v>297</v>
      </c>
    </row>
    <row r="209" spans="1:47" s="2" customFormat="1" ht="12">
      <c r="A209" s="37"/>
      <c r="B209" s="38"/>
      <c r="C209" s="39"/>
      <c r="D209" s="230" t="s">
        <v>147</v>
      </c>
      <c r="E209" s="39"/>
      <c r="F209" s="231" t="s">
        <v>298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147</v>
      </c>
      <c r="AU209" s="16" t="s">
        <v>86</v>
      </c>
    </row>
    <row r="210" spans="1:65" s="2" customFormat="1" ht="37.8" customHeight="1">
      <c r="A210" s="37"/>
      <c r="B210" s="38"/>
      <c r="C210" s="217" t="s">
        <v>299</v>
      </c>
      <c r="D210" s="217" t="s">
        <v>140</v>
      </c>
      <c r="E210" s="218" t="s">
        <v>300</v>
      </c>
      <c r="F210" s="219" t="s">
        <v>301</v>
      </c>
      <c r="G210" s="220" t="s">
        <v>266</v>
      </c>
      <c r="H210" s="221">
        <v>0.633</v>
      </c>
      <c r="I210" s="222"/>
      <c r="J210" s="223">
        <f>ROUND(I210*H210,2)</f>
        <v>0</v>
      </c>
      <c r="K210" s="219" t="s">
        <v>144</v>
      </c>
      <c r="L210" s="43"/>
      <c r="M210" s="224" t="s">
        <v>1</v>
      </c>
      <c r="N210" s="225" t="s">
        <v>41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145</v>
      </c>
      <c r="AT210" s="228" t="s">
        <v>140</v>
      </c>
      <c r="AU210" s="228" t="s">
        <v>86</v>
      </c>
      <c r="AY210" s="16" t="s">
        <v>138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84</v>
      </c>
      <c r="BK210" s="229">
        <f>ROUND(I210*H210,2)</f>
        <v>0</v>
      </c>
      <c r="BL210" s="16" t="s">
        <v>145</v>
      </c>
      <c r="BM210" s="228" t="s">
        <v>302</v>
      </c>
    </row>
    <row r="211" spans="1:47" s="2" customFormat="1" ht="12">
      <c r="A211" s="37"/>
      <c r="B211" s="38"/>
      <c r="C211" s="39"/>
      <c r="D211" s="230" t="s">
        <v>147</v>
      </c>
      <c r="E211" s="39"/>
      <c r="F211" s="231" t="s">
        <v>303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147</v>
      </c>
      <c r="AU211" s="16" t="s">
        <v>86</v>
      </c>
    </row>
    <row r="212" spans="1:63" s="12" customFormat="1" ht="25.9" customHeight="1">
      <c r="A212" s="12"/>
      <c r="B212" s="201"/>
      <c r="C212" s="202"/>
      <c r="D212" s="203" t="s">
        <v>75</v>
      </c>
      <c r="E212" s="204" t="s">
        <v>304</v>
      </c>
      <c r="F212" s="204" t="s">
        <v>305</v>
      </c>
      <c r="G212" s="202"/>
      <c r="H212" s="202"/>
      <c r="I212" s="205"/>
      <c r="J212" s="206">
        <f>BK212</f>
        <v>0</v>
      </c>
      <c r="K212" s="202"/>
      <c r="L212" s="207"/>
      <c r="M212" s="208"/>
      <c r="N212" s="209"/>
      <c r="O212" s="209"/>
      <c r="P212" s="210">
        <f>P213+P220+P237+P241</f>
        <v>0</v>
      </c>
      <c r="Q212" s="209"/>
      <c r="R212" s="210">
        <f>R213+R220+R237+R241</f>
        <v>0.0071200000000000005</v>
      </c>
      <c r="S212" s="209"/>
      <c r="T212" s="211">
        <f>T213+T220+T237+T241</f>
        <v>1.9663979999999999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2" t="s">
        <v>86</v>
      </c>
      <c r="AT212" s="213" t="s">
        <v>75</v>
      </c>
      <c r="AU212" s="213" t="s">
        <v>76</v>
      </c>
      <c r="AY212" s="212" t="s">
        <v>138</v>
      </c>
      <c r="BK212" s="214">
        <f>BK213+BK220+BK237+BK241</f>
        <v>0</v>
      </c>
    </row>
    <row r="213" spans="1:63" s="12" customFormat="1" ht="22.8" customHeight="1">
      <c r="A213" s="12"/>
      <c r="B213" s="201"/>
      <c r="C213" s="202"/>
      <c r="D213" s="203" t="s">
        <v>75</v>
      </c>
      <c r="E213" s="215" t="s">
        <v>306</v>
      </c>
      <c r="F213" s="215" t="s">
        <v>307</v>
      </c>
      <c r="G213" s="202"/>
      <c r="H213" s="202"/>
      <c r="I213" s="205"/>
      <c r="J213" s="216">
        <f>BK213</f>
        <v>0</v>
      </c>
      <c r="K213" s="202"/>
      <c r="L213" s="207"/>
      <c r="M213" s="208"/>
      <c r="N213" s="209"/>
      <c r="O213" s="209"/>
      <c r="P213" s="210">
        <f>SUM(P214:P219)</f>
        <v>0</v>
      </c>
      <c r="Q213" s="209"/>
      <c r="R213" s="210">
        <f>SUM(R214:R219)</f>
        <v>0</v>
      </c>
      <c r="S213" s="209"/>
      <c r="T213" s="211">
        <f>SUM(T214:T219)</f>
        <v>1.017328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86</v>
      </c>
      <c r="AT213" s="213" t="s">
        <v>75</v>
      </c>
      <c r="AU213" s="213" t="s">
        <v>84</v>
      </c>
      <c r="AY213" s="212" t="s">
        <v>138</v>
      </c>
      <c r="BK213" s="214">
        <f>SUM(BK214:BK219)</f>
        <v>0</v>
      </c>
    </row>
    <row r="214" spans="1:65" s="2" customFormat="1" ht="16.5" customHeight="1">
      <c r="A214" s="37"/>
      <c r="B214" s="38"/>
      <c r="C214" s="217" t="s">
        <v>308</v>
      </c>
      <c r="D214" s="217" t="s">
        <v>140</v>
      </c>
      <c r="E214" s="218" t="s">
        <v>309</v>
      </c>
      <c r="F214" s="219" t="s">
        <v>310</v>
      </c>
      <c r="G214" s="220" t="s">
        <v>153</v>
      </c>
      <c r="H214" s="221">
        <v>67.2</v>
      </c>
      <c r="I214" s="222"/>
      <c r="J214" s="223">
        <f>ROUND(I214*H214,2)</f>
        <v>0</v>
      </c>
      <c r="K214" s="219" t="s">
        <v>144</v>
      </c>
      <c r="L214" s="43"/>
      <c r="M214" s="224" t="s">
        <v>1</v>
      </c>
      <c r="N214" s="225" t="s">
        <v>41</v>
      </c>
      <c r="O214" s="90"/>
      <c r="P214" s="226">
        <f>O214*H214</f>
        <v>0</v>
      </c>
      <c r="Q214" s="226">
        <v>0</v>
      </c>
      <c r="R214" s="226">
        <f>Q214*H214</f>
        <v>0</v>
      </c>
      <c r="S214" s="226">
        <v>0.015</v>
      </c>
      <c r="T214" s="227">
        <f>S214*H214</f>
        <v>1.008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238</v>
      </c>
      <c r="AT214" s="228" t="s">
        <v>140</v>
      </c>
      <c r="AU214" s="228" t="s">
        <v>86</v>
      </c>
      <c r="AY214" s="16" t="s">
        <v>138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84</v>
      </c>
      <c r="BK214" s="229">
        <f>ROUND(I214*H214,2)</f>
        <v>0</v>
      </c>
      <c r="BL214" s="16" t="s">
        <v>238</v>
      </c>
      <c r="BM214" s="228" t="s">
        <v>311</v>
      </c>
    </row>
    <row r="215" spans="1:47" s="2" customFormat="1" ht="12">
      <c r="A215" s="37"/>
      <c r="B215" s="38"/>
      <c r="C215" s="39"/>
      <c r="D215" s="230" t="s">
        <v>147</v>
      </c>
      <c r="E215" s="39"/>
      <c r="F215" s="231" t="s">
        <v>312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147</v>
      </c>
      <c r="AU215" s="16" t="s">
        <v>86</v>
      </c>
    </row>
    <row r="216" spans="1:51" s="13" customFormat="1" ht="12">
      <c r="A216" s="13"/>
      <c r="B216" s="235"/>
      <c r="C216" s="236"/>
      <c r="D216" s="230" t="s">
        <v>156</v>
      </c>
      <c r="E216" s="237" t="s">
        <v>1</v>
      </c>
      <c r="F216" s="238" t="s">
        <v>313</v>
      </c>
      <c r="G216" s="236"/>
      <c r="H216" s="239">
        <v>67.2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156</v>
      </c>
      <c r="AU216" s="245" t="s">
        <v>86</v>
      </c>
      <c r="AV216" s="13" t="s">
        <v>86</v>
      </c>
      <c r="AW216" s="13" t="s">
        <v>32</v>
      </c>
      <c r="AX216" s="13" t="s">
        <v>84</v>
      </c>
      <c r="AY216" s="245" t="s">
        <v>138</v>
      </c>
    </row>
    <row r="217" spans="1:65" s="2" customFormat="1" ht="33" customHeight="1">
      <c r="A217" s="37"/>
      <c r="B217" s="38"/>
      <c r="C217" s="217" t="s">
        <v>314</v>
      </c>
      <c r="D217" s="217" t="s">
        <v>140</v>
      </c>
      <c r="E217" s="218" t="s">
        <v>315</v>
      </c>
      <c r="F217" s="219" t="s">
        <v>316</v>
      </c>
      <c r="G217" s="220" t="s">
        <v>143</v>
      </c>
      <c r="H217" s="221">
        <v>2.12</v>
      </c>
      <c r="I217" s="222"/>
      <c r="J217" s="223">
        <f>ROUND(I217*H217,2)</f>
        <v>0</v>
      </c>
      <c r="K217" s="219" t="s">
        <v>144</v>
      </c>
      <c r="L217" s="43"/>
      <c r="M217" s="224" t="s">
        <v>1</v>
      </c>
      <c r="N217" s="225" t="s">
        <v>41</v>
      </c>
      <c r="O217" s="90"/>
      <c r="P217" s="226">
        <f>O217*H217</f>
        <v>0</v>
      </c>
      <c r="Q217" s="226">
        <v>0</v>
      </c>
      <c r="R217" s="226">
        <f>Q217*H217</f>
        <v>0</v>
      </c>
      <c r="S217" s="226">
        <v>0.0044</v>
      </c>
      <c r="T217" s="227">
        <f>S217*H217</f>
        <v>0.009328000000000001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238</v>
      </c>
      <c r="AT217" s="228" t="s">
        <v>140</v>
      </c>
      <c r="AU217" s="228" t="s">
        <v>86</v>
      </c>
      <c r="AY217" s="16" t="s">
        <v>138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84</v>
      </c>
      <c r="BK217" s="229">
        <f>ROUND(I217*H217,2)</f>
        <v>0</v>
      </c>
      <c r="BL217" s="16" t="s">
        <v>238</v>
      </c>
      <c r="BM217" s="228" t="s">
        <v>317</v>
      </c>
    </row>
    <row r="218" spans="1:47" s="2" customFormat="1" ht="12">
      <c r="A218" s="37"/>
      <c r="B218" s="38"/>
      <c r="C218" s="39"/>
      <c r="D218" s="230" t="s">
        <v>147</v>
      </c>
      <c r="E218" s="39"/>
      <c r="F218" s="231" t="s">
        <v>318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147</v>
      </c>
      <c r="AU218" s="16" t="s">
        <v>86</v>
      </c>
    </row>
    <row r="219" spans="1:51" s="13" customFormat="1" ht="12">
      <c r="A219" s="13"/>
      <c r="B219" s="235"/>
      <c r="C219" s="236"/>
      <c r="D219" s="230" t="s">
        <v>156</v>
      </c>
      <c r="E219" s="237" t="s">
        <v>1</v>
      </c>
      <c r="F219" s="238" t="s">
        <v>319</v>
      </c>
      <c r="G219" s="236"/>
      <c r="H219" s="239">
        <v>2.12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156</v>
      </c>
      <c r="AU219" s="245" t="s">
        <v>86</v>
      </c>
      <c r="AV219" s="13" t="s">
        <v>86</v>
      </c>
      <c r="AW219" s="13" t="s">
        <v>32</v>
      </c>
      <c r="AX219" s="13" t="s">
        <v>84</v>
      </c>
      <c r="AY219" s="245" t="s">
        <v>138</v>
      </c>
    </row>
    <row r="220" spans="1:63" s="12" customFormat="1" ht="22.8" customHeight="1">
      <c r="A220" s="12"/>
      <c r="B220" s="201"/>
      <c r="C220" s="202"/>
      <c r="D220" s="203" t="s">
        <v>75</v>
      </c>
      <c r="E220" s="215" t="s">
        <v>320</v>
      </c>
      <c r="F220" s="215" t="s">
        <v>321</v>
      </c>
      <c r="G220" s="202"/>
      <c r="H220" s="202"/>
      <c r="I220" s="205"/>
      <c r="J220" s="216">
        <f>BK220</f>
        <v>0</v>
      </c>
      <c r="K220" s="202"/>
      <c r="L220" s="207"/>
      <c r="M220" s="208"/>
      <c r="N220" s="209"/>
      <c r="O220" s="209"/>
      <c r="P220" s="210">
        <f>SUM(P221:P236)</f>
        <v>0</v>
      </c>
      <c r="Q220" s="209"/>
      <c r="R220" s="210">
        <f>SUM(R221:R236)</f>
        <v>0</v>
      </c>
      <c r="S220" s="209"/>
      <c r="T220" s="211">
        <f>SUM(T221:T236)</f>
        <v>0.259852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2" t="s">
        <v>86</v>
      </c>
      <c r="AT220" s="213" t="s">
        <v>75</v>
      </c>
      <c r="AU220" s="213" t="s">
        <v>84</v>
      </c>
      <c r="AY220" s="212" t="s">
        <v>138</v>
      </c>
      <c r="BK220" s="214">
        <f>SUM(BK221:BK236)</f>
        <v>0</v>
      </c>
    </row>
    <row r="221" spans="1:65" s="2" customFormat="1" ht="16.5" customHeight="1">
      <c r="A221" s="37"/>
      <c r="B221" s="38"/>
      <c r="C221" s="217" t="s">
        <v>322</v>
      </c>
      <c r="D221" s="217" t="s">
        <v>140</v>
      </c>
      <c r="E221" s="218" t="s">
        <v>323</v>
      </c>
      <c r="F221" s="219" t="s">
        <v>324</v>
      </c>
      <c r="G221" s="220" t="s">
        <v>153</v>
      </c>
      <c r="H221" s="221">
        <v>31.6</v>
      </c>
      <c r="I221" s="222"/>
      <c r="J221" s="223">
        <f>ROUND(I221*H221,2)</f>
        <v>0</v>
      </c>
      <c r="K221" s="219" t="s">
        <v>144</v>
      </c>
      <c r="L221" s="43"/>
      <c r="M221" s="224" t="s">
        <v>1</v>
      </c>
      <c r="N221" s="225" t="s">
        <v>41</v>
      </c>
      <c r="O221" s="90"/>
      <c r="P221" s="226">
        <f>O221*H221</f>
        <v>0</v>
      </c>
      <c r="Q221" s="226">
        <v>0</v>
      </c>
      <c r="R221" s="226">
        <f>Q221*H221</f>
        <v>0</v>
      </c>
      <c r="S221" s="226">
        <v>0.00312</v>
      </c>
      <c r="T221" s="227">
        <f>S221*H221</f>
        <v>0.098592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238</v>
      </c>
      <c r="AT221" s="228" t="s">
        <v>140</v>
      </c>
      <c r="AU221" s="228" t="s">
        <v>86</v>
      </c>
      <c r="AY221" s="16" t="s">
        <v>138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238</v>
      </c>
      <c r="BM221" s="228" t="s">
        <v>325</v>
      </c>
    </row>
    <row r="222" spans="1:47" s="2" customFormat="1" ht="12">
      <c r="A222" s="37"/>
      <c r="B222" s="38"/>
      <c r="C222" s="39"/>
      <c r="D222" s="230" t="s">
        <v>147</v>
      </c>
      <c r="E222" s="39"/>
      <c r="F222" s="231" t="s">
        <v>326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147</v>
      </c>
      <c r="AU222" s="16" t="s">
        <v>86</v>
      </c>
    </row>
    <row r="223" spans="1:51" s="13" customFormat="1" ht="12">
      <c r="A223" s="13"/>
      <c r="B223" s="235"/>
      <c r="C223" s="236"/>
      <c r="D223" s="230" t="s">
        <v>156</v>
      </c>
      <c r="E223" s="237" t="s">
        <v>1</v>
      </c>
      <c r="F223" s="238" t="s">
        <v>327</v>
      </c>
      <c r="G223" s="236"/>
      <c r="H223" s="239">
        <v>31.6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156</v>
      </c>
      <c r="AU223" s="245" t="s">
        <v>86</v>
      </c>
      <c r="AV223" s="13" t="s">
        <v>86</v>
      </c>
      <c r="AW223" s="13" t="s">
        <v>32</v>
      </c>
      <c r="AX223" s="13" t="s">
        <v>84</v>
      </c>
      <c r="AY223" s="245" t="s">
        <v>138</v>
      </c>
    </row>
    <row r="224" spans="1:65" s="2" customFormat="1" ht="24.15" customHeight="1">
      <c r="A224" s="37"/>
      <c r="B224" s="38"/>
      <c r="C224" s="217" t="s">
        <v>328</v>
      </c>
      <c r="D224" s="217" t="s">
        <v>140</v>
      </c>
      <c r="E224" s="218" t="s">
        <v>329</v>
      </c>
      <c r="F224" s="219" t="s">
        <v>330</v>
      </c>
      <c r="G224" s="220" t="s">
        <v>143</v>
      </c>
      <c r="H224" s="221">
        <v>8</v>
      </c>
      <c r="I224" s="222"/>
      <c r="J224" s="223">
        <f>ROUND(I224*H224,2)</f>
        <v>0</v>
      </c>
      <c r="K224" s="219" t="s">
        <v>144</v>
      </c>
      <c r="L224" s="43"/>
      <c r="M224" s="224" t="s">
        <v>1</v>
      </c>
      <c r="N224" s="225" t="s">
        <v>41</v>
      </c>
      <c r="O224" s="90"/>
      <c r="P224" s="226">
        <f>O224*H224</f>
        <v>0</v>
      </c>
      <c r="Q224" s="226">
        <v>0</v>
      </c>
      <c r="R224" s="226">
        <f>Q224*H224</f>
        <v>0</v>
      </c>
      <c r="S224" s="226">
        <v>0.00338</v>
      </c>
      <c r="T224" s="227">
        <f>S224*H224</f>
        <v>0.02704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238</v>
      </c>
      <c r="AT224" s="228" t="s">
        <v>140</v>
      </c>
      <c r="AU224" s="228" t="s">
        <v>86</v>
      </c>
      <c r="AY224" s="16" t="s">
        <v>138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84</v>
      </c>
      <c r="BK224" s="229">
        <f>ROUND(I224*H224,2)</f>
        <v>0</v>
      </c>
      <c r="BL224" s="16" t="s">
        <v>238</v>
      </c>
      <c r="BM224" s="228" t="s">
        <v>331</v>
      </c>
    </row>
    <row r="225" spans="1:47" s="2" customFormat="1" ht="12">
      <c r="A225" s="37"/>
      <c r="B225" s="38"/>
      <c r="C225" s="39"/>
      <c r="D225" s="230" t="s">
        <v>147</v>
      </c>
      <c r="E225" s="39"/>
      <c r="F225" s="231" t="s">
        <v>332</v>
      </c>
      <c r="G225" s="39"/>
      <c r="H225" s="39"/>
      <c r="I225" s="232"/>
      <c r="J225" s="39"/>
      <c r="K225" s="39"/>
      <c r="L225" s="43"/>
      <c r="M225" s="233"/>
      <c r="N225" s="234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147</v>
      </c>
      <c r="AU225" s="16" t="s">
        <v>86</v>
      </c>
    </row>
    <row r="226" spans="1:65" s="2" customFormat="1" ht="16.5" customHeight="1">
      <c r="A226" s="37"/>
      <c r="B226" s="38"/>
      <c r="C226" s="217" t="s">
        <v>333</v>
      </c>
      <c r="D226" s="217" t="s">
        <v>140</v>
      </c>
      <c r="E226" s="218" t="s">
        <v>334</v>
      </c>
      <c r="F226" s="219" t="s">
        <v>335</v>
      </c>
      <c r="G226" s="220" t="s">
        <v>143</v>
      </c>
      <c r="H226" s="221">
        <v>6</v>
      </c>
      <c r="I226" s="222"/>
      <c r="J226" s="223">
        <f>ROUND(I226*H226,2)</f>
        <v>0</v>
      </c>
      <c r="K226" s="219" t="s">
        <v>144</v>
      </c>
      <c r="L226" s="43"/>
      <c r="M226" s="224" t="s">
        <v>1</v>
      </c>
      <c r="N226" s="225" t="s">
        <v>41</v>
      </c>
      <c r="O226" s="90"/>
      <c r="P226" s="226">
        <f>O226*H226</f>
        <v>0</v>
      </c>
      <c r="Q226" s="226">
        <v>0</v>
      </c>
      <c r="R226" s="226">
        <f>Q226*H226</f>
        <v>0</v>
      </c>
      <c r="S226" s="226">
        <v>0.00348</v>
      </c>
      <c r="T226" s="227">
        <f>S226*H226</f>
        <v>0.02088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238</v>
      </c>
      <c r="AT226" s="228" t="s">
        <v>140</v>
      </c>
      <c r="AU226" s="228" t="s">
        <v>86</v>
      </c>
      <c r="AY226" s="16" t="s">
        <v>138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238</v>
      </c>
      <c r="BM226" s="228" t="s">
        <v>336</v>
      </c>
    </row>
    <row r="227" spans="1:47" s="2" customFormat="1" ht="12">
      <c r="A227" s="37"/>
      <c r="B227" s="38"/>
      <c r="C227" s="39"/>
      <c r="D227" s="230" t="s">
        <v>147</v>
      </c>
      <c r="E227" s="39"/>
      <c r="F227" s="231" t="s">
        <v>337</v>
      </c>
      <c r="G227" s="39"/>
      <c r="H227" s="39"/>
      <c r="I227" s="232"/>
      <c r="J227" s="39"/>
      <c r="K227" s="39"/>
      <c r="L227" s="43"/>
      <c r="M227" s="233"/>
      <c r="N227" s="234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147</v>
      </c>
      <c r="AU227" s="16" t="s">
        <v>86</v>
      </c>
    </row>
    <row r="228" spans="1:65" s="2" customFormat="1" ht="16.5" customHeight="1">
      <c r="A228" s="37"/>
      <c r="B228" s="38"/>
      <c r="C228" s="217" t="s">
        <v>338</v>
      </c>
      <c r="D228" s="217" t="s">
        <v>140</v>
      </c>
      <c r="E228" s="218" t="s">
        <v>339</v>
      </c>
      <c r="F228" s="219" t="s">
        <v>340</v>
      </c>
      <c r="G228" s="220" t="s">
        <v>143</v>
      </c>
      <c r="H228" s="221">
        <v>21.6</v>
      </c>
      <c r="I228" s="222"/>
      <c r="J228" s="223">
        <f>ROUND(I228*H228,2)</f>
        <v>0</v>
      </c>
      <c r="K228" s="219" t="s">
        <v>144</v>
      </c>
      <c r="L228" s="43"/>
      <c r="M228" s="224" t="s">
        <v>1</v>
      </c>
      <c r="N228" s="225" t="s">
        <v>41</v>
      </c>
      <c r="O228" s="90"/>
      <c r="P228" s="226">
        <f>O228*H228</f>
        <v>0</v>
      </c>
      <c r="Q228" s="226">
        <v>0</v>
      </c>
      <c r="R228" s="226">
        <f>Q228*H228</f>
        <v>0</v>
      </c>
      <c r="S228" s="226">
        <v>0.0017</v>
      </c>
      <c r="T228" s="227">
        <f>S228*H228</f>
        <v>0.03672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238</v>
      </c>
      <c r="AT228" s="228" t="s">
        <v>140</v>
      </c>
      <c r="AU228" s="228" t="s">
        <v>86</v>
      </c>
      <c r="AY228" s="16" t="s">
        <v>138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84</v>
      </c>
      <c r="BK228" s="229">
        <f>ROUND(I228*H228,2)</f>
        <v>0</v>
      </c>
      <c r="BL228" s="16" t="s">
        <v>238</v>
      </c>
      <c r="BM228" s="228" t="s">
        <v>341</v>
      </c>
    </row>
    <row r="229" spans="1:47" s="2" customFormat="1" ht="12">
      <c r="A229" s="37"/>
      <c r="B229" s="38"/>
      <c r="C229" s="39"/>
      <c r="D229" s="230" t="s">
        <v>147</v>
      </c>
      <c r="E229" s="39"/>
      <c r="F229" s="231" t="s">
        <v>342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147</v>
      </c>
      <c r="AU229" s="16" t="s">
        <v>86</v>
      </c>
    </row>
    <row r="230" spans="1:51" s="13" customFormat="1" ht="12">
      <c r="A230" s="13"/>
      <c r="B230" s="235"/>
      <c r="C230" s="236"/>
      <c r="D230" s="230" t="s">
        <v>156</v>
      </c>
      <c r="E230" s="237" t="s">
        <v>1</v>
      </c>
      <c r="F230" s="238" t="s">
        <v>343</v>
      </c>
      <c r="G230" s="236"/>
      <c r="H230" s="239">
        <v>21.6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156</v>
      </c>
      <c r="AU230" s="245" t="s">
        <v>86</v>
      </c>
      <c r="AV230" s="13" t="s">
        <v>86</v>
      </c>
      <c r="AW230" s="13" t="s">
        <v>32</v>
      </c>
      <c r="AX230" s="13" t="s">
        <v>84</v>
      </c>
      <c r="AY230" s="245" t="s">
        <v>138</v>
      </c>
    </row>
    <row r="231" spans="1:65" s="2" customFormat="1" ht="16.5" customHeight="1">
      <c r="A231" s="37"/>
      <c r="B231" s="38"/>
      <c r="C231" s="217" t="s">
        <v>344</v>
      </c>
      <c r="D231" s="217" t="s">
        <v>140</v>
      </c>
      <c r="E231" s="218" t="s">
        <v>345</v>
      </c>
      <c r="F231" s="219" t="s">
        <v>346</v>
      </c>
      <c r="G231" s="220" t="s">
        <v>143</v>
      </c>
      <c r="H231" s="221">
        <v>2</v>
      </c>
      <c r="I231" s="222"/>
      <c r="J231" s="223">
        <f>ROUND(I231*H231,2)</f>
        <v>0</v>
      </c>
      <c r="K231" s="219" t="s">
        <v>144</v>
      </c>
      <c r="L231" s="43"/>
      <c r="M231" s="224" t="s">
        <v>1</v>
      </c>
      <c r="N231" s="225" t="s">
        <v>41</v>
      </c>
      <c r="O231" s="90"/>
      <c r="P231" s="226">
        <f>O231*H231</f>
        <v>0</v>
      </c>
      <c r="Q231" s="226">
        <v>0</v>
      </c>
      <c r="R231" s="226">
        <f>Q231*H231</f>
        <v>0</v>
      </c>
      <c r="S231" s="226">
        <v>0.00175</v>
      </c>
      <c r="T231" s="227">
        <f>S231*H231</f>
        <v>0.0035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238</v>
      </c>
      <c r="AT231" s="228" t="s">
        <v>140</v>
      </c>
      <c r="AU231" s="228" t="s">
        <v>86</v>
      </c>
      <c r="AY231" s="16" t="s">
        <v>138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238</v>
      </c>
      <c r="BM231" s="228" t="s">
        <v>347</v>
      </c>
    </row>
    <row r="232" spans="1:47" s="2" customFormat="1" ht="12">
      <c r="A232" s="37"/>
      <c r="B232" s="38"/>
      <c r="C232" s="39"/>
      <c r="D232" s="230" t="s">
        <v>147</v>
      </c>
      <c r="E232" s="39"/>
      <c r="F232" s="231" t="s">
        <v>348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147</v>
      </c>
      <c r="AU232" s="16" t="s">
        <v>86</v>
      </c>
    </row>
    <row r="233" spans="1:65" s="2" customFormat="1" ht="16.5" customHeight="1">
      <c r="A233" s="37"/>
      <c r="B233" s="38"/>
      <c r="C233" s="217" t="s">
        <v>349</v>
      </c>
      <c r="D233" s="217" t="s">
        <v>140</v>
      </c>
      <c r="E233" s="218" t="s">
        <v>350</v>
      </c>
      <c r="F233" s="219" t="s">
        <v>351</v>
      </c>
      <c r="G233" s="220" t="s">
        <v>143</v>
      </c>
      <c r="H233" s="221">
        <v>16</v>
      </c>
      <c r="I233" s="222"/>
      <c r="J233" s="223">
        <f>ROUND(I233*H233,2)</f>
        <v>0</v>
      </c>
      <c r="K233" s="219" t="s">
        <v>144</v>
      </c>
      <c r="L233" s="43"/>
      <c r="M233" s="224" t="s">
        <v>1</v>
      </c>
      <c r="N233" s="225" t="s">
        <v>41</v>
      </c>
      <c r="O233" s="90"/>
      <c r="P233" s="226">
        <f>O233*H233</f>
        <v>0</v>
      </c>
      <c r="Q233" s="226">
        <v>0</v>
      </c>
      <c r="R233" s="226">
        <f>Q233*H233</f>
        <v>0</v>
      </c>
      <c r="S233" s="226">
        <v>0.0026</v>
      </c>
      <c r="T233" s="227">
        <f>S233*H233</f>
        <v>0.0416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238</v>
      </c>
      <c r="AT233" s="228" t="s">
        <v>140</v>
      </c>
      <c r="AU233" s="228" t="s">
        <v>86</v>
      </c>
      <c r="AY233" s="16" t="s">
        <v>138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238</v>
      </c>
      <c r="BM233" s="228" t="s">
        <v>352</v>
      </c>
    </row>
    <row r="234" spans="1:47" s="2" customFormat="1" ht="12">
      <c r="A234" s="37"/>
      <c r="B234" s="38"/>
      <c r="C234" s="39"/>
      <c r="D234" s="230" t="s">
        <v>147</v>
      </c>
      <c r="E234" s="39"/>
      <c r="F234" s="231" t="s">
        <v>353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147</v>
      </c>
      <c r="AU234" s="16" t="s">
        <v>86</v>
      </c>
    </row>
    <row r="235" spans="1:65" s="2" customFormat="1" ht="16.5" customHeight="1">
      <c r="A235" s="37"/>
      <c r="B235" s="38"/>
      <c r="C235" s="217" t="s">
        <v>354</v>
      </c>
      <c r="D235" s="217" t="s">
        <v>140</v>
      </c>
      <c r="E235" s="218" t="s">
        <v>355</v>
      </c>
      <c r="F235" s="219" t="s">
        <v>356</v>
      </c>
      <c r="G235" s="220" t="s">
        <v>143</v>
      </c>
      <c r="H235" s="221">
        <v>8</v>
      </c>
      <c r="I235" s="222"/>
      <c r="J235" s="223">
        <f>ROUND(I235*H235,2)</f>
        <v>0</v>
      </c>
      <c r="K235" s="219" t="s">
        <v>144</v>
      </c>
      <c r="L235" s="43"/>
      <c r="M235" s="224" t="s">
        <v>1</v>
      </c>
      <c r="N235" s="225" t="s">
        <v>41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0.00394</v>
      </c>
      <c r="T235" s="227">
        <f>S235*H235</f>
        <v>0.03152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238</v>
      </c>
      <c r="AT235" s="228" t="s">
        <v>140</v>
      </c>
      <c r="AU235" s="228" t="s">
        <v>86</v>
      </c>
      <c r="AY235" s="16" t="s">
        <v>138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238</v>
      </c>
      <c r="BM235" s="228" t="s">
        <v>357</v>
      </c>
    </row>
    <row r="236" spans="1:47" s="2" customFormat="1" ht="12">
      <c r="A236" s="37"/>
      <c r="B236" s="38"/>
      <c r="C236" s="39"/>
      <c r="D236" s="230" t="s">
        <v>147</v>
      </c>
      <c r="E236" s="39"/>
      <c r="F236" s="231" t="s">
        <v>358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147</v>
      </c>
      <c r="AU236" s="16" t="s">
        <v>86</v>
      </c>
    </row>
    <row r="237" spans="1:63" s="12" customFormat="1" ht="22.8" customHeight="1">
      <c r="A237" s="12"/>
      <c r="B237" s="201"/>
      <c r="C237" s="202"/>
      <c r="D237" s="203" t="s">
        <v>75</v>
      </c>
      <c r="E237" s="215" t="s">
        <v>359</v>
      </c>
      <c r="F237" s="215" t="s">
        <v>360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SUM(P238:P240)</f>
        <v>0</v>
      </c>
      <c r="Q237" s="209"/>
      <c r="R237" s="210">
        <f>SUM(R238:R240)</f>
        <v>0.0071200000000000005</v>
      </c>
      <c r="S237" s="209"/>
      <c r="T237" s="211">
        <f>SUM(T238:T240)</f>
        <v>0.6329680000000001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86</v>
      </c>
      <c r="AT237" s="213" t="s">
        <v>75</v>
      </c>
      <c r="AU237" s="213" t="s">
        <v>84</v>
      </c>
      <c r="AY237" s="212" t="s">
        <v>138</v>
      </c>
      <c r="BK237" s="214">
        <f>SUM(BK238:BK240)</f>
        <v>0</v>
      </c>
    </row>
    <row r="238" spans="1:65" s="2" customFormat="1" ht="24.15" customHeight="1">
      <c r="A238" s="37"/>
      <c r="B238" s="38"/>
      <c r="C238" s="217" t="s">
        <v>361</v>
      </c>
      <c r="D238" s="217" t="s">
        <v>140</v>
      </c>
      <c r="E238" s="218" t="s">
        <v>362</v>
      </c>
      <c r="F238" s="219" t="s">
        <v>363</v>
      </c>
      <c r="G238" s="220" t="s">
        <v>153</v>
      </c>
      <c r="H238" s="221">
        <v>35.6</v>
      </c>
      <c r="I238" s="222"/>
      <c r="J238" s="223">
        <f>ROUND(I238*H238,2)</f>
        <v>0</v>
      </c>
      <c r="K238" s="219" t="s">
        <v>144</v>
      </c>
      <c r="L238" s="43"/>
      <c r="M238" s="224" t="s">
        <v>1</v>
      </c>
      <c r="N238" s="225" t="s">
        <v>41</v>
      </c>
      <c r="O238" s="90"/>
      <c r="P238" s="226">
        <f>O238*H238</f>
        <v>0</v>
      </c>
      <c r="Q238" s="226">
        <v>0.0002</v>
      </c>
      <c r="R238" s="226">
        <f>Q238*H238</f>
        <v>0.0071200000000000005</v>
      </c>
      <c r="S238" s="226">
        <v>0.01778</v>
      </c>
      <c r="T238" s="227">
        <f>S238*H238</f>
        <v>0.6329680000000001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238</v>
      </c>
      <c r="AT238" s="228" t="s">
        <v>140</v>
      </c>
      <c r="AU238" s="228" t="s">
        <v>86</v>
      </c>
      <c r="AY238" s="16" t="s">
        <v>138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84</v>
      </c>
      <c r="BK238" s="229">
        <f>ROUND(I238*H238,2)</f>
        <v>0</v>
      </c>
      <c r="BL238" s="16" t="s">
        <v>238</v>
      </c>
      <c r="BM238" s="228" t="s">
        <v>364</v>
      </c>
    </row>
    <row r="239" spans="1:47" s="2" customFormat="1" ht="12">
      <c r="A239" s="37"/>
      <c r="B239" s="38"/>
      <c r="C239" s="39"/>
      <c r="D239" s="230" t="s">
        <v>147</v>
      </c>
      <c r="E239" s="39"/>
      <c r="F239" s="231" t="s">
        <v>365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147</v>
      </c>
      <c r="AU239" s="16" t="s">
        <v>86</v>
      </c>
    </row>
    <row r="240" spans="1:51" s="13" customFormat="1" ht="12">
      <c r="A240" s="13"/>
      <c r="B240" s="235"/>
      <c r="C240" s="236"/>
      <c r="D240" s="230" t="s">
        <v>156</v>
      </c>
      <c r="E240" s="237" t="s">
        <v>1</v>
      </c>
      <c r="F240" s="238" t="s">
        <v>366</v>
      </c>
      <c r="G240" s="236"/>
      <c r="H240" s="239">
        <v>35.6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156</v>
      </c>
      <c r="AU240" s="245" t="s">
        <v>86</v>
      </c>
      <c r="AV240" s="13" t="s">
        <v>86</v>
      </c>
      <c r="AW240" s="13" t="s">
        <v>32</v>
      </c>
      <c r="AX240" s="13" t="s">
        <v>84</v>
      </c>
      <c r="AY240" s="245" t="s">
        <v>138</v>
      </c>
    </row>
    <row r="241" spans="1:63" s="12" customFormat="1" ht="22.8" customHeight="1">
      <c r="A241" s="12"/>
      <c r="B241" s="201"/>
      <c r="C241" s="202"/>
      <c r="D241" s="203" t="s">
        <v>75</v>
      </c>
      <c r="E241" s="215" t="s">
        <v>367</v>
      </c>
      <c r="F241" s="215" t="s">
        <v>368</v>
      </c>
      <c r="G241" s="202"/>
      <c r="H241" s="202"/>
      <c r="I241" s="205"/>
      <c r="J241" s="216">
        <f>BK241</f>
        <v>0</v>
      </c>
      <c r="K241" s="202"/>
      <c r="L241" s="207"/>
      <c r="M241" s="208"/>
      <c r="N241" s="209"/>
      <c r="O241" s="209"/>
      <c r="P241" s="210">
        <f>SUM(P242:P243)</f>
        <v>0</v>
      </c>
      <c r="Q241" s="209"/>
      <c r="R241" s="210">
        <f>SUM(R242:R243)</f>
        <v>0</v>
      </c>
      <c r="S241" s="209"/>
      <c r="T241" s="211">
        <f>SUM(T242:T243)</f>
        <v>0.05625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2" t="s">
        <v>86</v>
      </c>
      <c r="AT241" s="213" t="s">
        <v>75</v>
      </c>
      <c r="AU241" s="213" t="s">
        <v>84</v>
      </c>
      <c r="AY241" s="212" t="s">
        <v>138</v>
      </c>
      <c r="BK241" s="214">
        <f>SUM(BK242:BK243)</f>
        <v>0</v>
      </c>
    </row>
    <row r="242" spans="1:65" s="2" customFormat="1" ht="24.15" customHeight="1">
      <c r="A242" s="37"/>
      <c r="B242" s="38"/>
      <c r="C242" s="217" t="s">
        <v>369</v>
      </c>
      <c r="D242" s="217" t="s">
        <v>140</v>
      </c>
      <c r="E242" s="218" t="s">
        <v>370</v>
      </c>
      <c r="F242" s="219" t="s">
        <v>371</v>
      </c>
      <c r="G242" s="220" t="s">
        <v>143</v>
      </c>
      <c r="H242" s="221">
        <v>2.25</v>
      </c>
      <c r="I242" s="222"/>
      <c r="J242" s="223">
        <f>ROUND(I242*H242,2)</f>
        <v>0</v>
      </c>
      <c r="K242" s="219" t="s">
        <v>144</v>
      </c>
      <c r="L242" s="43"/>
      <c r="M242" s="224" t="s">
        <v>1</v>
      </c>
      <c r="N242" s="225" t="s">
        <v>41</v>
      </c>
      <c r="O242" s="90"/>
      <c r="P242" s="226">
        <f>O242*H242</f>
        <v>0</v>
      </c>
      <c r="Q242" s="226">
        <v>0</v>
      </c>
      <c r="R242" s="226">
        <f>Q242*H242</f>
        <v>0</v>
      </c>
      <c r="S242" s="226">
        <v>0.025</v>
      </c>
      <c r="T242" s="227">
        <f>S242*H242</f>
        <v>0.05625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238</v>
      </c>
      <c r="AT242" s="228" t="s">
        <v>140</v>
      </c>
      <c r="AU242" s="228" t="s">
        <v>86</v>
      </c>
      <c r="AY242" s="16" t="s">
        <v>138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84</v>
      </c>
      <c r="BK242" s="229">
        <f>ROUND(I242*H242,2)</f>
        <v>0</v>
      </c>
      <c r="BL242" s="16" t="s">
        <v>238</v>
      </c>
      <c r="BM242" s="228" t="s">
        <v>372</v>
      </c>
    </row>
    <row r="243" spans="1:47" s="2" customFormat="1" ht="12">
      <c r="A243" s="37"/>
      <c r="B243" s="38"/>
      <c r="C243" s="39"/>
      <c r="D243" s="230" t="s">
        <v>147</v>
      </c>
      <c r="E243" s="39"/>
      <c r="F243" s="231" t="s">
        <v>373</v>
      </c>
      <c r="G243" s="39"/>
      <c r="H243" s="39"/>
      <c r="I243" s="232"/>
      <c r="J243" s="39"/>
      <c r="K243" s="39"/>
      <c r="L243" s="43"/>
      <c r="M243" s="257"/>
      <c r="N243" s="258"/>
      <c r="O243" s="259"/>
      <c r="P243" s="259"/>
      <c r="Q243" s="259"/>
      <c r="R243" s="259"/>
      <c r="S243" s="259"/>
      <c r="T243" s="260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147</v>
      </c>
      <c r="AU243" s="16" t="s">
        <v>86</v>
      </c>
    </row>
    <row r="244" spans="1:31" s="2" customFormat="1" ht="6.95" customHeight="1">
      <c r="A244" s="37"/>
      <c r="B244" s="65"/>
      <c r="C244" s="66"/>
      <c r="D244" s="66"/>
      <c r="E244" s="66"/>
      <c r="F244" s="66"/>
      <c r="G244" s="66"/>
      <c r="H244" s="66"/>
      <c r="I244" s="66"/>
      <c r="J244" s="66"/>
      <c r="K244" s="66"/>
      <c r="L244" s="43"/>
      <c r="M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</sheetData>
  <sheetProtection password="CC35" sheet="1" objects="1" scenarios="1" formatColumns="0" formatRows="0" autoFilter="0"/>
  <autoFilter ref="C125:K24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105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Obnova objektu bývalé márnice na hřbitově v Království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374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10. 10. 2022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ROUND(J135,2)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ROUND((SUM(BE135:BE369)),2)</f>
        <v>0</v>
      </c>
      <c r="G33" s="37"/>
      <c r="H33" s="37"/>
      <c r="I33" s="154">
        <v>0.21</v>
      </c>
      <c r="J33" s="153">
        <f>ROUND(((SUM(BE135:BE369))*I33),2)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ROUND((SUM(BF135:BF369)),2)</f>
        <v>0</v>
      </c>
      <c r="G34" s="37"/>
      <c r="H34" s="37"/>
      <c r="I34" s="154">
        <v>0.15</v>
      </c>
      <c r="J34" s="153">
        <f>ROUND(((SUM(BF135:BF369))*I34),2)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ROUND((SUM(BG135:BG369)),2)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ROUND((SUM(BH135:BH369)),2)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ROUND((SUM(BI135:BI369)),2)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Obnova objektu bývalé márnice na hřbitově v Království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stavební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10. 10. 2022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>Ing. Arch. J. Kňákal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109</v>
      </c>
      <c r="D94" s="175"/>
      <c r="E94" s="175"/>
      <c r="F94" s="175"/>
      <c r="G94" s="175"/>
      <c r="H94" s="175"/>
      <c r="I94" s="175"/>
      <c r="J94" s="176" t="s">
        <v>110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111</v>
      </c>
      <c r="D96" s="39"/>
      <c r="E96" s="39"/>
      <c r="F96" s="39"/>
      <c r="G96" s="39"/>
      <c r="H96" s="39"/>
      <c r="I96" s="39"/>
      <c r="J96" s="109">
        <f>J135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pans="1:31" s="9" customFormat="1" ht="24.95" customHeight="1">
      <c r="A97" s="9"/>
      <c r="B97" s="178"/>
      <c r="C97" s="179"/>
      <c r="D97" s="180" t="s">
        <v>113</v>
      </c>
      <c r="E97" s="181"/>
      <c r="F97" s="181"/>
      <c r="G97" s="181"/>
      <c r="H97" s="181"/>
      <c r="I97" s="181"/>
      <c r="J97" s="182">
        <f>J136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114</v>
      </c>
      <c r="E98" s="187"/>
      <c r="F98" s="187"/>
      <c r="G98" s="187"/>
      <c r="H98" s="187"/>
      <c r="I98" s="187"/>
      <c r="J98" s="188">
        <f>J137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375</v>
      </c>
      <c r="E99" s="187"/>
      <c r="F99" s="187"/>
      <c r="G99" s="187"/>
      <c r="H99" s="187"/>
      <c r="I99" s="187"/>
      <c r="J99" s="188">
        <f>J140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376</v>
      </c>
      <c r="E100" s="187"/>
      <c r="F100" s="187"/>
      <c r="G100" s="187"/>
      <c r="H100" s="187"/>
      <c r="I100" s="187"/>
      <c r="J100" s="188">
        <f>J150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115</v>
      </c>
      <c r="E101" s="187"/>
      <c r="F101" s="187"/>
      <c r="G101" s="187"/>
      <c r="H101" s="187"/>
      <c r="I101" s="187"/>
      <c r="J101" s="188">
        <f>J157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116</v>
      </c>
      <c r="E102" s="187"/>
      <c r="F102" s="187"/>
      <c r="G102" s="187"/>
      <c r="H102" s="187"/>
      <c r="I102" s="187"/>
      <c r="J102" s="188">
        <f>J180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117</v>
      </c>
      <c r="E103" s="187"/>
      <c r="F103" s="187"/>
      <c r="G103" s="187"/>
      <c r="H103" s="187"/>
      <c r="I103" s="187"/>
      <c r="J103" s="188">
        <f>J195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377</v>
      </c>
      <c r="E104" s="187"/>
      <c r="F104" s="187"/>
      <c r="G104" s="187"/>
      <c r="H104" s="187"/>
      <c r="I104" s="187"/>
      <c r="J104" s="188">
        <f>J205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118</v>
      </c>
      <c r="E105" s="181"/>
      <c r="F105" s="181"/>
      <c r="G105" s="181"/>
      <c r="H105" s="181"/>
      <c r="I105" s="181"/>
      <c r="J105" s="182">
        <f>J208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4"/>
      <c r="C106" s="185"/>
      <c r="D106" s="186" t="s">
        <v>378</v>
      </c>
      <c r="E106" s="187"/>
      <c r="F106" s="187"/>
      <c r="G106" s="187"/>
      <c r="H106" s="187"/>
      <c r="I106" s="187"/>
      <c r="J106" s="188">
        <f>J209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379</v>
      </c>
      <c r="E107" s="187"/>
      <c r="F107" s="187"/>
      <c r="G107" s="187"/>
      <c r="H107" s="187"/>
      <c r="I107" s="187"/>
      <c r="J107" s="188">
        <f>J221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119</v>
      </c>
      <c r="E108" s="187"/>
      <c r="F108" s="187"/>
      <c r="G108" s="187"/>
      <c r="H108" s="187"/>
      <c r="I108" s="187"/>
      <c r="J108" s="188">
        <f>J228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380</v>
      </c>
      <c r="E109" s="187"/>
      <c r="F109" s="187"/>
      <c r="G109" s="187"/>
      <c r="H109" s="187"/>
      <c r="I109" s="187"/>
      <c r="J109" s="188">
        <f>J252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120</v>
      </c>
      <c r="E110" s="187"/>
      <c r="F110" s="187"/>
      <c r="G110" s="187"/>
      <c r="H110" s="187"/>
      <c r="I110" s="187"/>
      <c r="J110" s="188">
        <f>J263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121</v>
      </c>
      <c r="E111" s="187"/>
      <c r="F111" s="187"/>
      <c r="G111" s="187"/>
      <c r="H111" s="187"/>
      <c r="I111" s="187"/>
      <c r="J111" s="188">
        <f>J282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381</v>
      </c>
      <c r="E112" s="187"/>
      <c r="F112" s="187"/>
      <c r="G112" s="187"/>
      <c r="H112" s="187"/>
      <c r="I112" s="187"/>
      <c r="J112" s="188">
        <f>J309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382</v>
      </c>
      <c r="E113" s="187"/>
      <c r="F113" s="187"/>
      <c r="G113" s="187"/>
      <c r="H113" s="187"/>
      <c r="I113" s="187"/>
      <c r="J113" s="188">
        <f>J339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383</v>
      </c>
      <c r="E114" s="187"/>
      <c r="F114" s="187"/>
      <c r="G114" s="187"/>
      <c r="H114" s="187"/>
      <c r="I114" s="187"/>
      <c r="J114" s="188">
        <f>J358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384</v>
      </c>
      <c r="E115" s="187"/>
      <c r="F115" s="187"/>
      <c r="G115" s="187"/>
      <c r="H115" s="187"/>
      <c r="I115" s="187"/>
      <c r="J115" s="188">
        <f>J362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123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173" t="str">
        <f>E7</f>
        <v>Obnova objektu bývalé márnice na hřbitově v Království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106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75" t="str">
        <f>E9</f>
        <v>02 - stavební část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9"/>
      <c r="E129" s="39"/>
      <c r="F129" s="26" t="str">
        <f>F12</f>
        <v>Šluknov</v>
      </c>
      <c r="G129" s="39"/>
      <c r="H129" s="39"/>
      <c r="I129" s="31" t="s">
        <v>22</v>
      </c>
      <c r="J129" s="78" t="str">
        <f>IF(J12="","",J12)</f>
        <v>10. 10. 2022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24</v>
      </c>
      <c r="D131" s="39"/>
      <c r="E131" s="39"/>
      <c r="F131" s="26" t="str">
        <f>E15</f>
        <v>Město Šluknov</v>
      </c>
      <c r="G131" s="39"/>
      <c r="H131" s="39"/>
      <c r="I131" s="31" t="s">
        <v>30</v>
      </c>
      <c r="J131" s="35" t="str">
        <f>E21</f>
        <v>Ing. Arch. J. Kňákal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28</v>
      </c>
      <c r="D132" s="39"/>
      <c r="E132" s="39"/>
      <c r="F132" s="26" t="str">
        <f>IF(E18="","",E18)</f>
        <v>Vyplň údaj</v>
      </c>
      <c r="G132" s="39"/>
      <c r="H132" s="39"/>
      <c r="I132" s="31" t="s">
        <v>33</v>
      </c>
      <c r="J132" s="35" t="str">
        <f>E24</f>
        <v>J. Nešněra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190"/>
      <c r="B134" s="191"/>
      <c r="C134" s="192" t="s">
        <v>124</v>
      </c>
      <c r="D134" s="193" t="s">
        <v>61</v>
      </c>
      <c r="E134" s="193" t="s">
        <v>57</v>
      </c>
      <c r="F134" s="193" t="s">
        <v>58</v>
      </c>
      <c r="G134" s="193" t="s">
        <v>125</v>
      </c>
      <c r="H134" s="193" t="s">
        <v>126</v>
      </c>
      <c r="I134" s="193" t="s">
        <v>127</v>
      </c>
      <c r="J134" s="193" t="s">
        <v>110</v>
      </c>
      <c r="K134" s="194" t="s">
        <v>128</v>
      </c>
      <c r="L134" s="195"/>
      <c r="M134" s="99" t="s">
        <v>1</v>
      </c>
      <c r="N134" s="100" t="s">
        <v>40</v>
      </c>
      <c r="O134" s="100" t="s">
        <v>129</v>
      </c>
      <c r="P134" s="100" t="s">
        <v>130</v>
      </c>
      <c r="Q134" s="100" t="s">
        <v>131</v>
      </c>
      <c r="R134" s="100" t="s">
        <v>132</v>
      </c>
      <c r="S134" s="100" t="s">
        <v>133</v>
      </c>
      <c r="T134" s="101" t="s">
        <v>134</v>
      </c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</row>
    <row r="135" spans="1:63" s="2" customFormat="1" ht="22.8" customHeight="1">
      <c r="A135" s="37"/>
      <c r="B135" s="38"/>
      <c r="C135" s="106" t="s">
        <v>135</v>
      </c>
      <c r="D135" s="39"/>
      <c r="E135" s="39"/>
      <c r="F135" s="39"/>
      <c r="G135" s="39"/>
      <c r="H135" s="39"/>
      <c r="I135" s="39"/>
      <c r="J135" s="196">
        <f>BK135</f>
        <v>0</v>
      </c>
      <c r="K135" s="39"/>
      <c r="L135" s="43"/>
      <c r="M135" s="102"/>
      <c r="N135" s="197"/>
      <c r="O135" s="103"/>
      <c r="P135" s="198">
        <f>P136+P208</f>
        <v>0</v>
      </c>
      <c r="Q135" s="103"/>
      <c r="R135" s="198">
        <f>R136+R208</f>
        <v>28.89967806</v>
      </c>
      <c r="S135" s="103"/>
      <c r="T135" s="199">
        <f>T136+T208</f>
        <v>4.86176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75</v>
      </c>
      <c r="AU135" s="16" t="s">
        <v>112</v>
      </c>
      <c r="BK135" s="200">
        <f>BK136+BK208</f>
        <v>0</v>
      </c>
    </row>
    <row r="136" spans="1:63" s="12" customFormat="1" ht="25.9" customHeight="1">
      <c r="A136" s="12"/>
      <c r="B136" s="201"/>
      <c r="C136" s="202"/>
      <c r="D136" s="203" t="s">
        <v>75</v>
      </c>
      <c r="E136" s="204" t="s">
        <v>136</v>
      </c>
      <c r="F136" s="204" t="s">
        <v>137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P137+P140+P150+P157+P180+P195+P205</f>
        <v>0</v>
      </c>
      <c r="Q136" s="209"/>
      <c r="R136" s="210">
        <f>R137+R140+R150+R157+R180+R195+R205</f>
        <v>21.044457459999997</v>
      </c>
      <c r="S136" s="209"/>
      <c r="T136" s="211">
        <f>T137+T140+T150+T157+T180+T195+T205</f>
        <v>4.58176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84</v>
      </c>
      <c r="AT136" s="213" t="s">
        <v>75</v>
      </c>
      <c r="AU136" s="213" t="s">
        <v>76</v>
      </c>
      <c r="AY136" s="212" t="s">
        <v>138</v>
      </c>
      <c r="BK136" s="214">
        <f>BK137+BK140+BK150+BK157+BK180+BK195+BK205</f>
        <v>0</v>
      </c>
    </row>
    <row r="137" spans="1:63" s="12" customFormat="1" ht="22.8" customHeight="1">
      <c r="A137" s="12"/>
      <c r="B137" s="201"/>
      <c r="C137" s="202"/>
      <c r="D137" s="203" t="s">
        <v>75</v>
      </c>
      <c r="E137" s="215" t="s">
        <v>84</v>
      </c>
      <c r="F137" s="215" t="s">
        <v>139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SUM(P138:P139)</f>
        <v>0</v>
      </c>
      <c r="Q137" s="209"/>
      <c r="R137" s="210">
        <f>SUM(R138:R139)</f>
        <v>0</v>
      </c>
      <c r="S137" s="209"/>
      <c r="T137" s="211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84</v>
      </c>
      <c r="AT137" s="213" t="s">
        <v>75</v>
      </c>
      <c r="AU137" s="213" t="s">
        <v>84</v>
      </c>
      <c r="AY137" s="212" t="s">
        <v>138</v>
      </c>
      <c r="BK137" s="214">
        <f>SUM(BK138:BK139)</f>
        <v>0</v>
      </c>
    </row>
    <row r="138" spans="1:65" s="2" customFormat="1" ht="24.15" customHeight="1">
      <c r="A138" s="37"/>
      <c r="B138" s="38"/>
      <c r="C138" s="217" t="s">
        <v>84</v>
      </c>
      <c r="D138" s="217" t="s">
        <v>140</v>
      </c>
      <c r="E138" s="218" t="s">
        <v>385</v>
      </c>
      <c r="F138" s="219" t="s">
        <v>386</v>
      </c>
      <c r="G138" s="220" t="s">
        <v>153</v>
      </c>
      <c r="H138" s="221">
        <v>36</v>
      </c>
      <c r="I138" s="222"/>
      <c r="J138" s="223">
        <f>ROUND(I138*H138,2)</f>
        <v>0</v>
      </c>
      <c r="K138" s="219" t="s">
        <v>144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145</v>
      </c>
      <c r="AT138" s="228" t="s">
        <v>140</v>
      </c>
      <c r="AU138" s="228" t="s">
        <v>86</v>
      </c>
      <c r="AY138" s="16" t="s">
        <v>138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145</v>
      </c>
      <c r="BM138" s="228" t="s">
        <v>387</v>
      </c>
    </row>
    <row r="139" spans="1:47" s="2" customFormat="1" ht="12">
      <c r="A139" s="37"/>
      <c r="B139" s="38"/>
      <c r="C139" s="39"/>
      <c r="D139" s="230" t="s">
        <v>147</v>
      </c>
      <c r="E139" s="39"/>
      <c r="F139" s="231" t="s">
        <v>388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147</v>
      </c>
      <c r="AU139" s="16" t="s">
        <v>86</v>
      </c>
    </row>
    <row r="140" spans="1:63" s="12" customFormat="1" ht="22.8" customHeight="1">
      <c r="A140" s="12"/>
      <c r="B140" s="201"/>
      <c r="C140" s="202"/>
      <c r="D140" s="203" t="s">
        <v>75</v>
      </c>
      <c r="E140" s="215" t="s">
        <v>160</v>
      </c>
      <c r="F140" s="215" t="s">
        <v>389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SUM(P141:P149)</f>
        <v>0</v>
      </c>
      <c r="Q140" s="209"/>
      <c r="R140" s="210">
        <f>SUM(R141:R149)</f>
        <v>1.3952884799999998</v>
      </c>
      <c r="S140" s="209"/>
      <c r="T140" s="211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84</v>
      </c>
      <c r="AT140" s="213" t="s">
        <v>75</v>
      </c>
      <c r="AU140" s="213" t="s">
        <v>84</v>
      </c>
      <c r="AY140" s="212" t="s">
        <v>138</v>
      </c>
      <c r="BK140" s="214">
        <f>SUM(BK141:BK149)</f>
        <v>0</v>
      </c>
    </row>
    <row r="141" spans="1:65" s="2" customFormat="1" ht="24.15" customHeight="1">
      <c r="A141" s="37"/>
      <c r="B141" s="38"/>
      <c r="C141" s="217" t="s">
        <v>86</v>
      </c>
      <c r="D141" s="217" t="s">
        <v>140</v>
      </c>
      <c r="E141" s="218" t="s">
        <v>390</v>
      </c>
      <c r="F141" s="219" t="s">
        <v>391</v>
      </c>
      <c r="G141" s="220" t="s">
        <v>183</v>
      </c>
      <c r="H141" s="221">
        <v>0.484</v>
      </c>
      <c r="I141" s="222"/>
      <c r="J141" s="223">
        <f>ROUND(I141*H141,2)</f>
        <v>0</v>
      </c>
      <c r="K141" s="219" t="s">
        <v>144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1.83432</v>
      </c>
      <c r="R141" s="226">
        <f>Q141*H141</f>
        <v>0.88781088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145</v>
      </c>
      <c r="AT141" s="228" t="s">
        <v>140</v>
      </c>
      <c r="AU141" s="228" t="s">
        <v>86</v>
      </c>
      <c r="AY141" s="16" t="s">
        <v>138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145</v>
      </c>
      <c r="BM141" s="228" t="s">
        <v>392</v>
      </c>
    </row>
    <row r="142" spans="1:47" s="2" customFormat="1" ht="12">
      <c r="A142" s="37"/>
      <c r="B142" s="38"/>
      <c r="C142" s="39"/>
      <c r="D142" s="230" t="s">
        <v>147</v>
      </c>
      <c r="E142" s="39"/>
      <c r="F142" s="231" t="s">
        <v>393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147</v>
      </c>
      <c r="AU142" s="16" t="s">
        <v>86</v>
      </c>
    </row>
    <row r="143" spans="1:51" s="13" customFormat="1" ht="12">
      <c r="A143" s="13"/>
      <c r="B143" s="235"/>
      <c r="C143" s="236"/>
      <c r="D143" s="230" t="s">
        <v>156</v>
      </c>
      <c r="E143" s="237" t="s">
        <v>1</v>
      </c>
      <c r="F143" s="238" t="s">
        <v>394</v>
      </c>
      <c r="G143" s="236"/>
      <c r="H143" s="239">
        <v>0.484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156</v>
      </c>
      <c r="AU143" s="245" t="s">
        <v>86</v>
      </c>
      <c r="AV143" s="13" t="s">
        <v>86</v>
      </c>
      <c r="AW143" s="13" t="s">
        <v>32</v>
      </c>
      <c r="AX143" s="13" t="s">
        <v>84</v>
      </c>
      <c r="AY143" s="245" t="s">
        <v>138</v>
      </c>
    </row>
    <row r="144" spans="1:65" s="2" customFormat="1" ht="24.15" customHeight="1">
      <c r="A144" s="37"/>
      <c r="B144" s="38"/>
      <c r="C144" s="217" t="s">
        <v>160</v>
      </c>
      <c r="D144" s="217" t="s">
        <v>140</v>
      </c>
      <c r="E144" s="218" t="s">
        <v>395</v>
      </c>
      <c r="F144" s="219" t="s">
        <v>396</v>
      </c>
      <c r="G144" s="220" t="s">
        <v>183</v>
      </c>
      <c r="H144" s="221">
        <v>0.194</v>
      </c>
      <c r="I144" s="222"/>
      <c r="J144" s="223">
        <f>ROUND(I144*H144,2)</f>
        <v>0</v>
      </c>
      <c r="K144" s="219" t="s">
        <v>144</v>
      </c>
      <c r="L144" s="43"/>
      <c r="M144" s="224" t="s">
        <v>1</v>
      </c>
      <c r="N144" s="225" t="s">
        <v>41</v>
      </c>
      <c r="O144" s="90"/>
      <c r="P144" s="226">
        <f>O144*H144</f>
        <v>0</v>
      </c>
      <c r="Q144" s="226">
        <v>2.2284</v>
      </c>
      <c r="R144" s="226">
        <f>Q144*H144</f>
        <v>0.4323096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145</v>
      </c>
      <c r="AT144" s="228" t="s">
        <v>140</v>
      </c>
      <c r="AU144" s="228" t="s">
        <v>86</v>
      </c>
      <c r="AY144" s="16" t="s">
        <v>138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145</v>
      </c>
      <c r="BM144" s="228" t="s">
        <v>397</v>
      </c>
    </row>
    <row r="145" spans="1:47" s="2" customFormat="1" ht="12">
      <c r="A145" s="37"/>
      <c r="B145" s="38"/>
      <c r="C145" s="39"/>
      <c r="D145" s="230" t="s">
        <v>147</v>
      </c>
      <c r="E145" s="39"/>
      <c r="F145" s="231" t="s">
        <v>398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147</v>
      </c>
      <c r="AU145" s="16" t="s">
        <v>86</v>
      </c>
    </row>
    <row r="146" spans="1:51" s="13" customFormat="1" ht="12">
      <c r="A146" s="13"/>
      <c r="B146" s="235"/>
      <c r="C146" s="236"/>
      <c r="D146" s="230" t="s">
        <v>156</v>
      </c>
      <c r="E146" s="237" t="s">
        <v>1</v>
      </c>
      <c r="F146" s="238" t="s">
        <v>399</v>
      </c>
      <c r="G146" s="236"/>
      <c r="H146" s="239">
        <v>0.194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156</v>
      </c>
      <c r="AU146" s="245" t="s">
        <v>86</v>
      </c>
      <c r="AV146" s="13" t="s">
        <v>86</v>
      </c>
      <c r="AW146" s="13" t="s">
        <v>32</v>
      </c>
      <c r="AX146" s="13" t="s">
        <v>84</v>
      </c>
      <c r="AY146" s="245" t="s">
        <v>138</v>
      </c>
    </row>
    <row r="147" spans="1:65" s="2" customFormat="1" ht="24.15" customHeight="1">
      <c r="A147" s="37"/>
      <c r="B147" s="38"/>
      <c r="C147" s="217" t="s">
        <v>145</v>
      </c>
      <c r="D147" s="217" t="s">
        <v>140</v>
      </c>
      <c r="E147" s="218" t="s">
        <v>400</v>
      </c>
      <c r="F147" s="219" t="s">
        <v>401</v>
      </c>
      <c r="G147" s="220" t="s">
        <v>143</v>
      </c>
      <c r="H147" s="221">
        <v>0.6</v>
      </c>
      <c r="I147" s="222"/>
      <c r="J147" s="223">
        <f>ROUND(I147*H147,2)</f>
        <v>0</v>
      </c>
      <c r="K147" s="219" t="s">
        <v>144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0.12528</v>
      </c>
      <c r="R147" s="226">
        <f>Q147*H147</f>
        <v>0.075168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145</v>
      </c>
      <c r="AT147" s="228" t="s">
        <v>140</v>
      </c>
      <c r="AU147" s="228" t="s">
        <v>86</v>
      </c>
      <c r="AY147" s="16" t="s">
        <v>138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145</v>
      </c>
      <c r="BM147" s="228" t="s">
        <v>402</v>
      </c>
    </row>
    <row r="148" spans="1:47" s="2" customFormat="1" ht="12">
      <c r="A148" s="37"/>
      <c r="B148" s="38"/>
      <c r="C148" s="39"/>
      <c r="D148" s="230" t="s">
        <v>147</v>
      </c>
      <c r="E148" s="39"/>
      <c r="F148" s="231" t="s">
        <v>403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147</v>
      </c>
      <c r="AU148" s="16" t="s">
        <v>86</v>
      </c>
    </row>
    <row r="149" spans="1:51" s="13" customFormat="1" ht="12">
      <c r="A149" s="13"/>
      <c r="B149" s="235"/>
      <c r="C149" s="236"/>
      <c r="D149" s="230" t="s">
        <v>156</v>
      </c>
      <c r="E149" s="237" t="s">
        <v>1</v>
      </c>
      <c r="F149" s="238" t="s">
        <v>404</v>
      </c>
      <c r="G149" s="236"/>
      <c r="H149" s="239">
        <v>0.6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156</v>
      </c>
      <c r="AU149" s="245" t="s">
        <v>86</v>
      </c>
      <c r="AV149" s="13" t="s">
        <v>86</v>
      </c>
      <c r="AW149" s="13" t="s">
        <v>32</v>
      </c>
      <c r="AX149" s="13" t="s">
        <v>84</v>
      </c>
      <c r="AY149" s="245" t="s">
        <v>138</v>
      </c>
    </row>
    <row r="150" spans="1:63" s="12" customFormat="1" ht="22.8" customHeight="1">
      <c r="A150" s="12"/>
      <c r="B150" s="201"/>
      <c r="C150" s="202"/>
      <c r="D150" s="203" t="s">
        <v>75</v>
      </c>
      <c r="E150" s="215" t="s">
        <v>145</v>
      </c>
      <c r="F150" s="215" t="s">
        <v>405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SUM(P151:P156)</f>
        <v>0</v>
      </c>
      <c r="Q150" s="209"/>
      <c r="R150" s="210">
        <f>SUM(R151:R156)</f>
        <v>0.45144566</v>
      </c>
      <c r="S150" s="209"/>
      <c r="T150" s="211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84</v>
      </c>
      <c r="AT150" s="213" t="s">
        <v>75</v>
      </c>
      <c r="AU150" s="213" t="s">
        <v>84</v>
      </c>
      <c r="AY150" s="212" t="s">
        <v>138</v>
      </c>
      <c r="BK150" s="214">
        <f>SUM(BK151:BK156)</f>
        <v>0</v>
      </c>
    </row>
    <row r="151" spans="1:65" s="2" customFormat="1" ht="33" customHeight="1">
      <c r="A151" s="37"/>
      <c r="B151" s="38"/>
      <c r="C151" s="217" t="s">
        <v>171</v>
      </c>
      <c r="D151" s="217" t="s">
        <v>140</v>
      </c>
      <c r="E151" s="218" t="s">
        <v>406</v>
      </c>
      <c r="F151" s="219" t="s">
        <v>407</v>
      </c>
      <c r="G151" s="220" t="s">
        <v>266</v>
      </c>
      <c r="H151" s="221">
        <v>0.446</v>
      </c>
      <c r="I151" s="222"/>
      <c r="J151" s="223">
        <f>ROUND(I151*H151,2)</f>
        <v>0</v>
      </c>
      <c r="K151" s="219" t="s">
        <v>144</v>
      </c>
      <c r="L151" s="43"/>
      <c r="M151" s="224" t="s">
        <v>1</v>
      </c>
      <c r="N151" s="225" t="s">
        <v>41</v>
      </c>
      <c r="O151" s="90"/>
      <c r="P151" s="226">
        <f>O151*H151</f>
        <v>0</v>
      </c>
      <c r="Q151" s="226">
        <v>0.01221</v>
      </c>
      <c r="R151" s="226">
        <f>Q151*H151</f>
        <v>0.005445660000000001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145</v>
      </c>
      <c r="AT151" s="228" t="s">
        <v>140</v>
      </c>
      <c r="AU151" s="228" t="s">
        <v>86</v>
      </c>
      <c r="AY151" s="16" t="s">
        <v>138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145</v>
      </c>
      <c r="BM151" s="228" t="s">
        <v>408</v>
      </c>
    </row>
    <row r="152" spans="1:47" s="2" customFormat="1" ht="12">
      <c r="A152" s="37"/>
      <c r="B152" s="38"/>
      <c r="C152" s="39"/>
      <c r="D152" s="230" t="s">
        <v>147</v>
      </c>
      <c r="E152" s="39"/>
      <c r="F152" s="231" t="s">
        <v>409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147</v>
      </c>
      <c r="AU152" s="16" t="s">
        <v>86</v>
      </c>
    </row>
    <row r="153" spans="1:51" s="13" customFormat="1" ht="12">
      <c r="A153" s="13"/>
      <c r="B153" s="235"/>
      <c r="C153" s="236"/>
      <c r="D153" s="230" t="s">
        <v>156</v>
      </c>
      <c r="E153" s="237" t="s">
        <v>1</v>
      </c>
      <c r="F153" s="238" t="s">
        <v>410</v>
      </c>
      <c r="G153" s="236"/>
      <c r="H153" s="239">
        <v>0.446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156</v>
      </c>
      <c r="AU153" s="245" t="s">
        <v>86</v>
      </c>
      <c r="AV153" s="13" t="s">
        <v>86</v>
      </c>
      <c r="AW153" s="13" t="s">
        <v>32</v>
      </c>
      <c r="AX153" s="13" t="s">
        <v>84</v>
      </c>
      <c r="AY153" s="245" t="s">
        <v>138</v>
      </c>
    </row>
    <row r="154" spans="1:65" s="2" customFormat="1" ht="21.75" customHeight="1">
      <c r="A154" s="37"/>
      <c r="B154" s="38"/>
      <c r="C154" s="261" t="s">
        <v>149</v>
      </c>
      <c r="D154" s="261" t="s">
        <v>411</v>
      </c>
      <c r="E154" s="262" t="s">
        <v>412</v>
      </c>
      <c r="F154" s="263" t="s">
        <v>413</v>
      </c>
      <c r="G154" s="264" t="s">
        <v>266</v>
      </c>
      <c r="H154" s="265">
        <v>0.446</v>
      </c>
      <c r="I154" s="266"/>
      <c r="J154" s="267">
        <f>ROUND(I154*H154,2)</f>
        <v>0</v>
      </c>
      <c r="K154" s="263" t="s">
        <v>144</v>
      </c>
      <c r="L154" s="268"/>
      <c r="M154" s="269" t="s">
        <v>1</v>
      </c>
      <c r="N154" s="270" t="s">
        <v>41</v>
      </c>
      <c r="O154" s="90"/>
      <c r="P154" s="226">
        <f>O154*H154</f>
        <v>0</v>
      </c>
      <c r="Q154" s="226">
        <v>1</v>
      </c>
      <c r="R154" s="226">
        <f>Q154*H154</f>
        <v>0.446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187</v>
      </c>
      <c r="AT154" s="228" t="s">
        <v>411</v>
      </c>
      <c r="AU154" s="228" t="s">
        <v>86</v>
      </c>
      <c r="AY154" s="16" t="s">
        <v>138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84</v>
      </c>
      <c r="BK154" s="229">
        <f>ROUND(I154*H154,2)</f>
        <v>0</v>
      </c>
      <c r="BL154" s="16" t="s">
        <v>145</v>
      </c>
      <c r="BM154" s="228" t="s">
        <v>414</v>
      </c>
    </row>
    <row r="155" spans="1:47" s="2" customFormat="1" ht="12">
      <c r="A155" s="37"/>
      <c r="B155" s="38"/>
      <c r="C155" s="39"/>
      <c r="D155" s="230" t="s">
        <v>147</v>
      </c>
      <c r="E155" s="39"/>
      <c r="F155" s="231" t="s">
        <v>413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147</v>
      </c>
      <c r="AU155" s="16" t="s">
        <v>86</v>
      </c>
    </row>
    <row r="156" spans="1:47" s="2" customFormat="1" ht="12">
      <c r="A156" s="37"/>
      <c r="B156" s="38"/>
      <c r="C156" s="39"/>
      <c r="D156" s="230" t="s">
        <v>415</v>
      </c>
      <c r="E156" s="39"/>
      <c r="F156" s="271" t="s">
        <v>416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415</v>
      </c>
      <c r="AU156" s="16" t="s">
        <v>86</v>
      </c>
    </row>
    <row r="157" spans="1:63" s="12" customFormat="1" ht="22.8" customHeight="1">
      <c r="A157" s="12"/>
      <c r="B157" s="201"/>
      <c r="C157" s="202"/>
      <c r="D157" s="203" t="s">
        <v>75</v>
      </c>
      <c r="E157" s="215" t="s">
        <v>149</v>
      </c>
      <c r="F157" s="215" t="s">
        <v>150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SUM(P158:P179)</f>
        <v>0</v>
      </c>
      <c r="Q157" s="209"/>
      <c r="R157" s="210">
        <f>SUM(R158:R179)</f>
        <v>17.300043319999997</v>
      </c>
      <c r="S157" s="209"/>
      <c r="T157" s="211">
        <f>SUM(T158:T179)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84</v>
      </c>
      <c r="AT157" s="213" t="s">
        <v>75</v>
      </c>
      <c r="AU157" s="213" t="s">
        <v>84</v>
      </c>
      <c r="AY157" s="212" t="s">
        <v>138</v>
      </c>
      <c r="BK157" s="214">
        <f>SUM(BK158:BK179)</f>
        <v>0</v>
      </c>
    </row>
    <row r="158" spans="1:65" s="2" customFormat="1" ht="24.15" customHeight="1">
      <c r="A158" s="37"/>
      <c r="B158" s="38"/>
      <c r="C158" s="217" t="s">
        <v>180</v>
      </c>
      <c r="D158" s="217" t="s">
        <v>140</v>
      </c>
      <c r="E158" s="218" t="s">
        <v>417</v>
      </c>
      <c r="F158" s="219" t="s">
        <v>418</v>
      </c>
      <c r="G158" s="220" t="s">
        <v>153</v>
      </c>
      <c r="H158" s="221">
        <v>109.088</v>
      </c>
      <c r="I158" s="222"/>
      <c r="J158" s="223">
        <f>ROUND(I158*H158,2)</f>
        <v>0</v>
      </c>
      <c r="K158" s="219" t="s">
        <v>144</v>
      </c>
      <c r="L158" s="43"/>
      <c r="M158" s="224" t="s">
        <v>1</v>
      </c>
      <c r="N158" s="225" t="s">
        <v>41</v>
      </c>
      <c r="O158" s="90"/>
      <c r="P158" s="226">
        <f>O158*H158</f>
        <v>0</v>
      </c>
      <c r="Q158" s="226">
        <v>0.004</v>
      </c>
      <c r="R158" s="226">
        <f>Q158*H158</f>
        <v>0.43635199999999996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145</v>
      </c>
      <c r="AT158" s="228" t="s">
        <v>140</v>
      </c>
      <c r="AU158" s="228" t="s">
        <v>86</v>
      </c>
      <c r="AY158" s="16" t="s">
        <v>138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84</v>
      </c>
      <c r="BK158" s="229">
        <f>ROUND(I158*H158,2)</f>
        <v>0</v>
      </c>
      <c r="BL158" s="16" t="s">
        <v>145</v>
      </c>
      <c r="BM158" s="228" t="s">
        <v>419</v>
      </c>
    </row>
    <row r="159" spans="1:47" s="2" customFormat="1" ht="12">
      <c r="A159" s="37"/>
      <c r="B159" s="38"/>
      <c r="C159" s="39"/>
      <c r="D159" s="230" t="s">
        <v>147</v>
      </c>
      <c r="E159" s="39"/>
      <c r="F159" s="231" t="s">
        <v>420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147</v>
      </c>
      <c r="AU159" s="16" t="s">
        <v>86</v>
      </c>
    </row>
    <row r="160" spans="1:65" s="2" customFormat="1" ht="24.15" customHeight="1">
      <c r="A160" s="37"/>
      <c r="B160" s="38"/>
      <c r="C160" s="217" t="s">
        <v>187</v>
      </c>
      <c r="D160" s="217" t="s">
        <v>140</v>
      </c>
      <c r="E160" s="218" t="s">
        <v>421</v>
      </c>
      <c r="F160" s="219" t="s">
        <v>422</v>
      </c>
      <c r="G160" s="220" t="s">
        <v>153</v>
      </c>
      <c r="H160" s="221">
        <v>109.088</v>
      </c>
      <c r="I160" s="222"/>
      <c r="J160" s="223">
        <f>ROUND(I160*H160,2)</f>
        <v>0</v>
      </c>
      <c r="K160" s="219" t="s">
        <v>144</v>
      </c>
      <c r="L160" s="43"/>
      <c r="M160" s="224" t="s">
        <v>1</v>
      </c>
      <c r="N160" s="225" t="s">
        <v>41</v>
      </c>
      <c r="O160" s="90"/>
      <c r="P160" s="226">
        <f>O160*H160</f>
        <v>0</v>
      </c>
      <c r="Q160" s="226">
        <v>0.0261</v>
      </c>
      <c r="R160" s="226">
        <f>Q160*H160</f>
        <v>2.8471968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145</v>
      </c>
      <c r="AT160" s="228" t="s">
        <v>140</v>
      </c>
      <c r="AU160" s="228" t="s">
        <v>86</v>
      </c>
      <c r="AY160" s="16" t="s">
        <v>138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84</v>
      </c>
      <c r="BK160" s="229">
        <f>ROUND(I160*H160,2)</f>
        <v>0</v>
      </c>
      <c r="BL160" s="16" t="s">
        <v>145</v>
      </c>
      <c r="BM160" s="228" t="s">
        <v>423</v>
      </c>
    </row>
    <row r="161" spans="1:47" s="2" customFormat="1" ht="12">
      <c r="A161" s="37"/>
      <c r="B161" s="38"/>
      <c r="C161" s="39"/>
      <c r="D161" s="230" t="s">
        <v>147</v>
      </c>
      <c r="E161" s="39"/>
      <c r="F161" s="231" t="s">
        <v>424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147</v>
      </c>
      <c r="AU161" s="16" t="s">
        <v>86</v>
      </c>
    </row>
    <row r="162" spans="1:51" s="13" customFormat="1" ht="12">
      <c r="A162" s="13"/>
      <c r="B162" s="235"/>
      <c r="C162" s="236"/>
      <c r="D162" s="230" t="s">
        <v>156</v>
      </c>
      <c r="E162" s="237" t="s">
        <v>1</v>
      </c>
      <c r="F162" s="238" t="s">
        <v>425</v>
      </c>
      <c r="G162" s="236"/>
      <c r="H162" s="239">
        <v>96.56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156</v>
      </c>
      <c r="AU162" s="245" t="s">
        <v>86</v>
      </c>
      <c r="AV162" s="13" t="s">
        <v>86</v>
      </c>
      <c r="AW162" s="13" t="s">
        <v>32</v>
      </c>
      <c r="AX162" s="13" t="s">
        <v>76</v>
      </c>
      <c r="AY162" s="245" t="s">
        <v>138</v>
      </c>
    </row>
    <row r="163" spans="1:51" s="13" customFormat="1" ht="12">
      <c r="A163" s="13"/>
      <c r="B163" s="235"/>
      <c r="C163" s="236"/>
      <c r="D163" s="230" t="s">
        <v>156</v>
      </c>
      <c r="E163" s="237" t="s">
        <v>1</v>
      </c>
      <c r="F163" s="238" t="s">
        <v>426</v>
      </c>
      <c r="G163" s="236"/>
      <c r="H163" s="239">
        <v>12.528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156</v>
      </c>
      <c r="AU163" s="245" t="s">
        <v>86</v>
      </c>
      <c r="AV163" s="13" t="s">
        <v>86</v>
      </c>
      <c r="AW163" s="13" t="s">
        <v>32</v>
      </c>
      <c r="AX163" s="13" t="s">
        <v>76</v>
      </c>
      <c r="AY163" s="245" t="s">
        <v>138</v>
      </c>
    </row>
    <row r="164" spans="1:51" s="14" customFormat="1" ht="12">
      <c r="A164" s="14"/>
      <c r="B164" s="246"/>
      <c r="C164" s="247"/>
      <c r="D164" s="230" t="s">
        <v>156</v>
      </c>
      <c r="E164" s="248" t="s">
        <v>1</v>
      </c>
      <c r="F164" s="249" t="s">
        <v>198</v>
      </c>
      <c r="G164" s="247"/>
      <c r="H164" s="250">
        <v>109.08800000000001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156</v>
      </c>
      <c r="AU164" s="256" t="s">
        <v>86</v>
      </c>
      <c r="AV164" s="14" t="s">
        <v>145</v>
      </c>
      <c r="AW164" s="14" t="s">
        <v>32</v>
      </c>
      <c r="AX164" s="14" t="s">
        <v>84</v>
      </c>
      <c r="AY164" s="256" t="s">
        <v>138</v>
      </c>
    </row>
    <row r="165" spans="1:65" s="2" customFormat="1" ht="33" customHeight="1">
      <c r="A165" s="37"/>
      <c r="B165" s="38"/>
      <c r="C165" s="217" t="s">
        <v>158</v>
      </c>
      <c r="D165" s="217" t="s">
        <v>140</v>
      </c>
      <c r="E165" s="218" t="s">
        <v>427</v>
      </c>
      <c r="F165" s="219" t="s">
        <v>428</v>
      </c>
      <c r="G165" s="220" t="s">
        <v>183</v>
      </c>
      <c r="H165" s="221">
        <v>2.16</v>
      </c>
      <c r="I165" s="222"/>
      <c r="J165" s="223">
        <f>ROUND(I165*H165,2)</f>
        <v>0</v>
      </c>
      <c r="K165" s="219" t="s">
        <v>144</v>
      </c>
      <c r="L165" s="43"/>
      <c r="M165" s="224" t="s">
        <v>1</v>
      </c>
      <c r="N165" s="225" t="s">
        <v>41</v>
      </c>
      <c r="O165" s="90"/>
      <c r="P165" s="226">
        <f>O165*H165</f>
        <v>0</v>
      </c>
      <c r="Q165" s="226">
        <v>2.50187</v>
      </c>
      <c r="R165" s="226">
        <f>Q165*H165</f>
        <v>5.4040392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145</v>
      </c>
      <c r="AT165" s="228" t="s">
        <v>140</v>
      </c>
      <c r="AU165" s="228" t="s">
        <v>86</v>
      </c>
      <c r="AY165" s="16" t="s">
        <v>138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84</v>
      </c>
      <c r="BK165" s="229">
        <f>ROUND(I165*H165,2)</f>
        <v>0</v>
      </c>
      <c r="BL165" s="16" t="s">
        <v>145</v>
      </c>
      <c r="BM165" s="228" t="s">
        <v>429</v>
      </c>
    </row>
    <row r="166" spans="1:47" s="2" customFormat="1" ht="12">
      <c r="A166" s="37"/>
      <c r="B166" s="38"/>
      <c r="C166" s="39"/>
      <c r="D166" s="230" t="s">
        <v>147</v>
      </c>
      <c r="E166" s="39"/>
      <c r="F166" s="231" t="s">
        <v>430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147</v>
      </c>
      <c r="AU166" s="16" t="s">
        <v>86</v>
      </c>
    </row>
    <row r="167" spans="1:51" s="13" customFormat="1" ht="12">
      <c r="A167" s="13"/>
      <c r="B167" s="235"/>
      <c r="C167" s="236"/>
      <c r="D167" s="230" t="s">
        <v>156</v>
      </c>
      <c r="E167" s="237" t="s">
        <v>1</v>
      </c>
      <c r="F167" s="238" t="s">
        <v>431</v>
      </c>
      <c r="G167" s="236"/>
      <c r="H167" s="239">
        <v>2.16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156</v>
      </c>
      <c r="AU167" s="245" t="s">
        <v>86</v>
      </c>
      <c r="AV167" s="13" t="s">
        <v>86</v>
      </c>
      <c r="AW167" s="13" t="s">
        <v>32</v>
      </c>
      <c r="AX167" s="13" t="s">
        <v>84</v>
      </c>
      <c r="AY167" s="245" t="s">
        <v>138</v>
      </c>
    </row>
    <row r="168" spans="1:65" s="2" customFormat="1" ht="33" customHeight="1">
      <c r="A168" s="37"/>
      <c r="B168" s="38"/>
      <c r="C168" s="217" t="s">
        <v>204</v>
      </c>
      <c r="D168" s="217" t="s">
        <v>140</v>
      </c>
      <c r="E168" s="218" t="s">
        <v>432</v>
      </c>
      <c r="F168" s="219" t="s">
        <v>433</v>
      </c>
      <c r="G168" s="220" t="s">
        <v>183</v>
      </c>
      <c r="H168" s="221">
        <v>3.6</v>
      </c>
      <c r="I168" s="222"/>
      <c r="J168" s="223">
        <f>ROUND(I168*H168,2)</f>
        <v>0</v>
      </c>
      <c r="K168" s="219" t="s">
        <v>144</v>
      </c>
      <c r="L168" s="43"/>
      <c r="M168" s="224" t="s">
        <v>1</v>
      </c>
      <c r="N168" s="225" t="s">
        <v>41</v>
      </c>
      <c r="O168" s="90"/>
      <c r="P168" s="226">
        <f>O168*H168</f>
        <v>0</v>
      </c>
      <c r="Q168" s="226">
        <v>2.30102</v>
      </c>
      <c r="R168" s="226">
        <f>Q168*H168</f>
        <v>8.283672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145</v>
      </c>
      <c r="AT168" s="228" t="s">
        <v>140</v>
      </c>
      <c r="AU168" s="228" t="s">
        <v>86</v>
      </c>
      <c r="AY168" s="16" t="s">
        <v>138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84</v>
      </c>
      <c r="BK168" s="229">
        <f>ROUND(I168*H168,2)</f>
        <v>0</v>
      </c>
      <c r="BL168" s="16" t="s">
        <v>145</v>
      </c>
      <c r="BM168" s="228" t="s">
        <v>434</v>
      </c>
    </row>
    <row r="169" spans="1:47" s="2" customFormat="1" ht="12">
      <c r="A169" s="37"/>
      <c r="B169" s="38"/>
      <c r="C169" s="39"/>
      <c r="D169" s="230" t="s">
        <v>147</v>
      </c>
      <c r="E169" s="39"/>
      <c r="F169" s="231" t="s">
        <v>435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147</v>
      </c>
      <c r="AU169" s="16" t="s">
        <v>86</v>
      </c>
    </row>
    <row r="170" spans="1:51" s="13" customFormat="1" ht="12">
      <c r="A170" s="13"/>
      <c r="B170" s="235"/>
      <c r="C170" s="236"/>
      <c r="D170" s="230" t="s">
        <v>156</v>
      </c>
      <c r="E170" s="237" t="s">
        <v>1</v>
      </c>
      <c r="F170" s="238" t="s">
        <v>436</v>
      </c>
      <c r="G170" s="236"/>
      <c r="H170" s="239">
        <v>3.6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156</v>
      </c>
      <c r="AU170" s="245" t="s">
        <v>86</v>
      </c>
      <c r="AV170" s="13" t="s">
        <v>86</v>
      </c>
      <c r="AW170" s="13" t="s">
        <v>32</v>
      </c>
      <c r="AX170" s="13" t="s">
        <v>84</v>
      </c>
      <c r="AY170" s="245" t="s">
        <v>138</v>
      </c>
    </row>
    <row r="171" spans="1:65" s="2" customFormat="1" ht="24.15" customHeight="1">
      <c r="A171" s="37"/>
      <c r="B171" s="38"/>
      <c r="C171" s="217" t="s">
        <v>210</v>
      </c>
      <c r="D171" s="217" t="s">
        <v>140</v>
      </c>
      <c r="E171" s="218" t="s">
        <v>437</v>
      </c>
      <c r="F171" s="219" t="s">
        <v>438</v>
      </c>
      <c r="G171" s="220" t="s">
        <v>183</v>
      </c>
      <c r="H171" s="221">
        <v>2.16</v>
      </c>
      <c r="I171" s="222"/>
      <c r="J171" s="223">
        <f>ROUND(I171*H171,2)</f>
        <v>0</v>
      </c>
      <c r="K171" s="219" t="s">
        <v>144</v>
      </c>
      <c r="L171" s="43"/>
      <c r="M171" s="224" t="s">
        <v>1</v>
      </c>
      <c r="N171" s="225" t="s">
        <v>41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145</v>
      </c>
      <c r="AT171" s="228" t="s">
        <v>140</v>
      </c>
      <c r="AU171" s="228" t="s">
        <v>86</v>
      </c>
      <c r="AY171" s="16" t="s">
        <v>138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145</v>
      </c>
      <c r="BM171" s="228" t="s">
        <v>439</v>
      </c>
    </row>
    <row r="172" spans="1:47" s="2" customFormat="1" ht="12">
      <c r="A172" s="37"/>
      <c r="B172" s="38"/>
      <c r="C172" s="39"/>
      <c r="D172" s="230" t="s">
        <v>147</v>
      </c>
      <c r="E172" s="39"/>
      <c r="F172" s="231" t="s">
        <v>440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147</v>
      </c>
      <c r="AU172" s="16" t="s">
        <v>86</v>
      </c>
    </row>
    <row r="173" spans="1:65" s="2" customFormat="1" ht="16.5" customHeight="1">
      <c r="A173" s="37"/>
      <c r="B173" s="38"/>
      <c r="C173" s="217" t="s">
        <v>215</v>
      </c>
      <c r="D173" s="217" t="s">
        <v>140</v>
      </c>
      <c r="E173" s="218" t="s">
        <v>441</v>
      </c>
      <c r="F173" s="219" t="s">
        <v>442</v>
      </c>
      <c r="G173" s="220" t="s">
        <v>266</v>
      </c>
      <c r="H173" s="221">
        <v>0.216</v>
      </c>
      <c r="I173" s="222"/>
      <c r="J173" s="223">
        <f>ROUND(I173*H173,2)</f>
        <v>0</v>
      </c>
      <c r="K173" s="219" t="s">
        <v>144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1.06277</v>
      </c>
      <c r="R173" s="226">
        <f>Q173*H173</f>
        <v>0.22955831999999998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145</v>
      </c>
      <c r="AT173" s="228" t="s">
        <v>140</v>
      </c>
      <c r="AU173" s="228" t="s">
        <v>86</v>
      </c>
      <c r="AY173" s="16" t="s">
        <v>138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145</v>
      </c>
      <c r="BM173" s="228" t="s">
        <v>443</v>
      </c>
    </row>
    <row r="174" spans="1:47" s="2" customFormat="1" ht="12">
      <c r="A174" s="37"/>
      <c r="B174" s="38"/>
      <c r="C174" s="39"/>
      <c r="D174" s="230" t="s">
        <v>147</v>
      </c>
      <c r="E174" s="39"/>
      <c r="F174" s="231" t="s">
        <v>444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147</v>
      </c>
      <c r="AU174" s="16" t="s">
        <v>86</v>
      </c>
    </row>
    <row r="175" spans="1:51" s="13" customFormat="1" ht="12">
      <c r="A175" s="13"/>
      <c r="B175" s="235"/>
      <c r="C175" s="236"/>
      <c r="D175" s="230" t="s">
        <v>156</v>
      </c>
      <c r="E175" s="237" t="s">
        <v>1</v>
      </c>
      <c r="F175" s="238" t="s">
        <v>445</v>
      </c>
      <c r="G175" s="236"/>
      <c r="H175" s="239">
        <v>0.216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156</v>
      </c>
      <c r="AU175" s="245" t="s">
        <v>86</v>
      </c>
      <c r="AV175" s="13" t="s">
        <v>86</v>
      </c>
      <c r="AW175" s="13" t="s">
        <v>32</v>
      </c>
      <c r="AX175" s="13" t="s">
        <v>84</v>
      </c>
      <c r="AY175" s="245" t="s">
        <v>138</v>
      </c>
    </row>
    <row r="176" spans="1:65" s="2" customFormat="1" ht="24.15" customHeight="1">
      <c r="A176" s="37"/>
      <c r="B176" s="38"/>
      <c r="C176" s="217" t="s">
        <v>221</v>
      </c>
      <c r="D176" s="217" t="s">
        <v>140</v>
      </c>
      <c r="E176" s="218" t="s">
        <v>446</v>
      </c>
      <c r="F176" s="219" t="s">
        <v>447</v>
      </c>
      <c r="G176" s="220" t="s">
        <v>153</v>
      </c>
      <c r="H176" s="221">
        <v>0.945</v>
      </c>
      <c r="I176" s="222"/>
      <c r="J176" s="223">
        <f>ROUND(I176*H176,2)</f>
        <v>0</v>
      </c>
      <c r="K176" s="219" t="s">
        <v>1</v>
      </c>
      <c r="L176" s="43"/>
      <c r="M176" s="224" t="s">
        <v>1</v>
      </c>
      <c r="N176" s="225" t="s">
        <v>41</v>
      </c>
      <c r="O176" s="90"/>
      <c r="P176" s="226">
        <f>O176*H176</f>
        <v>0</v>
      </c>
      <c r="Q176" s="226">
        <v>0.105</v>
      </c>
      <c r="R176" s="226">
        <f>Q176*H176</f>
        <v>0.099225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145</v>
      </c>
      <c r="AT176" s="228" t="s">
        <v>140</v>
      </c>
      <c r="AU176" s="228" t="s">
        <v>86</v>
      </c>
      <c r="AY176" s="16" t="s">
        <v>138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84</v>
      </c>
      <c r="BK176" s="229">
        <f>ROUND(I176*H176,2)</f>
        <v>0</v>
      </c>
      <c r="BL176" s="16" t="s">
        <v>145</v>
      </c>
      <c r="BM176" s="228" t="s">
        <v>448</v>
      </c>
    </row>
    <row r="177" spans="1:47" s="2" customFormat="1" ht="12">
      <c r="A177" s="37"/>
      <c r="B177" s="38"/>
      <c r="C177" s="39"/>
      <c r="D177" s="230" t="s">
        <v>147</v>
      </c>
      <c r="E177" s="39"/>
      <c r="F177" s="231" t="s">
        <v>449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147</v>
      </c>
      <c r="AU177" s="16" t="s">
        <v>86</v>
      </c>
    </row>
    <row r="178" spans="1:47" s="2" customFormat="1" ht="12">
      <c r="A178" s="37"/>
      <c r="B178" s="38"/>
      <c r="C178" s="39"/>
      <c r="D178" s="230" t="s">
        <v>415</v>
      </c>
      <c r="E178" s="39"/>
      <c r="F178" s="271" t="s">
        <v>450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415</v>
      </c>
      <c r="AU178" s="16" t="s">
        <v>86</v>
      </c>
    </row>
    <row r="179" spans="1:51" s="13" customFormat="1" ht="12">
      <c r="A179" s="13"/>
      <c r="B179" s="235"/>
      <c r="C179" s="236"/>
      <c r="D179" s="230" t="s">
        <v>156</v>
      </c>
      <c r="E179" s="237" t="s">
        <v>1</v>
      </c>
      <c r="F179" s="238" t="s">
        <v>451</v>
      </c>
      <c r="G179" s="236"/>
      <c r="H179" s="239">
        <v>0.945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156</v>
      </c>
      <c r="AU179" s="245" t="s">
        <v>86</v>
      </c>
      <c r="AV179" s="13" t="s">
        <v>86</v>
      </c>
      <c r="AW179" s="13" t="s">
        <v>32</v>
      </c>
      <c r="AX179" s="13" t="s">
        <v>84</v>
      </c>
      <c r="AY179" s="245" t="s">
        <v>138</v>
      </c>
    </row>
    <row r="180" spans="1:63" s="12" customFormat="1" ht="22.8" customHeight="1">
      <c r="A180" s="12"/>
      <c r="B180" s="201"/>
      <c r="C180" s="202"/>
      <c r="D180" s="203" t="s">
        <v>75</v>
      </c>
      <c r="E180" s="215" t="s">
        <v>158</v>
      </c>
      <c r="F180" s="215" t="s">
        <v>159</v>
      </c>
      <c r="G180" s="202"/>
      <c r="H180" s="202"/>
      <c r="I180" s="205"/>
      <c r="J180" s="216">
        <f>BK180</f>
        <v>0</v>
      </c>
      <c r="K180" s="202"/>
      <c r="L180" s="207"/>
      <c r="M180" s="208"/>
      <c r="N180" s="209"/>
      <c r="O180" s="209"/>
      <c r="P180" s="210">
        <f>SUM(P181:P194)</f>
        <v>0</v>
      </c>
      <c r="Q180" s="209"/>
      <c r="R180" s="210">
        <f>SUM(R181:R194)</f>
        <v>1.89768</v>
      </c>
      <c r="S180" s="209"/>
      <c r="T180" s="211">
        <f>SUM(T181:T194)</f>
        <v>4.58176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2" t="s">
        <v>84</v>
      </c>
      <c r="AT180" s="213" t="s">
        <v>75</v>
      </c>
      <c r="AU180" s="213" t="s">
        <v>84</v>
      </c>
      <c r="AY180" s="212" t="s">
        <v>138</v>
      </c>
      <c r="BK180" s="214">
        <f>SUM(BK181:BK194)</f>
        <v>0</v>
      </c>
    </row>
    <row r="181" spans="1:65" s="2" customFormat="1" ht="16.5" customHeight="1">
      <c r="A181" s="37"/>
      <c r="B181" s="38"/>
      <c r="C181" s="217" t="s">
        <v>226</v>
      </c>
      <c r="D181" s="217" t="s">
        <v>140</v>
      </c>
      <c r="E181" s="218" t="s">
        <v>452</v>
      </c>
      <c r="F181" s="219" t="s">
        <v>453</v>
      </c>
      <c r="G181" s="220" t="s">
        <v>454</v>
      </c>
      <c r="H181" s="221">
        <v>1</v>
      </c>
      <c r="I181" s="222"/>
      <c r="J181" s="223">
        <f>ROUND(I181*H181,2)</f>
        <v>0</v>
      </c>
      <c r="K181" s="219" t="s">
        <v>144</v>
      </c>
      <c r="L181" s="43"/>
      <c r="M181" s="224" t="s">
        <v>1</v>
      </c>
      <c r="N181" s="225" t="s">
        <v>41</v>
      </c>
      <c r="O181" s="90"/>
      <c r="P181" s="226">
        <f>O181*H181</f>
        <v>0</v>
      </c>
      <c r="Q181" s="226">
        <v>0.00018</v>
      </c>
      <c r="R181" s="226">
        <f>Q181*H181</f>
        <v>0.00018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145</v>
      </c>
      <c r="AT181" s="228" t="s">
        <v>140</v>
      </c>
      <c r="AU181" s="228" t="s">
        <v>86</v>
      </c>
      <c r="AY181" s="16" t="s">
        <v>138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84</v>
      </c>
      <c r="BK181" s="229">
        <f>ROUND(I181*H181,2)</f>
        <v>0</v>
      </c>
      <c r="BL181" s="16" t="s">
        <v>145</v>
      </c>
      <c r="BM181" s="228" t="s">
        <v>455</v>
      </c>
    </row>
    <row r="182" spans="1:47" s="2" customFormat="1" ht="12">
      <c r="A182" s="37"/>
      <c r="B182" s="38"/>
      <c r="C182" s="39"/>
      <c r="D182" s="230" t="s">
        <v>147</v>
      </c>
      <c r="E182" s="39"/>
      <c r="F182" s="231" t="s">
        <v>456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147</v>
      </c>
      <c r="AU182" s="16" t="s">
        <v>86</v>
      </c>
    </row>
    <row r="183" spans="1:65" s="2" customFormat="1" ht="16.5" customHeight="1">
      <c r="A183" s="37"/>
      <c r="B183" s="38"/>
      <c r="C183" s="261" t="s">
        <v>8</v>
      </c>
      <c r="D183" s="261" t="s">
        <v>411</v>
      </c>
      <c r="E183" s="262" t="s">
        <v>457</v>
      </c>
      <c r="F183" s="263" t="s">
        <v>458</v>
      </c>
      <c r="G183" s="264" t="s">
        <v>454</v>
      </c>
      <c r="H183" s="265">
        <v>1</v>
      </c>
      <c r="I183" s="266"/>
      <c r="J183" s="267">
        <f>ROUND(I183*H183,2)</f>
        <v>0</v>
      </c>
      <c r="K183" s="263" t="s">
        <v>144</v>
      </c>
      <c r="L183" s="268"/>
      <c r="M183" s="269" t="s">
        <v>1</v>
      </c>
      <c r="N183" s="270" t="s">
        <v>41</v>
      </c>
      <c r="O183" s="90"/>
      <c r="P183" s="226">
        <f>O183*H183</f>
        <v>0</v>
      </c>
      <c r="Q183" s="226">
        <v>0.012</v>
      </c>
      <c r="R183" s="226">
        <f>Q183*H183</f>
        <v>0.012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187</v>
      </c>
      <c r="AT183" s="228" t="s">
        <v>411</v>
      </c>
      <c r="AU183" s="228" t="s">
        <v>86</v>
      </c>
      <c r="AY183" s="16" t="s">
        <v>138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84</v>
      </c>
      <c r="BK183" s="229">
        <f>ROUND(I183*H183,2)</f>
        <v>0</v>
      </c>
      <c r="BL183" s="16" t="s">
        <v>145</v>
      </c>
      <c r="BM183" s="228" t="s">
        <v>459</v>
      </c>
    </row>
    <row r="184" spans="1:47" s="2" customFormat="1" ht="12">
      <c r="A184" s="37"/>
      <c r="B184" s="38"/>
      <c r="C184" s="39"/>
      <c r="D184" s="230" t="s">
        <v>147</v>
      </c>
      <c r="E184" s="39"/>
      <c r="F184" s="231" t="s">
        <v>458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147</v>
      </c>
      <c r="AU184" s="16" t="s">
        <v>86</v>
      </c>
    </row>
    <row r="185" spans="1:65" s="2" customFormat="1" ht="24.15" customHeight="1">
      <c r="A185" s="37"/>
      <c r="B185" s="38"/>
      <c r="C185" s="217" t="s">
        <v>238</v>
      </c>
      <c r="D185" s="217" t="s">
        <v>140</v>
      </c>
      <c r="E185" s="218" t="s">
        <v>460</v>
      </c>
      <c r="F185" s="219" t="s">
        <v>461</v>
      </c>
      <c r="G185" s="220" t="s">
        <v>454</v>
      </c>
      <c r="H185" s="221">
        <v>4</v>
      </c>
      <c r="I185" s="222"/>
      <c r="J185" s="223">
        <f>ROUND(I185*H185,2)</f>
        <v>0</v>
      </c>
      <c r="K185" s="219" t="s">
        <v>144</v>
      </c>
      <c r="L185" s="43"/>
      <c r="M185" s="224" t="s">
        <v>1</v>
      </c>
      <c r="N185" s="225" t="s">
        <v>41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0.015</v>
      </c>
      <c r="T185" s="227">
        <f>S185*H185</f>
        <v>0.06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145</v>
      </c>
      <c r="AT185" s="228" t="s">
        <v>140</v>
      </c>
      <c r="AU185" s="228" t="s">
        <v>86</v>
      </c>
      <c r="AY185" s="16" t="s">
        <v>138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84</v>
      </c>
      <c r="BK185" s="229">
        <f>ROUND(I185*H185,2)</f>
        <v>0</v>
      </c>
      <c r="BL185" s="16" t="s">
        <v>145</v>
      </c>
      <c r="BM185" s="228" t="s">
        <v>462</v>
      </c>
    </row>
    <row r="186" spans="1:47" s="2" customFormat="1" ht="12">
      <c r="A186" s="37"/>
      <c r="B186" s="38"/>
      <c r="C186" s="39"/>
      <c r="D186" s="230" t="s">
        <v>147</v>
      </c>
      <c r="E186" s="39"/>
      <c r="F186" s="231" t="s">
        <v>463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147</v>
      </c>
      <c r="AU186" s="16" t="s">
        <v>86</v>
      </c>
    </row>
    <row r="187" spans="1:65" s="2" customFormat="1" ht="37.8" customHeight="1">
      <c r="A187" s="37"/>
      <c r="B187" s="38"/>
      <c r="C187" s="217" t="s">
        <v>243</v>
      </c>
      <c r="D187" s="217" t="s">
        <v>140</v>
      </c>
      <c r="E187" s="218" t="s">
        <v>464</v>
      </c>
      <c r="F187" s="219" t="s">
        <v>465</v>
      </c>
      <c r="G187" s="220" t="s">
        <v>153</v>
      </c>
      <c r="H187" s="221">
        <v>109.088</v>
      </c>
      <c r="I187" s="222"/>
      <c r="J187" s="223">
        <f>ROUND(I187*H187,2)</f>
        <v>0</v>
      </c>
      <c r="K187" s="219" t="s">
        <v>144</v>
      </c>
      <c r="L187" s="43"/>
      <c r="M187" s="224" t="s">
        <v>1</v>
      </c>
      <c r="N187" s="225" t="s">
        <v>41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0.02</v>
      </c>
      <c r="T187" s="227">
        <f>S187*H187</f>
        <v>2.18176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145</v>
      </c>
      <c r="AT187" s="228" t="s">
        <v>140</v>
      </c>
      <c r="AU187" s="228" t="s">
        <v>86</v>
      </c>
      <c r="AY187" s="16" t="s">
        <v>138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84</v>
      </c>
      <c r="BK187" s="229">
        <f>ROUND(I187*H187,2)</f>
        <v>0</v>
      </c>
      <c r="BL187" s="16" t="s">
        <v>145</v>
      </c>
      <c r="BM187" s="228" t="s">
        <v>466</v>
      </c>
    </row>
    <row r="188" spans="1:47" s="2" customFormat="1" ht="12">
      <c r="A188" s="37"/>
      <c r="B188" s="38"/>
      <c r="C188" s="39"/>
      <c r="D188" s="230" t="s">
        <v>147</v>
      </c>
      <c r="E188" s="39"/>
      <c r="F188" s="231" t="s">
        <v>467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147</v>
      </c>
      <c r="AU188" s="16" t="s">
        <v>86</v>
      </c>
    </row>
    <row r="189" spans="1:65" s="2" customFormat="1" ht="24.15" customHeight="1">
      <c r="A189" s="37"/>
      <c r="B189" s="38"/>
      <c r="C189" s="217" t="s">
        <v>249</v>
      </c>
      <c r="D189" s="217" t="s">
        <v>140</v>
      </c>
      <c r="E189" s="218" t="s">
        <v>468</v>
      </c>
      <c r="F189" s="219" t="s">
        <v>469</v>
      </c>
      <c r="G189" s="220" t="s">
        <v>183</v>
      </c>
      <c r="H189" s="221">
        <v>1.2</v>
      </c>
      <c r="I189" s="222"/>
      <c r="J189" s="223">
        <f>ROUND(I189*H189,2)</f>
        <v>0</v>
      </c>
      <c r="K189" s="219" t="s">
        <v>144</v>
      </c>
      <c r="L189" s="43"/>
      <c r="M189" s="224" t="s">
        <v>1</v>
      </c>
      <c r="N189" s="225" t="s">
        <v>41</v>
      </c>
      <c r="O189" s="90"/>
      <c r="P189" s="226">
        <f>O189*H189</f>
        <v>0</v>
      </c>
      <c r="Q189" s="226">
        <v>0.50375</v>
      </c>
      <c r="R189" s="226">
        <f>Q189*H189</f>
        <v>0.6045</v>
      </c>
      <c r="S189" s="226">
        <v>1.95</v>
      </c>
      <c r="T189" s="227">
        <f>S189*H189</f>
        <v>2.34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145</v>
      </c>
      <c r="AT189" s="228" t="s">
        <v>140</v>
      </c>
      <c r="AU189" s="228" t="s">
        <v>86</v>
      </c>
      <c r="AY189" s="16" t="s">
        <v>138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84</v>
      </c>
      <c r="BK189" s="229">
        <f>ROUND(I189*H189,2)</f>
        <v>0</v>
      </c>
      <c r="BL189" s="16" t="s">
        <v>145</v>
      </c>
      <c r="BM189" s="228" t="s">
        <v>470</v>
      </c>
    </row>
    <row r="190" spans="1:47" s="2" customFormat="1" ht="12">
      <c r="A190" s="37"/>
      <c r="B190" s="38"/>
      <c r="C190" s="39"/>
      <c r="D190" s="230" t="s">
        <v>147</v>
      </c>
      <c r="E190" s="39"/>
      <c r="F190" s="231" t="s">
        <v>471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147</v>
      </c>
      <c r="AU190" s="16" t="s">
        <v>86</v>
      </c>
    </row>
    <row r="191" spans="1:65" s="2" customFormat="1" ht="16.5" customHeight="1">
      <c r="A191" s="37"/>
      <c r="B191" s="38"/>
      <c r="C191" s="261" t="s">
        <v>255</v>
      </c>
      <c r="D191" s="261" t="s">
        <v>411</v>
      </c>
      <c r="E191" s="262" t="s">
        <v>472</v>
      </c>
      <c r="F191" s="263" t="s">
        <v>473</v>
      </c>
      <c r="G191" s="264" t="s">
        <v>454</v>
      </c>
      <c r="H191" s="265">
        <v>366</v>
      </c>
      <c r="I191" s="266"/>
      <c r="J191" s="267">
        <f>ROUND(I191*H191,2)</f>
        <v>0</v>
      </c>
      <c r="K191" s="263" t="s">
        <v>144</v>
      </c>
      <c r="L191" s="268"/>
      <c r="M191" s="269" t="s">
        <v>1</v>
      </c>
      <c r="N191" s="270" t="s">
        <v>41</v>
      </c>
      <c r="O191" s="90"/>
      <c r="P191" s="226">
        <f>O191*H191</f>
        <v>0</v>
      </c>
      <c r="Q191" s="226">
        <v>0.0035</v>
      </c>
      <c r="R191" s="226">
        <f>Q191*H191</f>
        <v>1.281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187</v>
      </c>
      <c r="AT191" s="228" t="s">
        <v>411</v>
      </c>
      <c r="AU191" s="228" t="s">
        <v>86</v>
      </c>
      <c r="AY191" s="16" t="s">
        <v>138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84</v>
      </c>
      <c r="BK191" s="229">
        <f>ROUND(I191*H191,2)</f>
        <v>0</v>
      </c>
      <c r="BL191" s="16" t="s">
        <v>145</v>
      </c>
      <c r="BM191" s="228" t="s">
        <v>474</v>
      </c>
    </row>
    <row r="192" spans="1:47" s="2" customFormat="1" ht="12">
      <c r="A192" s="37"/>
      <c r="B192" s="38"/>
      <c r="C192" s="39"/>
      <c r="D192" s="230" t="s">
        <v>147</v>
      </c>
      <c r="E192" s="39"/>
      <c r="F192" s="231" t="s">
        <v>473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147</v>
      </c>
      <c r="AU192" s="16" t="s">
        <v>86</v>
      </c>
    </row>
    <row r="193" spans="1:47" s="2" customFormat="1" ht="12">
      <c r="A193" s="37"/>
      <c r="B193" s="38"/>
      <c r="C193" s="39"/>
      <c r="D193" s="230" t="s">
        <v>415</v>
      </c>
      <c r="E193" s="39"/>
      <c r="F193" s="271" t="s">
        <v>475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415</v>
      </c>
      <c r="AU193" s="16" t="s">
        <v>86</v>
      </c>
    </row>
    <row r="194" spans="1:51" s="13" customFormat="1" ht="12">
      <c r="A194" s="13"/>
      <c r="B194" s="235"/>
      <c r="C194" s="236"/>
      <c r="D194" s="230" t="s">
        <v>156</v>
      </c>
      <c r="E194" s="236"/>
      <c r="F194" s="238" t="s">
        <v>476</v>
      </c>
      <c r="G194" s="236"/>
      <c r="H194" s="239">
        <v>366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156</v>
      </c>
      <c r="AU194" s="245" t="s">
        <v>86</v>
      </c>
      <c r="AV194" s="13" t="s">
        <v>86</v>
      </c>
      <c r="AW194" s="13" t="s">
        <v>4</v>
      </c>
      <c r="AX194" s="13" t="s">
        <v>84</v>
      </c>
      <c r="AY194" s="245" t="s">
        <v>138</v>
      </c>
    </row>
    <row r="195" spans="1:63" s="12" customFormat="1" ht="22.8" customHeight="1">
      <c r="A195" s="12"/>
      <c r="B195" s="201"/>
      <c r="C195" s="202"/>
      <c r="D195" s="203" t="s">
        <v>75</v>
      </c>
      <c r="E195" s="215" t="s">
        <v>261</v>
      </c>
      <c r="F195" s="215" t="s">
        <v>262</v>
      </c>
      <c r="G195" s="202"/>
      <c r="H195" s="202"/>
      <c r="I195" s="205"/>
      <c r="J195" s="216">
        <f>BK195</f>
        <v>0</v>
      </c>
      <c r="K195" s="202"/>
      <c r="L195" s="207"/>
      <c r="M195" s="208"/>
      <c r="N195" s="209"/>
      <c r="O195" s="209"/>
      <c r="P195" s="210">
        <f>SUM(P196:P204)</f>
        <v>0</v>
      </c>
      <c r="Q195" s="209"/>
      <c r="R195" s="210">
        <f>SUM(R196:R204)</f>
        <v>0</v>
      </c>
      <c r="S195" s="209"/>
      <c r="T195" s="211">
        <f>SUM(T196:T204)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2" t="s">
        <v>84</v>
      </c>
      <c r="AT195" s="213" t="s">
        <v>75</v>
      </c>
      <c r="AU195" s="213" t="s">
        <v>84</v>
      </c>
      <c r="AY195" s="212" t="s">
        <v>138</v>
      </c>
      <c r="BK195" s="214">
        <f>SUM(BK196:BK204)</f>
        <v>0</v>
      </c>
    </row>
    <row r="196" spans="1:65" s="2" customFormat="1" ht="24.15" customHeight="1">
      <c r="A196" s="37"/>
      <c r="B196" s="38"/>
      <c r="C196" s="217" t="s">
        <v>263</v>
      </c>
      <c r="D196" s="217" t="s">
        <v>140</v>
      </c>
      <c r="E196" s="218" t="s">
        <v>264</v>
      </c>
      <c r="F196" s="219" t="s">
        <v>265</v>
      </c>
      <c r="G196" s="220" t="s">
        <v>266</v>
      </c>
      <c r="H196" s="221">
        <v>4.862</v>
      </c>
      <c r="I196" s="222"/>
      <c r="J196" s="223">
        <f>ROUND(I196*H196,2)</f>
        <v>0</v>
      </c>
      <c r="K196" s="219" t="s">
        <v>144</v>
      </c>
      <c r="L196" s="43"/>
      <c r="M196" s="224" t="s">
        <v>1</v>
      </c>
      <c r="N196" s="225" t="s">
        <v>41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145</v>
      </c>
      <c r="AT196" s="228" t="s">
        <v>140</v>
      </c>
      <c r="AU196" s="228" t="s">
        <v>86</v>
      </c>
      <c r="AY196" s="16" t="s">
        <v>138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84</v>
      </c>
      <c r="BK196" s="229">
        <f>ROUND(I196*H196,2)</f>
        <v>0</v>
      </c>
      <c r="BL196" s="16" t="s">
        <v>145</v>
      </c>
      <c r="BM196" s="228" t="s">
        <v>477</v>
      </c>
    </row>
    <row r="197" spans="1:47" s="2" customFormat="1" ht="12">
      <c r="A197" s="37"/>
      <c r="B197" s="38"/>
      <c r="C197" s="39"/>
      <c r="D197" s="230" t="s">
        <v>147</v>
      </c>
      <c r="E197" s="39"/>
      <c r="F197" s="231" t="s">
        <v>268</v>
      </c>
      <c r="G197" s="39"/>
      <c r="H197" s="39"/>
      <c r="I197" s="232"/>
      <c r="J197" s="39"/>
      <c r="K197" s="39"/>
      <c r="L197" s="43"/>
      <c r="M197" s="233"/>
      <c r="N197" s="234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147</v>
      </c>
      <c r="AU197" s="16" t="s">
        <v>86</v>
      </c>
    </row>
    <row r="198" spans="1:65" s="2" customFormat="1" ht="24.15" customHeight="1">
      <c r="A198" s="37"/>
      <c r="B198" s="38"/>
      <c r="C198" s="217" t="s">
        <v>7</v>
      </c>
      <c r="D198" s="217" t="s">
        <v>140</v>
      </c>
      <c r="E198" s="218" t="s">
        <v>269</v>
      </c>
      <c r="F198" s="219" t="s">
        <v>270</v>
      </c>
      <c r="G198" s="220" t="s">
        <v>266</v>
      </c>
      <c r="H198" s="221">
        <v>4.862</v>
      </c>
      <c r="I198" s="222"/>
      <c r="J198" s="223">
        <f>ROUND(I198*H198,2)</f>
        <v>0</v>
      </c>
      <c r="K198" s="219" t="s">
        <v>144</v>
      </c>
      <c r="L198" s="43"/>
      <c r="M198" s="224" t="s">
        <v>1</v>
      </c>
      <c r="N198" s="225" t="s">
        <v>41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145</v>
      </c>
      <c r="AT198" s="228" t="s">
        <v>140</v>
      </c>
      <c r="AU198" s="228" t="s">
        <v>86</v>
      </c>
      <c r="AY198" s="16" t="s">
        <v>138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84</v>
      </c>
      <c r="BK198" s="229">
        <f>ROUND(I198*H198,2)</f>
        <v>0</v>
      </c>
      <c r="BL198" s="16" t="s">
        <v>145</v>
      </c>
      <c r="BM198" s="228" t="s">
        <v>478</v>
      </c>
    </row>
    <row r="199" spans="1:47" s="2" customFormat="1" ht="12">
      <c r="A199" s="37"/>
      <c r="B199" s="38"/>
      <c r="C199" s="39"/>
      <c r="D199" s="230" t="s">
        <v>147</v>
      </c>
      <c r="E199" s="39"/>
      <c r="F199" s="231" t="s">
        <v>272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147</v>
      </c>
      <c r="AU199" s="16" t="s">
        <v>86</v>
      </c>
    </row>
    <row r="200" spans="1:65" s="2" customFormat="1" ht="24.15" customHeight="1">
      <c r="A200" s="37"/>
      <c r="B200" s="38"/>
      <c r="C200" s="217" t="s">
        <v>273</v>
      </c>
      <c r="D200" s="217" t="s">
        <v>140</v>
      </c>
      <c r="E200" s="218" t="s">
        <v>274</v>
      </c>
      <c r="F200" s="219" t="s">
        <v>275</v>
      </c>
      <c r="G200" s="220" t="s">
        <v>266</v>
      </c>
      <c r="H200" s="221">
        <v>165.308</v>
      </c>
      <c r="I200" s="222"/>
      <c r="J200" s="223">
        <f>ROUND(I200*H200,2)</f>
        <v>0</v>
      </c>
      <c r="K200" s="219" t="s">
        <v>144</v>
      </c>
      <c r="L200" s="43"/>
      <c r="M200" s="224" t="s">
        <v>1</v>
      </c>
      <c r="N200" s="225" t="s">
        <v>41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145</v>
      </c>
      <c r="AT200" s="228" t="s">
        <v>140</v>
      </c>
      <c r="AU200" s="228" t="s">
        <v>86</v>
      </c>
      <c r="AY200" s="16" t="s">
        <v>138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84</v>
      </c>
      <c r="BK200" s="229">
        <f>ROUND(I200*H200,2)</f>
        <v>0</v>
      </c>
      <c r="BL200" s="16" t="s">
        <v>145</v>
      </c>
      <c r="BM200" s="228" t="s">
        <v>479</v>
      </c>
    </row>
    <row r="201" spans="1:47" s="2" customFormat="1" ht="12">
      <c r="A201" s="37"/>
      <c r="B201" s="38"/>
      <c r="C201" s="39"/>
      <c r="D201" s="230" t="s">
        <v>147</v>
      </c>
      <c r="E201" s="39"/>
      <c r="F201" s="231" t="s">
        <v>277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147</v>
      </c>
      <c r="AU201" s="16" t="s">
        <v>86</v>
      </c>
    </row>
    <row r="202" spans="1:51" s="13" customFormat="1" ht="12">
      <c r="A202" s="13"/>
      <c r="B202" s="235"/>
      <c r="C202" s="236"/>
      <c r="D202" s="230" t="s">
        <v>156</v>
      </c>
      <c r="E202" s="236"/>
      <c r="F202" s="238" t="s">
        <v>480</v>
      </c>
      <c r="G202" s="236"/>
      <c r="H202" s="239">
        <v>165.308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156</v>
      </c>
      <c r="AU202" s="245" t="s">
        <v>86</v>
      </c>
      <c r="AV202" s="13" t="s">
        <v>86</v>
      </c>
      <c r="AW202" s="13" t="s">
        <v>4</v>
      </c>
      <c r="AX202" s="13" t="s">
        <v>84</v>
      </c>
      <c r="AY202" s="245" t="s">
        <v>138</v>
      </c>
    </row>
    <row r="203" spans="1:65" s="2" customFormat="1" ht="33" customHeight="1">
      <c r="A203" s="37"/>
      <c r="B203" s="38"/>
      <c r="C203" s="217" t="s">
        <v>279</v>
      </c>
      <c r="D203" s="217" t="s">
        <v>140</v>
      </c>
      <c r="E203" s="218" t="s">
        <v>290</v>
      </c>
      <c r="F203" s="219" t="s">
        <v>291</v>
      </c>
      <c r="G203" s="220" t="s">
        <v>266</v>
      </c>
      <c r="H203" s="221">
        <v>4.862</v>
      </c>
      <c r="I203" s="222"/>
      <c r="J203" s="223">
        <f>ROUND(I203*H203,2)</f>
        <v>0</v>
      </c>
      <c r="K203" s="219" t="s">
        <v>144</v>
      </c>
      <c r="L203" s="43"/>
      <c r="M203" s="224" t="s">
        <v>1</v>
      </c>
      <c r="N203" s="225" t="s">
        <v>41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145</v>
      </c>
      <c r="AT203" s="228" t="s">
        <v>140</v>
      </c>
      <c r="AU203" s="228" t="s">
        <v>86</v>
      </c>
      <c r="AY203" s="16" t="s">
        <v>138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84</v>
      </c>
      <c r="BK203" s="229">
        <f>ROUND(I203*H203,2)</f>
        <v>0</v>
      </c>
      <c r="BL203" s="16" t="s">
        <v>145</v>
      </c>
      <c r="BM203" s="228" t="s">
        <v>481</v>
      </c>
    </row>
    <row r="204" spans="1:47" s="2" customFormat="1" ht="12">
      <c r="A204" s="37"/>
      <c r="B204" s="38"/>
      <c r="C204" s="39"/>
      <c r="D204" s="230" t="s">
        <v>147</v>
      </c>
      <c r="E204" s="39"/>
      <c r="F204" s="231" t="s">
        <v>293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147</v>
      </c>
      <c r="AU204" s="16" t="s">
        <v>86</v>
      </c>
    </row>
    <row r="205" spans="1:63" s="12" customFormat="1" ht="22.8" customHeight="1">
      <c r="A205" s="12"/>
      <c r="B205" s="201"/>
      <c r="C205" s="202"/>
      <c r="D205" s="203" t="s">
        <v>75</v>
      </c>
      <c r="E205" s="215" t="s">
        <v>482</v>
      </c>
      <c r="F205" s="215" t="s">
        <v>483</v>
      </c>
      <c r="G205" s="202"/>
      <c r="H205" s="202"/>
      <c r="I205" s="205"/>
      <c r="J205" s="216">
        <f>BK205</f>
        <v>0</v>
      </c>
      <c r="K205" s="202"/>
      <c r="L205" s="207"/>
      <c r="M205" s="208"/>
      <c r="N205" s="209"/>
      <c r="O205" s="209"/>
      <c r="P205" s="210">
        <f>SUM(P206:P207)</f>
        <v>0</v>
      </c>
      <c r="Q205" s="209"/>
      <c r="R205" s="210">
        <f>SUM(R206:R207)</f>
        <v>0</v>
      </c>
      <c r="S205" s="209"/>
      <c r="T205" s="211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2" t="s">
        <v>84</v>
      </c>
      <c r="AT205" s="213" t="s">
        <v>75</v>
      </c>
      <c r="AU205" s="213" t="s">
        <v>84</v>
      </c>
      <c r="AY205" s="212" t="s">
        <v>138</v>
      </c>
      <c r="BK205" s="214">
        <f>SUM(BK206:BK207)</f>
        <v>0</v>
      </c>
    </row>
    <row r="206" spans="1:65" s="2" customFormat="1" ht="16.5" customHeight="1">
      <c r="A206" s="37"/>
      <c r="B206" s="38"/>
      <c r="C206" s="217" t="s">
        <v>284</v>
      </c>
      <c r="D206" s="217" t="s">
        <v>140</v>
      </c>
      <c r="E206" s="218" t="s">
        <v>484</v>
      </c>
      <c r="F206" s="219" t="s">
        <v>485</v>
      </c>
      <c r="G206" s="220" t="s">
        <v>266</v>
      </c>
      <c r="H206" s="221">
        <v>21.044</v>
      </c>
      <c r="I206" s="222"/>
      <c r="J206" s="223">
        <f>ROUND(I206*H206,2)</f>
        <v>0</v>
      </c>
      <c r="K206" s="219" t="s">
        <v>144</v>
      </c>
      <c r="L206" s="43"/>
      <c r="M206" s="224" t="s">
        <v>1</v>
      </c>
      <c r="N206" s="225" t="s">
        <v>41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145</v>
      </c>
      <c r="AT206" s="228" t="s">
        <v>140</v>
      </c>
      <c r="AU206" s="228" t="s">
        <v>86</v>
      </c>
      <c r="AY206" s="16" t="s">
        <v>138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84</v>
      </c>
      <c r="BK206" s="229">
        <f>ROUND(I206*H206,2)</f>
        <v>0</v>
      </c>
      <c r="BL206" s="16" t="s">
        <v>145</v>
      </c>
      <c r="BM206" s="228" t="s">
        <v>486</v>
      </c>
    </row>
    <row r="207" spans="1:47" s="2" customFormat="1" ht="12">
      <c r="A207" s="37"/>
      <c r="B207" s="38"/>
      <c r="C207" s="39"/>
      <c r="D207" s="230" t="s">
        <v>147</v>
      </c>
      <c r="E207" s="39"/>
      <c r="F207" s="231" t="s">
        <v>487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147</v>
      </c>
      <c r="AU207" s="16" t="s">
        <v>86</v>
      </c>
    </row>
    <row r="208" spans="1:63" s="12" customFormat="1" ht="25.9" customHeight="1">
      <c r="A208" s="12"/>
      <c r="B208" s="201"/>
      <c r="C208" s="202"/>
      <c r="D208" s="203" t="s">
        <v>75</v>
      </c>
      <c r="E208" s="204" t="s">
        <v>304</v>
      </c>
      <c r="F208" s="204" t="s">
        <v>305</v>
      </c>
      <c r="G208" s="202"/>
      <c r="H208" s="202"/>
      <c r="I208" s="205"/>
      <c r="J208" s="206">
        <f>BK208</f>
        <v>0</v>
      </c>
      <c r="K208" s="202"/>
      <c r="L208" s="207"/>
      <c r="M208" s="208"/>
      <c r="N208" s="209"/>
      <c r="O208" s="209"/>
      <c r="P208" s="210">
        <f>P209+P221+P228+P252+P263+P282+P309+P339+P358+P362</f>
        <v>0</v>
      </c>
      <c r="Q208" s="209"/>
      <c r="R208" s="210">
        <f>R209+R221+R228+R252+R263+R282+R309+R339+R358+R362</f>
        <v>7.855220600000001</v>
      </c>
      <c r="S208" s="209"/>
      <c r="T208" s="211">
        <f>T209+T221+T228+T252+T263+T282+T309+T339+T358+T362</f>
        <v>0.28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2" t="s">
        <v>86</v>
      </c>
      <c r="AT208" s="213" t="s">
        <v>75</v>
      </c>
      <c r="AU208" s="213" t="s">
        <v>76</v>
      </c>
      <c r="AY208" s="212" t="s">
        <v>138</v>
      </c>
      <c r="BK208" s="214">
        <f>BK209+BK221+BK228+BK252+BK263+BK282+BK309+BK339+BK358+BK362</f>
        <v>0</v>
      </c>
    </row>
    <row r="209" spans="1:63" s="12" customFormat="1" ht="22.8" customHeight="1">
      <c r="A209" s="12"/>
      <c r="B209" s="201"/>
      <c r="C209" s="202"/>
      <c r="D209" s="203" t="s">
        <v>75</v>
      </c>
      <c r="E209" s="215" t="s">
        <v>488</v>
      </c>
      <c r="F209" s="215" t="s">
        <v>489</v>
      </c>
      <c r="G209" s="202"/>
      <c r="H209" s="202"/>
      <c r="I209" s="205"/>
      <c r="J209" s="216">
        <f>BK209</f>
        <v>0</v>
      </c>
      <c r="K209" s="202"/>
      <c r="L209" s="207"/>
      <c r="M209" s="208"/>
      <c r="N209" s="209"/>
      <c r="O209" s="209"/>
      <c r="P209" s="210">
        <f>SUM(P210:P220)</f>
        <v>0</v>
      </c>
      <c r="Q209" s="209"/>
      <c r="R209" s="210">
        <f>SUM(R210:R220)</f>
        <v>0.4939464</v>
      </c>
      <c r="S209" s="209"/>
      <c r="T209" s="211">
        <f>SUM(T210:T220)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2" t="s">
        <v>86</v>
      </c>
      <c r="AT209" s="213" t="s">
        <v>75</v>
      </c>
      <c r="AU209" s="213" t="s">
        <v>84</v>
      </c>
      <c r="AY209" s="212" t="s">
        <v>138</v>
      </c>
      <c r="BK209" s="214">
        <f>SUM(BK210:BK220)</f>
        <v>0</v>
      </c>
    </row>
    <row r="210" spans="1:65" s="2" customFormat="1" ht="24.15" customHeight="1">
      <c r="A210" s="37"/>
      <c r="B210" s="38"/>
      <c r="C210" s="217" t="s">
        <v>289</v>
      </c>
      <c r="D210" s="217" t="s">
        <v>140</v>
      </c>
      <c r="E210" s="218" t="s">
        <v>490</v>
      </c>
      <c r="F210" s="219" t="s">
        <v>491</v>
      </c>
      <c r="G210" s="220" t="s">
        <v>153</v>
      </c>
      <c r="H210" s="221">
        <v>36</v>
      </c>
      <c r="I210" s="222"/>
      <c r="J210" s="223">
        <f>ROUND(I210*H210,2)</f>
        <v>0</v>
      </c>
      <c r="K210" s="219" t="s">
        <v>144</v>
      </c>
      <c r="L210" s="43"/>
      <c r="M210" s="224" t="s">
        <v>1</v>
      </c>
      <c r="N210" s="225" t="s">
        <v>41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238</v>
      </c>
      <c r="AT210" s="228" t="s">
        <v>140</v>
      </c>
      <c r="AU210" s="228" t="s">
        <v>86</v>
      </c>
      <c r="AY210" s="16" t="s">
        <v>138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84</v>
      </c>
      <c r="BK210" s="229">
        <f>ROUND(I210*H210,2)</f>
        <v>0</v>
      </c>
      <c r="BL210" s="16" t="s">
        <v>238</v>
      </c>
      <c r="BM210" s="228" t="s">
        <v>492</v>
      </c>
    </row>
    <row r="211" spans="1:47" s="2" customFormat="1" ht="12">
      <c r="A211" s="37"/>
      <c r="B211" s="38"/>
      <c r="C211" s="39"/>
      <c r="D211" s="230" t="s">
        <v>147</v>
      </c>
      <c r="E211" s="39"/>
      <c r="F211" s="231" t="s">
        <v>493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147</v>
      </c>
      <c r="AU211" s="16" t="s">
        <v>86</v>
      </c>
    </row>
    <row r="212" spans="1:65" s="2" customFormat="1" ht="16.5" customHeight="1">
      <c r="A212" s="37"/>
      <c r="B212" s="38"/>
      <c r="C212" s="261" t="s">
        <v>294</v>
      </c>
      <c r="D212" s="261" t="s">
        <v>411</v>
      </c>
      <c r="E212" s="262" t="s">
        <v>494</v>
      </c>
      <c r="F212" s="263" t="s">
        <v>495</v>
      </c>
      <c r="G212" s="264" t="s">
        <v>266</v>
      </c>
      <c r="H212" s="265">
        <v>0.012</v>
      </c>
      <c r="I212" s="266"/>
      <c r="J212" s="267">
        <f>ROUND(I212*H212,2)</f>
        <v>0</v>
      </c>
      <c r="K212" s="263" t="s">
        <v>144</v>
      </c>
      <c r="L212" s="268"/>
      <c r="M212" s="269" t="s">
        <v>1</v>
      </c>
      <c r="N212" s="270" t="s">
        <v>41</v>
      </c>
      <c r="O212" s="90"/>
      <c r="P212" s="226">
        <f>O212*H212</f>
        <v>0</v>
      </c>
      <c r="Q212" s="226">
        <v>1</v>
      </c>
      <c r="R212" s="226">
        <f>Q212*H212</f>
        <v>0.012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333</v>
      </c>
      <c r="AT212" s="228" t="s">
        <v>411</v>
      </c>
      <c r="AU212" s="228" t="s">
        <v>86</v>
      </c>
      <c r="AY212" s="16" t="s">
        <v>138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84</v>
      </c>
      <c r="BK212" s="229">
        <f>ROUND(I212*H212,2)</f>
        <v>0</v>
      </c>
      <c r="BL212" s="16" t="s">
        <v>238</v>
      </c>
      <c r="BM212" s="228" t="s">
        <v>496</v>
      </c>
    </row>
    <row r="213" spans="1:47" s="2" customFormat="1" ht="12">
      <c r="A213" s="37"/>
      <c r="B213" s="38"/>
      <c r="C213" s="39"/>
      <c r="D213" s="230" t="s">
        <v>147</v>
      </c>
      <c r="E213" s="39"/>
      <c r="F213" s="231" t="s">
        <v>495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147</v>
      </c>
      <c r="AU213" s="16" t="s">
        <v>86</v>
      </c>
    </row>
    <row r="214" spans="1:51" s="13" customFormat="1" ht="12">
      <c r="A214" s="13"/>
      <c r="B214" s="235"/>
      <c r="C214" s="236"/>
      <c r="D214" s="230" t="s">
        <v>156</v>
      </c>
      <c r="E214" s="236"/>
      <c r="F214" s="238" t="s">
        <v>497</v>
      </c>
      <c r="G214" s="236"/>
      <c r="H214" s="239">
        <v>0.012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156</v>
      </c>
      <c r="AU214" s="245" t="s">
        <v>86</v>
      </c>
      <c r="AV214" s="13" t="s">
        <v>86</v>
      </c>
      <c r="AW214" s="13" t="s">
        <v>4</v>
      </c>
      <c r="AX214" s="13" t="s">
        <v>84</v>
      </c>
      <c r="AY214" s="245" t="s">
        <v>138</v>
      </c>
    </row>
    <row r="215" spans="1:65" s="2" customFormat="1" ht="24.15" customHeight="1">
      <c r="A215" s="37"/>
      <c r="B215" s="38"/>
      <c r="C215" s="217" t="s">
        <v>299</v>
      </c>
      <c r="D215" s="217" t="s">
        <v>140</v>
      </c>
      <c r="E215" s="218" t="s">
        <v>498</v>
      </c>
      <c r="F215" s="219" t="s">
        <v>499</v>
      </c>
      <c r="G215" s="220" t="s">
        <v>153</v>
      </c>
      <c r="H215" s="221">
        <v>72</v>
      </c>
      <c r="I215" s="222"/>
      <c r="J215" s="223">
        <f>ROUND(I215*H215,2)</f>
        <v>0</v>
      </c>
      <c r="K215" s="219" t="s">
        <v>144</v>
      </c>
      <c r="L215" s="43"/>
      <c r="M215" s="224" t="s">
        <v>1</v>
      </c>
      <c r="N215" s="225" t="s">
        <v>41</v>
      </c>
      <c r="O215" s="90"/>
      <c r="P215" s="226">
        <f>O215*H215</f>
        <v>0</v>
      </c>
      <c r="Q215" s="226">
        <v>0.0004</v>
      </c>
      <c r="R215" s="226">
        <f>Q215*H215</f>
        <v>0.028800000000000003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238</v>
      </c>
      <c r="AT215" s="228" t="s">
        <v>140</v>
      </c>
      <c r="AU215" s="228" t="s">
        <v>86</v>
      </c>
      <c r="AY215" s="16" t="s">
        <v>138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84</v>
      </c>
      <c r="BK215" s="229">
        <f>ROUND(I215*H215,2)</f>
        <v>0</v>
      </c>
      <c r="BL215" s="16" t="s">
        <v>238</v>
      </c>
      <c r="BM215" s="228" t="s">
        <v>500</v>
      </c>
    </row>
    <row r="216" spans="1:47" s="2" customFormat="1" ht="12">
      <c r="A216" s="37"/>
      <c r="B216" s="38"/>
      <c r="C216" s="39"/>
      <c r="D216" s="230" t="s">
        <v>147</v>
      </c>
      <c r="E216" s="39"/>
      <c r="F216" s="231" t="s">
        <v>501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147</v>
      </c>
      <c r="AU216" s="16" t="s">
        <v>86</v>
      </c>
    </row>
    <row r="217" spans="1:51" s="13" customFormat="1" ht="12">
      <c r="A217" s="13"/>
      <c r="B217" s="235"/>
      <c r="C217" s="236"/>
      <c r="D217" s="230" t="s">
        <v>156</v>
      </c>
      <c r="E217" s="237" t="s">
        <v>1</v>
      </c>
      <c r="F217" s="238" t="s">
        <v>502</v>
      </c>
      <c r="G217" s="236"/>
      <c r="H217" s="239">
        <v>72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156</v>
      </c>
      <c r="AU217" s="245" t="s">
        <v>86</v>
      </c>
      <c r="AV217" s="13" t="s">
        <v>86</v>
      </c>
      <c r="AW217" s="13" t="s">
        <v>32</v>
      </c>
      <c r="AX217" s="13" t="s">
        <v>84</v>
      </c>
      <c r="AY217" s="245" t="s">
        <v>138</v>
      </c>
    </row>
    <row r="218" spans="1:65" s="2" customFormat="1" ht="44.25" customHeight="1">
      <c r="A218" s="37"/>
      <c r="B218" s="38"/>
      <c r="C218" s="261" t="s">
        <v>308</v>
      </c>
      <c r="D218" s="261" t="s">
        <v>411</v>
      </c>
      <c r="E218" s="262" t="s">
        <v>503</v>
      </c>
      <c r="F218" s="263" t="s">
        <v>504</v>
      </c>
      <c r="G218" s="264" t="s">
        <v>153</v>
      </c>
      <c r="H218" s="265">
        <v>83.916</v>
      </c>
      <c r="I218" s="266"/>
      <c r="J218" s="267">
        <f>ROUND(I218*H218,2)</f>
        <v>0</v>
      </c>
      <c r="K218" s="263" t="s">
        <v>144</v>
      </c>
      <c r="L218" s="268"/>
      <c r="M218" s="269" t="s">
        <v>1</v>
      </c>
      <c r="N218" s="270" t="s">
        <v>41</v>
      </c>
      <c r="O218" s="90"/>
      <c r="P218" s="226">
        <f>O218*H218</f>
        <v>0</v>
      </c>
      <c r="Q218" s="226">
        <v>0.0054</v>
      </c>
      <c r="R218" s="226">
        <f>Q218*H218</f>
        <v>0.4531464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333</v>
      </c>
      <c r="AT218" s="228" t="s">
        <v>411</v>
      </c>
      <c r="AU218" s="228" t="s">
        <v>86</v>
      </c>
      <c r="AY218" s="16" t="s">
        <v>138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84</v>
      </c>
      <c r="BK218" s="229">
        <f>ROUND(I218*H218,2)</f>
        <v>0</v>
      </c>
      <c r="BL218" s="16" t="s">
        <v>238</v>
      </c>
      <c r="BM218" s="228" t="s">
        <v>505</v>
      </c>
    </row>
    <row r="219" spans="1:47" s="2" customFormat="1" ht="12">
      <c r="A219" s="37"/>
      <c r="B219" s="38"/>
      <c r="C219" s="39"/>
      <c r="D219" s="230" t="s">
        <v>147</v>
      </c>
      <c r="E219" s="39"/>
      <c r="F219" s="231" t="s">
        <v>504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147</v>
      </c>
      <c r="AU219" s="16" t="s">
        <v>86</v>
      </c>
    </row>
    <row r="220" spans="1:51" s="13" customFormat="1" ht="12">
      <c r="A220" s="13"/>
      <c r="B220" s="235"/>
      <c r="C220" s="236"/>
      <c r="D220" s="230" t="s">
        <v>156</v>
      </c>
      <c r="E220" s="236"/>
      <c r="F220" s="238" t="s">
        <v>506</v>
      </c>
      <c r="G220" s="236"/>
      <c r="H220" s="239">
        <v>83.916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156</v>
      </c>
      <c r="AU220" s="245" t="s">
        <v>86</v>
      </c>
      <c r="AV220" s="13" t="s">
        <v>86</v>
      </c>
      <c r="AW220" s="13" t="s">
        <v>4</v>
      </c>
      <c r="AX220" s="13" t="s">
        <v>84</v>
      </c>
      <c r="AY220" s="245" t="s">
        <v>138</v>
      </c>
    </row>
    <row r="221" spans="1:63" s="12" customFormat="1" ht="22.8" customHeight="1">
      <c r="A221" s="12"/>
      <c r="B221" s="201"/>
      <c r="C221" s="202"/>
      <c r="D221" s="203" t="s">
        <v>75</v>
      </c>
      <c r="E221" s="215" t="s">
        <v>507</v>
      </c>
      <c r="F221" s="215" t="s">
        <v>508</v>
      </c>
      <c r="G221" s="202"/>
      <c r="H221" s="202"/>
      <c r="I221" s="205"/>
      <c r="J221" s="216">
        <f>BK221</f>
        <v>0</v>
      </c>
      <c r="K221" s="202"/>
      <c r="L221" s="207"/>
      <c r="M221" s="208"/>
      <c r="N221" s="209"/>
      <c r="O221" s="209"/>
      <c r="P221" s="210">
        <f>SUM(P222:P227)</f>
        <v>0</v>
      </c>
      <c r="Q221" s="209"/>
      <c r="R221" s="210">
        <f>SUM(R222:R227)</f>
        <v>0.152312</v>
      </c>
      <c r="S221" s="209"/>
      <c r="T221" s="211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2" t="s">
        <v>86</v>
      </c>
      <c r="AT221" s="213" t="s">
        <v>75</v>
      </c>
      <c r="AU221" s="213" t="s">
        <v>84</v>
      </c>
      <c r="AY221" s="212" t="s">
        <v>138</v>
      </c>
      <c r="BK221" s="214">
        <f>SUM(BK222:BK227)</f>
        <v>0</v>
      </c>
    </row>
    <row r="222" spans="1:65" s="2" customFormat="1" ht="24.15" customHeight="1">
      <c r="A222" s="37"/>
      <c r="B222" s="38"/>
      <c r="C222" s="217" t="s">
        <v>314</v>
      </c>
      <c r="D222" s="217" t="s">
        <v>140</v>
      </c>
      <c r="E222" s="218" t="s">
        <v>509</v>
      </c>
      <c r="F222" s="219" t="s">
        <v>510</v>
      </c>
      <c r="G222" s="220" t="s">
        <v>153</v>
      </c>
      <c r="H222" s="221">
        <v>65.342</v>
      </c>
      <c r="I222" s="222"/>
      <c r="J222" s="223">
        <f>ROUND(I222*H222,2)</f>
        <v>0</v>
      </c>
      <c r="K222" s="219" t="s">
        <v>144</v>
      </c>
      <c r="L222" s="43"/>
      <c r="M222" s="224" t="s">
        <v>1</v>
      </c>
      <c r="N222" s="225" t="s">
        <v>41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238</v>
      </c>
      <c r="AT222" s="228" t="s">
        <v>140</v>
      </c>
      <c r="AU222" s="228" t="s">
        <v>86</v>
      </c>
      <c r="AY222" s="16" t="s">
        <v>138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84</v>
      </c>
      <c r="BK222" s="229">
        <f>ROUND(I222*H222,2)</f>
        <v>0</v>
      </c>
      <c r="BL222" s="16" t="s">
        <v>238</v>
      </c>
      <c r="BM222" s="228" t="s">
        <v>511</v>
      </c>
    </row>
    <row r="223" spans="1:47" s="2" customFormat="1" ht="12">
      <c r="A223" s="37"/>
      <c r="B223" s="38"/>
      <c r="C223" s="39"/>
      <c r="D223" s="230" t="s">
        <v>147</v>
      </c>
      <c r="E223" s="39"/>
      <c r="F223" s="231" t="s">
        <v>512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147</v>
      </c>
      <c r="AU223" s="16" t="s">
        <v>86</v>
      </c>
    </row>
    <row r="224" spans="1:51" s="13" customFormat="1" ht="12">
      <c r="A224" s="13"/>
      <c r="B224" s="235"/>
      <c r="C224" s="236"/>
      <c r="D224" s="230" t="s">
        <v>156</v>
      </c>
      <c r="E224" s="237" t="s">
        <v>1</v>
      </c>
      <c r="F224" s="238" t="s">
        <v>513</v>
      </c>
      <c r="G224" s="236"/>
      <c r="H224" s="239">
        <v>65.342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156</v>
      </c>
      <c r="AU224" s="245" t="s">
        <v>86</v>
      </c>
      <c r="AV224" s="13" t="s">
        <v>86</v>
      </c>
      <c r="AW224" s="13" t="s">
        <v>32</v>
      </c>
      <c r="AX224" s="13" t="s">
        <v>84</v>
      </c>
      <c r="AY224" s="245" t="s">
        <v>138</v>
      </c>
    </row>
    <row r="225" spans="1:65" s="2" customFormat="1" ht="49.05" customHeight="1">
      <c r="A225" s="37"/>
      <c r="B225" s="38"/>
      <c r="C225" s="261" t="s">
        <v>322</v>
      </c>
      <c r="D225" s="261" t="s">
        <v>411</v>
      </c>
      <c r="E225" s="262" t="s">
        <v>514</v>
      </c>
      <c r="F225" s="263" t="s">
        <v>515</v>
      </c>
      <c r="G225" s="264" t="s">
        <v>153</v>
      </c>
      <c r="H225" s="265">
        <v>76.156</v>
      </c>
      <c r="I225" s="266"/>
      <c r="J225" s="267">
        <f>ROUND(I225*H225,2)</f>
        <v>0</v>
      </c>
      <c r="K225" s="263" t="s">
        <v>144</v>
      </c>
      <c r="L225" s="268"/>
      <c r="M225" s="269" t="s">
        <v>1</v>
      </c>
      <c r="N225" s="270" t="s">
        <v>41</v>
      </c>
      <c r="O225" s="90"/>
      <c r="P225" s="226">
        <f>O225*H225</f>
        <v>0</v>
      </c>
      <c r="Q225" s="226">
        <v>0.002</v>
      </c>
      <c r="R225" s="226">
        <f>Q225*H225</f>
        <v>0.152312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333</v>
      </c>
      <c r="AT225" s="228" t="s">
        <v>411</v>
      </c>
      <c r="AU225" s="228" t="s">
        <v>86</v>
      </c>
      <c r="AY225" s="16" t="s">
        <v>138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84</v>
      </c>
      <c r="BK225" s="229">
        <f>ROUND(I225*H225,2)</f>
        <v>0</v>
      </c>
      <c r="BL225" s="16" t="s">
        <v>238</v>
      </c>
      <c r="BM225" s="228" t="s">
        <v>516</v>
      </c>
    </row>
    <row r="226" spans="1:47" s="2" customFormat="1" ht="12">
      <c r="A226" s="37"/>
      <c r="B226" s="38"/>
      <c r="C226" s="39"/>
      <c r="D226" s="230" t="s">
        <v>147</v>
      </c>
      <c r="E226" s="39"/>
      <c r="F226" s="231" t="s">
        <v>515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147</v>
      </c>
      <c r="AU226" s="16" t="s">
        <v>86</v>
      </c>
    </row>
    <row r="227" spans="1:51" s="13" customFormat="1" ht="12">
      <c r="A227" s="13"/>
      <c r="B227" s="235"/>
      <c r="C227" s="236"/>
      <c r="D227" s="230" t="s">
        <v>156</v>
      </c>
      <c r="E227" s="236"/>
      <c r="F227" s="238" t="s">
        <v>517</v>
      </c>
      <c r="G227" s="236"/>
      <c r="H227" s="239">
        <v>76.156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156</v>
      </c>
      <c r="AU227" s="245" t="s">
        <v>86</v>
      </c>
      <c r="AV227" s="13" t="s">
        <v>86</v>
      </c>
      <c r="AW227" s="13" t="s">
        <v>4</v>
      </c>
      <c r="AX227" s="13" t="s">
        <v>84</v>
      </c>
      <c r="AY227" s="245" t="s">
        <v>138</v>
      </c>
    </row>
    <row r="228" spans="1:63" s="12" customFormat="1" ht="22.8" customHeight="1">
      <c r="A228" s="12"/>
      <c r="B228" s="201"/>
      <c r="C228" s="202"/>
      <c r="D228" s="203" t="s">
        <v>75</v>
      </c>
      <c r="E228" s="215" t="s">
        <v>306</v>
      </c>
      <c r="F228" s="215" t="s">
        <v>307</v>
      </c>
      <c r="G228" s="202"/>
      <c r="H228" s="202"/>
      <c r="I228" s="205"/>
      <c r="J228" s="216">
        <f>BK228</f>
        <v>0</v>
      </c>
      <c r="K228" s="202"/>
      <c r="L228" s="207"/>
      <c r="M228" s="208"/>
      <c r="N228" s="209"/>
      <c r="O228" s="209"/>
      <c r="P228" s="210">
        <f>SUM(P229:P251)</f>
        <v>0</v>
      </c>
      <c r="Q228" s="209"/>
      <c r="R228" s="210">
        <f>SUM(R229:R251)</f>
        <v>1.516234</v>
      </c>
      <c r="S228" s="209"/>
      <c r="T228" s="211">
        <f>SUM(T229:T251)</f>
        <v>0.28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86</v>
      </c>
      <c r="AT228" s="213" t="s">
        <v>75</v>
      </c>
      <c r="AU228" s="213" t="s">
        <v>84</v>
      </c>
      <c r="AY228" s="212" t="s">
        <v>138</v>
      </c>
      <c r="BK228" s="214">
        <f>SUM(BK229:BK251)</f>
        <v>0</v>
      </c>
    </row>
    <row r="229" spans="1:65" s="2" customFormat="1" ht="24.15" customHeight="1">
      <c r="A229" s="37"/>
      <c r="B229" s="38"/>
      <c r="C229" s="217" t="s">
        <v>328</v>
      </c>
      <c r="D229" s="217" t="s">
        <v>140</v>
      </c>
      <c r="E229" s="218" t="s">
        <v>518</v>
      </c>
      <c r="F229" s="219" t="s">
        <v>519</v>
      </c>
      <c r="G229" s="220" t="s">
        <v>143</v>
      </c>
      <c r="H229" s="221">
        <v>20</v>
      </c>
      <c r="I229" s="222"/>
      <c r="J229" s="223">
        <f>ROUND(I229*H229,2)</f>
        <v>0</v>
      </c>
      <c r="K229" s="219" t="s">
        <v>144</v>
      </c>
      <c r="L229" s="43"/>
      <c r="M229" s="224" t="s">
        <v>1</v>
      </c>
      <c r="N229" s="225" t="s">
        <v>41</v>
      </c>
      <c r="O229" s="90"/>
      <c r="P229" s="226">
        <f>O229*H229</f>
        <v>0</v>
      </c>
      <c r="Q229" s="226">
        <v>0</v>
      </c>
      <c r="R229" s="226">
        <f>Q229*H229</f>
        <v>0</v>
      </c>
      <c r="S229" s="226">
        <v>0.014</v>
      </c>
      <c r="T229" s="227">
        <f>S229*H229</f>
        <v>0.28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238</v>
      </c>
      <c r="AT229" s="228" t="s">
        <v>140</v>
      </c>
      <c r="AU229" s="228" t="s">
        <v>86</v>
      </c>
      <c r="AY229" s="16" t="s">
        <v>138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84</v>
      </c>
      <c r="BK229" s="229">
        <f>ROUND(I229*H229,2)</f>
        <v>0</v>
      </c>
      <c r="BL229" s="16" t="s">
        <v>238</v>
      </c>
      <c r="BM229" s="228" t="s">
        <v>520</v>
      </c>
    </row>
    <row r="230" spans="1:47" s="2" customFormat="1" ht="12">
      <c r="A230" s="37"/>
      <c r="B230" s="38"/>
      <c r="C230" s="39"/>
      <c r="D230" s="230" t="s">
        <v>147</v>
      </c>
      <c r="E230" s="39"/>
      <c r="F230" s="231" t="s">
        <v>521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147</v>
      </c>
      <c r="AU230" s="16" t="s">
        <v>86</v>
      </c>
    </row>
    <row r="231" spans="1:65" s="2" customFormat="1" ht="24.15" customHeight="1">
      <c r="A231" s="37"/>
      <c r="B231" s="38"/>
      <c r="C231" s="217" t="s">
        <v>333</v>
      </c>
      <c r="D231" s="217" t="s">
        <v>140</v>
      </c>
      <c r="E231" s="218" t="s">
        <v>522</v>
      </c>
      <c r="F231" s="219" t="s">
        <v>523</v>
      </c>
      <c r="G231" s="220" t="s">
        <v>143</v>
      </c>
      <c r="H231" s="221">
        <v>20</v>
      </c>
      <c r="I231" s="222"/>
      <c r="J231" s="223">
        <f>ROUND(I231*H231,2)</f>
        <v>0</v>
      </c>
      <c r="K231" s="219" t="s">
        <v>144</v>
      </c>
      <c r="L231" s="43"/>
      <c r="M231" s="224" t="s">
        <v>1</v>
      </c>
      <c r="N231" s="225" t="s">
        <v>41</v>
      </c>
      <c r="O231" s="90"/>
      <c r="P231" s="226">
        <f>O231*H231</f>
        <v>0</v>
      </c>
      <c r="Q231" s="226">
        <v>0.01363</v>
      </c>
      <c r="R231" s="226">
        <f>Q231*H231</f>
        <v>0.2726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238</v>
      </c>
      <c r="AT231" s="228" t="s">
        <v>140</v>
      </c>
      <c r="AU231" s="228" t="s">
        <v>86</v>
      </c>
      <c r="AY231" s="16" t="s">
        <v>138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238</v>
      </c>
      <c r="BM231" s="228" t="s">
        <v>524</v>
      </c>
    </row>
    <row r="232" spans="1:47" s="2" customFormat="1" ht="12">
      <c r="A232" s="37"/>
      <c r="B232" s="38"/>
      <c r="C232" s="39"/>
      <c r="D232" s="230" t="s">
        <v>147</v>
      </c>
      <c r="E232" s="39"/>
      <c r="F232" s="231" t="s">
        <v>525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147</v>
      </c>
      <c r="AU232" s="16" t="s">
        <v>86</v>
      </c>
    </row>
    <row r="233" spans="1:65" s="2" customFormat="1" ht="33" customHeight="1">
      <c r="A233" s="37"/>
      <c r="B233" s="38"/>
      <c r="C233" s="217" t="s">
        <v>338</v>
      </c>
      <c r="D233" s="217" t="s">
        <v>140</v>
      </c>
      <c r="E233" s="218" t="s">
        <v>526</v>
      </c>
      <c r="F233" s="219" t="s">
        <v>527</v>
      </c>
      <c r="G233" s="220" t="s">
        <v>153</v>
      </c>
      <c r="H233" s="221">
        <v>65.342</v>
      </c>
      <c r="I233" s="222"/>
      <c r="J233" s="223">
        <f>ROUND(I233*H233,2)</f>
        <v>0</v>
      </c>
      <c r="K233" s="219" t="s">
        <v>144</v>
      </c>
      <c r="L233" s="43"/>
      <c r="M233" s="224" t="s">
        <v>1</v>
      </c>
      <c r="N233" s="225" t="s">
        <v>41</v>
      </c>
      <c r="O233" s="9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238</v>
      </c>
      <c r="AT233" s="228" t="s">
        <v>140</v>
      </c>
      <c r="AU233" s="228" t="s">
        <v>86</v>
      </c>
      <c r="AY233" s="16" t="s">
        <v>138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238</v>
      </c>
      <c r="BM233" s="228" t="s">
        <v>528</v>
      </c>
    </row>
    <row r="234" spans="1:47" s="2" customFormat="1" ht="12">
      <c r="A234" s="37"/>
      <c r="B234" s="38"/>
      <c r="C234" s="39"/>
      <c r="D234" s="230" t="s">
        <v>147</v>
      </c>
      <c r="E234" s="39"/>
      <c r="F234" s="231" t="s">
        <v>529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147</v>
      </c>
      <c r="AU234" s="16" t="s">
        <v>86</v>
      </c>
    </row>
    <row r="235" spans="1:51" s="13" customFormat="1" ht="12">
      <c r="A235" s="13"/>
      <c r="B235" s="235"/>
      <c r="C235" s="236"/>
      <c r="D235" s="230" t="s">
        <v>156</v>
      </c>
      <c r="E235" s="237" t="s">
        <v>1</v>
      </c>
      <c r="F235" s="238" t="s">
        <v>530</v>
      </c>
      <c r="G235" s="236"/>
      <c r="H235" s="239">
        <v>31.4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156</v>
      </c>
      <c r="AU235" s="245" t="s">
        <v>86</v>
      </c>
      <c r="AV235" s="13" t="s">
        <v>86</v>
      </c>
      <c r="AW235" s="13" t="s">
        <v>32</v>
      </c>
      <c r="AX235" s="13" t="s">
        <v>76</v>
      </c>
      <c r="AY235" s="245" t="s">
        <v>138</v>
      </c>
    </row>
    <row r="236" spans="1:51" s="13" customFormat="1" ht="12">
      <c r="A236" s="13"/>
      <c r="B236" s="235"/>
      <c r="C236" s="236"/>
      <c r="D236" s="230" t="s">
        <v>156</v>
      </c>
      <c r="E236" s="237" t="s">
        <v>1</v>
      </c>
      <c r="F236" s="238" t="s">
        <v>531</v>
      </c>
      <c r="G236" s="236"/>
      <c r="H236" s="239">
        <v>24.499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156</v>
      </c>
      <c r="AU236" s="245" t="s">
        <v>86</v>
      </c>
      <c r="AV236" s="13" t="s">
        <v>86</v>
      </c>
      <c r="AW236" s="13" t="s">
        <v>32</v>
      </c>
      <c r="AX236" s="13" t="s">
        <v>76</v>
      </c>
      <c r="AY236" s="245" t="s">
        <v>138</v>
      </c>
    </row>
    <row r="237" spans="1:51" s="13" customFormat="1" ht="12">
      <c r="A237" s="13"/>
      <c r="B237" s="235"/>
      <c r="C237" s="236"/>
      <c r="D237" s="230" t="s">
        <v>156</v>
      </c>
      <c r="E237" s="237" t="s">
        <v>1</v>
      </c>
      <c r="F237" s="238" t="s">
        <v>532</v>
      </c>
      <c r="G237" s="236"/>
      <c r="H237" s="239">
        <v>9.443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156</v>
      </c>
      <c r="AU237" s="245" t="s">
        <v>86</v>
      </c>
      <c r="AV237" s="13" t="s">
        <v>86</v>
      </c>
      <c r="AW237" s="13" t="s">
        <v>32</v>
      </c>
      <c r="AX237" s="13" t="s">
        <v>76</v>
      </c>
      <c r="AY237" s="245" t="s">
        <v>138</v>
      </c>
    </row>
    <row r="238" spans="1:51" s="14" customFormat="1" ht="12">
      <c r="A238" s="14"/>
      <c r="B238" s="246"/>
      <c r="C238" s="247"/>
      <c r="D238" s="230" t="s">
        <v>156</v>
      </c>
      <c r="E238" s="248" t="s">
        <v>1</v>
      </c>
      <c r="F238" s="249" t="s">
        <v>198</v>
      </c>
      <c r="G238" s="247"/>
      <c r="H238" s="250">
        <v>65.342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156</v>
      </c>
      <c r="AU238" s="256" t="s">
        <v>86</v>
      </c>
      <c r="AV238" s="14" t="s">
        <v>145</v>
      </c>
      <c r="AW238" s="14" t="s">
        <v>32</v>
      </c>
      <c r="AX238" s="14" t="s">
        <v>84</v>
      </c>
      <c r="AY238" s="256" t="s">
        <v>138</v>
      </c>
    </row>
    <row r="239" spans="1:65" s="2" customFormat="1" ht="21.75" customHeight="1">
      <c r="A239" s="37"/>
      <c r="B239" s="38"/>
      <c r="C239" s="261" t="s">
        <v>344</v>
      </c>
      <c r="D239" s="261" t="s">
        <v>411</v>
      </c>
      <c r="E239" s="262" t="s">
        <v>533</v>
      </c>
      <c r="F239" s="263" t="s">
        <v>534</v>
      </c>
      <c r="G239" s="264" t="s">
        <v>153</v>
      </c>
      <c r="H239" s="265">
        <v>71.876</v>
      </c>
      <c r="I239" s="266"/>
      <c r="J239" s="267">
        <f>ROUND(I239*H239,2)</f>
        <v>0</v>
      </c>
      <c r="K239" s="263" t="s">
        <v>144</v>
      </c>
      <c r="L239" s="268"/>
      <c r="M239" s="269" t="s">
        <v>1</v>
      </c>
      <c r="N239" s="270" t="s">
        <v>41</v>
      </c>
      <c r="O239" s="90"/>
      <c r="P239" s="226">
        <f>O239*H239</f>
        <v>0</v>
      </c>
      <c r="Q239" s="226">
        <v>0.0145</v>
      </c>
      <c r="R239" s="226">
        <f>Q239*H239</f>
        <v>1.042202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333</v>
      </c>
      <c r="AT239" s="228" t="s">
        <v>411</v>
      </c>
      <c r="AU239" s="228" t="s">
        <v>86</v>
      </c>
      <c r="AY239" s="16" t="s">
        <v>138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84</v>
      </c>
      <c r="BK239" s="229">
        <f>ROUND(I239*H239,2)</f>
        <v>0</v>
      </c>
      <c r="BL239" s="16" t="s">
        <v>238</v>
      </c>
      <c r="BM239" s="228" t="s">
        <v>535</v>
      </c>
    </row>
    <row r="240" spans="1:47" s="2" customFormat="1" ht="12">
      <c r="A240" s="37"/>
      <c r="B240" s="38"/>
      <c r="C240" s="39"/>
      <c r="D240" s="230" t="s">
        <v>147</v>
      </c>
      <c r="E240" s="39"/>
      <c r="F240" s="231" t="s">
        <v>534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147</v>
      </c>
      <c r="AU240" s="16" t="s">
        <v>86</v>
      </c>
    </row>
    <row r="241" spans="1:51" s="13" customFormat="1" ht="12">
      <c r="A241" s="13"/>
      <c r="B241" s="235"/>
      <c r="C241" s="236"/>
      <c r="D241" s="230" t="s">
        <v>156</v>
      </c>
      <c r="E241" s="236"/>
      <c r="F241" s="238" t="s">
        <v>536</v>
      </c>
      <c r="G241" s="236"/>
      <c r="H241" s="239">
        <v>71.876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156</v>
      </c>
      <c r="AU241" s="245" t="s">
        <v>86</v>
      </c>
      <c r="AV241" s="13" t="s">
        <v>86</v>
      </c>
      <c r="AW241" s="13" t="s">
        <v>4</v>
      </c>
      <c r="AX241" s="13" t="s">
        <v>84</v>
      </c>
      <c r="AY241" s="245" t="s">
        <v>138</v>
      </c>
    </row>
    <row r="242" spans="1:65" s="2" customFormat="1" ht="24.15" customHeight="1">
      <c r="A242" s="37"/>
      <c r="B242" s="38"/>
      <c r="C242" s="217" t="s">
        <v>349</v>
      </c>
      <c r="D242" s="217" t="s">
        <v>140</v>
      </c>
      <c r="E242" s="218" t="s">
        <v>537</v>
      </c>
      <c r="F242" s="219" t="s">
        <v>538</v>
      </c>
      <c r="G242" s="220" t="s">
        <v>183</v>
      </c>
      <c r="H242" s="221">
        <v>1.6</v>
      </c>
      <c r="I242" s="222"/>
      <c r="J242" s="223">
        <f>ROUND(I242*H242,2)</f>
        <v>0</v>
      </c>
      <c r="K242" s="219" t="s">
        <v>144</v>
      </c>
      <c r="L242" s="43"/>
      <c r="M242" s="224" t="s">
        <v>1</v>
      </c>
      <c r="N242" s="225" t="s">
        <v>41</v>
      </c>
      <c r="O242" s="90"/>
      <c r="P242" s="226">
        <f>O242*H242</f>
        <v>0</v>
      </c>
      <c r="Q242" s="226">
        <v>0.02337</v>
      </c>
      <c r="R242" s="226">
        <f>Q242*H242</f>
        <v>0.037392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238</v>
      </c>
      <c r="AT242" s="228" t="s">
        <v>140</v>
      </c>
      <c r="AU242" s="228" t="s">
        <v>86</v>
      </c>
      <c r="AY242" s="16" t="s">
        <v>138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84</v>
      </c>
      <c r="BK242" s="229">
        <f>ROUND(I242*H242,2)</f>
        <v>0</v>
      </c>
      <c r="BL242" s="16" t="s">
        <v>238</v>
      </c>
      <c r="BM242" s="228" t="s">
        <v>539</v>
      </c>
    </row>
    <row r="243" spans="1:47" s="2" customFormat="1" ht="12">
      <c r="A243" s="37"/>
      <c r="B243" s="38"/>
      <c r="C243" s="39"/>
      <c r="D243" s="230" t="s">
        <v>147</v>
      </c>
      <c r="E243" s="39"/>
      <c r="F243" s="231" t="s">
        <v>540</v>
      </c>
      <c r="G243" s="39"/>
      <c r="H243" s="39"/>
      <c r="I243" s="232"/>
      <c r="J243" s="39"/>
      <c r="K243" s="39"/>
      <c r="L243" s="43"/>
      <c r="M243" s="233"/>
      <c r="N243" s="234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147</v>
      </c>
      <c r="AU243" s="16" t="s">
        <v>86</v>
      </c>
    </row>
    <row r="244" spans="1:65" s="2" customFormat="1" ht="24.15" customHeight="1">
      <c r="A244" s="37"/>
      <c r="B244" s="38"/>
      <c r="C244" s="217" t="s">
        <v>354</v>
      </c>
      <c r="D244" s="217" t="s">
        <v>140</v>
      </c>
      <c r="E244" s="218" t="s">
        <v>541</v>
      </c>
      <c r="F244" s="219" t="s">
        <v>542</v>
      </c>
      <c r="G244" s="220" t="s">
        <v>153</v>
      </c>
      <c r="H244" s="221">
        <v>6</v>
      </c>
      <c r="I244" s="222"/>
      <c r="J244" s="223">
        <f>ROUND(I244*H244,2)</f>
        <v>0</v>
      </c>
      <c r="K244" s="219" t="s">
        <v>144</v>
      </c>
      <c r="L244" s="43"/>
      <c r="M244" s="224" t="s">
        <v>1</v>
      </c>
      <c r="N244" s="225" t="s">
        <v>41</v>
      </c>
      <c r="O244" s="90"/>
      <c r="P244" s="226">
        <f>O244*H244</f>
        <v>0</v>
      </c>
      <c r="Q244" s="226">
        <v>0.01346</v>
      </c>
      <c r="R244" s="226">
        <f>Q244*H244</f>
        <v>0.08076</v>
      </c>
      <c r="S244" s="226">
        <v>0</v>
      </c>
      <c r="T244" s="22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8" t="s">
        <v>238</v>
      </c>
      <c r="AT244" s="228" t="s">
        <v>140</v>
      </c>
      <c r="AU244" s="228" t="s">
        <v>86</v>
      </c>
      <c r="AY244" s="16" t="s">
        <v>138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6" t="s">
        <v>84</v>
      </c>
      <c r="BK244" s="229">
        <f>ROUND(I244*H244,2)</f>
        <v>0</v>
      </c>
      <c r="BL244" s="16" t="s">
        <v>238</v>
      </c>
      <c r="BM244" s="228" t="s">
        <v>543</v>
      </c>
    </row>
    <row r="245" spans="1:47" s="2" customFormat="1" ht="12">
      <c r="A245" s="37"/>
      <c r="B245" s="38"/>
      <c r="C245" s="39"/>
      <c r="D245" s="230" t="s">
        <v>147</v>
      </c>
      <c r="E245" s="39"/>
      <c r="F245" s="231" t="s">
        <v>544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147</v>
      </c>
      <c r="AU245" s="16" t="s">
        <v>86</v>
      </c>
    </row>
    <row r="246" spans="1:65" s="2" customFormat="1" ht="33" customHeight="1">
      <c r="A246" s="37"/>
      <c r="B246" s="38"/>
      <c r="C246" s="217" t="s">
        <v>361</v>
      </c>
      <c r="D246" s="217" t="s">
        <v>140</v>
      </c>
      <c r="E246" s="218" t="s">
        <v>545</v>
      </c>
      <c r="F246" s="219" t="s">
        <v>546</v>
      </c>
      <c r="G246" s="220" t="s">
        <v>153</v>
      </c>
      <c r="H246" s="221">
        <v>6</v>
      </c>
      <c r="I246" s="222"/>
      <c r="J246" s="223">
        <f>ROUND(I246*H246,2)</f>
        <v>0</v>
      </c>
      <c r="K246" s="219" t="s">
        <v>144</v>
      </c>
      <c r="L246" s="43"/>
      <c r="M246" s="224" t="s">
        <v>1</v>
      </c>
      <c r="N246" s="225" t="s">
        <v>41</v>
      </c>
      <c r="O246" s="90"/>
      <c r="P246" s="226">
        <f>O246*H246</f>
        <v>0</v>
      </c>
      <c r="Q246" s="226">
        <v>0.01388</v>
      </c>
      <c r="R246" s="226">
        <f>Q246*H246</f>
        <v>0.08327999999999999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238</v>
      </c>
      <c r="AT246" s="228" t="s">
        <v>140</v>
      </c>
      <c r="AU246" s="228" t="s">
        <v>86</v>
      </c>
      <c r="AY246" s="16" t="s">
        <v>138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84</v>
      </c>
      <c r="BK246" s="229">
        <f>ROUND(I246*H246,2)</f>
        <v>0</v>
      </c>
      <c r="BL246" s="16" t="s">
        <v>238</v>
      </c>
      <c r="BM246" s="228" t="s">
        <v>547</v>
      </c>
    </row>
    <row r="247" spans="1:47" s="2" customFormat="1" ht="12">
      <c r="A247" s="37"/>
      <c r="B247" s="38"/>
      <c r="C247" s="39"/>
      <c r="D247" s="230" t="s">
        <v>147</v>
      </c>
      <c r="E247" s="39"/>
      <c r="F247" s="231" t="s">
        <v>548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147</v>
      </c>
      <c r="AU247" s="16" t="s">
        <v>86</v>
      </c>
    </row>
    <row r="248" spans="1:65" s="2" customFormat="1" ht="16.5" customHeight="1">
      <c r="A248" s="37"/>
      <c r="B248" s="38"/>
      <c r="C248" s="217" t="s">
        <v>369</v>
      </c>
      <c r="D248" s="217" t="s">
        <v>140</v>
      </c>
      <c r="E248" s="218" t="s">
        <v>549</v>
      </c>
      <c r="F248" s="219" t="s">
        <v>550</v>
      </c>
      <c r="G248" s="220" t="s">
        <v>551</v>
      </c>
      <c r="H248" s="221">
        <v>1</v>
      </c>
      <c r="I248" s="222"/>
      <c r="J248" s="223">
        <f>ROUND(I248*H248,2)</f>
        <v>0</v>
      </c>
      <c r="K248" s="219" t="s">
        <v>1</v>
      </c>
      <c r="L248" s="43"/>
      <c r="M248" s="224" t="s">
        <v>1</v>
      </c>
      <c r="N248" s="225" t="s">
        <v>41</v>
      </c>
      <c r="O248" s="90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238</v>
      </c>
      <c r="AT248" s="228" t="s">
        <v>140</v>
      </c>
      <c r="AU248" s="228" t="s">
        <v>86</v>
      </c>
      <c r="AY248" s="16" t="s">
        <v>138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84</v>
      </c>
      <c r="BK248" s="229">
        <f>ROUND(I248*H248,2)</f>
        <v>0</v>
      </c>
      <c r="BL248" s="16" t="s">
        <v>238</v>
      </c>
      <c r="BM248" s="228" t="s">
        <v>552</v>
      </c>
    </row>
    <row r="249" spans="1:47" s="2" customFormat="1" ht="12">
      <c r="A249" s="37"/>
      <c r="B249" s="38"/>
      <c r="C249" s="39"/>
      <c r="D249" s="230" t="s">
        <v>147</v>
      </c>
      <c r="E249" s="39"/>
      <c r="F249" s="231" t="s">
        <v>550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147</v>
      </c>
      <c r="AU249" s="16" t="s">
        <v>86</v>
      </c>
    </row>
    <row r="250" spans="1:65" s="2" customFormat="1" ht="24.15" customHeight="1">
      <c r="A250" s="37"/>
      <c r="B250" s="38"/>
      <c r="C250" s="217" t="s">
        <v>553</v>
      </c>
      <c r="D250" s="217" t="s">
        <v>140</v>
      </c>
      <c r="E250" s="218" t="s">
        <v>554</v>
      </c>
      <c r="F250" s="219" t="s">
        <v>555</v>
      </c>
      <c r="G250" s="220" t="s">
        <v>266</v>
      </c>
      <c r="H250" s="221">
        <v>1.516</v>
      </c>
      <c r="I250" s="222"/>
      <c r="J250" s="223">
        <f>ROUND(I250*H250,2)</f>
        <v>0</v>
      </c>
      <c r="K250" s="219" t="s">
        <v>144</v>
      </c>
      <c r="L250" s="43"/>
      <c r="M250" s="224" t="s">
        <v>1</v>
      </c>
      <c r="N250" s="225" t="s">
        <v>41</v>
      </c>
      <c r="O250" s="9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238</v>
      </c>
      <c r="AT250" s="228" t="s">
        <v>140</v>
      </c>
      <c r="AU250" s="228" t="s">
        <v>86</v>
      </c>
      <c r="AY250" s="16" t="s">
        <v>138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84</v>
      </c>
      <c r="BK250" s="229">
        <f>ROUND(I250*H250,2)</f>
        <v>0</v>
      </c>
      <c r="BL250" s="16" t="s">
        <v>238</v>
      </c>
      <c r="BM250" s="228" t="s">
        <v>556</v>
      </c>
    </row>
    <row r="251" spans="1:47" s="2" customFormat="1" ht="12">
      <c r="A251" s="37"/>
      <c r="B251" s="38"/>
      <c r="C251" s="39"/>
      <c r="D251" s="230" t="s">
        <v>147</v>
      </c>
      <c r="E251" s="39"/>
      <c r="F251" s="231" t="s">
        <v>557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147</v>
      </c>
      <c r="AU251" s="16" t="s">
        <v>86</v>
      </c>
    </row>
    <row r="252" spans="1:63" s="12" customFormat="1" ht="22.8" customHeight="1">
      <c r="A252" s="12"/>
      <c r="B252" s="201"/>
      <c r="C252" s="202"/>
      <c r="D252" s="203" t="s">
        <v>75</v>
      </c>
      <c r="E252" s="215" t="s">
        <v>558</v>
      </c>
      <c r="F252" s="215" t="s">
        <v>559</v>
      </c>
      <c r="G252" s="202"/>
      <c r="H252" s="202"/>
      <c r="I252" s="205"/>
      <c r="J252" s="216">
        <f>BK252</f>
        <v>0</v>
      </c>
      <c r="K252" s="202"/>
      <c r="L252" s="207"/>
      <c r="M252" s="208"/>
      <c r="N252" s="209"/>
      <c r="O252" s="209"/>
      <c r="P252" s="210">
        <f>SUM(P253:P262)</f>
        <v>0</v>
      </c>
      <c r="Q252" s="209"/>
      <c r="R252" s="210">
        <f>SUM(R253:R262)</f>
        <v>1.8101088</v>
      </c>
      <c r="S252" s="209"/>
      <c r="T252" s="211">
        <f>SUM(T253:T262)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2" t="s">
        <v>86</v>
      </c>
      <c r="AT252" s="213" t="s">
        <v>75</v>
      </c>
      <c r="AU252" s="213" t="s">
        <v>84</v>
      </c>
      <c r="AY252" s="212" t="s">
        <v>138</v>
      </c>
      <c r="BK252" s="214">
        <f>SUM(BK253:BK262)</f>
        <v>0</v>
      </c>
    </row>
    <row r="253" spans="1:65" s="2" customFormat="1" ht="24.15" customHeight="1">
      <c r="A253" s="37"/>
      <c r="B253" s="38"/>
      <c r="C253" s="217" t="s">
        <v>560</v>
      </c>
      <c r="D253" s="217" t="s">
        <v>140</v>
      </c>
      <c r="E253" s="218" t="s">
        <v>561</v>
      </c>
      <c r="F253" s="219" t="s">
        <v>562</v>
      </c>
      <c r="G253" s="220" t="s">
        <v>153</v>
      </c>
      <c r="H253" s="221">
        <v>12.96</v>
      </c>
      <c r="I253" s="222"/>
      <c r="J253" s="223">
        <f>ROUND(I253*H253,2)</f>
        <v>0</v>
      </c>
      <c r="K253" s="219" t="s">
        <v>144</v>
      </c>
      <c r="L253" s="43"/>
      <c r="M253" s="224" t="s">
        <v>1</v>
      </c>
      <c r="N253" s="225" t="s">
        <v>41</v>
      </c>
      <c r="O253" s="90"/>
      <c r="P253" s="226">
        <f>O253*H253</f>
        <v>0</v>
      </c>
      <c r="Q253" s="226">
        <v>0.04503</v>
      </c>
      <c r="R253" s="226">
        <f>Q253*H253</f>
        <v>0.5835888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238</v>
      </c>
      <c r="AT253" s="228" t="s">
        <v>140</v>
      </c>
      <c r="AU253" s="228" t="s">
        <v>86</v>
      </c>
      <c r="AY253" s="16" t="s">
        <v>138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84</v>
      </c>
      <c r="BK253" s="229">
        <f>ROUND(I253*H253,2)</f>
        <v>0</v>
      </c>
      <c r="BL253" s="16" t="s">
        <v>238</v>
      </c>
      <c r="BM253" s="228" t="s">
        <v>563</v>
      </c>
    </row>
    <row r="254" spans="1:47" s="2" customFormat="1" ht="12">
      <c r="A254" s="37"/>
      <c r="B254" s="38"/>
      <c r="C254" s="39"/>
      <c r="D254" s="230" t="s">
        <v>147</v>
      </c>
      <c r="E254" s="39"/>
      <c r="F254" s="231" t="s">
        <v>564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147</v>
      </c>
      <c r="AU254" s="16" t="s">
        <v>86</v>
      </c>
    </row>
    <row r="255" spans="1:51" s="13" customFormat="1" ht="12">
      <c r="A255" s="13"/>
      <c r="B255" s="235"/>
      <c r="C255" s="236"/>
      <c r="D255" s="230" t="s">
        <v>156</v>
      </c>
      <c r="E255" s="237" t="s">
        <v>1</v>
      </c>
      <c r="F255" s="238" t="s">
        <v>565</v>
      </c>
      <c r="G255" s="236"/>
      <c r="H255" s="239">
        <v>12.96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156</v>
      </c>
      <c r="AU255" s="245" t="s">
        <v>86</v>
      </c>
      <c r="AV255" s="13" t="s">
        <v>86</v>
      </c>
      <c r="AW255" s="13" t="s">
        <v>32</v>
      </c>
      <c r="AX255" s="13" t="s">
        <v>84</v>
      </c>
      <c r="AY255" s="245" t="s">
        <v>138</v>
      </c>
    </row>
    <row r="256" spans="1:65" s="2" customFormat="1" ht="24.15" customHeight="1">
      <c r="A256" s="37"/>
      <c r="B256" s="38"/>
      <c r="C256" s="217" t="s">
        <v>566</v>
      </c>
      <c r="D256" s="217" t="s">
        <v>140</v>
      </c>
      <c r="E256" s="218" t="s">
        <v>567</v>
      </c>
      <c r="F256" s="219" t="s">
        <v>568</v>
      </c>
      <c r="G256" s="220" t="s">
        <v>153</v>
      </c>
      <c r="H256" s="221">
        <v>36</v>
      </c>
      <c r="I256" s="222"/>
      <c r="J256" s="223">
        <f>ROUND(I256*H256,2)</f>
        <v>0</v>
      </c>
      <c r="K256" s="219" t="s">
        <v>144</v>
      </c>
      <c r="L256" s="43"/>
      <c r="M256" s="224" t="s">
        <v>1</v>
      </c>
      <c r="N256" s="225" t="s">
        <v>41</v>
      </c>
      <c r="O256" s="90"/>
      <c r="P256" s="226">
        <f>O256*H256</f>
        <v>0</v>
      </c>
      <c r="Q256" s="226">
        <v>0.0122</v>
      </c>
      <c r="R256" s="226">
        <f>Q256*H256</f>
        <v>0.43920000000000003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238</v>
      </c>
      <c r="AT256" s="228" t="s">
        <v>140</v>
      </c>
      <c r="AU256" s="228" t="s">
        <v>86</v>
      </c>
      <c r="AY256" s="16" t="s">
        <v>138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84</v>
      </c>
      <c r="BK256" s="229">
        <f>ROUND(I256*H256,2)</f>
        <v>0</v>
      </c>
      <c r="BL256" s="16" t="s">
        <v>238</v>
      </c>
      <c r="BM256" s="228" t="s">
        <v>569</v>
      </c>
    </row>
    <row r="257" spans="1:47" s="2" customFormat="1" ht="12">
      <c r="A257" s="37"/>
      <c r="B257" s="38"/>
      <c r="C257" s="39"/>
      <c r="D257" s="230" t="s">
        <v>147</v>
      </c>
      <c r="E257" s="39"/>
      <c r="F257" s="231" t="s">
        <v>570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147</v>
      </c>
      <c r="AU257" s="16" t="s">
        <v>86</v>
      </c>
    </row>
    <row r="258" spans="1:51" s="13" customFormat="1" ht="12">
      <c r="A258" s="13"/>
      <c r="B258" s="235"/>
      <c r="C258" s="236"/>
      <c r="D258" s="230" t="s">
        <v>156</v>
      </c>
      <c r="E258" s="237" t="s">
        <v>1</v>
      </c>
      <c r="F258" s="238" t="s">
        <v>354</v>
      </c>
      <c r="G258" s="236"/>
      <c r="H258" s="239">
        <v>36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156</v>
      </c>
      <c r="AU258" s="245" t="s">
        <v>86</v>
      </c>
      <c r="AV258" s="13" t="s">
        <v>86</v>
      </c>
      <c r="AW258" s="13" t="s">
        <v>32</v>
      </c>
      <c r="AX258" s="13" t="s">
        <v>84</v>
      </c>
      <c r="AY258" s="245" t="s">
        <v>138</v>
      </c>
    </row>
    <row r="259" spans="1:65" s="2" customFormat="1" ht="24.15" customHeight="1">
      <c r="A259" s="37"/>
      <c r="B259" s="38"/>
      <c r="C259" s="217" t="s">
        <v>571</v>
      </c>
      <c r="D259" s="217" t="s">
        <v>140</v>
      </c>
      <c r="E259" s="218" t="s">
        <v>572</v>
      </c>
      <c r="F259" s="219" t="s">
        <v>573</v>
      </c>
      <c r="G259" s="220" t="s">
        <v>153</v>
      </c>
      <c r="H259" s="221">
        <v>36</v>
      </c>
      <c r="I259" s="222"/>
      <c r="J259" s="223">
        <f>ROUND(I259*H259,2)</f>
        <v>0</v>
      </c>
      <c r="K259" s="219" t="s">
        <v>144</v>
      </c>
      <c r="L259" s="43"/>
      <c r="M259" s="224" t="s">
        <v>1</v>
      </c>
      <c r="N259" s="225" t="s">
        <v>41</v>
      </c>
      <c r="O259" s="90"/>
      <c r="P259" s="226">
        <f>O259*H259</f>
        <v>0</v>
      </c>
      <c r="Q259" s="226">
        <v>0.02187</v>
      </c>
      <c r="R259" s="226">
        <f>Q259*H259</f>
        <v>0.78732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238</v>
      </c>
      <c r="AT259" s="228" t="s">
        <v>140</v>
      </c>
      <c r="AU259" s="228" t="s">
        <v>86</v>
      </c>
      <c r="AY259" s="16" t="s">
        <v>138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238</v>
      </c>
      <c r="BM259" s="228" t="s">
        <v>574</v>
      </c>
    </row>
    <row r="260" spans="1:47" s="2" customFormat="1" ht="12">
      <c r="A260" s="37"/>
      <c r="B260" s="38"/>
      <c r="C260" s="39"/>
      <c r="D260" s="230" t="s">
        <v>147</v>
      </c>
      <c r="E260" s="39"/>
      <c r="F260" s="231" t="s">
        <v>575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147</v>
      </c>
      <c r="AU260" s="16" t="s">
        <v>86</v>
      </c>
    </row>
    <row r="261" spans="1:65" s="2" customFormat="1" ht="24.15" customHeight="1">
      <c r="A261" s="37"/>
      <c r="B261" s="38"/>
      <c r="C261" s="217" t="s">
        <v>576</v>
      </c>
      <c r="D261" s="217" t="s">
        <v>140</v>
      </c>
      <c r="E261" s="218" t="s">
        <v>577</v>
      </c>
      <c r="F261" s="219" t="s">
        <v>578</v>
      </c>
      <c r="G261" s="220" t="s">
        <v>266</v>
      </c>
      <c r="H261" s="221">
        <v>1.81</v>
      </c>
      <c r="I261" s="222"/>
      <c r="J261" s="223">
        <f>ROUND(I261*H261,2)</f>
        <v>0</v>
      </c>
      <c r="K261" s="219" t="s">
        <v>144</v>
      </c>
      <c r="L261" s="43"/>
      <c r="M261" s="224" t="s">
        <v>1</v>
      </c>
      <c r="N261" s="225" t="s">
        <v>41</v>
      </c>
      <c r="O261" s="90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238</v>
      </c>
      <c r="AT261" s="228" t="s">
        <v>140</v>
      </c>
      <c r="AU261" s="228" t="s">
        <v>86</v>
      </c>
      <c r="AY261" s="16" t="s">
        <v>138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84</v>
      </c>
      <c r="BK261" s="229">
        <f>ROUND(I261*H261,2)</f>
        <v>0</v>
      </c>
      <c r="BL261" s="16" t="s">
        <v>238</v>
      </c>
      <c r="BM261" s="228" t="s">
        <v>579</v>
      </c>
    </row>
    <row r="262" spans="1:47" s="2" customFormat="1" ht="12">
      <c r="A262" s="37"/>
      <c r="B262" s="38"/>
      <c r="C262" s="39"/>
      <c r="D262" s="230" t="s">
        <v>147</v>
      </c>
      <c r="E262" s="39"/>
      <c r="F262" s="231" t="s">
        <v>580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147</v>
      </c>
      <c r="AU262" s="16" t="s">
        <v>86</v>
      </c>
    </row>
    <row r="263" spans="1:63" s="12" customFormat="1" ht="22.8" customHeight="1">
      <c r="A263" s="12"/>
      <c r="B263" s="201"/>
      <c r="C263" s="202"/>
      <c r="D263" s="203" t="s">
        <v>75</v>
      </c>
      <c r="E263" s="215" t="s">
        <v>320</v>
      </c>
      <c r="F263" s="215" t="s">
        <v>321</v>
      </c>
      <c r="G263" s="202"/>
      <c r="H263" s="202"/>
      <c r="I263" s="205"/>
      <c r="J263" s="216">
        <f>BK263</f>
        <v>0</v>
      </c>
      <c r="K263" s="202"/>
      <c r="L263" s="207"/>
      <c r="M263" s="208"/>
      <c r="N263" s="209"/>
      <c r="O263" s="209"/>
      <c r="P263" s="210">
        <f>SUM(P264:P281)</f>
        <v>0</v>
      </c>
      <c r="Q263" s="209"/>
      <c r="R263" s="210">
        <f>SUM(R264:R281)</f>
        <v>0.23841500000000002</v>
      </c>
      <c r="S263" s="209"/>
      <c r="T263" s="211">
        <f>SUM(T264:T281)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2" t="s">
        <v>86</v>
      </c>
      <c r="AT263" s="213" t="s">
        <v>75</v>
      </c>
      <c r="AU263" s="213" t="s">
        <v>84</v>
      </c>
      <c r="AY263" s="212" t="s">
        <v>138</v>
      </c>
      <c r="BK263" s="214">
        <f>SUM(BK264:BK281)</f>
        <v>0</v>
      </c>
    </row>
    <row r="264" spans="1:65" s="2" customFormat="1" ht="24.15" customHeight="1">
      <c r="A264" s="37"/>
      <c r="B264" s="38"/>
      <c r="C264" s="217" t="s">
        <v>581</v>
      </c>
      <c r="D264" s="217" t="s">
        <v>140</v>
      </c>
      <c r="E264" s="218" t="s">
        <v>582</v>
      </c>
      <c r="F264" s="219" t="s">
        <v>583</v>
      </c>
      <c r="G264" s="220" t="s">
        <v>143</v>
      </c>
      <c r="H264" s="221">
        <v>7</v>
      </c>
      <c r="I264" s="222"/>
      <c r="J264" s="223">
        <f>ROUND(I264*H264,2)</f>
        <v>0</v>
      </c>
      <c r="K264" s="219" t="s">
        <v>144</v>
      </c>
      <c r="L264" s="43"/>
      <c r="M264" s="224" t="s">
        <v>1</v>
      </c>
      <c r="N264" s="225" t="s">
        <v>41</v>
      </c>
      <c r="O264" s="90"/>
      <c r="P264" s="226">
        <f>O264*H264</f>
        <v>0</v>
      </c>
      <c r="Q264" s="226">
        <v>0.00297</v>
      </c>
      <c r="R264" s="226">
        <f>Q264*H264</f>
        <v>0.02079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238</v>
      </c>
      <c r="AT264" s="228" t="s">
        <v>140</v>
      </c>
      <c r="AU264" s="228" t="s">
        <v>86</v>
      </c>
      <c r="AY264" s="16" t="s">
        <v>138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238</v>
      </c>
      <c r="BM264" s="228" t="s">
        <v>584</v>
      </c>
    </row>
    <row r="265" spans="1:47" s="2" customFormat="1" ht="12">
      <c r="A265" s="37"/>
      <c r="B265" s="38"/>
      <c r="C265" s="39"/>
      <c r="D265" s="230" t="s">
        <v>147</v>
      </c>
      <c r="E265" s="39"/>
      <c r="F265" s="231" t="s">
        <v>585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147</v>
      </c>
      <c r="AU265" s="16" t="s">
        <v>86</v>
      </c>
    </row>
    <row r="266" spans="1:65" s="2" customFormat="1" ht="24.15" customHeight="1">
      <c r="A266" s="37"/>
      <c r="B266" s="38"/>
      <c r="C266" s="217" t="s">
        <v>586</v>
      </c>
      <c r="D266" s="217" t="s">
        <v>140</v>
      </c>
      <c r="E266" s="218" t="s">
        <v>587</v>
      </c>
      <c r="F266" s="219" t="s">
        <v>588</v>
      </c>
      <c r="G266" s="220" t="s">
        <v>143</v>
      </c>
      <c r="H266" s="221">
        <v>20.5</v>
      </c>
      <c r="I266" s="222"/>
      <c r="J266" s="223">
        <f>ROUND(I266*H266,2)</f>
        <v>0</v>
      </c>
      <c r="K266" s="219" t="s">
        <v>144</v>
      </c>
      <c r="L266" s="43"/>
      <c r="M266" s="224" t="s">
        <v>1</v>
      </c>
      <c r="N266" s="225" t="s">
        <v>41</v>
      </c>
      <c r="O266" s="90"/>
      <c r="P266" s="226">
        <f>O266*H266</f>
        <v>0</v>
      </c>
      <c r="Q266" s="226">
        <v>0.00235</v>
      </c>
      <c r="R266" s="226">
        <f>Q266*H266</f>
        <v>0.048175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238</v>
      </c>
      <c r="AT266" s="228" t="s">
        <v>140</v>
      </c>
      <c r="AU266" s="228" t="s">
        <v>86</v>
      </c>
      <c r="AY266" s="16" t="s">
        <v>138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84</v>
      </c>
      <c r="BK266" s="229">
        <f>ROUND(I266*H266,2)</f>
        <v>0</v>
      </c>
      <c r="BL266" s="16" t="s">
        <v>238</v>
      </c>
      <c r="BM266" s="228" t="s">
        <v>589</v>
      </c>
    </row>
    <row r="267" spans="1:47" s="2" customFormat="1" ht="12">
      <c r="A267" s="37"/>
      <c r="B267" s="38"/>
      <c r="C267" s="39"/>
      <c r="D267" s="230" t="s">
        <v>147</v>
      </c>
      <c r="E267" s="39"/>
      <c r="F267" s="231" t="s">
        <v>590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147</v>
      </c>
      <c r="AU267" s="16" t="s">
        <v>86</v>
      </c>
    </row>
    <row r="268" spans="1:65" s="2" customFormat="1" ht="24.15" customHeight="1">
      <c r="A268" s="37"/>
      <c r="B268" s="38"/>
      <c r="C268" s="217" t="s">
        <v>591</v>
      </c>
      <c r="D268" s="217" t="s">
        <v>140</v>
      </c>
      <c r="E268" s="218" t="s">
        <v>592</v>
      </c>
      <c r="F268" s="219" t="s">
        <v>593</v>
      </c>
      <c r="G268" s="220" t="s">
        <v>143</v>
      </c>
      <c r="H268" s="221">
        <v>18</v>
      </c>
      <c r="I268" s="222"/>
      <c r="J268" s="223">
        <f>ROUND(I268*H268,2)</f>
        <v>0</v>
      </c>
      <c r="K268" s="219" t="s">
        <v>144</v>
      </c>
      <c r="L268" s="43"/>
      <c r="M268" s="224" t="s">
        <v>1</v>
      </c>
      <c r="N268" s="225" t="s">
        <v>41</v>
      </c>
      <c r="O268" s="90"/>
      <c r="P268" s="226">
        <f>O268*H268</f>
        <v>0</v>
      </c>
      <c r="Q268" s="226">
        <v>0.00198</v>
      </c>
      <c r="R268" s="226">
        <f>Q268*H268</f>
        <v>0.03564</v>
      </c>
      <c r="S268" s="226">
        <v>0</v>
      </c>
      <c r="T268" s="227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8" t="s">
        <v>238</v>
      </c>
      <c r="AT268" s="228" t="s">
        <v>140</v>
      </c>
      <c r="AU268" s="228" t="s">
        <v>86</v>
      </c>
      <c r="AY268" s="16" t="s">
        <v>138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6" t="s">
        <v>84</v>
      </c>
      <c r="BK268" s="229">
        <f>ROUND(I268*H268,2)</f>
        <v>0</v>
      </c>
      <c r="BL268" s="16" t="s">
        <v>238</v>
      </c>
      <c r="BM268" s="228" t="s">
        <v>594</v>
      </c>
    </row>
    <row r="269" spans="1:47" s="2" customFormat="1" ht="12">
      <c r="A269" s="37"/>
      <c r="B269" s="38"/>
      <c r="C269" s="39"/>
      <c r="D269" s="230" t="s">
        <v>147</v>
      </c>
      <c r="E269" s="39"/>
      <c r="F269" s="231" t="s">
        <v>595</v>
      </c>
      <c r="G269" s="39"/>
      <c r="H269" s="39"/>
      <c r="I269" s="232"/>
      <c r="J269" s="39"/>
      <c r="K269" s="39"/>
      <c r="L269" s="43"/>
      <c r="M269" s="233"/>
      <c r="N269" s="234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147</v>
      </c>
      <c r="AU269" s="16" t="s">
        <v>86</v>
      </c>
    </row>
    <row r="270" spans="1:65" s="2" customFormat="1" ht="33" customHeight="1">
      <c r="A270" s="37"/>
      <c r="B270" s="38"/>
      <c r="C270" s="217" t="s">
        <v>596</v>
      </c>
      <c r="D270" s="217" t="s">
        <v>140</v>
      </c>
      <c r="E270" s="218" t="s">
        <v>597</v>
      </c>
      <c r="F270" s="219" t="s">
        <v>598</v>
      </c>
      <c r="G270" s="220" t="s">
        <v>143</v>
      </c>
      <c r="H270" s="221">
        <v>2.5</v>
      </c>
      <c r="I270" s="222"/>
      <c r="J270" s="223">
        <f>ROUND(I270*H270,2)</f>
        <v>0</v>
      </c>
      <c r="K270" s="219" t="s">
        <v>144</v>
      </c>
      <c r="L270" s="43"/>
      <c r="M270" s="224" t="s">
        <v>1</v>
      </c>
      <c r="N270" s="225" t="s">
        <v>41</v>
      </c>
      <c r="O270" s="90"/>
      <c r="P270" s="226">
        <f>O270*H270</f>
        <v>0</v>
      </c>
      <c r="Q270" s="226">
        <v>0.00294</v>
      </c>
      <c r="R270" s="226">
        <f>Q270*H270</f>
        <v>0.00735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238</v>
      </c>
      <c r="AT270" s="228" t="s">
        <v>140</v>
      </c>
      <c r="AU270" s="228" t="s">
        <v>86</v>
      </c>
      <c r="AY270" s="16" t="s">
        <v>138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84</v>
      </c>
      <c r="BK270" s="229">
        <f>ROUND(I270*H270,2)</f>
        <v>0</v>
      </c>
      <c r="BL270" s="16" t="s">
        <v>238</v>
      </c>
      <c r="BM270" s="228" t="s">
        <v>599</v>
      </c>
    </row>
    <row r="271" spans="1:47" s="2" customFormat="1" ht="12">
      <c r="A271" s="37"/>
      <c r="B271" s="38"/>
      <c r="C271" s="39"/>
      <c r="D271" s="230" t="s">
        <v>147</v>
      </c>
      <c r="E271" s="39"/>
      <c r="F271" s="231" t="s">
        <v>600</v>
      </c>
      <c r="G271" s="39"/>
      <c r="H271" s="39"/>
      <c r="I271" s="232"/>
      <c r="J271" s="39"/>
      <c r="K271" s="39"/>
      <c r="L271" s="43"/>
      <c r="M271" s="233"/>
      <c r="N271" s="234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147</v>
      </c>
      <c r="AU271" s="16" t="s">
        <v>86</v>
      </c>
    </row>
    <row r="272" spans="1:65" s="2" customFormat="1" ht="33" customHeight="1">
      <c r="A272" s="37"/>
      <c r="B272" s="38"/>
      <c r="C272" s="217" t="s">
        <v>601</v>
      </c>
      <c r="D272" s="217" t="s">
        <v>140</v>
      </c>
      <c r="E272" s="218" t="s">
        <v>602</v>
      </c>
      <c r="F272" s="219" t="s">
        <v>603</v>
      </c>
      <c r="G272" s="220" t="s">
        <v>153</v>
      </c>
      <c r="H272" s="221">
        <v>0.25</v>
      </c>
      <c r="I272" s="222"/>
      <c r="J272" s="223">
        <f>ROUND(I272*H272,2)</f>
        <v>0</v>
      </c>
      <c r="K272" s="219" t="s">
        <v>144</v>
      </c>
      <c r="L272" s="43"/>
      <c r="M272" s="224" t="s">
        <v>1</v>
      </c>
      <c r="N272" s="225" t="s">
        <v>41</v>
      </c>
      <c r="O272" s="90"/>
      <c r="P272" s="226">
        <f>O272*H272</f>
        <v>0</v>
      </c>
      <c r="Q272" s="226">
        <v>0.00584</v>
      </c>
      <c r="R272" s="226">
        <f>Q272*H272</f>
        <v>0.00146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238</v>
      </c>
      <c r="AT272" s="228" t="s">
        <v>140</v>
      </c>
      <c r="AU272" s="228" t="s">
        <v>86</v>
      </c>
      <c r="AY272" s="16" t="s">
        <v>138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84</v>
      </c>
      <c r="BK272" s="229">
        <f>ROUND(I272*H272,2)</f>
        <v>0</v>
      </c>
      <c r="BL272" s="16" t="s">
        <v>238</v>
      </c>
      <c r="BM272" s="228" t="s">
        <v>604</v>
      </c>
    </row>
    <row r="273" spans="1:47" s="2" customFormat="1" ht="12">
      <c r="A273" s="37"/>
      <c r="B273" s="38"/>
      <c r="C273" s="39"/>
      <c r="D273" s="230" t="s">
        <v>147</v>
      </c>
      <c r="E273" s="39"/>
      <c r="F273" s="231" t="s">
        <v>605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147</v>
      </c>
      <c r="AU273" s="16" t="s">
        <v>86</v>
      </c>
    </row>
    <row r="274" spans="1:65" s="2" customFormat="1" ht="24.15" customHeight="1">
      <c r="A274" s="37"/>
      <c r="B274" s="38"/>
      <c r="C274" s="217" t="s">
        <v>606</v>
      </c>
      <c r="D274" s="217" t="s">
        <v>140</v>
      </c>
      <c r="E274" s="218" t="s">
        <v>607</v>
      </c>
      <c r="F274" s="219" t="s">
        <v>608</v>
      </c>
      <c r="G274" s="220" t="s">
        <v>454</v>
      </c>
      <c r="H274" s="221">
        <v>4</v>
      </c>
      <c r="I274" s="222"/>
      <c r="J274" s="223">
        <f>ROUND(I274*H274,2)</f>
        <v>0</v>
      </c>
      <c r="K274" s="219" t="s">
        <v>144</v>
      </c>
      <c r="L274" s="43"/>
      <c r="M274" s="224" t="s">
        <v>1</v>
      </c>
      <c r="N274" s="225" t="s">
        <v>41</v>
      </c>
      <c r="O274" s="90"/>
      <c r="P274" s="226">
        <f>O274*H274</f>
        <v>0</v>
      </c>
      <c r="Q274" s="226">
        <v>0.00047</v>
      </c>
      <c r="R274" s="226">
        <f>Q274*H274</f>
        <v>0.00188</v>
      </c>
      <c r="S274" s="226">
        <v>0</v>
      </c>
      <c r="T274" s="22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8" t="s">
        <v>238</v>
      </c>
      <c r="AT274" s="228" t="s">
        <v>140</v>
      </c>
      <c r="AU274" s="228" t="s">
        <v>86</v>
      </c>
      <c r="AY274" s="16" t="s">
        <v>138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6" t="s">
        <v>84</v>
      </c>
      <c r="BK274" s="229">
        <f>ROUND(I274*H274,2)</f>
        <v>0</v>
      </c>
      <c r="BL274" s="16" t="s">
        <v>238</v>
      </c>
      <c r="BM274" s="228" t="s">
        <v>609</v>
      </c>
    </row>
    <row r="275" spans="1:47" s="2" customFormat="1" ht="12">
      <c r="A275" s="37"/>
      <c r="B275" s="38"/>
      <c r="C275" s="39"/>
      <c r="D275" s="230" t="s">
        <v>147</v>
      </c>
      <c r="E275" s="39"/>
      <c r="F275" s="231" t="s">
        <v>610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147</v>
      </c>
      <c r="AU275" s="16" t="s">
        <v>86</v>
      </c>
    </row>
    <row r="276" spans="1:65" s="2" customFormat="1" ht="24.15" customHeight="1">
      <c r="A276" s="37"/>
      <c r="B276" s="38"/>
      <c r="C276" s="217" t="s">
        <v>611</v>
      </c>
      <c r="D276" s="217" t="s">
        <v>140</v>
      </c>
      <c r="E276" s="218" t="s">
        <v>612</v>
      </c>
      <c r="F276" s="219" t="s">
        <v>613</v>
      </c>
      <c r="G276" s="220" t="s">
        <v>143</v>
      </c>
      <c r="H276" s="221">
        <v>18</v>
      </c>
      <c r="I276" s="222"/>
      <c r="J276" s="223">
        <f>ROUND(I276*H276,2)</f>
        <v>0</v>
      </c>
      <c r="K276" s="219" t="s">
        <v>144</v>
      </c>
      <c r="L276" s="43"/>
      <c r="M276" s="224" t="s">
        <v>1</v>
      </c>
      <c r="N276" s="225" t="s">
        <v>41</v>
      </c>
      <c r="O276" s="90"/>
      <c r="P276" s="226">
        <f>O276*H276</f>
        <v>0</v>
      </c>
      <c r="Q276" s="226">
        <v>0.00494</v>
      </c>
      <c r="R276" s="226">
        <f>Q276*H276</f>
        <v>0.08892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238</v>
      </c>
      <c r="AT276" s="228" t="s">
        <v>140</v>
      </c>
      <c r="AU276" s="228" t="s">
        <v>86</v>
      </c>
      <c r="AY276" s="16" t="s">
        <v>138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84</v>
      </c>
      <c r="BK276" s="229">
        <f>ROUND(I276*H276,2)</f>
        <v>0</v>
      </c>
      <c r="BL276" s="16" t="s">
        <v>238</v>
      </c>
      <c r="BM276" s="228" t="s">
        <v>614</v>
      </c>
    </row>
    <row r="277" spans="1:47" s="2" customFormat="1" ht="12">
      <c r="A277" s="37"/>
      <c r="B277" s="38"/>
      <c r="C277" s="39"/>
      <c r="D277" s="230" t="s">
        <v>147</v>
      </c>
      <c r="E277" s="39"/>
      <c r="F277" s="231" t="s">
        <v>615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147</v>
      </c>
      <c r="AU277" s="16" t="s">
        <v>86</v>
      </c>
    </row>
    <row r="278" spans="1:65" s="2" customFormat="1" ht="24.15" customHeight="1">
      <c r="A278" s="37"/>
      <c r="B278" s="38"/>
      <c r="C278" s="217" t="s">
        <v>616</v>
      </c>
      <c r="D278" s="217" t="s">
        <v>140</v>
      </c>
      <c r="E278" s="218" t="s">
        <v>617</v>
      </c>
      <c r="F278" s="219" t="s">
        <v>618</v>
      </c>
      <c r="G278" s="220" t="s">
        <v>143</v>
      </c>
      <c r="H278" s="221">
        <v>20</v>
      </c>
      <c r="I278" s="222"/>
      <c r="J278" s="223">
        <f>ROUND(I278*H278,2)</f>
        <v>0</v>
      </c>
      <c r="K278" s="219" t="s">
        <v>144</v>
      </c>
      <c r="L278" s="43"/>
      <c r="M278" s="224" t="s">
        <v>1</v>
      </c>
      <c r="N278" s="225" t="s">
        <v>41</v>
      </c>
      <c r="O278" s="90"/>
      <c r="P278" s="226">
        <f>O278*H278</f>
        <v>0</v>
      </c>
      <c r="Q278" s="226">
        <v>0.00171</v>
      </c>
      <c r="R278" s="226">
        <f>Q278*H278</f>
        <v>0.0342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238</v>
      </c>
      <c r="AT278" s="228" t="s">
        <v>140</v>
      </c>
      <c r="AU278" s="228" t="s">
        <v>86</v>
      </c>
      <c r="AY278" s="16" t="s">
        <v>138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84</v>
      </c>
      <c r="BK278" s="229">
        <f>ROUND(I278*H278,2)</f>
        <v>0</v>
      </c>
      <c r="BL278" s="16" t="s">
        <v>238</v>
      </c>
      <c r="BM278" s="228" t="s">
        <v>619</v>
      </c>
    </row>
    <row r="279" spans="1:47" s="2" customFormat="1" ht="12">
      <c r="A279" s="37"/>
      <c r="B279" s="38"/>
      <c r="C279" s="39"/>
      <c r="D279" s="230" t="s">
        <v>147</v>
      </c>
      <c r="E279" s="39"/>
      <c r="F279" s="231" t="s">
        <v>620</v>
      </c>
      <c r="G279" s="39"/>
      <c r="H279" s="39"/>
      <c r="I279" s="232"/>
      <c r="J279" s="39"/>
      <c r="K279" s="39"/>
      <c r="L279" s="43"/>
      <c r="M279" s="233"/>
      <c r="N279" s="234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147</v>
      </c>
      <c r="AU279" s="16" t="s">
        <v>86</v>
      </c>
    </row>
    <row r="280" spans="1:65" s="2" customFormat="1" ht="24.15" customHeight="1">
      <c r="A280" s="37"/>
      <c r="B280" s="38"/>
      <c r="C280" s="217" t="s">
        <v>621</v>
      </c>
      <c r="D280" s="217" t="s">
        <v>140</v>
      </c>
      <c r="E280" s="218" t="s">
        <v>622</v>
      </c>
      <c r="F280" s="219" t="s">
        <v>623</v>
      </c>
      <c r="G280" s="220" t="s">
        <v>266</v>
      </c>
      <c r="H280" s="221">
        <v>0.238</v>
      </c>
      <c r="I280" s="222"/>
      <c r="J280" s="223">
        <f>ROUND(I280*H280,2)</f>
        <v>0</v>
      </c>
      <c r="K280" s="219" t="s">
        <v>144</v>
      </c>
      <c r="L280" s="43"/>
      <c r="M280" s="224" t="s">
        <v>1</v>
      </c>
      <c r="N280" s="225" t="s">
        <v>41</v>
      </c>
      <c r="O280" s="90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238</v>
      </c>
      <c r="AT280" s="228" t="s">
        <v>140</v>
      </c>
      <c r="AU280" s="228" t="s">
        <v>86</v>
      </c>
      <c r="AY280" s="16" t="s">
        <v>138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84</v>
      </c>
      <c r="BK280" s="229">
        <f>ROUND(I280*H280,2)</f>
        <v>0</v>
      </c>
      <c r="BL280" s="16" t="s">
        <v>238</v>
      </c>
      <c r="BM280" s="228" t="s">
        <v>624</v>
      </c>
    </row>
    <row r="281" spans="1:47" s="2" customFormat="1" ht="12">
      <c r="A281" s="37"/>
      <c r="B281" s="38"/>
      <c r="C281" s="39"/>
      <c r="D281" s="230" t="s">
        <v>147</v>
      </c>
      <c r="E281" s="39"/>
      <c r="F281" s="231" t="s">
        <v>625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147</v>
      </c>
      <c r="AU281" s="16" t="s">
        <v>86</v>
      </c>
    </row>
    <row r="282" spans="1:63" s="12" customFormat="1" ht="22.8" customHeight="1">
      <c r="A282" s="12"/>
      <c r="B282" s="201"/>
      <c r="C282" s="202"/>
      <c r="D282" s="203" t="s">
        <v>75</v>
      </c>
      <c r="E282" s="215" t="s">
        <v>359</v>
      </c>
      <c r="F282" s="215" t="s">
        <v>360</v>
      </c>
      <c r="G282" s="202"/>
      <c r="H282" s="202"/>
      <c r="I282" s="205"/>
      <c r="J282" s="216">
        <f>BK282</f>
        <v>0</v>
      </c>
      <c r="K282" s="202"/>
      <c r="L282" s="207"/>
      <c r="M282" s="208"/>
      <c r="N282" s="209"/>
      <c r="O282" s="209"/>
      <c r="P282" s="210">
        <f>SUM(P283:P308)</f>
        <v>0</v>
      </c>
      <c r="Q282" s="209"/>
      <c r="R282" s="210">
        <f>SUM(R283:R308)</f>
        <v>1.85142532</v>
      </c>
      <c r="S282" s="209"/>
      <c r="T282" s="211">
        <f>SUM(T283:T308)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2" t="s">
        <v>86</v>
      </c>
      <c r="AT282" s="213" t="s">
        <v>75</v>
      </c>
      <c r="AU282" s="213" t="s">
        <v>84</v>
      </c>
      <c r="AY282" s="212" t="s">
        <v>138</v>
      </c>
      <c r="BK282" s="214">
        <f>SUM(BK283:BK308)</f>
        <v>0</v>
      </c>
    </row>
    <row r="283" spans="1:65" s="2" customFormat="1" ht="24.15" customHeight="1">
      <c r="A283" s="37"/>
      <c r="B283" s="38"/>
      <c r="C283" s="217" t="s">
        <v>626</v>
      </c>
      <c r="D283" s="217" t="s">
        <v>140</v>
      </c>
      <c r="E283" s="218" t="s">
        <v>627</v>
      </c>
      <c r="F283" s="219" t="s">
        <v>628</v>
      </c>
      <c r="G283" s="220" t="s">
        <v>153</v>
      </c>
      <c r="H283" s="221">
        <v>65.342</v>
      </c>
      <c r="I283" s="222"/>
      <c r="J283" s="223">
        <f>ROUND(I283*H283,2)</f>
        <v>0</v>
      </c>
      <c r="K283" s="219" t="s">
        <v>144</v>
      </c>
      <c r="L283" s="43"/>
      <c r="M283" s="224" t="s">
        <v>1</v>
      </c>
      <c r="N283" s="225" t="s">
        <v>41</v>
      </c>
      <c r="O283" s="90"/>
      <c r="P283" s="226">
        <f>O283*H283</f>
        <v>0</v>
      </c>
      <c r="Q283" s="226">
        <v>0.00014</v>
      </c>
      <c r="R283" s="226">
        <f>Q283*H283</f>
        <v>0.009147879999999999</v>
      </c>
      <c r="S283" s="226">
        <v>0</v>
      </c>
      <c r="T283" s="22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238</v>
      </c>
      <c r="AT283" s="228" t="s">
        <v>140</v>
      </c>
      <c r="AU283" s="228" t="s">
        <v>86</v>
      </c>
      <c r="AY283" s="16" t="s">
        <v>138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84</v>
      </c>
      <c r="BK283" s="229">
        <f>ROUND(I283*H283,2)</f>
        <v>0</v>
      </c>
      <c r="BL283" s="16" t="s">
        <v>238</v>
      </c>
      <c r="BM283" s="228" t="s">
        <v>629</v>
      </c>
    </row>
    <row r="284" spans="1:47" s="2" customFormat="1" ht="12">
      <c r="A284" s="37"/>
      <c r="B284" s="38"/>
      <c r="C284" s="39"/>
      <c r="D284" s="230" t="s">
        <v>147</v>
      </c>
      <c r="E284" s="39"/>
      <c r="F284" s="231" t="s">
        <v>630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147</v>
      </c>
      <c r="AU284" s="16" t="s">
        <v>86</v>
      </c>
    </row>
    <row r="285" spans="1:65" s="2" customFormat="1" ht="21.75" customHeight="1">
      <c r="A285" s="37"/>
      <c r="B285" s="38"/>
      <c r="C285" s="261" t="s">
        <v>631</v>
      </c>
      <c r="D285" s="261" t="s">
        <v>411</v>
      </c>
      <c r="E285" s="262" t="s">
        <v>632</v>
      </c>
      <c r="F285" s="263" t="s">
        <v>633</v>
      </c>
      <c r="G285" s="264" t="s">
        <v>454</v>
      </c>
      <c r="H285" s="265">
        <v>1306.84</v>
      </c>
      <c r="I285" s="266"/>
      <c r="J285" s="267">
        <f>ROUND(I285*H285,2)</f>
        <v>0</v>
      </c>
      <c r="K285" s="263" t="s">
        <v>144</v>
      </c>
      <c r="L285" s="268"/>
      <c r="M285" s="269" t="s">
        <v>1</v>
      </c>
      <c r="N285" s="270" t="s">
        <v>41</v>
      </c>
      <c r="O285" s="90"/>
      <c r="P285" s="226">
        <f>O285*H285</f>
        <v>0</v>
      </c>
      <c r="Q285" s="226">
        <v>0.0014</v>
      </c>
      <c r="R285" s="226">
        <f>Q285*H285</f>
        <v>1.8295759999999999</v>
      </c>
      <c r="S285" s="226">
        <v>0</v>
      </c>
      <c r="T285" s="22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8" t="s">
        <v>333</v>
      </c>
      <c r="AT285" s="228" t="s">
        <v>411</v>
      </c>
      <c r="AU285" s="228" t="s">
        <v>86</v>
      </c>
      <c r="AY285" s="16" t="s">
        <v>138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6" t="s">
        <v>84</v>
      </c>
      <c r="BK285" s="229">
        <f>ROUND(I285*H285,2)</f>
        <v>0</v>
      </c>
      <c r="BL285" s="16" t="s">
        <v>238</v>
      </c>
      <c r="BM285" s="228" t="s">
        <v>634</v>
      </c>
    </row>
    <row r="286" spans="1:47" s="2" customFormat="1" ht="12">
      <c r="A286" s="37"/>
      <c r="B286" s="38"/>
      <c r="C286" s="39"/>
      <c r="D286" s="230" t="s">
        <v>147</v>
      </c>
      <c r="E286" s="39"/>
      <c r="F286" s="231" t="s">
        <v>633</v>
      </c>
      <c r="G286" s="39"/>
      <c r="H286" s="39"/>
      <c r="I286" s="232"/>
      <c r="J286" s="39"/>
      <c r="K286" s="39"/>
      <c r="L286" s="43"/>
      <c r="M286" s="233"/>
      <c r="N286" s="234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147</v>
      </c>
      <c r="AU286" s="16" t="s">
        <v>86</v>
      </c>
    </row>
    <row r="287" spans="1:51" s="13" customFormat="1" ht="12">
      <c r="A287" s="13"/>
      <c r="B287" s="235"/>
      <c r="C287" s="236"/>
      <c r="D287" s="230" t="s">
        <v>156</v>
      </c>
      <c r="E287" s="236"/>
      <c r="F287" s="238" t="s">
        <v>635</v>
      </c>
      <c r="G287" s="236"/>
      <c r="H287" s="239">
        <v>1306.84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156</v>
      </c>
      <c r="AU287" s="245" t="s">
        <v>86</v>
      </c>
      <c r="AV287" s="13" t="s">
        <v>86</v>
      </c>
      <c r="AW287" s="13" t="s">
        <v>4</v>
      </c>
      <c r="AX287" s="13" t="s">
        <v>84</v>
      </c>
      <c r="AY287" s="245" t="s">
        <v>138</v>
      </c>
    </row>
    <row r="288" spans="1:65" s="2" customFormat="1" ht="24.15" customHeight="1">
      <c r="A288" s="37"/>
      <c r="B288" s="38"/>
      <c r="C288" s="217" t="s">
        <v>636</v>
      </c>
      <c r="D288" s="217" t="s">
        <v>140</v>
      </c>
      <c r="E288" s="218" t="s">
        <v>637</v>
      </c>
      <c r="F288" s="219" t="s">
        <v>638</v>
      </c>
      <c r="G288" s="220" t="s">
        <v>143</v>
      </c>
      <c r="H288" s="221">
        <v>15.34</v>
      </c>
      <c r="I288" s="222"/>
      <c r="J288" s="223">
        <f>ROUND(I288*H288,2)</f>
        <v>0</v>
      </c>
      <c r="K288" s="219" t="s">
        <v>144</v>
      </c>
      <c r="L288" s="43"/>
      <c r="M288" s="224" t="s">
        <v>1</v>
      </c>
      <c r="N288" s="225" t="s">
        <v>41</v>
      </c>
      <c r="O288" s="90"/>
      <c r="P288" s="226">
        <f>O288*H288</f>
        <v>0</v>
      </c>
      <c r="Q288" s="226">
        <v>0.00012</v>
      </c>
      <c r="R288" s="226">
        <f>Q288*H288</f>
        <v>0.0018408</v>
      </c>
      <c r="S288" s="226">
        <v>0</v>
      </c>
      <c r="T288" s="227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8" t="s">
        <v>238</v>
      </c>
      <c r="AT288" s="228" t="s">
        <v>140</v>
      </c>
      <c r="AU288" s="228" t="s">
        <v>86</v>
      </c>
      <c r="AY288" s="16" t="s">
        <v>138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6" t="s">
        <v>84</v>
      </c>
      <c r="BK288" s="229">
        <f>ROUND(I288*H288,2)</f>
        <v>0</v>
      </c>
      <c r="BL288" s="16" t="s">
        <v>238</v>
      </c>
      <c r="BM288" s="228" t="s">
        <v>639</v>
      </c>
    </row>
    <row r="289" spans="1:47" s="2" customFormat="1" ht="12">
      <c r="A289" s="37"/>
      <c r="B289" s="38"/>
      <c r="C289" s="39"/>
      <c r="D289" s="230" t="s">
        <v>147</v>
      </c>
      <c r="E289" s="39"/>
      <c r="F289" s="231" t="s">
        <v>640</v>
      </c>
      <c r="G289" s="39"/>
      <c r="H289" s="39"/>
      <c r="I289" s="232"/>
      <c r="J289" s="39"/>
      <c r="K289" s="39"/>
      <c r="L289" s="43"/>
      <c r="M289" s="233"/>
      <c r="N289" s="234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147</v>
      </c>
      <c r="AU289" s="16" t="s">
        <v>86</v>
      </c>
    </row>
    <row r="290" spans="1:51" s="13" customFormat="1" ht="12">
      <c r="A290" s="13"/>
      <c r="B290" s="235"/>
      <c r="C290" s="236"/>
      <c r="D290" s="230" t="s">
        <v>156</v>
      </c>
      <c r="E290" s="237" t="s">
        <v>1</v>
      </c>
      <c r="F290" s="238" t="s">
        <v>641</v>
      </c>
      <c r="G290" s="236"/>
      <c r="H290" s="239">
        <v>15.34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156</v>
      </c>
      <c r="AU290" s="245" t="s">
        <v>86</v>
      </c>
      <c r="AV290" s="13" t="s">
        <v>86</v>
      </c>
      <c r="AW290" s="13" t="s">
        <v>32</v>
      </c>
      <c r="AX290" s="13" t="s">
        <v>84</v>
      </c>
      <c r="AY290" s="245" t="s">
        <v>138</v>
      </c>
    </row>
    <row r="291" spans="1:65" s="2" customFormat="1" ht="24.15" customHeight="1">
      <c r="A291" s="37"/>
      <c r="B291" s="38"/>
      <c r="C291" s="217" t="s">
        <v>642</v>
      </c>
      <c r="D291" s="217" t="s">
        <v>140</v>
      </c>
      <c r="E291" s="218" t="s">
        <v>643</v>
      </c>
      <c r="F291" s="219" t="s">
        <v>644</v>
      </c>
      <c r="G291" s="220" t="s">
        <v>143</v>
      </c>
      <c r="H291" s="221">
        <v>11.4</v>
      </c>
      <c r="I291" s="222"/>
      <c r="J291" s="223">
        <f>ROUND(I291*H291,2)</f>
        <v>0</v>
      </c>
      <c r="K291" s="219" t="s">
        <v>144</v>
      </c>
      <c r="L291" s="43"/>
      <c r="M291" s="224" t="s">
        <v>1</v>
      </c>
      <c r="N291" s="225" t="s">
        <v>41</v>
      </c>
      <c r="O291" s="90"/>
      <c r="P291" s="226">
        <f>O291*H291</f>
        <v>0</v>
      </c>
      <c r="Q291" s="226">
        <v>7E-05</v>
      </c>
      <c r="R291" s="226">
        <f>Q291*H291</f>
        <v>0.000798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238</v>
      </c>
      <c r="AT291" s="228" t="s">
        <v>140</v>
      </c>
      <c r="AU291" s="228" t="s">
        <v>86</v>
      </c>
      <c r="AY291" s="16" t="s">
        <v>138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84</v>
      </c>
      <c r="BK291" s="229">
        <f>ROUND(I291*H291,2)</f>
        <v>0</v>
      </c>
      <c r="BL291" s="16" t="s">
        <v>238</v>
      </c>
      <c r="BM291" s="228" t="s">
        <v>645</v>
      </c>
    </row>
    <row r="292" spans="1:47" s="2" customFormat="1" ht="12">
      <c r="A292" s="37"/>
      <c r="B292" s="38"/>
      <c r="C292" s="39"/>
      <c r="D292" s="230" t="s">
        <v>147</v>
      </c>
      <c r="E292" s="39"/>
      <c r="F292" s="231" t="s">
        <v>646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147</v>
      </c>
      <c r="AU292" s="16" t="s">
        <v>86</v>
      </c>
    </row>
    <row r="293" spans="1:51" s="13" customFormat="1" ht="12">
      <c r="A293" s="13"/>
      <c r="B293" s="235"/>
      <c r="C293" s="236"/>
      <c r="D293" s="230" t="s">
        <v>156</v>
      </c>
      <c r="E293" s="237" t="s">
        <v>1</v>
      </c>
      <c r="F293" s="238" t="s">
        <v>647</v>
      </c>
      <c r="G293" s="236"/>
      <c r="H293" s="239">
        <v>11.4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156</v>
      </c>
      <c r="AU293" s="245" t="s">
        <v>86</v>
      </c>
      <c r="AV293" s="13" t="s">
        <v>86</v>
      </c>
      <c r="AW293" s="13" t="s">
        <v>32</v>
      </c>
      <c r="AX293" s="13" t="s">
        <v>84</v>
      </c>
      <c r="AY293" s="245" t="s">
        <v>138</v>
      </c>
    </row>
    <row r="294" spans="1:65" s="2" customFormat="1" ht="24.15" customHeight="1">
      <c r="A294" s="37"/>
      <c r="B294" s="38"/>
      <c r="C294" s="217" t="s">
        <v>648</v>
      </c>
      <c r="D294" s="217" t="s">
        <v>140</v>
      </c>
      <c r="E294" s="218" t="s">
        <v>649</v>
      </c>
      <c r="F294" s="219" t="s">
        <v>650</v>
      </c>
      <c r="G294" s="220" t="s">
        <v>143</v>
      </c>
      <c r="H294" s="221">
        <v>6</v>
      </c>
      <c r="I294" s="222"/>
      <c r="J294" s="223">
        <f>ROUND(I294*H294,2)</f>
        <v>0</v>
      </c>
      <c r="K294" s="219" t="s">
        <v>144</v>
      </c>
      <c r="L294" s="43"/>
      <c r="M294" s="224" t="s">
        <v>1</v>
      </c>
      <c r="N294" s="225" t="s">
        <v>41</v>
      </c>
      <c r="O294" s="90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8" t="s">
        <v>238</v>
      </c>
      <c r="AT294" s="228" t="s">
        <v>140</v>
      </c>
      <c r="AU294" s="228" t="s">
        <v>86</v>
      </c>
      <c r="AY294" s="16" t="s">
        <v>138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6" t="s">
        <v>84</v>
      </c>
      <c r="BK294" s="229">
        <f>ROUND(I294*H294,2)</f>
        <v>0</v>
      </c>
      <c r="BL294" s="16" t="s">
        <v>238</v>
      </c>
      <c r="BM294" s="228" t="s">
        <v>651</v>
      </c>
    </row>
    <row r="295" spans="1:47" s="2" customFormat="1" ht="12">
      <c r="A295" s="37"/>
      <c r="B295" s="38"/>
      <c r="C295" s="39"/>
      <c r="D295" s="230" t="s">
        <v>147</v>
      </c>
      <c r="E295" s="39"/>
      <c r="F295" s="231" t="s">
        <v>652</v>
      </c>
      <c r="G295" s="39"/>
      <c r="H295" s="39"/>
      <c r="I295" s="232"/>
      <c r="J295" s="39"/>
      <c r="K295" s="39"/>
      <c r="L295" s="43"/>
      <c r="M295" s="233"/>
      <c r="N295" s="234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147</v>
      </c>
      <c r="AU295" s="16" t="s">
        <v>86</v>
      </c>
    </row>
    <row r="296" spans="1:65" s="2" customFormat="1" ht="24.15" customHeight="1">
      <c r="A296" s="37"/>
      <c r="B296" s="38"/>
      <c r="C296" s="217" t="s">
        <v>653</v>
      </c>
      <c r="D296" s="217" t="s">
        <v>140</v>
      </c>
      <c r="E296" s="218" t="s">
        <v>654</v>
      </c>
      <c r="F296" s="219" t="s">
        <v>655</v>
      </c>
      <c r="G296" s="220" t="s">
        <v>143</v>
      </c>
      <c r="H296" s="221">
        <v>19.2</v>
      </c>
      <c r="I296" s="222"/>
      <c r="J296" s="223">
        <f>ROUND(I296*H296,2)</f>
        <v>0</v>
      </c>
      <c r="K296" s="219" t="s">
        <v>144</v>
      </c>
      <c r="L296" s="43"/>
      <c r="M296" s="224" t="s">
        <v>1</v>
      </c>
      <c r="N296" s="225" t="s">
        <v>41</v>
      </c>
      <c r="O296" s="90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8" t="s">
        <v>238</v>
      </c>
      <c r="AT296" s="228" t="s">
        <v>140</v>
      </c>
      <c r="AU296" s="228" t="s">
        <v>86</v>
      </c>
      <c r="AY296" s="16" t="s">
        <v>138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6" t="s">
        <v>84</v>
      </c>
      <c r="BK296" s="229">
        <f>ROUND(I296*H296,2)</f>
        <v>0</v>
      </c>
      <c r="BL296" s="16" t="s">
        <v>238</v>
      </c>
      <c r="BM296" s="228" t="s">
        <v>656</v>
      </c>
    </row>
    <row r="297" spans="1:47" s="2" customFormat="1" ht="12">
      <c r="A297" s="37"/>
      <c r="B297" s="38"/>
      <c r="C297" s="39"/>
      <c r="D297" s="230" t="s">
        <v>147</v>
      </c>
      <c r="E297" s="39"/>
      <c r="F297" s="231" t="s">
        <v>657</v>
      </c>
      <c r="G297" s="39"/>
      <c r="H297" s="39"/>
      <c r="I297" s="232"/>
      <c r="J297" s="39"/>
      <c r="K297" s="39"/>
      <c r="L297" s="43"/>
      <c r="M297" s="233"/>
      <c r="N297" s="234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147</v>
      </c>
      <c r="AU297" s="16" t="s">
        <v>86</v>
      </c>
    </row>
    <row r="298" spans="1:51" s="13" customFormat="1" ht="12">
      <c r="A298" s="13"/>
      <c r="B298" s="235"/>
      <c r="C298" s="236"/>
      <c r="D298" s="230" t="s">
        <v>156</v>
      </c>
      <c r="E298" s="237" t="s">
        <v>1</v>
      </c>
      <c r="F298" s="238" t="s">
        <v>658</v>
      </c>
      <c r="G298" s="236"/>
      <c r="H298" s="239">
        <v>19.2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156</v>
      </c>
      <c r="AU298" s="245" t="s">
        <v>86</v>
      </c>
      <c r="AV298" s="13" t="s">
        <v>86</v>
      </c>
      <c r="AW298" s="13" t="s">
        <v>32</v>
      </c>
      <c r="AX298" s="13" t="s">
        <v>84</v>
      </c>
      <c r="AY298" s="245" t="s">
        <v>138</v>
      </c>
    </row>
    <row r="299" spans="1:65" s="2" customFormat="1" ht="24.15" customHeight="1">
      <c r="A299" s="37"/>
      <c r="B299" s="38"/>
      <c r="C299" s="217" t="s">
        <v>659</v>
      </c>
      <c r="D299" s="217" t="s">
        <v>140</v>
      </c>
      <c r="E299" s="218" t="s">
        <v>660</v>
      </c>
      <c r="F299" s="219" t="s">
        <v>661</v>
      </c>
      <c r="G299" s="220" t="s">
        <v>454</v>
      </c>
      <c r="H299" s="221">
        <v>1</v>
      </c>
      <c r="I299" s="222"/>
      <c r="J299" s="223">
        <f>ROUND(I299*H299,2)</f>
        <v>0</v>
      </c>
      <c r="K299" s="219" t="s">
        <v>144</v>
      </c>
      <c r="L299" s="43"/>
      <c r="M299" s="224" t="s">
        <v>1</v>
      </c>
      <c r="N299" s="225" t="s">
        <v>41</v>
      </c>
      <c r="O299" s="90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8" t="s">
        <v>238</v>
      </c>
      <c r="AT299" s="228" t="s">
        <v>140</v>
      </c>
      <c r="AU299" s="228" t="s">
        <v>86</v>
      </c>
      <c r="AY299" s="16" t="s">
        <v>138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6" t="s">
        <v>84</v>
      </c>
      <c r="BK299" s="229">
        <f>ROUND(I299*H299,2)</f>
        <v>0</v>
      </c>
      <c r="BL299" s="16" t="s">
        <v>238</v>
      </c>
      <c r="BM299" s="228" t="s">
        <v>662</v>
      </c>
    </row>
    <row r="300" spans="1:47" s="2" customFormat="1" ht="12">
      <c r="A300" s="37"/>
      <c r="B300" s="38"/>
      <c r="C300" s="39"/>
      <c r="D300" s="230" t="s">
        <v>147</v>
      </c>
      <c r="E300" s="39"/>
      <c r="F300" s="231" t="s">
        <v>663</v>
      </c>
      <c r="G300" s="39"/>
      <c r="H300" s="39"/>
      <c r="I300" s="232"/>
      <c r="J300" s="39"/>
      <c r="K300" s="39"/>
      <c r="L300" s="43"/>
      <c r="M300" s="233"/>
      <c r="N300" s="234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147</v>
      </c>
      <c r="AU300" s="16" t="s">
        <v>86</v>
      </c>
    </row>
    <row r="301" spans="1:65" s="2" customFormat="1" ht="33" customHeight="1">
      <c r="A301" s="37"/>
      <c r="B301" s="38"/>
      <c r="C301" s="217" t="s">
        <v>664</v>
      </c>
      <c r="D301" s="217" t="s">
        <v>140</v>
      </c>
      <c r="E301" s="218" t="s">
        <v>665</v>
      </c>
      <c r="F301" s="219" t="s">
        <v>666</v>
      </c>
      <c r="G301" s="220" t="s">
        <v>153</v>
      </c>
      <c r="H301" s="221">
        <v>65.342</v>
      </c>
      <c r="I301" s="222"/>
      <c r="J301" s="223">
        <f>ROUND(I301*H301,2)</f>
        <v>0</v>
      </c>
      <c r="K301" s="219" t="s">
        <v>144</v>
      </c>
      <c r="L301" s="43"/>
      <c r="M301" s="224" t="s">
        <v>1</v>
      </c>
      <c r="N301" s="225" t="s">
        <v>41</v>
      </c>
      <c r="O301" s="90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8" t="s">
        <v>238</v>
      </c>
      <c r="AT301" s="228" t="s">
        <v>140</v>
      </c>
      <c r="AU301" s="228" t="s">
        <v>86</v>
      </c>
      <c r="AY301" s="16" t="s">
        <v>138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6" t="s">
        <v>84</v>
      </c>
      <c r="BK301" s="229">
        <f>ROUND(I301*H301,2)</f>
        <v>0</v>
      </c>
      <c r="BL301" s="16" t="s">
        <v>238</v>
      </c>
      <c r="BM301" s="228" t="s">
        <v>667</v>
      </c>
    </row>
    <row r="302" spans="1:47" s="2" customFormat="1" ht="12">
      <c r="A302" s="37"/>
      <c r="B302" s="38"/>
      <c r="C302" s="39"/>
      <c r="D302" s="230" t="s">
        <v>147</v>
      </c>
      <c r="E302" s="39"/>
      <c r="F302" s="231" t="s">
        <v>668</v>
      </c>
      <c r="G302" s="39"/>
      <c r="H302" s="39"/>
      <c r="I302" s="232"/>
      <c r="J302" s="39"/>
      <c r="K302" s="39"/>
      <c r="L302" s="43"/>
      <c r="M302" s="233"/>
      <c r="N302" s="234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147</v>
      </c>
      <c r="AU302" s="16" t="s">
        <v>86</v>
      </c>
    </row>
    <row r="303" spans="1:51" s="13" customFormat="1" ht="12">
      <c r="A303" s="13"/>
      <c r="B303" s="235"/>
      <c r="C303" s="236"/>
      <c r="D303" s="230" t="s">
        <v>156</v>
      </c>
      <c r="E303" s="237" t="s">
        <v>1</v>
      </c>
      <c r="F303" s="238" t="s">
        <v>513</v>
      </c>
      <c r="G303" s="236"/>
      <c r="H303" s="239">
        <v>65.342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156</v>
      </c>
      <c r="AU303" s="245" t="s">
        <v>86</v>
      </c>
      <c r="AV303" s="13" t="s">
        <v>86</v>
      </c>
      <c r="AW303" s="13" t="s">
        <v>32</v>
      </c>
      <c r="AX303" s="13" t="s">
        <v>84</v>
      </c>
      <c r="AY303" s="245" t="s">
        <v>138</v>
      </c>
    </row>
    <row r="304" spans="1:65" s="2" customFormat="1" ht="37.8" customHeight="1">
      <c r="A304" s="37"/>
      <c r="B304" s="38"/>
      <c r="C304" s="261" t="s">
        <v>669</v>
      </c>
      <c r="D304" s="261" t="s">
        <v>411</v>
      </c>
      <c r="E304" s="262" t="s">
        <v>670</v>
      </c>
      <c r="F304" s="263" t="s">
        <v>671</v>
      </c>
      <c r="G304" s="264" t="s">
        <v>153</v>
      </c>
      <c r="H304" s="265">
        <v>71.876</v>
      </c>
      <c r="I304" s="266"/>
      <c r="J304" s="267">
        <f>ROUND(I304*H304,2)</f>
        <v>0</v>
      </c>
      <c r="K304" s="263" t="s">
        <v>144</v>
      </c>
      <c r="L304" s="268"/>
      <c r="M304" s="269" t="s">
        <v>1</v>
      </c>
      <c r="N304" s="270" t="s">
        <v>41</v>
      </c>
      <c r="O304" s="90"/>
      <c r="P304" s="226">
        <f>O304*H304</f>
        <v>0</v>
      </c>
      <c r="Q304" s="226">
        <v>0.00014</v>
      </c>
      <c r="R304" s="226">
        <f>Q304*H304</f>
        <v>0.01006264</v>
      </c>
      <c r="S304" s="226">
        <v>0</v>
      </c>
      <c r="T304" s="22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8" t="s">
        <v>333</v>
      </c>
      <c r="AT304" s="228" t="s">
        <v>411</v>
      </c>
      <c r="AU304" s="228" t="s">
        <v>86</v>
      </c>
      <c r="AY304" s="16" t="s">
        <v>138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6" t="s">
        <v>84</v>
      </c>
      <c r="BK304" s="229">
        <f>ROUND(I304*H304,2)</f>
        <v>0</v>
      </c>
      <c r="BL304" s="16" t="s">
        <v>238</v>
      </c>
      <c r="BM304" s="228" t="s">
        <v>672</v>
      </c>
    </row>
    <row r="305" spans="1:47" s="2" customFormat="1" ht="12">
      <c r="A305" s="37"/>
      <c r="B305" s="38"/>
      <c r="C305" s="39"/>
      <c r="D305" s="230" t="s">
        <v>147</v>
      </c>
      <c r="E305" s="39"/>
      <c r="F305" s="231" t="s">
        <v>671</v>
      </c>
      <c r="G305" s="39"/>
      <c r="H305" s="39"/>
      <c r="I305" s="232"/>
      <c r="J305" s="39"/>
      <c r="K305" s="39"/>
      <c r="L305" s="43"/>
      <c r="M305" s="233"/>
      <c r="N305" s="234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147</v>
      </c>
      <c r="AU305" s="16" t="s">
        <v>86</v>
      </c>
    </row>
    <row r="306" spans="1:51" s="13" customFormat="1" ht="12">
      <c r="A306" s="13"/>
      <c r="B306" s="235"/>
      <c r="C306" s="236"/>
      <c r="D306" s="230" t="s">
        <v>156</v>
      </c>
      <c r="E306" s="236"/>
      <c r="F306" s="238" t="s">
        <v>536</v>
      </c>
      <c r="G306" s="236"/>
      <c r="H306" s="239">
        <v>71.876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156</v>
      </c>
      <c r="AU306" s="245" t="s">
        <v>86</v>
      </c>
      <c r="AV306" s="13" t="s">
        <v>86</v>
      </c>
      <c r="AW306" s="13" t="s">
        <v>4</v>
      </c>
      <c r="AX306" s="13" t="s">
        <v>84</v>
      </c>
      <c r="AY306" s="245" t="s">
        <v>138</v>
      </c>
    </row>
    <row r="307" spans="1:65" s="2" customFormat="1" ht="24.15" customHeight="1">
      <c r="A307" s="37"/>
      <c r="B307" s="38"/>
      <c r="C307" s="217" t="s">
        <v>673</v>
      </c>
      <c r="D307" s="217" t="s">
        <v>140</v>
      </c>
      <c r="E307" s="218" t="s">
        <v>674</v>
      </c>
      <c r="F307" s="219" t="s">
        <v>675</v>
      </c>
      <c r="G307" s="220" t="s">
        <v>266</v>
      </c>
      <c r="H307" s="221">
        <v>1.851</v>
      </c>
      <c r="I307" s="222"/>
      <c r="J307" s="223">
        <f>ROUND(I307*H307,2)</f>
        <v>0</v>
      </c>
      <c r="K307" s="219" t="s">
        <v>144</v>
      </c>
      <c r="L307" s="43"/>
      <c r="M307" s="224" t="s">
        <v>1</v>
      </c>
      <c r="N307" s="225" t="s">
        <v>41</v>
      </c>
      <c r="O307" s="90"/>
      <c r="P307" s="226">
        <f>O307*H307</f>
        <v>0</v>
      </c>
      <c r="Q307" s="226">
        <v>0</v>
      </c>
      <c r="R307" s="226">
        <f>Q307*H307</f>
        <v>0</v>
      </c>
      <c r="S307" s="226">
        <v>0</v>
      </c>
      <c r="T307" s="227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8" t="s">
        <v>238</v>
      </c>
      <c r="AT307" s="228" t="s">
        <v>140</v>
      </c>
      <c r="AU307" s="228" t="s">
        <v>86</v>
      </c>
      <c r="AY307" s="16" t="s">
        <v>138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16" t="s">
        <v>84</v>
      </c>
      <c r="BK307" s="229">
        <f>ROUND(I307*H307,2)</f>
        <v>0</v>
      </c>
      <c r="BL307" s="16" t="s">
        <v>238</v>
      </c>
      <c r="BM307" s="228" t="s">
        <v>676</v>
      </c>
    </row>
    <row r="308" spans="1:47" s="2" customFormat="1" ht="12">
      <c r="A308" s="37"/>
      <c r="B308" s="38"/>
      <c r="C308" s="39"/>
      <c r="D308" s="230" t="s">
        <v>147</v>
      </c>
      <c r="E308" s="39"/>
      <c r="F308" s="231" t="s">
        <v>677</v>
      </c>
      <c r="G308" s="39"/>
      <c r="H308" s="39"/>
      <c r="I308" s="232"/>
      <c r="J308" s="39"/>
      <c r="K308" s="39"/>
      <c r="L308" s="43"/>
      <c r="M308" s="233"/>
      <c r="N308" s="234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147</v>
      </c>
      <c r="AU308" s="16" t="s">
        <v>86</v>
      </c>
    </row>
    <row r="309" spans="1:63" s="12" customFormat="1" ht="22.8" customHeight="1">
      <c r="A309" s="12"/>
      <c r="B309" s="201"/>
      <c r="C309" s="202"/>
      <c r="D309" s="203" t="s">
        <v>75</v>
      </c>
      <c r="E309" s="215" t="s">
        <v>678</v>
      </c>
      <c r="F309" s="215" t="s">
        <v>679</v>
      </c>
      <c r="G309" s="202"/>
      <c r="H309" s="202"/>
      <c r="I309" s="205"/>
      <c r="J309" s="216">
        <f>BK309</f>
        <v>0</v>
      </c>
      <c r="K309" s="202"/>
      <c r="L309" s="207"/>
      <c r="M309" s="208"/>
      <c r="N309" s="209"/>
      <c r="O309" s="209"/>
      <c r="P309" s="210">
        <f>SUM(P310:P338)</f>
        <v>0</v>
      </c>
      <c r="Q309" s="209"/>
      <c r="R309" s="210">
        <f>SUM(R310:R338)</f>
        <v>0.30947040000000003</v>
      </c>
      <c r="S309" s="209"/>
      <c r="T309" s="211">
        <f>SUM(T310:T338)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2" t="s">
        <v>86</v>
      </c>
      <c r="AT309" s="213" t="s">
        <v>75</v>
      </c>
      <c r="AU309" s="213" t="s">
        <v>84</v>
      </c>
      <c r="AY309" s="212" t="s">
        <v>138</v>
      </c>
      <c r="BK309" s="214">
        <f>SUM(BK310:BK338)</f>
        <v>0</v>
      </c>
    </row>
    <row r="310" spans="1:65" s="2" customFormat="1" ht="16.5" customHeight="1">
      <c r="A310" s="37"/>
      <c r="B310" s="38"/>
      <c r="C310" s="217" t="s">
        <v>680</v>
      </c>
      <c r="D310" s="217" t="s">
        <v>140</v>
      </c>
      <c r="E310" s="218" t="s">
        <v>681</v>
      </c>
      <c r="F310" s="219" t="s">
        <v>682</v>
      </c>
      <c r="G310" s="220" t="s">
        <v>454</v>
      </c>
      <c r="H310" s="221">
        <v>1</v>
      </c>
      <c r="I310" s="222"/>
      <c r="J310" s="223">
        <f>ROUND(I310*H310,2)</f>
        <v>0</v>
      </c>
      <c r="K310" s="219" t="s">
        <v>144</v>
      </c>
      <c r="L310" s="43"/>
      <c r="M310" s="224" t="s">
        <v>1</v>
      </c>
      <c r="N310" s="225" t="s">
        <v>41</v>
      </c>
      <c r="O310" s="90"/>
      <c r="P310" s="226">
        <f>O310*H310</f>
        <v>0</v>
      </c>
      <c r="Q310" s="226">
        <v>0.00044</v>
      </c>
      <c r="R310" s="226">
        <f>Q310*H310</f>
        <v>0.00044</v>
      </c>
      <c r="S310" s="226">
        <v>0</v>
      </c>
      <c r="T310" s="227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8" t="s">
        <v>238</v>
      </c>
      <c r="AT310" s="228" t="s">
        <v>140</v>
      </c>
      <c r="AU310" s="228" t="s">
        <v>86</v>
      </c>
      <c r="AY310" s="16" t="s">
        <v>138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6" t="s">
        <v>84</v>
      </c>
      <c r="BK310" s="229">
        <f>ROUND(I310*H310,2)</f>
        <v>0</v>
      </c>
      <c r="BL310" s="16" t="s">
        <v>238</v>
      </c>
      <c r="BM310" s="228" t="s">
        <v>683</v>
      </c>
    </row>
    <row r="311" spans="1:47" s="2" customFormat="1" ht="12">
      <c r="A311" s="37"/>
      <c r="B311" s="38"/>
      <c r="C311" s="39"/>
      <c r="D311" s="230" t="s">
        <v>147</v>
      </c>
      <c r="E311" s="39"/>
      <c r="F311" s="231" t="s">
        <v>684</v>
      </c>
      <c r="G311" s="39"/>
      <c r="H311" s="39"/>
      <c r="I311" s="232"/>
      <c r="J311" s="39"/>
      <c r="K311" s="39"/>
      <c r="L311" s="43"/>
      <c r="M311" s="233"/>
      <c r="N311" s="234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147</v>
      </c>
      <c r="AU311" s="16" t="s">
        <v>86</v>
      </c>
    </row>
    <row r="312" spans="1:65" s="2" customFormat="1" ht="16.5" customHeight="1">
      <c r="A312" s="37"/>
      <c r="B312" s="38"/>
      <c r="C312" s="261" t="s">
        <v>685</v>
      </c>
      <c r="D312" s="261" t="s">
        <v>411</v>
      </c>
      <c r="E312" s="262" t="s">
        <v>686</v>
      </c>
      <c r="F312" s="263" t="s">
        <v>687</v>
      </c>
      <c r="G312" s="264" t="s">
        <v>454</v>
      </c>
      <c r="H312" s="265">
        <v>1</v>
      </c>
      <c r="I312" s="266"/>
      <c r="J312" s="267">
        <f>ROUND(I312*H312,2)</f>
        <v>0</v>
      </c>
      <c r="K312" s="263" t="s">
        <v>144</v>
      </c>
      <c r="L312" s="268"/>
      <c r="M312" s="269" t="s">
        <v>1</v>
      </c>
      <c r="N312" s="270" t="s">
        <v>41</v>
      </c>
      <c r="O312" s="90"/>
      <c r="P312" s="226">
        <f>O312*H312</f>
        <v>0</v>
      </c>
      <c r="Q312" s="226">
        <v>0.028</v>
      </c>
      <c r="R312" s="226">
        <f>Q312*H312</f>
        <v>0.028</v>
      </c>
      <c r="S312" s="226">
        <v>0</v>
      </c>
      <c r="T312" s="227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8" t="s">
        <v>333</v>
      </c>
      <c r="AT312" s="228" t="s">
        <v>411</v>
      </c>
      <c r="AU312" s="228" t="s">
        <v>86</v>
      </c>
      <c r="AY312" s="16" t="s">
        <v>138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6" t="s">
        <v>84</v>
      </c>
      <c r="BK312" s="229">
        <f>ROUND(I312*H312,2)</f>
        <v>0</v>
      </c>
      <c r="BL312" s="16" t="s">
        <v>238</v>
      </c>
      <c r="BM312" s="228" t="s">
        <v>688</v>
      </c>
    </row>
    <row r="313" spans="1:47" s="2" customFormat="1" ht="12">
      <c r="A313" s="37"/>
      <c r="B313" s="38"/>
      <c r="C313" s="39"/>
      <c r="D313" s="230" t="s">
        <v>147</v>
      </c>
      <c r="E313" s="39"/>
      <c r="F313" s="231" t="s">
        <v>687</v>
      </c>
      <c r="G313" s="39"/>
      <c r="H313" s="39"/>
      <c r="I313" s="232"/>
      <c r="J313" s="39"/>
      <c r="K313" s="39"/>
      <c r="L313" s="43"/>
      <c r="M313" s="233"/>
      <c r="N313" s="234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147</v>
      </c>
      <c r="AU313" s="16" t="s">
        <v>86</v>
      </c>
    </row>
    <row r="314" spans="1:47" s="2" customFormat="1" ht="12">
      <c r="A314" s="37"/>
      <c r="B314" s="38"/>
      <c r="C314" s="39"/>
      <c r="D314" s="230" t="s">
        <v>415</v>
      </c>
      <c r="E314" s="39"/>
      <c r="F314" s="271" t="s">
        <v>689</v>
      </c>
      <c r="G314" s="39"/>
      <c r="H314" s="39"/>
      <c r="I314" s="232"/>
      <c r="J314" s="39"/>
      <c r="K314" s="39"/>
      <c r="L314" s="43"/>
      <c r="M314" s="233"/>
      <c r="N314" s="234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415</v>
      </c>
      <c r="AU314" s="16" t="s">
        <v>86</v>
      </c>
    </row>
    <row r="315" spans="1:65" s="2" customFormat="1" ht="24.15" customHeight="1">
      <c r="A315" s="37"/>
      <c r="B315" s="38"/>
      <c r="C315" s="217" t="s">
        <v>690</v>
      </c>
      <c r="D315" s="217" t="s">
        <v>140</v>
      </c>
      <c r="E315" s="218" t="s">
        <v>691</v>
      </c>
      <c r="F315" s="219" t="s">
        <v>692</v>
      </c>
      <c r="G315" s="220" t="s">
        <v>153</v>
      </c>
      <c r="H315" s="221">
        <v>8.364</v>
      </c>
      <c r="I315" s="222"/>
      <c r="J315" s="223">
        <f>ROUND(I315*H315,2)</f>
        <v>0</v>
      </c>
      <c r="K315" s="219" t="s">
        <v>144</v>
      </c>
      <c r="L315" s="43"/>
      <c r="M315" s="224" t="s">
        <v>1</v>
      </c>
      <c r="N315" s="225" t="s">
        <v>41</v>
      </c>
      <c r="O315" s="90"/>
      <c r="P315" s="226">
        <f>O315*H315</f>
        <v>0</v>
      </c>
      <c r="Q315" s="226">
        <v>0.00027</v>
      </c>
      <c r="R315" s="226">
        <f>Q315*H315</f>
        <v>0.00225828</v>
      </c>
      <c r="S315" s="226">
        <v>0</v>
      </c>
      <c r="T315" s="227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8" t="s">
        <v>238</v>
      </c>
      <c r="AT315" s="228" t="s">
        <v>140</v>
      </c>
      <c r="AU315" s="228" t="s">
        <v>86</v>
      </c>
      <c r="AY315" s="16" t="s">
        <v>138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6" t="s">
        <v>84</v>
      </c>
      <c r="BK315" s="229">
        <f>ROUND(I315*H315,2)</f>
        <v>0</v>
      </c>
      <c r="BL315" s="16" t="s">
        <v>238</v>
      </c>
      <c r="BM315" s="228" t="s">
        <v>693</v>
      </c>
    </row>
    <row r="316" spans="1:47" s="2" customFormat="1" ht="12">
      <c r="A316" s="37"/>
      <c r="B316" s="38"/>
      <c r="C316" s="39"/>
      <c r="D316" s="230" t="s">
        <v>147</v>
      </c>
      <c r="E316" s="39"/>
      <c r="F316" s="231" t="s">
        <v>694</v>
      </c>
      <c r="G316" s="39"/>
      <c r="H316" s="39"/>
      <c r="I316" s="232"/>
      <c r="J316" s="39"/>
      <c r="K316" s="39"/>
      <c r="L316" s="43"/>
      <c r="M316" s="233"/>
      <c r="N316" s="234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147</v>
      </c>
      <c r="AU316" s="16" t="s">
        <v>86</v>
      </c>
    </row>
    <row r="317" spans="1:51" s="13" customFormat="1" ht="12">
      <c r="A317" s="13"/>
      <c r="B317" s="235"/>
      <c r="C317" s="236"/>
      <c r="D317" s="230" t="s">
        <v>156</v>
      </c>
      <c r="E317" s="237" t="s">
        <v>1</v>
      </c>
      <c r="F317" s="238" t="s">
        <v>695</v>
      </c>
      <c r="G317" s="236"/>
      <c r="H317" s="239">
        <v>7.272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156</v>
      </c>
      <c r="AU317" s="245" t="s">
        <v>86</v>
      </c>
      <c r="AV317" s="13" t="s">
        <v>86</v>
      </c>
      <c r="AW317" s="13" t="s">
        <v>32</v>
      </c>
      <c r="AX317" s="13" t="s">
        <v>76</v>
      </c>
      <c r="AY317" s="245" t="s">
        <v>138</v>
      </c>
    </row>
    <row r="318" spans="1:51" s="13" customFormat="1" ht="12">
      <c r="A318" s="13"/>
      <c r="B318" s="235"/>
      <c r="C318" s="236"/>
      <c r="D318" s="230" t="s">
        <v>156</v>
      </c>
      <c r="E318" s="237" t="s">
        <v>1</v>
      </c>
      <c r="F318" s="238" t="s">
        <v>696</v>
      </c>
      <c r="G318" s="236"/>
      <c r="H318" s="239">
        <v>1.092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156</v>
      </c>
      <c r="AU318" s="245" t="s">
        <v>86</v>
      </c>
      <c r="AV318" s="13" t="s">
        <v>86</v>
      </c>
      <c r="AW318" s="13" t="s">
        <v>32</v>
      </c>
      <c r="AX318" s="13" t="s">
        <v>76</v>
      </c>
      <c r="AY318" s="245" t="s">
        <v>138</v>
      </c>
    </row>
    <row r="319" spans="1:51" s="14" customFormat="1" ht="12">
      <c r="A319" s="14"/>
      <c r="B319" s="246"/>
      <c r="C319" s="247"/>
      <c r="D319" s="230" t="s">
        <v>156</v>
      </c>
      <c r="E319" s="248" t="s">
        <v>1</v>
      </c>
      <c r="F319" s="249" t="s">
        <v>198</v>
      </c>
      <c r="G319" s="247"/>
      <c r="H319" s="250">
        <v>8.364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6" t="s">
        <v>156</v>
      </c>
      <c r="AU319" s="256" t="s">
        <v>86</v>
      </c>
      <c r="AV319" s="14" t="s">
        <v>145</v>
      </c>
      <c r="AW319" s="14" t="s">
        <v>32</v>
      </c>
      <c r="AX319" s="14" t="s">
        <v>84</v>
      </c>
      <c r="AY319" s="256" t="s">
        <v>138</v>
      </c>
    </row>
    <row r="320" spans="1:65" s="2" customFormat="1" ht="16.5" customHeight="1">
      <c r="A320" s="37"/>
      <c r="B320" s="38"/>
      <c r="C320" s="261" t="s">
        <v>697</v>
      </c>
      <c r="D320" s="261" t="s">
        <v>411</v>
      </c>
      <c r="E320" s="262" t="s">
        <v>698</v>
      </c>
      <c r="F320" s="263" t="s">
        <v>699</v>
      </c>
      <c r="G320" s="264" t="s">
        <v>153</v>
      </c>
      <c r="H320" s="265">
        <v>8.364</v>
      </c>
      <c r="I320" s="266"/>
      <c r="J320" s="267">
        <f>ROUND(I320*H320,2)</f>
        <v>0</v>
      </c>
      <c r="K320" s="263" t="s">
        <v>1</v>
      </c>
      <c r="L320" s="268"/>
      <c r="M320" s="269" t="s">
        <v>1</v>
      </c>
      <c r="N320" s="270" t="s">
        <v>41</v>
      </c>
      <c r="O320" s="90"/>
      <c r="P320" s="226">
        <f>O320*H320</f>
        <v>0</v>
      </c>
      <c r="Q320" s="226">
        <v>0.03333</v>
      </c>
      <c r="R320" s="226">
        <f>Q320*H320</f>
        <v>0.27877212</v>
      </c>
      <c r="S320" s="226">
        <v>0</v>
      </c>
      <c r="T320" s="227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8" t="s">
        <v>333</v>
      </c>
      <c r="AT320" s="228" t="s">
        <v>411</v>
      </c>
      <c r="AU320" s="228" t="s">
        <v>86</v>
      </c>
      <c r="AY320" s="16" t="s">
        <v>138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6" t="s">
        <v>84</v>
      </c>
      <c r="BK320" s="229">
        <f>ROUND(I320*H320,2)</f>
        <v>0</v>
      </c>
      <c r="BL320" s="16" t="s">
        <v>238</v>
      </c>
      <c r="BM320" s="228" t="s">
        <v>700</v>
      </c>
    </row>
    <row r="321" spans="1:47" s="2" customFormat="1" ht="12">
      <c r="A321" s="37"/>
      <c r="B321" s="38"/>
      <c r="C321" s="39"/>
      <c r="D321" s="230" t="s">
        <v>147</v>
      </c>
      <c r="E321" s="39"/>
      <c r="F321" s="231" t="s">
        <v>701</v>
      </c>
      <c r="G321" s="39"/>
      <c r="H321" s="39"/>
      <c r="I321" s="232"/>
      <c r="J321" s="39"/>
      <c r="K321" s="39"/>
      <c r="L321" s="43"/>
      <c r="M321" s="233"/>
      <c r="N321" s="234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147</v>
      </c>
      <c r="AU321" s="16" t="s">
        <v>86</v>
      </c>
    </row>
    <row r="322" spans="1:47" s="2" customFormat="1" ht="12">
      <c r="A322" s="37"/>
      <c r="B322" s="38"/>
      <c r="C322" s="39"/>
      <c r="D322" s="230" t="s">
        <v>415</v>
      </c>
      <c r="E322" s="39"/>
      <c r="F322" s="271" t="s">
        <v>702</v>
      </c>
      <c r="G322" s="39"/>
      <c r="H322" s="39"/>
      <c r="I322" s="232"/>
      <c r="J322" s="39"/>
      <c r="K322" s="39"/>
      <c r="L322" s="43"/>
      <c r="M322" s="233"/>
      <c r="N322" s="23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415</v>
      </c>
      <c r="AU322" s="16" t="s">
        <v>86</v>
      </c>
    </row>
    <row r="323" spans="1:65" s="2" customFormat="1" ht="24.15" customHeight="1">
      <c r="A323" s="37"/>
      <c r="B323" s="38"/>
      <c r="C323" s="217" t="s">
        <v>703</v>
      </c>
      <c r="D323" s="217" t="s">
        <v>140</v>
      </c>
      <c r="E323" s="218" t="s">
        <v>704</v>
      </c>
      <c r="F323" s="219" t="s">
        <v>705</v>
      </c>
      <c r="G323" s="220" t="s">
        <v>454</v>
      </c>
      <c r="H323" s="221">
        <v>2</v>
      </c>
      <c r="I323" s="222"/>
      <c r="J323" s="223">
        <f>ROUND(I323*H323,2)</f>
        <v>0</v>
      </c>
      <c r="K323" s="219" t="s">
        <v>144</v>
      </c>
      <c r="L323" s="43"/>
      <c r="M323" s="224" t="s">
        <v>1</v>
      </c>
      <c r="N323" s="225" t="s">
        <v>41</v>
      </c>
      <c r="O323" s="90"/>
      <c r="P323" s="226">
        <f>O323*H323</f>
        <v>0</v>
      </c>
      <c r="Q323" s="226">
        <v>0</v>
      </c>
      <c r="R323" s="226">
        <f>Q323*H323</f>
        <v>0</v>
      </c>
      <c r="S323" s="226">
        <v>0</v>
      </c>
      <c r="T323" s="227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28" t="s">
        <v>238</v>
      </c>
      <c r="AT323" s="228" t="s">
        <v>140</v>
      </c>
      <c r="AU323" s="228" t="s">
        <v>86</v>
      </c>
      <c r="AY323" s="16" t="s">
        <v>138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6" t="s">
        <v>84</v>
      </c>
      <c r="BK323" s="229">
        <f>ROUND(I323*H323,2)</f>
        <v>0</v>
      </c>
      <c r="BL323" s="16" t="s">
        <v>238</v>
      </c>
      <c r="BM323" s="228" t="s">
        <v>706</v>
      </c>
    </row>
    <row r="324" spans="1:47" s="2" customFormat="1" ht="12">
      <c r="A324" s="37"/>
      <c r="B324" s="38"/>
      <c r="C324" s="39"/>
      <c r="D324" s="230" t="s">
        <v>147</v>
      </c>
      <c r="E324" s="39"/>
      <c r="F324" s="231" t="s">
        <v>707</v>
      </c>
      <c r="G324" s="39"/>
      <c r="H324" s="39"/>
      <c r="I324" s="232"/>
      <c r="J324" s="39"/>
      <c r="K324" s="39"/>
      <c r="L324" s="43"/>
      <c r="M324" s="233"/>
      <c r="N324" s="234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147</v>
      </c>
      <c r="AU324" s="16" t="s">
        <v>86</v>
      </c>
    </row>
    <row r="325" spans="1:65" s="2" customFormat="1" ht="16.5" customHeight="1">
      <c r="A325" s="37"/>
      <c r="B325" s="38"/>
      <c r="C325" s="261" t="s">
        <v>708</v>
      </c>
      <c r="D325" s="261" t="s">
        <v>411</v>
      </c>
      <c r="E325" s="262" t="s">
        <v>709</v>
      </c>
      <c r="F325" s="263" t="s">
        <v>710</v>
      </c>
      <c r="G325" s="264" t="s">
        <v>454</v>
      </c>
      <c r="H325" s="265">
        <v>2</v>
      </c>
      <c r="I325" s="266"/>
      <c r="J325" s="267">
        <f>ROUND(I325*H325,2)</f>
        <v>0</v>
      </c>
      <c r="K325" s="263" t="s">
        <v>1</v>
      </c>
      <c r="L325" s="268"/>
      <c r="M325" s="269" t="s">
        <v>1</v>
      </c>
      <c r="N325" s="270" t="s">
        <v>41</v>
      </c>
      <c r="O325" s="90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8" t="s">
        <v>333</v>
      </c>
      <c r="AT325" s="228" t="s">
        <v>411</v>
      </c>
      <c r="AU325" s="228" t="s">
        <v>86</v>
      </c>
      <c r="AY325" s="16" t="s">
        <v>138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6" t="s">
        <v>84</v>
      </c>
      <c r="BK325" s="229">
        <f>ROUND(I325*H325,2)</f>
        <v>0</v>
      </c>
      <c r="BL325" s="16" t="s">
        <v>238</v>
      </c>
      <c r="BM325" s="228" t="s">
        <v>711</v>
      </c>
    </row>
    <row r="326" spans="1:47" s="2" customFormat="1" ht="12">
      <c r="A326" s="37"/>
      <c r="B326" s="38"/>
      <c r="C326" s="39"/>
      <c r="D326" s="230" t="s">
        <v>147</v>
      </c>
      <c r="E326" s="39"/>
      <c r="F326" s="231" t="s">
        <v>710</v>
      </c>
      <c r="G326" s="39"/>
      <c r="H326" s="39"/>
      <c r="I326" s="232"/>
      <c r="J326" s="39"/>
      <c r="K326" s="39"/>
      <c r="L326" s="43"/>
      <c r="M326" s="233"/>
      <c r="N326" s="234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147</v>
      </c>
      <c r="AU326" s="16" t="s">
        <v>86</v>
      </c>
    </row>
    <row r="327" spans="1:65" s="2" customFormat="1" ht="24.15" customHeight="1">
      <c r="A327" s="37"/>
      <c r="B327" s="38"/>
      <c r="C327" s="217" t="s">
        <v>712</v>
      </c>
      <c r="D327" s="217" t="s">
        <v>140</v>
      </c>
      <c r="E327" s="218" t="s">
        <v>713</v>
      </c>
      <c r="F327" s="219" t="s">
        <v>714</v>
      </c>
      <c r="G327" s="220" t="s">
        <v>454</v>
      </c>
      <c r="H327" s="221">
        <v>1</v>
      </c>
      <c r="I327" s="222"/>
      <c r="J327" s="223">
        <f>ROUND(I327*H327,2)</f>
        <v>0</v>
      </c>
      <c r="K327" s="219" t="s">
        <v>144</v>
      </c>
      <c r="L327" s="43"/>
      <c r="M327" s="224" t="s">
        <v>1</v>
      </c>
      <c r="N327" s="225" t="s">
        <v>41</v>
      </c>
      <c r="O327" s="90"/>
      <c r="P327" s="226">
        <f>O327*H327</f>
        <v>0</v>
      </c>
      <c r="Q327" s="226">
        <v>0</v>
      </c>
      <c r="R327" s="226">
        <f>Q327*H327</f>
        <v>0</v>
      </c>
      <c r="S327" s="226">
        <v>0</v>
      </c>
      <c r="T327" s="227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8" t="s">
        <v>238</v>
      </c>
      <c r="AT327" s="228" t="s">
        <v>140</v>
      </c>
      <c r="AU327" s="228" t="s">
        <v>86</v>
      </c>
      <c r="AY327" s="16" t="s">
        <v>138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6" t="s">
        <v>84</v>
      </c>
      <c r="BK327" s="229">
        <f>ROUND(I327*H327,2)</f>
        <v>0</v>
      </c>
      <c r="BL327" s="16" t="s">
        <v>238</v>
      </c>
      <c r="BM327" s="228" t="s">
        <v>715</v>
      </c>
    </row>
    <row r="328" spans="1:47" s="2" customFormat="1" ht="12">
      <c r="A328" s="37"/>
      <c r="B328" s="38"/>
      <c r="C328" s="39"/>
      <c r="D328" s="230" t="s">
        <v>147</v>
      </c>
      <c r="E328" s="39"/>
      <c r="F328" s="231" t="s">
        <v>716</v>
      </c>
      <c r="G328" s="39"/>
      <c r="H328" s="39"/>
      <c r="I328" s="232"/>
      <c r="J328" s="39"/>
      <c r="K328" s="39"/>
      <c r="L328" s="43"/>
      <c r="M328" s="233"/>
      <c r="N328" s="234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147</v>
      </c>
      <c r="AU328" s="16" t="s">
        <v>86</v>
      </c>
    </row>
    <row r="329" spans="1:65" s="2" customFormat="1" ht="16.5" customHeight="1">
      <c r="A329" s="37"/>
      <c r="B329" s="38"/>
      <c r="C329" s="261" t="s">
        <v>717</v>
      </c>
      <c r="D329" s="261" t="s">
        <v>411</v>
      </c>
      <c r="E329" s="262" t="s">
        <v>718</v>
      </c>
      <c r="F329" s="263" t="s">
        <v>719</v>
      </c>
      <c r="G329" s="264" t="s">
        <v>454</v>
      </c>
      <c r="H329" s="265">
        <v>1</v>
      </c>
      <c r="I329" s="266"/>
      <c r="J329" s="267">
        <f>ROUND(I329*H329,2)</f>
        <v>0</v>
      </c>
      <c r="K329" s="263" t="s">
        <v>1</v>
      </c>
      <c r="L329" s="268"/>
      <c r="M329" s="269" t="s">
        <v>1</v>
      </c>
      <c r="N329" s="270" t="s">
        <v>41</v>
      </c>
      <c r="O329" s="90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8" t="s">
        <v>333</v>
      </c>
      <c r="AT329" s="228" t="s">
        <v>411</v>
      </c>
      <c r="AU329" s="228" t="s">
        <v>86</v>
      </c>
      <c r="AY329" s="16" t="s">
        <v>138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6" t="s">
        <v>84</v>
      </c>
      <c r="BK329" s="229">
        <f>ROUND(I329*H329,2)</f>
        <v>0</v>
      </c>
      <c r="BL329" s="16" t="s">
        <v>238</v>
      </c>
      <c r="BM329" s="228" t="s">
        <v>720</v>
      </c>
    </row>
    <row r="330" spans="1:47" s="2" customFormat="1" ht="12">
      <c r="A330" s="37"/>
      <c r="B330" s="38"/>
      <c r="C330" s="39"/>
      <c r="D330" s="230" t="s">
        <v>147</v>
      </c>
      <c r="E330" s="39"/>
      <c r="F330" s="231" t="s">
        <v>719</v>
      </c>
      <c r="G330" s="39"/>
      <c r="H330" s="39"/>
      <c r="I330" s="232"/>
      <c r="J330" s="39"/>
      <c r="K330" s="39"/>
      <c r="L330" s="43"/>
      <c r="M330" s="233"/>
      <c r="N330" s="234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147</v>
      </c>
      <c r="AU330" s="16" t="s">
        <v>86</v>
      </c>
    </row>
    <row r="331" spans="1:65" s="2" customFormat="1" ht="24.15" customHeight="1">
      <c r="A331" s="37"/>
      <c r="B331" s="38"/>
      <c r="C331" s="217" t="s">
        <v>721</v>
      </c>
      <c r="D331" s="217" t="s">
        <v>140</v>
      </c>
      <c r="E331" s="218" t="s">
        <v>722</v>
      </c>
      <c r="F331" s="219" t="s">
        <v>723</v>
      </c>
      <c r="G331" s="220" t="s">
        <v>454</v>
      </c>
      <c r="H331" s="221">
        <v>1</v>
      </c>
      <c r="I331" s="222"/>
      <c r="J331" s="223">
        <f>ROUND(I331*H331,2)</f>
        <v>0</v>
      </c>
      <c r="K331" s="219" t="s">
        <v>144</v>
      </c>
      <c r="L331" s="43"/>
      <c r="M331" s="224" t="s">
        <v>1</v>
      </c>
      <c r="N331" s="225" t="s">
        <v>41</v>
      </c>
      <c r="O331" s="90"/>
      <c r="P331" s="226">
        <f>O331*H331</f>
        <v>0</v>
      </c>
      <c r="Q331" s="226">
        <v>0</v>
      </c>
      <c r="R331" s="226">
        <f>Q331*H331</f>
        <v>0</v>
      </c>
      <c r="S331" s="226">
        <v>0</v>
      </c>
      <c r="T331" s="227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8" t="s">
        <v>238</v>
      </c>
      <c r="AT331" s="228" t="s">
        <v>140</v>
      </c>
      <c r="AU331" s="228" t="s">
        <v>86</v>
      </c>
      <c r="AY331" s="16" t="s">
        <v>138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6" t="s">
        <v>84</v>
      </c>
      <c r="BK331" s="229">
        <f>ROUND(I331*H331,2)</f>
        <v>0</v>
      </c>
      <c r="BL331" s="16" t="s">
        <v>238</v>
      </c>
      <c r="BM331" s="228" t="s">
        <v>724</v>
      </c>
    </row>
    <row r="332" spans="1:47" s="2" customFormat="1" ht="12">
      <c r="A332" s="37"/>
      <c r="B332" s="38"/>
      <c r="C332" s="39"/>
      <c r="D332" s="230" t="s">
        <v>147</v>
      </c>
      <c r="E332" s="39"/>
      <c r="F332" s="231" t="s">
        <v>725</v>
      </c>
      <c r="G332" s="39"/>
      <c r="H332" s="39"/>
      <c r="I332" s="232"/>
      <c r="J332" s="39"/>
      <c r="K332" s="39"/>
      <c r="L332" s="43"/>
      <c r="M332" s="233"/>
      <c r="N332" s="234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147</v>
      </c>
      <c r="AU332" s="16" t="s">
        <v>86</v>
      </c>
    </row>
    <row r="333" spans="1:65" s="2" customFormat="1" ht="16.5" customHeight="1">
      <c r="A333" s="37"/>
      <c r="B333" s="38"/>
      <c r="C333" s="261" t="s">
        <v>726</v>
      </c>
      <c r="D333" s="261" t="s">
        <v>411</v>
      </c>
      <c r="E333" s="262" t="s">
        <v>727</v>
      </c>
      <c r="F333" s="263" t="s">
        <v>728</v>
      </c>
      <c r="G333" s="264" t="s">
        <v>454</v>
      </c>
      <c r="H333" s="265">
        <v>1</v>
      </c>
      <c r="I333" s="266"/>
      <c r="J333" s="267">
        <f>ROUND(I333*H333,2)</f>
        <v>0</v>
      </c>
      <c r="K333" s="263" t="s">
        <v>1</v>
      </c>
      <c r="L333" s="268"/>
      <c r="M333" s="269" t="s">
        <v>1</v>
      </c>
      <c r="N333" s="270" t="s">
        <v>41</v>
      </c>
      <c r="O333" s="90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8" t="s">
        <v>333</v>
      </c>
      <c r="AT333" s="228" t="s">
        <v>411</v>
      </c>
      <c r="AU333" s="228" t="s">
        <v>86</v>
      </c>
      <c r="AY333" s="16" t="s">
        <v>138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6" t="s">
        <v>84</v>
      </c>
      <c r="BK333" s="229">
        <f>ROUND(I333*H333,2)</f>
        <v>0</v>
      </c>
      <c r="BL333" s="16" t="s">
        <v>238</v>
      </c>
      <c r="BM333" s="228" t="s">
        <v>729</v>
      </c>
    </row>
    <row r="334" spans="1:47" s="2" customFormat="1" ht="12">
      <c r="A334" s="37"/>
      <c r="B334" s="38"/>
      <c r="C334" s="39"/>
      <c r="D334" s="230" t="s">
        <v>147</v>
      </c>
      <c r="E334" s="39"/>
      <c r="F334" s="231" t="s">
        <v>728</v>
      </c>
      <c r="G334" s="39"/>
      <c r="H334" s="39"/>
      <c r="I334" s="232"/>
      <c r="J334" s="39"/>
      <c r="K334" s="39"/>
      <c r="L334" s="43"/>
      <c r="M334" s="233"/>
      <c r="N334" s="234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147</v>
      </c>
      <c r="AU334" s="16" t="s">
        <v>86</v>
      </c>
    </row>
    <row r="335" spans="1:65" s="2" customFormat="1" ht="16.5" customHeight="1">
      <c r="A335" s="37"/>
      <c r="B335" s="38"/>
      <c r="C335" s="217" t="s">
        <v>730</v>
      </c>
      <c r="D335" s="217" t="s">
        <v>140</v>
      </c>
      <c r="E335" s="218" t="s">
        <v>731</v>
      </c>
      <c r="F335" s="219" t="s">
        <v>732</v>
      </c>
      <c r="G335" s="220" t="s">
        <v>454</v>
      </c>
      <c r="H335" s="221">
        <v>1</v>
      </c>
      <c r="I335" s="222"/>
      <c r="J335" s="223">
        <f>ROUND(I335*H335,2)</f>
        <v>0</v>
      </c>
      <c r="K335" s="219" t="s">
        <v>1</v>
      </c>
      <c r="L335" s="43"/>
      <c r="M335" s="224" t="s">
        <v>1</v>
      </c>
      <c r="N335" s="225" t="s">
        <v>41</v>
      </c>
      <c r="O335" s="90"/>
      <c r="P335" s="226">
        <f>O335*H335</f>
        <v>0</v>
      </c>
      <c r="Q335" s="226">
        <v>0</v>
      </c>
      <c r="R335" s="226">
        <f>Q335*H335</f>
        <v>0</v>
      </c>
      <c r="S335" s="226">
        <v>0</v>
      </c>
      <c r="T335" s="227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8" t="s">
        <v>238</v>
      </c>
      <c r="AT335" s="228" t="s">
        <v>140</v>
      </c>
      <c r="AU335" s="228" t="s">
        <v>86</v>
      </c>
      <c r="AY335" s="16" t="s">
        <v>138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6" t="s">
        <v>84</v>
      </c>
      <c r="BK335" s="229">
        <f>ROUND(I335*H335,2)</f>
        <v>0</v>
      </c>
      <c r="BL335" s="16" t="s">
        <v>238</v>
      </c>
      <c r="BM335" s="228" t="s">
        <v>733</v>
      </c>
    </row>
    <row r="336" spans="1:47" s="2" customFormat="1" ht="12">
      <c r="A336" s="37"/>
      <c r="B336" s="38"/>
      <c r="C336" s="39"/>
      <c r="D336" s="230" t="s">
        <v>147</v>
      </c>
      <c r="E336" s="39"/>
      <c r="F336" s="231" t="s">
        <v>732</v>
      </c>
      <c r="G336" s="39"/>
      <c r="H336" s="39"/>
      <c r="I336" s="232"/>
      <c r="J336" s="39"/>
      <c r="K336" s="39"/>
      <c r="L336" s="43"/>
      <c r="M336" s="233"/>
      <c r="N336" s="234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147</v>
      </c>
      <c r="AU336" s="16" t="s">
        <v>86</v>
      </c>
    </row>
    <row r="337" spans="1:65" s="2" customFormat="1" ht="16.5" customHeight="1">
      <c r="A337" s="37"/>
      <c r="B337" s="38"/>
      <c r="C337" s="217" t="s">
        <v>734</v>
      </c>
      <c r="D337" s="217" t="s">
        <v>140</v>
      </c>
      <c r="E337" s="218" t="s">
        <v>735</v>
      </c>
      <c r="F337" s="219" t="s">
        <v>736</v>
      </c>
      <c r="G337" s="220" t="s">
        <v>454</v>
      </c>
      <c r="H337" s="221">
        <v>1</v>
      </c>
      <c r="I337" s="222"/>
      <c r="J337" s="223">
        <f>ROUND(I337*H337,2)</f>
        <v>0</v>
      </c>
      <c r="K337" s="219" t="s">
        <v>1</v>
      </c>
      <c r="L337" s="43"/>
      <c r="M337" s="224" t="s">
        <v>1</v>
      </c>
      <c r="N337" s="225" t="s">
        <v>41</v>
      </c>
      <c r="O337" s="90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8" t="s">
        <v>238</v>
      </c>
      <c r="AT337" s="228" t="s">
        <v>140</v>
      </c>
      <c r="AU337" s="228" t="s">
        <v>86</v>
      </c>
      <c r="AY337" s="16" t="s">
        <v>138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6" t="s">
        <v>84</v>
      </c>
      <c r="BK337" s="229">
        <f>ROUND(I337*H337,2)</f>
        <v>0</v>
      </c>
      <c r="BL337" s="16" t="s">
        <v>238</v>
      </c>
      <c r="BM337" s="228" t="s">
        <v>737</v>
      </c>
    </row>
    <row r="338" spans="1:47" s="2" customFormat="1" ht="12">
      <c r="A338" s="37"/>
      <c r="B338" s="38"/>
      <c r="C338" s="39"/>
      <c r="D338" s="230" t="s">
        <v>147</v>
      </c>
      <c r="E338" s="39"/>
      <c r="F338" s="231" t="s">
        <v>736</v>
      </c>
      <c r="G338" s="39"/>
      <c r="H338" s="39"/>
      <c r="I338" s="232"/>
      <c r="J338" s="39"/>
      <c r="K338" s="39"/>
      <c r="L338" s="43"/>
      <c r="M338" s="233"/>
      <c r="N338" s="234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147</v>
      </c>
      <c r="AU338" s="16" t="s">
        <v>86</v>
      </c>
    </row>
    <row r="339" spans="1:63" s="12" customFormat="1" ht="22.8" customHeight="1">
      <c r="A339" s="12"/>
      <c r="B339" s="201"/>
      <c r="C339" s="202"/>
      <c r="D339" s="203" t="s">
        <v>75</v>
      </c>
      <c r="E339" s="215" t="s">
        <v>738</v>
      </c>
      <c r="F339" s="215" t="s">
        <v>739</v>
      </c>
      <c r="G339" s="202"/>
      <c r="H339" s="202"/>
      <c r="I339" s="205"/>
      <c r="J339" s="216">
        <f>BK339</f>
        <v>0</v>
      </c>
      <c r="K339" s="202"/>
      <c r="L339" s="207"/>
      <c r="M339" s="208"/>
      <c r="N339" s="209"/>
      <c r="O339" s="209"/>
      <c r="P339" s="210">
        <f>SUM(P340:P357)</f>
        <v>0</v>
      </c>
      <c r="Q339" s="209"/>
      <c r="R339" s="210">
        <f>SUM(R340:R357)</f>
        <v>1.3897386</v>
      </c>
      <c r="S339" s="209"/>
      <c r="T339" s="211">
        <f>SUM(T340:T357)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2" t="s">
        <v>86</v>
      </c>
      <c r="AT339" s="213" t="s">
        <v>75</v>
      </c>
      <c r="AU339" s="213" t="s">
        <v>84</v>
      </c>
      <c r="AY339" s="212" t="s">
        <v>138</v>
      </c>
      <c r="BK339" s="214">
        <f>SUM(BK340:BK357)</f>
        <v>0</v>
      </c>
    </row>
    <row r="340" spans="1:65" s="2" customFormat="1" ht="16.5" customHeight="1">
      <c r="A340" s="37"/>
      <c r="B340" s="38"/>
      <c r="C340" s="217" t="s">
        <v>740</v>
      </c>
      <c r="D340" s="217" t="s">
        <v>140</v>
      </c>
      <c r="E340" s="218" t="s">
        <v>741</v>
      </c>
      <c r="F340" s="219" t="s">
        <v>742</v>
      </c>
      <c r="G340" s="220" t="s">
        <v>153</v>
      </c>
      <c r="H340" s="221">
        <v>36</v>
      </c>
      <c r="I340" s="222"/>
      <c r="J340" s="223">
        <f>ROUND(I340*H340,2)</f>
        <v>0</v>
      </c>
      <c r="K340" s="219" t="s">
        <v>144</v>
      </c>
      <c r="L340" s="43"/>
      <c r="M340" s="224" t="s">
        <v>1</v>
      </c>
      <c r="N340" s="225" t="s">
        <v>41</v>
      </c>
      <c r="O340" s="90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8" t="s">
        <v>238</v>
      </c>
      <c r="AT340" s="228" t="s">
        <v>140</v>
      </c>
      <c r="AU340" s="228" t="s">
        <v>86</v>
      </c>
      <c r="AY340" s="16" t="s">
        <v>138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6" t="s">
        <v>84</v>
      </c>
      <c r="BK340" s="229">
        <f>ROUND(I340*H340,2)</f>
        <v>0</v>
      </c>
      <c r="BL340" s="16" t="s">
        <v>238</v>
      </c>
      <c r="BM340" s="228" t="s">
        <v>743</v>
      </c>
    </row>
    <row r="341" spans="1:47" s="2" customFormat="1" ht="12">
      <c r="A341" s="37"/>
      <c r="B341" s="38"/>
      <c r="C341" s="39"/>
      <c r="D341" s="230" t="s">
        <v>147</v>
      </c>
      <c r="E341" s="39"/>
      <c r="F341" s="231" t="s">
        <v>744</v>
      </c>
      <c r="G341" s="39"/>
      <c r="H341" s="39"/>
      <c r="I341" s="232"/>
      <c r="J341" s="39"/>
      <c r="K341" s="39"/>
      <c r="L341" s="43"/>
      <c r="M341" s="233"/>
      <c r="N341" s="234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147</v>
      </c>
      <c r="AU341" s="16" t="s">
        <v>86</v>
      </c>
    </row>
    <row r="342" spans="1:65" s="2" customFormat="1" ht="16.5" customHeight="1">
      <c r="A342" s="37"/>
      <c r="B342" s="38"/>
      <c r="C342" s="217" t="s">
        <v>745</v>
      </c>
      <c r="D342" s="217" t="s">
        <v>140</v>
      </c>
      <c r="E342" s="218" t="s">
        <v>746</v>
      </c>
      <c r="F342" s="219" t="s">
        <v>747</v>
      </c>
      <c r="G342" s="220" t="s">
        <v>153</v>
      </c>
      <c r="H342" s="221">
        <v>36</v>
      </c>
      <c r="I342" s="222"/>
      <c r="J342" s="223">
        <f>ROUND(I342*H342,2)</f>
        <v>0</v>
      </c>
      <c r="K342" s="219" t="s">
        <v>144</v>
      </c>
      <c r="L342" s="43"/>
      <c r="M342" s="224" t="s">
        <v>1</v>
      </c>
      <c r="N342" s="225" t="s">
        <v>41</v>
      </c>
      <c r="O342" s="90"/>
      <c r="P342" s="226">
        <f>O342*H342</f>
        <v>0</v>
      </c>
      <c r="Q342" s="226">
        <v>0.0003</v>
      </c>
      <c r="R342" s="226">
        <f>Q342*H342</f>
        <v>0.010799999999999999</v>
      </c>
      <c r="S342" s="226">
        <v>0</v>
      </c>
      <c r="T342" s="227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8" t="s">
        <v>238</v>
      </c>
      <c r="AT342" s="228" t="s">
        <v>140</v>
      </c>
      <c r="AU342" s="228" t="s">
        <v>86</v>
      </c>
      <c r="AY342" s="16" t="s">
        <v>138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6" t="s">
        <v>84</v>
      </c>
      <c r="BK342" s="229">
        <f>ROUND(I342*H342,2)</f>
        <v>0</v>
      </c>
      <c r="BL342" s="16" t="s">
        <v>238</v>
      </c>
      <c r="BM342" s="228" t="s">
        <v>748</v>
      </c>
    </row>
    <row r="343" spans="1:47" s="2" customFormat="1" ht="12">
      <c r="A343" s="37"/>
      <c r="B343" s="38"/>
      <c r="C343" s="39"/>
      <c r="D343" s="230" t="s">
        <v>147</v>
      </c>
      <c r="E343" s="39"/>
      <c r="F343" s="231" t="s">
        <v>749</v>
      </c>
      <c r="G343" s="39"/>
      <c r="H343" s="39"/>
      <c r="I343" s="232"/>
      <c r="J343" s="39"/>
      <c r="K343" s="39"/>
      <c r="L343" s="43"/>
      <c r="M343" s="233"/>
      <c r="N343" s="234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147</v>
      </c>
      <c r="AU343" s="16" t="s">
        <v>86</v>
      </c>
    </row>
    <row r="344" spans="1:65" s="2" customFormat="1" ht="24.15" customHeight="1">
      <c r="A344" s="37"/>
      <c r="B344" s="38"/>
      <c r="C344" s="217" t="s">
        <v>750</v>
      </c>
      <c r="D344" s="217" t="s">
        <v>140</v>
      </c>
      <c r="E344" s="218" t="s">
        <v>751</v>
      </c>
      <c r="F344" s="219" t="s">
        <v>752</v>
      </c>
      <c r="G344" s="220" t="s">
        <v>143</v>
      </c>
      <c r="H344" s="221">
        <v>21.6</v>
      </c>
      <c r="I344" s="222"/>
      <c r="J344" s="223">
        <f>ROUND(I344*H344,2)</f>
        <v>0</v>
      </c>
      <c r="K344" s="219" t="s">
        <v>144</v>
      </c>
      <c r="L344" s="43"/>
      <c r="M344" s="224" t="s">
        <v>1</v>
      </c>
      <c r="N344" s="225" t="s">
        <v>41</v>
      </c>
      <c r="O344" s="90"/>
      <c r="P344" s="226">
        <f>O344*H344</f>
        <v>0</v>
      </c>
      <c r="Q344" s="226">
        <v>0.00058</v>
      </c>
      <c r="R344" s="226">
        <f>Q344*H344</f>
        <v>0.012528000000000001</v>
      </c>
      <c r="S344" s="226">
        <v>0</v>
      </c>
      <c r="T344" s="227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28" t="s">
        <v>238</v>
      </c>
      <c r="AT344" s="228" t="s">
        <v>140</v>
      </c>
      <c r="AU344" s="228" t="s">
        <v>86</v>
      </c>
      <c r="AY344" s="16" t="s">
        <v>138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16" t="s">
        <v>84</v>
      </c>
      <c r="BK344" s="229">
        <f>ROUND(I344*H344,2)</f>
        <v>0</v>
      </c>
      <c r="BL344" s="16" t="s">
        <v>238</v>
      </c>
      <c r="BM344" s="228" t="s">
        <v>753</v>
      </c>
    </row>
    <row r="345" spans="1:47" s="2" customFormat="1" ht="12">
      <c r="A345" s="37"/>
      <c r="B345" s="38"/>
      <c r="C345" s="39"/>
      <c r="D345" s="230" t="s">
        <v>147</v>
      </c>
      <c r="E345" s="39"/>
      <c r="F345" s="231" t="s">
        <v>754</v>
      </c>
      <c r="G345" s="39"/>
      <c r="H345" s="39"/>
      <c r="I345" s="232"/>
      <c r="J345" s="39"/>
      <c r="K345" s="39"/>
      <c r="L345" s="43"/>
      <c r="M345" s="233"/>
      <c r="N345" s="234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147</v>
      </c>
      <c r="AU345" s="16" t="s">
        <v>86</v>
      </c>
    </row>
    <row r="346" spans="1:65" s="2" customFormat="1" ht="37.8" customHeight="1">
      <c r="A346" s="37"/>
      <c r="B346" s="38"/>
      <c r="C346" s="217" t="s">
        <v>755</v>
      </c>
      <c r="D346" s="217" t="s">
        <v>140</v>
      </c>
      <c r="E346" s="218" t="s">
        <v>756</v>
      </c>
      <c r="F346" s="219" t="s">
        <v>757</v>
      </c>
      <c r="G346" s="220" t="s">
        <v>153</v>
      </c>
      <c r="H346" s="221">
        <v>36</v>
      </c>
      <c r="I346" s="222"/>
      <c r="J346" s="223">
        <f>ROUND(I346*H346,2)</f>
        <v>0</v>
      </c>
      <c r="K346" s="219" t="s">
        <v>144</v>
      </c>
      <c r="L346" s="43"/>
      <c r="M346" s="224" t="s">
        <v>1</v>
      </c>
      <c r="N346" s="225" t="s">
        <v>41</v>
      </c>
      <c r="O346" s="90"/>
      <c r="P346" s="226">
        <f>O346*H346</f>
        <v>0</v>
      </c>
      <c r="Q346" s="226">
        <v>0.009</v>
      </c>
      <c r="R346" s="226">
        <f>Q346*H346</f>
        <v>0.32399999999999995</v>
      </c>
      <c r="S346" s="226">
        <v>0</v>
      </c>
      <c r="T346" s="227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8" t="s">
        <v>238</v>
      </c>
      <c r="AT346" s="228" t="s">
        <v>140</v>
      </c>
      <c r="AU346" s="228" t="s">
        <v>86</v>
      </c>
      <c r="AY346" s="16" t="s">
        <v>138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6" t="s">
        <v>84</v>
      </c>
      <c r="BK346" s="229">
        <f>ROUND(I346*H346,2)</f>
        <v>0</v>
      </c>
      <c r="BL346" s="16" t="s">
        <v>238</v>
      </c>
      <c r="BM346" s="228" t="s">
        <v>758</v>
      </c>
    </row>
    <row r="347" spans="1:47" s="2" customFormat="1" ht="12">
      <c r="A347" s="37"/>
      <c r="B347" s="38"/>
      <c r="C347" s="39"/>
      <c r="D347" s="230" t="s">
        <v>147</v>
      </c>
      <c r="E347" s="39"/>
      <c r="F347" s="231" t="s">
        <v>759</v>
      </c>
      <c r="G347" s="39"/>
      <c r="H347" s="39"/>
      <c r="I347" s="232"/>
      <c r="J347" s="39"/>
      <c r="K347" s="39"/>
      <c r="L347" s="43"/>
      <c r="M347" s="233"/>
      <c r="N347" s="234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147</v>
      </c>
      <c r="AU347" s="16" t="s">
        <v>86</v>
      </c>
    </row>
    <row r="348" spans="1:65" s="2" customFormat="1" ht="37.8" customHeight="1">
      <c r="A348" s="37"/>
      <c r="B348" s="38"/>
      <c r="C348" s="261" t="s">
        <v>760</v>
      </c>
      <c r="D348" s="261" t="s">
        <v>411</v>
      </c>
      <c r="E348" s="262" t="s">
        <v>761</v>
      </c>
      <c r="F348" s="263" t="s">
        <v>762</v>
      </c>
      <c r="G348" s="264" t="s">
        <v>153</v>
      </c>
      <c r="H348" s="265">
        <v>45.126</v>
      </c>
      <c r="I348" s="266"/>
      <c r="J348" s="267">
        <f>ROUND(I348*H348,2)</f>
        <v>0</v>
      </c>
      <c r="K348" s="263" t="s">
        <v>144</v>
      </c>
      <c r="L348" s="268"/>
      <c r="M348" s="269" t="s">
        <v>1</v>
      </c>
      <c r="N348" s="270" t="s">
        <v>41</v>
      </c>
      <c r="O348" s="90"/>
      <c r="P348" s="226">
        <f>O348*H348</f>
        <v>0</v>
      </c>
      <c r="Q348" s="226">
        <v>0.0231</v>
      </c>
      <c r="R348" s="226">
        <f>Q348*H348</f>
        <v>1.0424106</v>
      </c>
      <c r="S348" s="226">
        <v>0</v>
      </c>
      <c r="T348" s="227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8" t="s">
        <v>333</v>
      </c>
      <c r="AT348" s="228" t="s">
        <v>411</v>
      </c>
      <c r="AU348" s="228" t="s">
        <v>86</v>
      </c>
      <c r="AY348" s="16" t="s">
        <v>138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6" t="s">
        <v>84</v>
      </c>
      <c r="BK348" s="229">
        <f>ROUND(I348*H348,2)</f>
        <v>0</v>
      </c>
      <c r="BL348" s="16" t="s">
        <v>238</v>
      </c>
      <c r="BM348" s="228" t="s">
        <v>763</v>
      </c>
    </row>
    <row r="349" spans="1:47" s="2" customFormat="1" ht="12">
      <c r="A349" s="37"/>
      <c r="B349" s="38"/>
      <c r="C349" s="39"/>
      <c r="D349" s="230" t="s">
        <v>147</v>
      </c>
      <c r="E349" s="39"/>
      <c r="F349" s="231" t="s">
        <v>762</v>
      </c>
      <c r="G349" s="39"/>
      <c r="H349" s="39"/>
      <c r="I349" s="232"/>
      <c r="J349" s="39"/>
      <c r="K349" s="39"/>
      <c r="L349" s="43"/>
      <c r="M349" s="233"/>
      <c r="N349" s="234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147</v>
      </c>
      <c r="AU349" s="16" t="s">
        <v>86</v>
      </c>
    </row>
    <row r="350" spans="1:47" s="2" customFormat="1" ht="12">
      <c r="A350" s="37"/>
      <c r="B350" s="38"/>
      <c r="C350" s="39"/>
      <c r="D350" s="230" t="s">
        <v>415</v>
      </c>
      <c r="E350" s="39"/>
      <c r="F350" s="271" t="s">
        <v>764</v>
      </c>
      <c r="G350" s="39"/>
      <c r="H350" s="39"/>
      <c r="I350" s="232"/>
      <c r="J350" s="39"/>
      <c r="K350" s="39"/>
      <c r="L350" s="43"/>
      <c r="M350" s="233"/>
      <c r="N350" s="234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415</v>
      </c>
      <c r="AU350" s="16" t="s">
        <v>86</v>
      </c>
    </row>
    <row r="351" spans="1:51" s="13" customFormat="1" ht="12">
      <c r="A351" s="13"/>
      <c r="B351" s="235"/>
      <c r="C351" s="236"/>
      <c r="D351" s="230" t="s">
        <v>156</v>
      </c>
      <c r="E351" s="237" t="s">
        <v>1</v>
      </c>
      <c r="F351" s="238" t="s">
        <v>354</v>
      </c>
      <c r="G351" s="236"/>
      <c r="H351" s="239">
        <v>36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156</v>
      </c>
      <c r="AU351" s="245" t="s">
        <v>86</v>
      </c>
      <c r="AV351" s="13" t="s">
        <v>86</v>
      </c>
      <c r="AW351" s="13" t="s">
        <v>32</v>
      </c>
      <c r="AX351" s="13" t="s">
        <v>76</v>
      </c>
      <c r="AY351" s="245" t="s">
        <v>138</v>
      </c>
    </row>
    <row r="352" spans="1:51" s="13" customFormat="1" ht="12">
      <c r="A352" s="13"/>
      <c r="B352" s="235"/>
      <c r="C352" s="236"/>
      <c r="D352" s="230" t="s">
        <v>156</v>
      </c>
      <c r="E352" s="237" t="s">
        <v>1</v>
      </c>
      <c r="F352" s="238" t="s">
        <v>765</v>
      </c>
      <c r="G352" s="236"/>
      <c r="H352" s="239">
        <v>3.24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156</v>
      </c>
      <c r="AU352" s="245" t="s">
        <v>86</v>
      </c>
      <c r="AV352" s="13" t="s">
        <v>86</v>
      </c>
      <c r="AW352" s="13" t="s">
        <v>32</v>
      </c>
      <c r="AX352" s="13" t="s">
        <v>76</v>
      </c>
      <c r="AY352" s="245" t="s">
        <v>138</v>
      </c>
    </row>
    <row r="353" spans="1:51" s="14" customFormat="1" ht="12">
      <c r="A353" s="14"/>
      <c r="B353" s="246"/>
      <c r="C353" s="247"/>
      <c r="D353" s="230" t="s">
        <v>156</v>
      </c>
      <c r="E353" s="248" t="s">
        <v>1</v>
      </c>
      <c r="F353" s="249" t="s">
        <v>198</v>
      </c>
      <c r="G353" s="247"/>
      <c r="H353" s="250">
        <v>39.24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6" t="s">
        <v>156</v>
      </c>
      <c r="AU353" s="256" t="s">
        <v>86</v>
      </c>
      <c r="AV353" s="14" t="s">
        <v>145</v>
      </c>
      <c r="AW353" s="14" t="s">
        <v>32</v>
      </c>
      <c r="AX353" s="14" t="s">
        <v>84</v>
      </c>
      <c r="AY353" s="256" t="s">
        <v>138</v>
      </c>
    </row>
    <row r="354" spans="1:51" s="13" customFormat="1" ht="12">
      <c r="A354" s="13"/>
      <c r="B354" s="235"/>
      <c r="C354" s="236"/>
      <c r="D354" s="230" t="s">
        <v>156</v>
      </c>
      <c r="E354" s="236"/>
      <c r="F354" s="238" t="s">
        <v>766</v>
      </c>
      <c r="G354" s="236"/>
      <c r="H354" s="239">
        <v>45.126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156</v>
      </c>
      <c r="AU354" s="245" t="s">
        <v>86</v>
      </c>
      <c r="AV354" s="13" t="s">
        <v>86</v>
      </c>
      <c r="AW354" s="13" t="s">
        <v>4</v>
      </c>
      <c r="AX354" s="13" t="s">
        <v>84</v>
      </c>
      <c r="AY354" s="245" t="s">
        <v>138</v>
      </c>
    </row>
    <row r="355" spans="1:65" s="2" customFormat="1" ht="21.75" customHeight="1">
      <c r="A355" s="37"/>
      <c r="B355" s="38"/>
      <c r="C355" s="217" t="s">
        <v>767</v>
      </c>
      <c r="D355" s="217" t="s">
        <v>140</v>
      </c>
      <c r="E355" s="218" t="s">
        <v>768</v>
      </c>
      <c r="F355" s="219" t="s">
        <v>769</v>
      </c>
      <c r="G355" s="220" t="s">
        <v>143</v>
      </c>
      <c r="H355" s="221">
        <v>43.2</v>
      </c>
      <c r="I355" s="222"/>
      <c r="J355" s="223">
        <f>ROUND(I355*H355,2)</f>
        <v>0</v>
      </c>
      <c r="K355" s="219" t="s">
        <v>144</v>
      </c>
      <c r="L355" s="43"/>
      <c r="M355" s="224" t="s">
        <v>1</v>
      </c>
      <c r="N355" s="225" t="s">
        <v>41</v>
      </c>
      <c r="O355" s="90"/>
      <c r="P355" s="226">
        <f>O355*H355</f>
        <v>0</v>
      </c>
      <c r="Q355" s="226">
        <v>0</v>
      </c>
      <c r="R355" s="226">
        <f>Q355*H355</f>
        <v>0</v>
      </c>
      <c r="S355" s="226">
        <v>0</v>
      </c>
      <c r="T355" s="227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28" t="s">
        <v>238</v>
      </c>
      <c r="AT355" s="228" t="s">
        <v>140</v>
      </c>
      <c r="AU355" s="228" t="s">
        <v>86</v>
      </c>
      <c r="AY355" s="16" t="s">
        <v>138</v>
      </c>
      <c r="BE355" s="229">
        <f>IF(N355="základní",J355,0)</f>
        <v>0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6" t="s">
        <v>84</v>
      </c>
      <c r="BK355" s="229">
        <f>ROUND(I355*H355,2)</f>
        <v>0</v>
      </c>
      <c r="BL355" s="16" t="s">
        <v>238</v>
      </c>
      <c r="BM355" s="228" t="s">
        <v>770</v>
      </c>
    </row>
    <row r="356" spans="1:47" s="2" customFormat="1" ht="12">
      <c r="A356" s="37"/>
      <c r="B356" s="38"/>
      <c r="C356" s="39"/>
      <c r="D356" s="230" t="s">
        <v>147</v>
      </c>
      <c r="E356" s="39"/>
      <c r="F356" s="231" t="s">
        <v>771</v>
      </c>
      <c r="G356" s="39"/>
      <c r="H356" s="39"/>
      <c r="I356" s="232"/>
      <c r="J356" s="39"/>
      <c r="K356" s="39"/>
      <c r="L356" s="43"/>
      <c r="M356" s="233"/>
      <c r="N356" s="234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147</v>
      </c>
      <c r="AU356" s="16" t="s">
        <v>86</v>
      </c>
    </row>
    <row r="357" spans="1:51" s="13" customFormat="1" ht="12">
      <c r="A357" s="13"/>
      <c r="B357" s="235"/>
      <c r="C357" s="236"/>
      <c r="D357" s="230" t="s">
        <v>156</v>
      </c>
      <c r="E357" s="237" t="s">
        <v>1</v>
      </c>
      <c r="F357" s="238" t="s">
        <v>772</v>
      </c>
      <c r="G357" s="236"/>
      <c r="H357" s="239">
        <v>43.2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156</v>
      </c>
      <c r="AU357" s="245" t="s">
        <v>86</v>
      </c>
      <c r="AV357" s="13" t="s">
        <v>86</v>
      </c>
      <c r="AW357" s="13" t="s">
        <v>32</v>
      </c>
      <c r="AX357" s="13" t="s">
        <v>84</v>
      </c>
      <c r="AY357" s="245" t="s">
        <v>138</v>
      </c>
    </row>
    <row r="358" spans="1:63" s="12" customFormat="1" ht="22.8" customHeight="1">
      <c r="A358" s="12"/>
      <c r="B358" s="201"/>
      <c r="C358" s="202"/>
      <c r="D358" s="203" t="s">
        <v>75</v>
      </c>
      <c r="E358" s="215" t="s">
        <v>773</v>
      </c>
      <c r="F358" s="215" t="s">
        <v>774</v>
      </c>
      <c r="G358" s="202"/>
      <c r="H358" s="202"/>
      <c r="I358" s="205"/>
      <c r="J358" s="216">
        <f>BK358</f>
        <v>0</v>
      </c>
      <c r="K358" s="202"/>
      <c r="L358" s="207"/>
      <c r="M358" s="208"/>
      <c r="N358" s="209"/>
      <c r="O358" s="209"/>
      <c r="P358" s="210">
        <f>SUM(P359:P361)</f>
        <v>0</v>
      </c>
      <c r="Q358" s="209"/>
      <c r="R358" s="210">
        <f>SUM(R359:R361)</f>
        <v>0.026829600000000002</v>
      </c>
      <c r="S358" s="209"/>
      <c r="T358" s="211">
        <f>SUM(T359:T361)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2" t="s">
        <v>86</v>
      </c>
      <c r="AT358" s="213" t="s">
        <v>75</v>
      </c>
      <c r="AU358" s="213" t="s">
        <v>84</v>
      </c>
      <c r="AY358" s="212" t="s">
        <v>138</v>
      </c>
      <c r="BK358" s="214">
        <f>SUM(BK359:BK361)</f>
        <v>0</v>
      </c>
    </row>
    <row r="359" spans="1:65" s="2" customFormat="1" ht="24.15" customHeight="1">
      <c r="A359" s="37"/>
      <c r="B359" s="38"/>
      <c r="C359" s="217" t="s">
        <v>775</v>
      </c>
      <c r="D359" s="217" t="s">
        <v>140</v>
      </c>
      <c r="E359" s="218" t="s">
        <v>776</v>
      </c>
      <c r="F359" s="219" t="s">
        <v>777</v>
      </c>
      <c r="G359" s="220" t="s">
        <v>153</v>
      </c>
      <c r="H359" s="221">
        <v>127.76</v>
      </c>
      <c r="I359" s="222"/>
      <c r="J359" s="223">
        <f>ROUND(I359*H359,2)</f>
        <v>0</v>
      </c>
      <c r="K359" s="219" t="s">
        <v>144</v>
      </c>
      <c r="L359" s="43"/>
      <c r="M359" s="224" t="s">
        <v>1</v>
      </c>
      <c r="N359" s="225" t="s">
        <v>41</v>
      </c>
      <c r="O359" s="90"/>
      <c r="P359" s="226">
        <f>O359*H359</f>
        <v>0</v>
      </c>
      <c r="Q359" s="226">
        <v>0.00021</v>
      </c>
      <c r="R359" s="226">
        <f>Q359*H359</f>
        <v>0.026829600000000002</v>
      </c>
      <c r="S359" s="226">
        <v>0</v>
      </c>
      <c r="T359" s="227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8" t="s">
        <v>238</v>
      </c>
      <c r="AT359" s="228" t="s">
        <v>140</v>
      </c>
      <c r="AU359" s="228" t="s">
        <v>86</v>
      </c>
      <c r="AY359" s="16" t="s">
        <v>138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6" t="s">
        <v>84</v>
      </c>
      <c r="BK359" s="229">
        <f>ROUND(I359*H359,2)</f>
        <v>0</v>
      </c>
      <c r="BL359" s="16" t="s">
        <v>238</v>
      </c>
      <c r="BM359" s="228" t="s">
        <v>778</v>
      </c>
    </row>
    <row r="360" spans="1:47" s="2" customFormat="1" ht="12">
      <c r="A360" s="37"/>
      <c r="B360" s="38"/>
      <c r="C360" s="39"/>
      <c r="D360" s="230" t="s">
        <v>147</v>
      </c>
      <c r="E360" s="39"/>
      <c r="F360" s="231" t="s">
        <v>779</v>
      </c>
      <c r="G360" s="39"/>
      <c r="H360" s="39"/>
      <c r="I360" s="232"/>
      <c r="J360" s="39"/>
      <c r="K360" s="39"/>
      <c r="L360" s="43"/>
      <c r="M360" s="233"/>
      <c r="N360" s="234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147</v>
      </c>
      <c r="AU360" s="16" t="s">
        <v>86</v>
      </c>
    </row>
    <row r="361" spans="1:51" s="13" customFormat="1" ht="12">
      <c r="A361" s="13"/>
      <c r="B361" s="235"/>
      <c r="C361" s="236"/>
      <c r="D361" s="230" t="s">
        <v>156</v>
      </c>
      <c r="E361" s="237" t="s">
        <v>1</v>
      </c>
      <c r="F361" s="238" t="s">
        <v>780</v>
      </c>
      <c r="G361" s="236"/>
      <c r="H361" s="239">
        <v>127.76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156</v>
      </c>
      <c r="AU361" s="245" t="s">
        <v>86</v>
      </c>
      <c r="AV361" s="13" t="s">
        <v>86</v>
      </c>
      <c r="AW361" s="13" t="s">
        <v>32</v>
      </c>
      <c r="AX361" s="13" t="s">
        <v>84</v>
      </c>
      <c r="AY361" s="245" t="s">
        <v>138</v>
      </c>
    </row>
    <row r="362" spans="1:63" s="12" customFormat="1" ht="22.8" customHeight="1">
      <c r="A362" s="12"/>
      <c r="B362" s="201"/>
      <c r="C362" s="202"/>
      <c r="D362" s="203" t="s">
        <v>75</v>
      </c>
      <c r="E362" s="215" t="s">
        <v>781</v>
      </c>
      <c r="F362" s="215" t="s">
        <v>782</v>
      </c>
      <c r="G362" s="202"/>
      <c r="H362" s="202"/>
      <c r="I362" s="205"/>
      <c r="J362" s="216">
        <f>BK362</f>
        <v>0</v>
      </c>
      <c r="K362" s="202"/>
      <c r="L362" s="207"/>
      <c r="M362" s="208"/>
      <c r="N362" s="209"/>
      <c r="O362" s="209"/>
      <c r="P362" s="210">
        <f>SUM(P363:P369)</f>
        <v>0</v>
      </c>
      <c r="Q362" s="209"/>
      <c r="R362" s="210">
        <f>SUM(R363:R369)</f>
        <v>0.06674047999999999</v>
      </c>
      <c r="S362" s="209"/>
      <c r="T362" s="211">
        <f>SUM(T363:T369)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2" t="s">
        <v>86</v>
      </c>
      <c r="AT362" s="213" t="s">
        <v>75</v>
      </c>
      <c r="AU362" s="213" t="s">
        <v>84</v>
      </c>
      <c r="AY362" s="212" t="s">
        <v>138</v>
      </c>
      <c r="BK362" s="214">
        <f>SUM(BK363:BK369)</f>
        <v>0</v>
      </c>
    </row>
    <row r="363" spans="1:65" s="2" customFormat="1" ht="24.15" customHeight="1">
      <c r="A363" s="37"/>
      <c r="B363" s="38"/>
      <c r="C363" s="217" t="s">
        <v>783</v>
      </c>
      <c r="D363" s="217" t="s">
        <v>140</v>
      </c>
      <c r="E363" s="218" t="s">
        <v>784</v>
      </c>
      <c r="F363" s="219" t="s">
        <v>785</v>
      </c>
      <c r="G363" s="220" t="s">
        <v>153</v>
      </c>
      <c r="H363" s="221">
        <v>145.088</v>
      </c>
      <c r="I363" s="222"/>
      <c r="J363" s="223">
        <f>ROUND(I363*H363,2)</f>
        <v>0</v>
      </c>
      <c r="K363" s="219" t="s">
        <v>144</v>
      </c>
      <c r="L363" s="43"/>
      <c r="M363" s="224" t="s">
        <v>1</v>
      </c>
      <c r="N363" s="225" t="s">
        <v>41</v>
      </c>
      <c r="O363" s="90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28" t="s">
        <v>238</v>
      </c>
      <c r="AT363" s="228" t="s">
        <v>140</v>
      </c>
      <c r="AU363" s="228" t="s">
        <v>86</v>
      </c>
      <c r="AY363" s="16" t="s">
        <v>138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6" t="s">
        <v>84</v>
      </c>
      <c r="BK363" s="229">
        <f>ROUND(I363*H363,2)</f>
        <v>0</v>
      </c>
      <c r="BL363" s="16" t="s">
        <v>238</v>
      </c>
      <c r="BM363" s="228" t="s">
        <v>786</v>
      </c>
    </row>
    <row r="364" spans="1:47" s="2" customFormat="1" ht="12">
      <c r="A364" s="37"/>
      <c r="B364" s="38"/>
      <c r="C364" s="39"/>
      <c r="D364" s="230" t="s">
        <v>147</v>
      </c>
      <c r="E364" s="39"/>
      <c r="F364" s="231" t="s">
        <v>787</v>
      </c>
      <c r="G364" s="39"/>
      <c r="H364" s="39"/>
      <c r="I364" s="232"/>
      <c r="J364" s="39"/>
      <c r="K364" s="39"/>
      <c r="L364" s="43"/>
      <c r="M364" s="233"/>
      <c r="N364" s="234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147</v>
      </c>
      <c r="AU364" s="16" t="s">
        <v>86</v>
      </c>
    </row>
    <row r="365" spans="1:51" s="13" customFormat="1" ht="12">
      <c r="A365" s="13"/>
      <c r="B365" s="235"/>
      <c r="C365" s="236"/>
      <c r="D365" s="230" t="s">
        <v>156</v>
      </c>
      <c r="E365" s="237" t="s">
        <v>1</v>
      </c>
      <c r="F365" s="238" t="s">
        <v>788</v>
      </c>
      <c r="G365" s="236"/>
      <c r="H365" s="239">
        <v>145.088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156</v>
      </c>
      <c r="AU365" s="245" t="s">
        <v>86</v>
      </c>
      <c r="AV365" s="13" t="s">
        <v>86</v>
      </c>
      <c r="AW365" s="13" t="s">
        <v>32</v>
      </c>
      <c r="AX365" s="13" t="s">
        <v>84</v>
      </c>
      <c r="AY365" s="245" t="s">
        <v>138</v>
      </c>
    </row>
    <row r="366" spans="1:65" s="2" customFormat="1" ht="24.15" customHeight="1">
      <c r="A366" s="37"/>
      <c r="B366" s="38"/>
      <c r="C366" s="217" t="s">
        <v>789</v>
      </c>
      <c r="D366" s="217" t="s">
        <v>140</v>
      </c>
      <c r="E366" s="218" t="s">
        <v>790</v>
      </c>
      <c r="F366" s="219" t="s">
        <v>791</v>
      </c>
      <c r="G366" s="220" t="s">
        <v>153</v>
      </c>
      <c r="H366" s="221">
        <v>145.088</v>
      </c>
      <c r="I366" s="222"/>
      <c r="J366" s="223">
        <f>ROUND(I366*H366,2)</f>
        <v>0</v>
      </c>
      <c r="K366" s="219" t="s">
        <v>144</v>
      </c>
      <c r="L366" s="43"/>
      <c r="M366" s="224" t="s">
        <v>1</v>
      </c>
      <c r="N366" s="225" t="s">
        <v>41</v>
      </c>
      <c r="O366" s="90"/>
      <c r="P366" s="226">
        <f>O366*H366</f>
        <v>0</v>
      </c>
      <c r="Q366" s="226">
        <v>0.0002</v>
      </c>
      <c r="R366" s="226">
        <f>Q366*H366</f>
        <v>0.0290176</v>
      </c>
      <c r="S366" s="226">
        <v>0</v>
      </c>
      <c r="T366" s="227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28" t="s">
        <v>238</v>
      </c>
      <c r="AT366" s="228" t="s">
        <v>140</v>
      </c>
      <c r="AU366" s="228" t="s">
        <v>86</v>
      </c>
      <c r="AY366" s="16" t="s">
        <v>138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6" t="s">
        <v>84</v>
      </c>
      <c r="BK366" s="229">
        <f>ROUND(I366*H366,2)</f>
        <v>0</v>
      </c>
      <c r="BL366" s="16" t="s">
        <v>238</v>
      </c>
      <c r="BM366" s="228" t="s">
        <v>792</v>
      </c>
    </row>
    <row r="367" spans="1:47" s="2" customFormat="1" ht="12">
      <c r="A367" s="37"/>
      <c r="B367" s="38"/>
      <c r="C367" s="39"/>
      <c r="D367" s="230" t="s">
        <v>147</v>
      </c>
      <c r="E367" s="39"/>
      <c r="F367" s="231" t="s">
        <v>793</v>
      </c>
      <c r="G367" s="39"/>
      <c r="H367" s="39"/>
      <c r="I367" s="232"/>
      <c r="J367" s="39"/>
      <c r="K367" s="39"/>
      <c r="L367" s="43"/>
      <c r="M367" s="233"/>
      <c r="N367" s="234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147</v>
      </c>
      <c r="AU367" s="16" t="s">
        <v>86</v>
      </c>
    </row>
    <row r="368" spans="1:65" s="2" customFormat="1" ht="33" customHeight="1">
      <c r="A368" s="37"/>
      <c r="B368" s="38"/>
      <c r="C368" s="217" t="s">
        <v>794</v>
      </c>
      <c r="D368" s="217" t="s">
        <v>140</v>
      </c>
      <c r="E368" s="218" t="s">
        <v>795</v>
      </c>
      <c r="F368" s="219" t="s">
        <v>796</v>
      </c>
      <c r="G368" s="220" t="s">
        <v>153</v>
      </c>
      <c r="H368" s="221">
        <v>145.088</v>
      </c>
      <c r="I368" s="222"/>
      <c r="J368" s="223">
        <f>ROUND(I368*H368,2)</f>
        <v>0</v>
      </c>
      <c r="K368" s="219" t="s">
        <v>144</v>
      </c>
      <c r="L368" s="43"/>
      <c r="M368" s="224" t="s">
        <v>1</v>
      </c>
      <c r="N368" s="225" t="s">
        <v>41</v>
      </c>
      <c r="O368" s="90"/>
      <c r="P368" s="226">
        <f>O368*H368</f>
        <v>0</v>
      </c>
      <c r="Q368" s="226">
        <v>0.00026</v>
      </c>
      <c r="R368" s="226">
        <f>Q368*H368</f>
        <v>0.03772287999999999</v>
      </c>
      <c r="S368" s="226">
        <v>0</v>
      </c>
      <c r="T368" s="227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8" t="s">
        <v>238</v>
      </c>
      <c r="AT368" s="228" t="s">
        <v>140</v>
      </c>
      <c r="AU368" s="228" t="s">
        <v>86</v>
      </c>
      <c r="AY368" s="16" t="s">
        <v>138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16" t="s">
        <v>84</v>
      </c>
      <c r="BK368" s="229">
        <f>ROUND(I368*H368,2)</f>
        <v>0</v>
      </c>
      <c r="BL368" s="16" t="s">
        <v>238</v>
      </c>
      <c r="BM368" s="228" t="s">
        <v>797</v>
      </c>
    </row>
    <row r="369" spans="1:47" s="2" customFormat="1" ht="12">
      <c r="A369" s="37"/>
      <c r="B369" s="38"/>
      <c r="C369" s="39"/>
      <c r="D369" s="230" t="s">
        <v>147</v>
      </c>
      <c r="E369" s="39"/>
      <c r="F369" s="231" t="s">
        <v>798</v>
      </c>
      <c r="G369" s="39"/>
      <c r="H369" s="39"/>
      <c r="I369" s="232"/>
      <c r="J369" s="39"/>
      <c r="K369" s="39"/>
      <c r="L369" s="43"/>
      <c r="M369" s="257"/>
      <c r="N369" s="258"/>
      <c r="O369" s="259"/>
      <c r="P369" s="259"/>
      <c r="Q369" s="259"/>
      <c r="R369" s="259"/>
      <c r="S369" s="259"/>
      <c r="T369" s="260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147</v>
      </c>
      <c r="AU369" s="16" t="s">
        <v>86</v>
      </c>
    </row>
    <row r="370" spans="1:31" s="2" customFormat="1" ht="6.95" customHeight="1">
      <c r="A370" s="37"/>
      <c r="B370" s="65"/>
      <c r="C370" s="66"/>
      <c r="D370" s="66"/>
      <c r="E370" s="66"/>
      <c r="F370" s="66"/>
      <c r="G370" s="66"/>
      <c r="H370" s="66"/>
      <c r="I370" s="66"/>
      <c r="J370" s="66"/>
      <c r="K370" s="66"/>
      <c r="L370" s="43"/>
      <c r="M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</row>
  </sheetData>
  <sheetProtection password="CC35" sheet="1" objects="1" scenarios="1" formatColumns="0" formatRows="0" autoFilter="0"/>
  <autoFilter ref="C134:K369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105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Obnova objektu bývalé márnice na hřbitově v Království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799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10. 10. 2022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ROUND((SUM(BE121:BE179)),2)</f>
        <v>0</v>
      </c>
      <c r="G33" s="37"/>
      <c r="H33" s="37"/>
      <c r="I33" s="154">
        <v>0.21</v>
      </c>
      <c r="J33" s="153">
        <f>ROUND(((SUM(BE121:BE179))*I33),2)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ROUND((SUM(BF121:BF179)),2)</f>
        <v>0</v>
      </c>
      <c r="G34" s="37"/>
      <c r="H34" s="37"/>
      <c r="I34" s="154">
        <v>0.15</v>
      </c>
      <c r="J34" s="153">
        <f>ROUND(((SUM(BF121:BF179))*I34),2)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ROUND((SUM(BG121:BG179)),2)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ROUND((SUM(BH121:BH179)),2)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ROUND((SUM(BI121:BI179)),2)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Obnova objektu bývalé márnice na hřbitově v Království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dešťová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10. 10. 2022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>Ing. Arch. J. Kňákal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109</v>
      </c>
      <c r="D94" s="175"/>
      <c r="E94" s="175"/>
      <c r="F94" s="175"/>
      <c r="G94" s="175"/>
      <c r="H94" s="175"/>
      <c r="I94" s="175"/>
      <c r="J94" s="176" t="s">
        <v>110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111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pans="1:31" s="9" customFormat="1" ht="24.95" customHeight="1">
      <c r="A97" s="9"/>
      <c r="B97" s="178"/>
      <c r="C97" s="179"/>
      <c r="D97" s="180" t="s">
        <v>113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114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800</v>
      </c>
      <c r="E99" s="187"/>
      <c r="F99" s="187"/>
      <c r="G99" s="187"/>
      <c r="H99" s="187"/>
      <c r="I99" s="187"/>
      <c r="J99" s="188">
        <f>J147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376</v>
      </c>
      <c r="E100" s="187"/>
      <c r="F100" s="187"/>
      <c r="G100" s="187"/>
      <c r="H100" s="187"/>
      <c r="I100" s="187"/>
      <c r="J100" s="188">
        <f>J151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801</v>
      </c>
      <c r="E101" s="187"/>
      <c r="F101" s="187"/>
      <c r="G101" s="187"/>
      <c r="H101" s="187"/>
      <c r="I101" s="187"/>
      <c r="J101" s="188">
        <f>J160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Obnova objektu bývalé márnice na hřbitově v Království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03 - dešťová kanalizace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Šluknov</v>
      </c>
      <c r="G115" s="39"/>
      <c r="H115" s="39"/>
      <c r="I115" s="31" t="s">
        <v>22</v>
      </c>
      <c r="J115" s="78" t="str">
        <f>IF(J12="","",J12)</f>
        <v>10. 10. 2022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Šluknov</v>
      </c>
      <c r="G117" s="39"/>
      <c r="H117" s="39"/>
      <c r="I117" s="31" t="s">
        <v>30</v>
      </c>
      <c r="J117" s="35" t="str">
        <f>E21</f>
        <v>Ing. Arch. J. Kňákal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124</v>
      </c>
      <c r="D120" s="193" t="s">
        <v>61</v>
      </c>
      <c r="E120" s="193" t="s">
        <v>57</v>
      </c>
      <c r="F120" s="193" t="s">
        <v>58</v>
      </c>
      <c r="G120" s="193" t="s">
        <v>125</v>
      </c>
      <c r="H120" s="193" t="s">
        <v>126</v>
      </c>
      <c r="I120" s="193" t="s">
        <v>127</v>
      </c>
      <c r="J120" s="193" t="s">
        <v>110</v>
      </c>
      <c r="K120" s="194" t="s">
        <v>128</v>
      </c>
      <c r="L120" s="195"/>
      <c r="M120" s="99" t="s">
        <v>1</v>
      </c>
      <c r="N120" s="100" t="s">
        <v>40</v>
      </c>
      <c r="O120" s="100" t="s">
        <v>129</v>
      </c>
      <c r="P120" s="100" t="s">
        <v>130</v>
      </c>
      <c r="Q120" s="100" t="s">
        <v>131</v>
      </c>
      <c r="R120" s="100" t="s">
        <v>132</v>
      </c>
      <c r="S120" s="100" t="s">
        <v>133</v>
      </c>
      <c r="T120" s="101" t="s">
        <v>134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135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56.882532999999995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112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136</v>
      </c>
      <c r="F122" s="204" t="s">
        <v>137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P123+P147+P151+P160</f>
        <v>0</v>
      </c>
      <c r="Q122" s="209"/>
      <c r="R122" s="210">
        <f>R123+R147+R151+R160</f>
        <v>56.882532999999995</v>
      </c>
      <c r="S122" s="209"/>
      <c r="T122" s="211">
        <f>T123+T147+T151+T160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138</v>
      </c>
      <c r="BK122" s="214">
        <f>BK123+BK147+BK151+BK160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84</v>
      </c>
      <c r="F123" s="215" t="s">
        <v>139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SUM(P124:P146)</f>
        <v>0</v>
      </c>
      <c r="Q123" s="209"/>
      <c r="R123" s="210">
        <f>SUM(R124:R146)</f>
        <v>56.352</v>
      </c>
      <c r="S123" s="209"/>
      <c r="T123" s="211">
        <f>SUM(T124:T146)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84</v>
      </c>
      <c r="AY123" s="212" t="s">
        <v>138</v>
      </c>
      <c r="BK123" s="214">
        <f>SUM(BK124:BK146)</f>
        <v>0</v>
      </c>
    </row>
    <row r="124" spans="1:65" s="2" customFormat="1" ht="37.8" customHeight="1">
      <c r="A124" s="37"/>
      <c r="B124" s="38"/>
      <c r="C124" s="217" t="s">
        <v>84</v>
      </c>
      <c r="D124" s="217" t="s">
        <v>140</v>
      </c>
      <c r="E124" s="218" t="s">
        <v>802</v>
      </c>
      <c r="F124" s="219" t="s">
        <v>803</v>
      </c>
      <c r="G124" s="220" t="s">
        <v>183</v>
      </c>
      <c r="H124" s="221">
        <v>1.5</v>
      </c>
      <c r="I124" s="222"/>
      <c r="J124" s="223">
        <f>ROUND(I124*H124,2)</f>
        <v>0</v>
      </c>
      <c r="K124" s="219" t="s">
        <v>144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145</v>
      </c>
      <c r="AT124" s="228" t="s">
        <v>140</v>
      </c>
      <c r="AU124" s="228" t="s">
        <v>86</v>
      </c>
      <c r="AY124" s="16" t="s">
        <v>138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145</v>
      </c>
      <c r="BM124" s="228" t="s">
        <v>804</v>
      </c>
    </row>
    <row r="125" spans="1:47" s="2" customFormat="1" ht="12">
      <c r="A125" s="37"/>
      <c r="B125" s="38"/>
      <c r="C125" s="39"/>
      <c r="D125" s="230" t="s">
        <v>147</v>
      </c>
      <c r="E125" s="39"/>
      <c r="F125" s="231" t="s">
        <v>805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147</v>
      </c>
      <c r="AU125" s="16" t="s">
        <v>86</v>
      </c>
    </row>
    <row r="126" spans="1:51" s="13" customFormat="1" ht="12">
      <c r="A126" s="13"/>
      <c r="B126" s="235"/>
      <c r="C126" s="236"/>
      <c r="D126" s="230" t="s">
        <v>156</v>
      </c>
      <c r="E126" s="237" t="s">
        <v>1</v>
      </c>
      <c r="F126" s="238" t="s">
        <v>806</v>
      </c>
      <c r="G126" s="236"/>
      <c r="H126" s="239">
        <v>1.5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156</v>
      </c>
      <c r="AU126" s="245" t="s">
        <v>86</v>
      </c>
      <c r="AV126" s="13" t="s">
        <v>86</v>
      </c>
      <c r="AW126" s="13" t="s">
        <v>32</v>
      </c>
      <c r="AX126" s="13" t="s">
        <v>84</v>
      </c>
      <c r="AY126" s="245" t="s">
        <v>138</v>
      </c>
    </row>
    <row r="127" spans="1:65" s="2" customFormat="1" ht="33" customHeight="1">
      <c r="A127" s="37"/>
      <c r="B127" s="38"/>
      <c r="C127" s="217" t="s">
        <v>86</v>
      </c>
      <c r="D127" s="217" t="s">
        <v>140</v>
      </c>
      <c r="E127" s="218" t="s">
        <v>807</v>
      </c>
      <c r="F127" s="219" t="s">
        <v>808</v>
      </c>
      <c r="G127" s="220" t="s">
        <v>183</v>
      </c>
      <c r="H127" s="221">
        <v>23.424</v>
      </c>
      <c r="I127" s="222"/>
      <c r="J127" s="223">
        <f>ROUND(I127*H127,2)</f>
        <v>0</v>
      </c>
      <c r="K127" s="219" t="s">
        <v>144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145</v>
      </c>
      <c r="AT127" s="228" t="s">
        <v>140</v>
      </c>
      <c r="AU127" s="228" t="s">
        <v>86</v>
      </c>
      <c r="AY127" s="16" t="s">
        <v>138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145</v>
      </c>
      <c r="BM127" s="228" t="s">
        <v>809</v>
      </c>
    </row>
    <row r="128" spans="1:47" s="2" customFormat="1" ht="12">
      <c r="A128" s="37"/>
      <c r="B128" s="38"/>
      <c r="C128" s="39"/>
      <c r="D128" s="230" t="s">
        <v>147</v>
      </c>
      <c r="E128" s="39"/>
      <c r="F128" s="231" t="s">
        <v>810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147</v>
      </c>
      <c r="AU128" s="16" t="s">
        <v>86</v>
      </c>
    </row>
    <row r="129" spans="1:51" s="13" customFormat="1" ht="12">
      <c r="A129" s="13"/>
      <c r="B129" s="235"/>
      <c r="C129" s="236"/>
      <c r="D129" s="230" t="s">
        <v>156</v>
      </c>
      <c r="E129" s="237" t="s">
        <v>1</v>
      </c>
      <c r="F129" s="238" t="s">
        <v>811</v>
      </c>
      <c r="G129" s="236"/>
      <c r="H129" s="239">
        <v>23.424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156</v>
      </c>
      <c r="AU129" s="245" t="s">
        <v>86</v>
      </c>
      <c r="AV129" s="13" t="s">
        <v>86</v>
      </c>
      <c r="AW129" s="13" t="s">
        <v>32</v>
      </c>
      <c r="AX129" s="13" t="s">
        <v>84</v>
      </c>
      <c r="AY129" s="245" t="s">
        <v>138</v>
      </c>
    </row>
    <row r="130" spans="1:65" s="2" customFormat="1" ht="33" customHeight="1">
      <c r="A130" s="37"/>
      <c r="B130" s="38"/>
      <c r="C130" s="217" t="s">
        <v>160</v>
      </c>
      <c r="D130" s="217" t="s">
        <v>140</v>
      </c>
      <c r="E130" s="218" t="s">
        <v>812</v>
      </c>
      <c r="F130" s="219" t="s">
        <v>813</v>
      </c>
      <c r="G130" s="220" t="s">
        <v>183</v>
      </c>
      <c r="H130" s="221">
        <v>56.25</v>
      </c>
      <c r="I130" s="222"/>
      <c r="J130" s="223">
        <f>ROUND(I130*H130,2)</f>
        <v>0</v>
      </c>
      <c r="K130" s="219" t="s">
        <v>144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145</v>
      </c>
      <c r="AT130" s="228" t="s">
        <v>140</v>
      </c>
      <c r="AU130" s="228" t="s">
        <v>86</v>
      </c>
      <c r="AY130" s="16" t="s">
        <v>138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145</v>
      </c>
      <c r="BM130" s="228" t="s">
        <v>814</v>
      </c>
    </row>
    <row r="131" spans="1:47" s="2" customFormat="1" ht="12">
      <c r="A131" s="37"/>
      <c r="B131" s="38"/>
      <c r="C131" s="39"/>
      <c r="D131" s="230" t="s">
        <v>147</v>
      </c>
      <c r="E131" s="39"/>
      <c r="F131" s="231" t="s">
        <v>815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147</v>
      </c>
      <c r="AU131" s="16" t="s">
        <v>86</v>
      </c>
    </row>
    <row r="132" spans="1:51" s="13" customFormat="1" ht="12">
      <c r="A132" s="13"/>
      <c r="B132" s="235"/>
      <c r="C132" s="236"/>
      <c r="D132" s="230" t="s">
        <v>156</v>
      </c>
      <c r="E132" s="237" t="s">
        <v>1</v>
      </c>
      <c r="F132" s="238" t="s">
        <v>816</v>
      </c>
      <c r="G132" s="236"/>
      <c r="H132" s="239">
        <v>56.25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156</v>
      </c>
      <c r="AU132" s="245" t="s">
        <v>86</v>
      </c>
      <c r="AV132" s="13" t="s">
        <v>86</v>
      </c>
      <c r="AW132" s="13" t="s">
        <v>32</v>
      </c>
      <c r="AX132" s="13" t="s">
        <v>84</v>
      </c>
      <c r="AY132" s="245" t="s">
        <v>138</v>
      </c>
    </row>
    <row r="133" spans="1:65" s="2" customFormat="1" ht="24.15" customHeight="1">
      <c r="A133" s="37"/>
      <c r="B133" s="38"/>
      <c r="C133" s="217" t="s">
        <v>145</v>
      </c>
      <c r="D133" s="217" t="s">
        <v>140</v>
      </c>
      <c r="E133" s="218" t="s">
        <v>817</v>
      </c>
      <c r="F133" s="219" t="s">
        <v>818</v>
      </c>
      <c r="G133" s="220" t="s">
        <v>183</v>
      </c>
      <c r="H133" s="221">
        <v>57.354</v>
      </c>
      <c r="I133" s="222"/>
      <c r="J133" s="223">
        <f>ROUND(I133*H133,2)</f>
        <v>0</v>
      </c>
      <c r="K133" s="219" t="s">
        <v>1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145</v>
      </c>
      <c r="AT133" s="228" t="s">
        <v>140</v>
      </c>
      <c r="AU133" s="228" t="s">
        <v>86</v>
      </c>
      <c r="AY133" s="16" t="s">
        <v>138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145</v>
      </c>
      <c r="BM133" s="228" t="s">
        <v>819</v>
      </c>
    </row>
    <row r="134" spans="1:47" s="2" customFormat="1" ht="12">
      <c r="A134" s="37"/>
      <c r="B134" s="38"/>
      <c r="C134" s="39"/>
      <c r="D134" s="230" t="s">
        <v>147</v>
      </c>
      <c r="E134" s="39"/>
      <c r="F134" s="231" t="s">
        <v>818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147</v>
      </c>
      <c r="AU134" s="16" t="s">
        <v>86</v>
      </c>
    </row>
    <row r="135" spans="1:51" s="13" customFormat="1" ht="12">
      <c r="A135" s="13"/>
      <c r="B135" s="235"/>
      <c r="C135" s="236"/>
      <c r="D135" s="230" t="s">
        <v>156</v>
      </c>
      <c r="E135" s="237" t="s">
        <v>1</v>
      </c>
      <c r="F135" s="238" t="s">
        <v>820</v>
      </c>
      <c r="G135" s="236"/>
      <c r="H135" s="239">
        <v>57.354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156</v>
      </c>
      <c r="AU135" s="245" t="s">
        <v>86</v>
      </c>
      <c r="AV135" s="13" t="s">
        <v>86</v>
      </c>
      <c r="AW135" s="13" t="s">
        <v>32</v>
      </c>
      <c r="AX135" s="13" t="s">
        <v>84</v>
      </c>
      <c r="AY135" s="245" t="s">
        <v>138</v>
      </c>
    </row>
    <row r="136" spans="1:65" s="2" customFormat="1" ht="24.15" customHeight="1">
      <c r="A136" s="37"/>
      <c r="B136" s="38"/>
      <c r="C136" s="217" t="s">
        <v>171</v>
      </c>
      <c r="D136" s="217" t="s">
        <v>140</v>
      </c>
      <c r="E136" s="218" t="s">
        <v>821</v>
      </c>
      <c r="F136" s="219" t="s">
        <v>822</v>
      </c>
      <c r="G136" s="220" t="s">
        <v>183</v>
      </c>
      <c r="H136" s="221">
        <v>22.32</v>
      </c>
      <c r="I136" s="222"/>
      <c r="J136" s="223">
        <f>ROUND(I136*H136,2)</f>
        <v>0</v>
      </c>
      <c r="K136" s="219" t="s">
        <v>144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145</v>
      </c>
      <c r="AT136" s="228" t="s">
        <v>140</v>
      </c>
      <c r="AU136" s="228" t="s">
        <v>86</v>
      </c>
      <c r="AY136" s="16" t="s">
        <v>138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145</v>
      </c>
      <c r="BM136" s="228" t="s">
        <v>823</v>
      </c>
    </row>
    <row r="137" spans="1:47" s="2" customFormat="1" ht="12">
      <c r="A137" s="37"/>
      <c r="B137" s="38"/>
      <c r="C137" s="39"/>
      <c r="D137" s="230" t="s">
        <v>147</v>
      </c>
      <c r="E137" s="39"/>
      <c r="F137" s="231" t="s">
        <v>824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86</v>
      </c>
    </row>
    <row r="138" spans="1:51" s="13" customFormat="1" ht="12">
      <c r="A138" s="13"/>
      <c r="B138" s="235"/>
      <c r="C138" s="236"/>
      <c r="D138" s="230" t="s">
        <v>156</v>
      </c>
      <c r="E138" s="237" t="s">
        <v>1</v>
      </c>
      <c r="F138" s="238" t="s">
        <v>825</v>
      </c>
      <c r="G138" s="236"/>
      <c r="H138" s="239">
        <v>22.32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156</v>
      </c>
      <c r="AU138" s="245" t="s">
        <v>86</v>
      </c>
      <c r="AV138" s="13" t="s">
        <v>86</v>
      </c>
      <c r="AW138" s="13" t="s">
        <v>32</v>
      </c>
      <c r="AX138" s="13" t="s">
        <v>84</v>
      </c>
      <c r="AY138" s="245" t="s">
        <v>138</v>
      </c>
    </row>
    <row r="139" spans="1:65" s="2" customFormat="1" ht="24.15" customHeight="1">
      <c r="A139" s="37"/>
      <c r="B139" s="38"/>
      <c r="C139" s="217" t="s">
        <v>149</v>
      </c>
      <c r="D139" s="217" t="s">
        <v>140</v>
      </c>
      <c r="E139" s="218" t="s">
        <v>826</v>
      </c>
      <c r="F139" s="219" t="s">
        <v>827</v>
      </c>
      <c r="G139" s="220" t="s">
        <v>183</v>
      </c>
      <c r="H139" s="221">
        <v>28.176</v>
      </c>
      <c r="I139" s="222"/>
      <c r="J139" s="223">
        <f>ROUND(I139*H139,2)</f>
        <v>0</v>
      </c>
      <c r="K139" s="219" t="s">
        <v>144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145</v>
      </c>
      <c r="AT139" s="228" t="s">
        <v>140</v>
      </c>
      <c r="AU139" s="228" t="s">
        <v>86</v>
      </c>
      <c r="AY139" s="16" t="s">
        <v>138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145</v>
      </c>
      <c r="BM139" s="228" t="s">
        <v>828</v>
      </c>
    </row>
    <row r="140" spans="1:47" s="2" customFormat="1" ht="12">
      <c r="A140" s="37"/>
      <c r="B140" s="38"/>
      <c r="C140" s="39"/>
      <c r="D140" s="230" t="s">
        <v>147</v>
      </c>
      <c r="E140" s="39"/>
      <c r="F140" s="231" t="s">
        <v>829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147</v>
      </c>
      <c r="AU140" s="16" t="s">
        <v>86</v>
      </c>
    </row>
    <row r="141" spans="1:51" s="13" customFormat="1" ht="12">
      <c r="A141" s="13"/>
      <c r="B141" s="235"/>
      <c r="C141" s="236"/>
      <c r="D141" s="230" t="s">
        <v>156</v>
      </c>
      <c r="E141" s="237" t="s">
        <v>1</v>
      </c>
      <c r="F141" s="238" t="s">
        <v>830</v>
      </c>
      <c r="G141" s="236"/>
      <c r="H141" s="239">
        <v>13.176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156</v>
      </c>
      <c r="AU141" s="245" t="s">
        <v>86</v>
      </c>
      <c r="AV141" s="13" t="s">
        <v>86</v>
      </c>
      <c r="AW141" s="13" t="s">
        <v>32</v>
      </c>
      <c r="AX141" s="13" t="s">
        <v>76</v>
      </c>
      <c r="AY141" s="245" t="s">
        <v>138</v>
      </c>
    </row>
    <row r="142" spans="1:51" s="13" customFormat="1" ht="12">
      <c r="A142" s="13"/>
      <c r="B142" s="235"/>
      <c r="C142" s="236"/>
      <c r="D142" s="230" t="s">
        <v>156</v>
      </c>
      <c r="E142" s="237" t="s">
        <v>1</v>
      </c>
      <c r="F142" s="238" t="s">
        <v>831</v>
      </c>
      <c r="G142" s="236"/>
      <c r="H142" s="239">
        <v>15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156</v>
      </c>
      <c r="AU142" s="245" t="s">
        <v>86</v>
      </c>
      <c r="AV142" s="13" t="s">
        <v>86</v>
      </c>
      <c r="AW142" s="13" t="s">
        <v>32</v>
      </c>
      <c r="AX142" s="13" t="s">
        <v>76</v>
      </c>
      <c r="AY142" s="245" t="s">
        <v>138</v>
      </c>
    </row>
    <row r="143" spans="1:51" s="14" customFormat="1" ht="12">
      <c r="A143" s="14"/>
      <c r="B143" s="246"/>
      <c r="C143" s="247"/>
      <c r="D143" s="230" t="s">
        <v>156</v>
      </c>
      <c r="E143" s="248" t="s">
        <v>1</v>
      </c>
      <c r="F143" s="249" t="s">
        <v>198</v>
      </c>
      <c r="G143" s="247"/>
      <c r="H143" s="250">
        <v>28.176000000000002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156</v>
      </c>
      <c r="AU143" s="256" t="s">
        <v>86</v>
      </c>
      <c r="AV143" s="14" t="s">
        <v>145</v>
      </c>
      <c r="AW143" s="14" t="s">
        <v>32</v>
      </c>
      <c r="AX143" s="14" t="s">
        <v>84</v>
      </c>
      <c r="AY143" s="256" t="s">
        <v>138</v>
      </c>
    </row>
    <row r="144" spans="1:65" s="2" customFormat="1" ht="16.5" customHeight="1">
      <c r="A144" s="37"/>
      <c r="B144" s="38"/>
      <c r="C144" s="261" t="s">
        <v>180</v>
      </c>
      <c r="D144" s="261" t="s">
        <v>411</v>
      </c>
      <c r="E144" s="262" t="s">
        <v>832</v>
      </c>
      <c r="F144" s="263" t="s">
        <v>833</v>
      </c>
      <c r="G144" s="264" t="s">
        <v>266</v>
      </c>
      <c r="H144" s="265">
        <v>56.352</v>
      </c>
      <c r="I144" s="266"/>
      <c r="J144" s="267">
        <f>ROUND(I144*H144,2)</f>
        <v>0</v>
      </c>
      <c r="K144" s="263" t="s">
        <v>144</v>
      </c>
      <c r="L144" s="268"/>
      <c r="M144" s="269" t="s">
        <v>1</v>
      </c>
      <c r="N144" s="270" t="s">
        <v>41</v>
      </c>
      <c r="O144" s="90"/>
      <c r="P144" s="226">
        <f>O144*H144</f>
        <v>0</v>
      </c>
      <c r="Q144" s="226">
        <v>1</v>
      </c>
      <c r="R144" s="226">
        <f>Q144*H144</f>
        <v>56.352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187</v>
      </c>
      <c r="AT144" s="228" t="s">
        <v>411</v>
      </c>
      <c r="AU144" s="228" t="s">
        <v>86</v>
      </c>
      <c r="AY144" s="16" t="s">
        <v>138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145</v>
      </c>
      <c r="BM144" s="228" t="s">
        <v>834</v>
      </c>
    </row>
    <row r="145" spans="1:47" s="2" customFormat="1" ht="12">
      <c r="A145" s="37"/>
      <c r="B145" s="38"/>
      <c r="C145" s="39"/>
      <c r="D145" s="230" t="s">
        <v>147</v>
      </c>
      <c r="E145" s="39"/>
      <c r="F145" s="231" t="s">
        <v>833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147</v>
      </c>
      <c r="AU145" s="16" t="s">
        <v>86</v>
      </c>
    </row>
    <row r="146" spans="1:51" s="13" customFormat="1" ht="12">
      <c r="A146" s="13"/>
      <c r="B146" s="235"/>
      <c r="C146" s="236"/>
      <c r="D146" s="230" t="s">
        <v>156</v>
      </c>
      <c r="E146" s="236"/>
      <c r="F146" s="238" t="s">
        <v>835</v>
      </c>
      <c r="G146" s="236"/>
      <c r="H146" s="239">
        <v>56.352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156</v>
      </c>
      <c r="AU146" s="245" t="s">
        <v>86</v>
      </c>
      <c r="AV146" s="13" t="s">
        <v>86</v>
      </c>
      <c r="AW146" s="13" t="s">
        <v>4</v>
      </c>
      <c r="AX146" s="13" t="s">
        <v>84</v>
      </c>
      <c r="AY146" s="245" t="s">
        <v>138</v>
      </c>
    </row>
    <row r="147" spans="1:63" s="12" customFormat="1" ht="22.8" customHeight="1">
      <c r="A147" s="12"/>
      <c r="B147" s="201"/>
      <c r="C147" s="202"/>
      <c r="D147" s="203" t="s">
        <v>75</v>
      </c>
      <c r="E147" s="215" t="s">
        <v>86</v>
      </c>
      <c r="F147" s="215" t="s">
        <v>836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SUM(P148:P150)</f>
        <v>0</v>
      </c>
      <c r="Q147" s="209"/>
      <c r="R147" s="210">
        <f>SUM(R148:R150)</f>
        <v>0</v>
      </c>
      <c r="S147" s="209"/>
      <c r="T147" s="211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84</v>
      </c>
      <c r="AT147" s="213" t="s">
        <v>75</v>
      </c>
      <c r="AU147" s="213" t="s">
        <v>84</v>
      </c>
      <c r="AY147" s="212" t="s">
        <v>138</v>
      </c>
      <c r="BK147" s="214">
        <f>SUM(BK148:BK150)</f>
        <v>0</v>
      </c>
    </row>
    <row r="148" spans="1:65" s="2" customFormat="1" ht="33" customHeight="1">
      <c r="A148" s="37"/>
      <c r="B148" s="38"/>
      <c r="C148" s="217" t="s">
        <v>187</v>
      </c>
      <c r="D148" s="217" t="s">
        <v>140</v>
      </c>
      <c r="E148" s="218" t="s">
        <v>837</v>
      </c>
      <c r="F148" s="219" t="s">
        <v>838</v>
      </c>
      <c r="G148" s="220" t="s">
        <v>183</v>
      </c>
      <c r="H148" s="221">
        <v>22.5</v>
      </c>
      <c r="I148" s="222"/>
      <c r="J148" s="223">
        <f>ROUND(I148*H148,2)</f>
        <v>0</v>
      </c>
      <c r="K148" s="219" t="s">
        <v>144</v>
      </c>
      <c r="L148" s="43"/>
      <c r="M148" s="224" t="s">
        <v>1</v>
      </c>
      <c r="N148" s="225" t="s">
        <v>41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145</v>
      </c>
      <c r="AT148" s="228" t="s">
        <v>140</v>
      </c>
      <c r="AU148" s="228" t="s">
        <v>86</v>
      </c>
      <c r="AY148" s="16" t="s">
        <v>138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145</v>
      </c>
      <c r="BM148" s="228" t="s">
        <v>839</v>
      </c>
    </row>
    <row r="149" spans="1:47" s="2" customFormat="1" ht="12">
      <c r="A149" s="37"/>
      <c r="B149" s="38"/>
      <c r="C149" s="39"/>
      <c r="D149" s="230" t="s">
        <v>147</v>
      </c>
      <c r="E149" s="39"/>
      <c r="F149" s="231" t="s">
        <v>840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147</v>
      </c>
      <c r="AU149" s="16" t="s">
        <v>86</v>
      </c>
    </row>
    <row r="150" spans="1:51" s="13" customFormat="1" ht="12">
      <c r="A150" s="13"/>
      <c r="B150" s="235"/>
      <c r="C150" s="236"/>
      <c r="D150" s="230" t="s">
        <v>156</v>
      </c>
      <c r="E150" s="237" t="s">
        <v>1</v>
      </c>
      <c r="F150" s="238" t="s">
        <v>841</v>
      </c>
      <c r="G150" s="236"/>
      <c r="H150" s="239">
        <v>22.5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156</v>
      </c>
      <c r="AU150" s="245" t="s">
        <v>86</v>
      </c>
      <c r="AV150" s="13" t="s">
        <v>86</v>
      </c>
      <c r="AW150" s="13" t="s">
        <v>32</v>
      </c>
      <c r="AX150" s="13" t="s">
        <v>84</v>
      </c>
      <c r="AY150" s="245" t="s">
        <v>138</v>
      </c>
    </row>
    <row r="151" spans="1:63" s="12" customFormat="1" ht="22.8" customHeight="1">
      <c r="A151" s="12"/>
      <c r="B151" s="201"/>
      <c r="C151" s="202"/>
      <c r="D151" s="203" t="s">
        <v>75</v>
      </c>
      <c r="E151" s="215" t="s">
        <v>145</v>
      </c>
      <c r="F151" s="215" t="s">
        <v>405</v>
      </c>
      <c r="G151" s="202"/>
      <c r="H151" s="202"/>
      <c r="I151" s="205"/>
      <c r="J151" s="216">
        <f>BK151</f>
        <v>0</v>
      </c>
      <c r="K151" s="202"/>
      <c r="L151" s="207"/>
      <c r="M151" s="208"/>
      <c r="N151" s="209"/>
      <c r="O151" s="209"/>
      <c r="P151" s="210">
        <f>SUM(P152:P159)</f>
        <v>0</v>
      </c>
      <c r="Q151" s="209"/>
      <c r="R151" s="210">
        <f>SUM(R152:R159)</f>
        <v>0.08812500000000001</v>
      </c>
      <c r="S151" s="209"/>
      <c r="T151" s="211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2" t="s">
        <v>84</v>
      </c>
      <c r="AT151" s="213" t="s">
        <v>75</v>
      </c>
      <c r="AU151" s="213" t="s">
        <v>84</v>
      </c>
      <c r="AY151" s="212" t="s">
        <v>138</v>
      </c>
      <c r="BK151" s="214">
        <f>SUM(BK152:BK159)</f>
        <v>0</v>
      </c>
    </row>
    <row r="152" spans="1:65" s="2" customFormat="1" ht="24.15" customHeight="1">
      <c r="A152" s="37"/>
      <c r="B152" s="38"/>
      <c r="C152" s="217" t="s">
        <v>158</v>
      </c>
      <c r="D152" s="217" t="s">
        <v>140</v>
      </c>
      <c r="E152" s="218" t="s">
        <v>842</v>
      </c>
      <c r="F152" s="219" t="s">
        <v>843</v>
      </c>
      <c r="G152" s="220" t="s">
        <v>183</v>
      </c>
      <c r="H152" s="221">
        <v>6.678</v>
      </c>
      <c r="I152" s="222"/>
      <c r="J152" s="223">
        <f>ROUND(I152*H152,2)</f>
        <v>0</v>
      </c>
      <c r="K152" s="219" t="s">
        <v>144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145</v>
      </c>
      <c r="AT152" s="228" t="s">
        <v>140</v>
      </c>
      <c r="AU152" s="228" t="s">
        <v>86</v>
      </c>
      <c r="AY152" s="16" t="s">
        <v>138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145</v>
      </c>
      <c r="BM152" s="228" t="s">
        <v>844</v>
      </c>
    </row>
    <row r="153" spans="1:47" s="2" customFormat="1" ht="12">
      <c r="A153" s="37"/>
      <c r="B153" s="38"/>
      <c r="C153" s="39"/>
      <c r="D153" s="230" t="s">
        <v>147</v>
      </c>
      <c r="E153" s="39"/>
      <c r="F153" s="231" t="s">
        <v>845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147</v>
      </c>
      <c r="AU153" s="16" t="s">
        <v>86</v>
      </c>
    </row>
    <row r="154" spans="1:51" s="13" customFormat="1" ht="12">
      <c r="A154" s="13"/>
      <c r="B154" s="235"/>
      <c r="C154" s="236"/>
      <c r="D154" s="230" t="s">
        <v>156</v>
      </c>
      <c r="E154" s="237" t="s">
        <v>1</v>
      </c>
      <c r="F154" s="238" t="s">
        <v>846</v>
      </c>
      <c r="G154" s="236"/>
      <c r="H154" s="239">
        <v>2.928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156</v>
      </c>
      <c r="AU154" s="245" t="s">
        <v>86</v>
      </c>
      <c r="AV154" s="13" t="s">
        <v>86</v>
      </c>
      <c r="AW154" s="13" t="s">
        <v>32</v>
      </c>
      <c r="AX154" s="13" t="s">
        <v>76</v>
      </c>
      <c r="AY154" s="245" t="s">
        <v>138</v>
      </c>
    </row>
    <row r="155" spans="1:51" s="13" customFormat="1" ht="12">
      <c r="A155" s="13"/>
      <c r="B155" s="235"/>
      <c r="C155" s="236"/>
      <c r="D155" s="230" t="s">
        <v>156</v>
      </c>
      <c r="E155" s="237" t="s">
        <v>1</v>
      </c>
      <c r="F155" s="238" t="s">
        <v>847</v>
      </c>
      <c r="G155" s="236"/>
      <c r="H155" s="239">
        <v>3.75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156</v>
      </c>
      <c r="AU155" s="245" t="s">
        <v>86</v>
      </c>
      <c r="AV155" s="13" t="s">
        <v>86</v>
      </c>
      <c r="AW155" s="13" t="s">
        <v>32</v>
      </c>
      <c r="AX155" s="13" t="s">
        <v>76</v>
      </c>
      <c r="AY155" s="245" t="s">
        <v>138</v>
      </c>
    </row>
    <row r="156" spans="1:51" s="14" customFormat="1" ht="12">
      <c r="A156" s="14"/>
      <c r="B156" s="246"/>
      <c r="C156" s="247"/>
      <c r="D156" s="230" t="s">
        <v>156</v>
      </c>
      <c r="E156" s="248" t="s">
        <v>1</v>
      </c>
      <c r="F156" s="249" t="s">
        <v>198</v>
      </c>
      <c r="G156" s="247"/>
      <c r="H156" s="250">
        <v>6.678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156</v>
      </c>
      <c r="AU156" s="256" t="s">
        <v>86</v>
      </c>
      <c r="AV156" s="14" t="s">
        <v>145</v>
      </c>
      <c r="AW156" s="14" t="s">
        <v>32</v>
      </c>
      <c r="AX156" s="14" t="s">
        <v>84</v>
      </c>
      <c r="AY156" s="256" t="s">
        <v>138</v>
      </c>
    </row>
    <row r="157" spans="1:65" s="2" customFormat="1" ht="24.15" customHeight="1">
      <c r="A157" s="37"/>
      <c r="B157" s="38"/>
      <c r="C157" s="217" t="s">
        <v>204</v>
      </c>
      <c r="D157" s="217" t="s">
        <v>140</v>
      </c>
      <c r="E157" s="218" t="s">
        <v>848</v>
      </c>
      <c r="F157" s="219" t="s">
        <v>849</v>
      </c>
      <c r="G157" s="220" t="s">
        <v>153</v>
      </c>
      <c r="H157" s="221">
        <v>37.5</v>
      </c>
      <c r="I157" s="222"/>
      <c r="J157" s="223">
        <f>ROUND(I157*H157,2)</f>
        <v>0</v>
      </c>
      <c r="K157" s="219" t="s">
        <v>144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0.00235</v>
      </c>
      <c r="R157" s="226">
        <f>Q157*H157</f>
        <v>0.08812500000000001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145</v>
      </c>
      <c r="AT157" s="228" t="s">
        <v>140</v>
      </c>
      <c r="AU157" s="228" t="s">
        <v>86</v>
      </c>
      <c r="AY157" s="16" t="s">
        <v>138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145</v>
      </c>
      <c r="BM157" s="228" t="s">
        <v>850</v>
      </c>
    </row>
    <row r="158" spans="1:47" s="2" customFormat="1" ht="12">
      <c r="A158" s="37"/>
      <c r="B158" s="38"/>
      <c r="C158" s="39"/>
      <c r="D158" s="230" t="s">
        <v>147</v>
      </c>
      <c r="E158" s="39"/>
      <c r="F158" s="231" t="s">
        <v>851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147</v>
      </c>
      <c r="AU158" s="16" t="s">
        <v>86</v>
      </c>
    </row>
    <row r="159" spans="1:51" s="13" customFormat="1" ht="12">
      <c r="A159" s="13"/>
      <c r="B159" s="235"/>
      <c r="C159" s="236"/>
      <c r="D159" s="230" t="s">
        <v>156</v>
      </c>
      <c r="E159" s="237" t="s">
        <v>1</v>
      </c>
      <c r="F159" s="238" t="s">
        <v>852</v>
      </c>
      <c r="G159" s="236"/>
      <c r="H159" s="239">
        <v>37.5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156</v>
      </c>
      <c r="AU159" s="245" t="s">
        <v>86</v>
      </c>
      <c r="AV159" s="13" t="s">
        <v>86</v>
      </c>
      <c r="AW159" s="13" t="s">
        <v>32</v>
      </c>
      <c r="AX159" s="13" t="s">
        <v>84</v>
      </c>
      <c r="AY159" s="245" t="s">
        <v>138</v>
      </c>
    </row>
    <row r="160" spans="1:63" s="12" customFormat="1" ht="22.8" customHeight="1">
      <c r="A160" s="12"/>
      <c r="B160" s="201"/>
      <c r="C160" s="202"/>
      <c r="D160" s="203" t="s">
        <v>75</v>
      </c>
      <c r="E160" s="215" t="s">
        <v>187</v>
      </c>
      <c r="F160" s="215" t="s">
        <v>853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SUM(P161:P179)</f>
        <v>0</v>
      </c>
      <c r="Q160" s="209"/>
      <c r="R160" s="210">
        <f>SUM(R161:R179)</f>
        <v>0.442408</v>
      </c>
      <c r="S160" s="209"/>
      <c r="T160" s="211">
        <f>SUM(T161:T179)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84</v>
      </c>
      <c r="AT160" s="213" t="s">
        <v>75</v>
      </c>
      <c r="AU160" s="213" t="s">
        <v>84</v>
      </c>
      <c r="AY160" s="212" t="s">
        <v>138</v>
      </c>
      <c r="BK160" s="214">
        <f>SUM(BK161:BK179)</f>
        <v>0</v>
      </c>
    </row>
    <row r="161" spans="1:65" s="2" customFormat="1" ht="24.15" customHeight="1">
      <c r="A161" s="37"/>
      <c r="B161" s="38"/>
      <c r="C161" s="217" t="s">
        <v>210</v>
      </c>
      <c r="D161" s="217" t="s">
        <v>140</v>
      </c>
      <c r="E161" s="218" t="s">
        <v>854</v>
      </c>
      <c r="F161" s="219" t="s">
        <v>855</v>
      </c>
      <c r="G161" s="220" t="s">
        <v>143</v>
      </c>
      <c r="H161" s="221">
        <v>48.8</v>
      </c>
      <c r="I161" s="222"/>
      <c r="J161" s="223">
        <f>ROUND(I161*H161,2)</f>
        <v>0</v>
      </c>
      <c r="K161" s="219" t="s">
        <v>144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0.00746</v>
      </c>
      <c r="R161" s="226">
        <f>Q161*H161</f>
        <v>0.364048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145</v>
      </c>
      <c r="AT161" s="228" t="s">
        <v>140</v>
      </c>
      <c r="AU161" s="228" t="s">
        <v>86</v>
      </c>
      <c r="AY161" s="16" t="s">
        <v>138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145</v>
      </c>
      <c r="BM161" s="228" t="s">
        <v>856</v>
      </c>
    </row>
    <row r="162" spans="1:47" s="2" customFormat="1" ht="12">
      <c r="A162" s="37"/>
      <c r="B162" s="38"/>
      <c r="C162" s="39"/>
      <c r="D162" s="230" t="s">
        <v>147</v>
      </c>
      <c r="E162" s="39"/>
      <c r="F162" s="231" t="s">
        <v>857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147</v>
      </c>
      <c r="AU162" s="16" t="s">
        <v>86</v>
      </c>
    </row>
    <row r="163" spans="1:51" s="13" customFormat="1" ht="12">
      <c r="A163" s="13"/>
      <c r="B163" s="235"/>
      <c r="C163" s="236"/>
      <c r="D163" s="230" t="s">
        <v>156</v>
      </c>
      <c r="E163" s="237" t="s">
        <v>1</v>
      </c>
      <c r="F163" s="238" t="s">
        <v>858</v>
      </c>
      <c r="G163" s="236"/>
      <c r="H163" s="239">
        <v>48.8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156</v>
      </c>
      <c r="AU163" s="245" t="s">
        <v>86</v>
      </c>
      <c r="AV163" s="13" t="s">
        <v>86</v>
      </c>
      <c r="AW163" s="13" t="s">
        <v>32</v>
      </c>
      <c r="AX163" s="13" t="s">
        <v>84</v>
      </c>
      <c r="AY163" s="245" t="s">
        <v>138</v>
      </c>
    </row>
    <row r="164" spans="1:65" s="2" customFormat="1" ht="24.15" customHeight="1">
      <c r="A164" s="37"/>
      <c r="B164" s="38"/>
      <c r="C164" s="217" t="s">
        <v>215</v>
      </c>
      <c r="D164" s="217" t="s">
        <v>140</v>
      </c>
      <c r="E164" s="218" t="s">
        <v>859</v>
      </c>
      <c r="F164" s="219" t="s">
        <v>860</v>
      </c>
      <c r="G164" s="220" t="s">
        <v>454</v>
      </c>
      <c r="H164" s="221">
        <v>4</v>
      </c>
      <c r="I164" s="222"/>
      <c r="J164" s="223">
        <f>ROUND(I164*H164,2)</f>
        <v>0</v>
      </c>
      <c r="K164" s="219" t="s">
        <v>144</v>
      </c>
      <c r="L164" s="43"/>
      <c r="M164" s="224" t="s">
        <v>1</v>
      </c>
      <c r="N164" s="225" t="s">
        <v>41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145</v>
      </c>
      <c r="AT164" s="228" t="s">
        <v>140</v>
      </c>
      <c r="AU164" s="228" t="s">
        <v>86</v>
      </c>
      <c r="AY164" s="16" t="s">
        <v>138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84</v>
      </c>
      <c r="BK164" s="229">
        <f>ROUND(I164*H164,2)</f>
        <v>0</v>
      </c>
      <c r="BL164" s="16" t="s">
        <v>145</v>
      </c>
      <c r="BM164" s="228" t="s">
        <v>861</v>
      </c>
    </row>
    <row r="165" spans="1:47" s="2" customFormat="1" ht="12">
      <c r="A165" s="37"/>
      <c r="B165" s="38"/>
      <c r="C165" s="39"/>
      <c r="D165" s="230" t="s">
        <v>147</v>
      </c>
      <c r="E165" s="39"/>
      <c r="F165" s="231" t="s">
        <v>862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147</v>
      </c>
      <c r="AU165" s="16" t="s">
        <v>86</v>
      </c>
    </row>
    <row r="166" spans="1:65" s="2" customFormat="1" ht="24.15" customHeight="1">
      <c r="A166" s="37"/>
      <c r="B166" s="38"/>
      <c r="C166" s="261" t="s">
        <v>221</v>
      </c>
      <c r="D166" s="261" t="s">
        <v>411</v>
      </c>
      <c r="E166" s="262" t="s">
        <v>863</v>
      </c>
      <c r="F166" s="263" t="s">
        <v>864</v>
      </c>
      <c r="G166" s="264" t="s">
        <v>454</v>
      </c>
      <c r="H166" s="265">
        <v>4</v>
      </c>
      <c r="I166" s="266"/>
      <c r="J166" s="267">
        <f>ROUND(I166*H166,2)</f>
        <v>0</v>
      </c>
      <c r="K166" s="263" t="s">
        <v>144</v>
      </c>
      <c r="L166" s="268"/>
      <c r="M166" s="269" t="s">
        <v>1</v>
      </c>
      <c r="N166" s="270" t="s">
        <v>41</v>
      </c>
      <c r="O166" s="90"/>
      <c r="P166" s="226">
        <f>O166*H166</f>
        <v>0</v>
      </c>
      <c r="Q166" s="226">
        <v>0.0015</v>
      </c>
      <c r="R166" s="226">
        <f>Q166*H166</f>
        <v>0.006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187</v>
      </c>
      <c r="AT166" s="228" t="s">
        <v>411</v>
      </c>
      <c r="AU166" s="228" t="s">
        <v>86</v>
      </c>
      <c r="AY166" s="16" t="s">
        <v>138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145</v>
      </c>
      <c r="BM166" s="228" t="s">
        <v>865</v>
      </c>
    </row>
    <row r="167" spans="1:47" s="2" customFormat="1" ht="12">
      <c r="A167" s="37"/>
      <c r="B167" s="38"/>
      <c r="C167" s="39"/>
      <c r="D167" s="230" t="s">
        <v>147</v>
      </c>
      <c r="E167" s="39"/>
      <c r="F167" s="231" t="s">
        <v>864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147</v>
      </c>
      <c r="AU167" s="16" t="s">
        <v>86</v>
      </c>
    </row>
    <row r="168" spans="1:65" s="2" customFormat="1" ht="33" customHeight="1">
      <c r="A168" s="37"/>
      <c r="B168" s="38"/>
      <c r="C168" s="217" t="s">
        <v>226</v>
      </c>
      <c r="D168" s="217" t="s">
        <v>140</v>
      </c>
      <c r="E168" s="218" t="s">
        <v>866</v>
      </c>
      <c r="F168" s="219" t="s">
        <v>867</v>
      </c>
      <c r="G168" s="220" t="s">
        <v>454</v>
      </c>
      <c r="H168" s="221">
        <v>1</v>
      </c>
      <c r="I168" s="222"/>
      <c r="J168" s="223">
        <f>ROUND(I168*H168,2)</f>
        <v>0</v>
      </c>
      <c r="K168" s="219" t="s">
        <v>144</v>
      </c>
      <c r="L168" s="43"/>
      <c r="M168" s="224" t="s">
        <v>1</v>
      </c>
      <c r="N168" s="225" t="s">
        <v>41</v>
      </c>
      <c r="O168" s="90"/>
      <c r="P168" s="226">
        <f>O168*H168</f>
        <v>0</v>
      </c>
      <c r="Q168" s="226">
        <v>1E-05</v>
      </c>
      <c r="R168" s="226">
        <f>Q168*H168</f>
        <v>1E-05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145</v>
      </c>
      <c r="AT168" s="228" t="s">
        <v>140</v>
      </c>
      <c r="AU168" s="228" t="s">
        <v>86</v>
      </c>
      <c r="AY168" s="16" t="s">
        <v>138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84</v>
      </c>
      <c r="BK168" s="229">
        <f>ROUND(I168*H168,2)</f>
        <v>0</v>
      </c>
      <c r="BL168" s="16" t="s">
        <v>145</v>
      </c>
      <c r="BM168" s="228" t="s">
        <v>868</v>
      </c>
    </row>
    <row r="169" spans="1:47" s="2" customFormat="1" ht="12">
      <c r="A169" s="37"/>
      <c r="B169" s="38"/>
      <c r="C169" s="39"/>
      <c r="D169" s="230" t="s">
        <v>147</v>
      </c>
      <c r="E169" s="39"/>
      <c r="F169" s="231" t="s">
        <v>869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147</v>
      </c>
      <c r="AU169" s="16" t="s">
        <v>86</v>
      </c>
    </row>
    <row r="170" spans="1:65" s="2" customFormat="1" ht="16.5" customHeight="1">
      <c r="A170" s="37"/>
      <c r="B170" s="38"/>
      <c r="C170" s="261" t="s">
        <v>8</v>
      </c>
      <c r="D170" s="261" t="s">
        <v>411</v>
      </c>
      <c r="E170" s="262" t="s">
        <v>870</v>
      </c>
      <c r="F170" s="263" t="s">
        <v>871</v>
      </c>
      <c r="G170" s="264" t="s">
        <v>454</v>
      </c>
      <c r="H170" s="265">
        <v>1</v>
      </c>
      <c r="I170" s="266"/>
      <c r="J170" s="267">
        <f>ROUND(I170*H170,2)</f>
        <v>0</v>
      </c>
      <c r="K170" s="263" t="s">
        <v>144</v>
      </c>
      <c r="L170" s="268"/>
      <c r="M170" s="269" t="s">
        <v>1</v>
      </c>
      <c r="N170" s="270" t="s">
        <v>41</v>
      </c>
      <c r="O170" s="90"/>
      <c r="P170" s="226">
        <f>O170*H170</f>
        <v>0</v>
      </c>
      <c r="Q170" s="226">
        <v>0.00088</v>
      </c>
      <c r="R170" s="226">
        <f>Q170*H170</f>
        <v>0.00088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187</v>
      </c>
      <c r="AT170" s="228" t="s">
        <v>411</v>
      </c>
      <c r="AU170" s="228" t="s">
        <v>86</v>
      </c>
      <c r="AY170" s="16" t="s">
        <v>138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84</v>
      </c>
      <c r="BK170" s="229">
        <f>ROUND(I170*H170,2)</f>
        <v>0</v>
      </c>
      <c r="BL170" s="16" t="s">
        <v>145</v>
      </c>
      <c r="BM170" s="228" t="s">
        <v>872</v>
      </c>
    </row>
    <row r="171" spans="1:47" s="2" customFormat="1" ht="12">
      <c r="A171" s="37"/>
      <c r="B171" s="38"/>
      <c r="C171" s="39"/>
      <c r="D171" s="230" t="s">
        <v>147</v>
      </c>
      <c r="E171" s="39"/>
      <c r="F171" s="231" t="s">
        <v>871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147</v>
      </c>
      <c r="AU171" s="16" t="s">
        <v>86</v>
      </c>
    </row>
    <row r="172" spans="1:65" s="2" customFormat="1" ht="33" customHeight="1">
      <c r="A172" s="37"/>
      <c r="B172" s="38"/>
      <c r="C172" s="217" t="s">
        <v>238</v>
      </c>
      <c r="D172" s="217" t="s">
        <v>140</v>
      </c>
      <c r="E172" s="218" t="s">
        <v>873</v>
      </c>
      <c r="F172" s="219" t="s">
        <v>874</v>
      </c>
      <c r="G172" s="220" t="s">
        <v>454</v>
      </c>
      <c r="H172" s="221">
        <v>11</v>
      </c>
      <c r="I172" s="222"/>
      <c r="J172" s="223">
        <f>ROUND(I172*H172,2)</f>
        <v>0</v>
      </c>
      <c r="K172" s="219" t="s">
        <v>144</v>
      </c>
      <c r="L172" s="43"/>
      <c r="M172" s="224" t="s">
        <v>1</v>
      </c>
      <c r="N172" s="225" t="s">
        <v>41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145</v>
      </c>
      <c r="AT172" s="228" t="s">
        <v>140</v>
      </c>
      <c r="AU172" s="228" t="s">
        <v>86</v>
      </c>
      <c r="AY172" s="16" t="s">
        <v>138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84</v>
      </c>
      <c r="BK172" s="229">
        <f>ROUND(I172*H172,2)</f>
        <v>0</v>
      </c>
      <c r="BL172" s="16" t="s">
        <v>145</v>
      </c>
      <c r="BM172" s="228" t="s">
        <v>875</v>
      </c>
    </row>
    <row r="173" spans="1:47" s="2" customFormat="1" ht="12">
      <c r="A173" s="37"/>
      <c r="B173" s="38"/>
      <c r="C173" s="39"/>
      <c r="D173" s="230" t="s">
        <v>147</v>
      </c>
      <c r="E173" s="39"/>
      <c r="F173" s="231" t="s">
        <v>876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147</v>
      </c>
      <c r="AU173" s="16" t="s">
        <v>86</v>
      </c>
    </row>
    <row r="174" spans="1:65" s="2" customFormat="1" ht="16.5" customHeight="1">
      <c r="A174" s="37"/>
      <c r="B174" s="38"/>
      <c r="C174" s="261" t="s">
        <v>243</v>
      </c>
      <c r="D174" s="261" t="s">
        <v>411</v>
      </c>
      <c r="E174" s="262" t="s">
        <v>877</v>
      </c>
      <c r="F174" s="263" t="s">
        <v>878</v>
      </c>
      <c r="G174" s="264" t="s">
        <v>454</v>
      </c>
      <c r="H174" s="265">
        <v>4</v>
      </c>
      <c r="I174" s="266"/>
      <c r="J174" s="267">
        <f>ROUND(I174*H174,2)</f>
        <v>0</v>
      </c>
      <c r="K174" s="263" t="s">
        <v>144</v>
      </c>
      <c r="L174" s="268"/>
      <c r="M174" s="269" t="s">
        <v>1</v>
      </c>
      <c r="N174" s="270" t="s">
        <v>41</v>
      </c>
      <c r="O174" s="90"/>
      <c r="P174" s="226">
        <f>O174*H174</f>
        <v>0</v>
      </c>
      <c r="Q174" s="226">
        <v>0.00045</v>
      </c>
      <c r="R174" s="226">
        <f>Q174*H174</f>
        <v>0.0018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187</v>
      </c>
      <c r="AT174" s="228" t="s">
        <v>411</v>
      </c>
      <c r="AU174" s="228" t="s">
        <v>86</v>
      </c>
      <c r="AY174" s="16" t="s">
        <v>138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84</v>
      </c>
      <c r="BK174" s="229">
        <f>ROUND(I174*H174,2)</f>
        <v>0</v>
      </c>
      <c r="BL174" s="16" t="s">
        <v>145</v>
      </c>
      <c r="BM174" s="228" t="s">
        <v>879</v>
      </c>
    </row>
    <row r="175" spans="1:47" s="2" customFormat="1" ht="12">
      <c r="A175" s="37"/>
      <c r="B175" s="38"/>
      <c r="C175" s="39"/>
      <c r="D175" s="230" t="s">
        <v>147</v>
      </c>
      <c r="E175" s="39"/>
      <c r="F175" s="231" t="s">
        <v>878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147</v>
      </c>
      <c r="AU175" s="16" t="s">
        <v>86</v>
      </c>
    </row>
    <row r="176" spans="1:65" s="2" customFormat="1" ht="16.5" customHeight="1">
      <c r="A176" s="37"/>
      <c r="B176" s="38"/>
      <c r="C176" s="261" t="s">
        <v>249</v>
      </c>
      <c r="D176" s="261" t="s">
        <v>411</v>
      </c>
      <c r="E176" s="262" t="s">
        <v>880</v>
      </c>
      <c r="F176" s="263" t="s">
        <v>881</v>
      </c>
      <c r="G176" s="264" t="s">
        <v>454</v>
      </c>
      <c r="H176" s="265">
        <v>7</v>
      </c>
      <c r="I176" s="266"/>
      <c r="J176" s="267">
        <f>ROUND(I176*H176,2)</f>
        <v>0</v>
      </c>
      <c r="K176" s="263" t="s">
        <v>144</v>
      </c>
      <c r="L176" s="268"/>
      <c r="M176" s="269" t="s">
        <v>1</v>
      </c>
      <c r="N176" s="270" t="s">
        <v>41</v>
      </c>
      <c r="O176" s="90"/>
      <c r="P176" s="226">
        <f>O176*H176</f>
        <v>0</v>
      </c>
      <c r="Q176" s="226">
        <v>0.00035</v>
      </c>
      <c r="R176" s="226">
        <f>Q176*H176</f>
        <v>0.00245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187</v>
      </c>
      <c r="AT176" s="228" t="s">
        <v>411</v>
      </c>
      <c r="AU176" s="228" t="s">
        <v>86</v>
      </c>
      <c r="AY176" s="16" t="s">
        <v>138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84</v>
      </c>
      <c r="BK176" s="229">
        <f>ROUND(I176*H176,2)</f>
        <v>0</v>
      </c>
      <c r="BL176" s="16" t="s">
        <v>145</v>
      </c>
      <c r="BM176" s="228" t="s">
        <v>882</v>
      </c>
    </row>
    <row r="177" spans="1:47" s="2" customFormat="1" ht="12">
      <c r="A177" s="37"/>
      <c r="B177" s="38"/>
      <c r="C177" s="39"/>
      <c r="D177" s="230" t="s">
        <v>147</v>
      </c>
      <c r="E177" s="39"/>
      <c r="F177" s="231" t="s">
        <v>881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147</v>
      </c>
      <c r="AU177" s="16" t="s">
        <v>86</v>
      </c>
    </row>
    <row r="178" spans="1:65" s="2" customFormat="1" ht="24.15" customHeight="1">
      <c r="A178" s="37"/>
      <c r="B178" s="38"/>
      <c r="C178" s="217" t="s">
        <v>255</v>
      </c>
      <c r="D178" s="217" t="s">
        <v>140</v>
      </c>
      <c r="E178" s="218" t="s">
        <v>883</v>
      </c>
      <c r="F178" s="219" t="s">
        <v>884</v>
      </c>
      <c r="G178" s="220" t="s">
        <v>454</v>
      </c>
      <c r="H178" s="221">
        <v>2</v>
      </c>
      <c r="I178" s="222"/>
      <c r="J178" s="223">
        <f>ROUND(I178*H178,2)</f>
        <v>0</v>
      </c>
      <c r="K178" s="219" t="s">
        <v>144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0.03361</v>
      </c>
      <c r="R178" s="226">
        <f>Q178*H178</f>
        <v>0.06722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145</v>
      </c>
      <c r="AT178" s="228" t="s">
        <v>140</v>
      </c>
      <c r="AU178" s="228" t="s">
        <v>86</v>
      </c>
      <c r="AY178" s="16" t="s">
        <v>138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145</v>
      </c>
      <c r="BM178" s="228" t="s">
        <v>885</v>
      </c>
    </row>
    <row r="179" spans="1:47" s="2" customFormat="1" ht="12">
      <c r="A179" s="37"/>
      <c r="B179" s="38"/>
      <c r="C179" s="39"/>
      <c r="D179" s="230" t="s">
        <v>147</v>
      </c>
      <c r="E179" s="39"/>
      <c r="F179" s="231" t="s">
        <v>886</v>
      </c>
      <c r="G179" s="39"/>
      <c r="H179" s="39"/>
      <c r="I179" s="232"/>
      <c r="J179" s="39"/>
      <c r="K179" s="39"/>
      <c r="L179" s="43"/>
      <c r="M179" s="257"/>
      <c r="N179" s="258"/>
      <c r="O179" s="259"/>
      <c r="P179" s="259"/>
      <c r="Q179" s="259"/>
      <c r="R179" s="259"/>
      <c r="S179" s="259"/>
      <c r="T179" s="260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147</v>
      </c>
      <c r="AU179" s="16" t="s">
        <v>86</v>
      </c>
    </row>
    <row r="180" spans="1:31" s="2" customFormat="1" ht="6.95" customHeight="1">
      <c r="A180" s="37"/>
      <c r="B180" s="65"/>
      <c r="C180" s="66"/>
      <c r="D180" s="66"/>
      <c r="E180" s="66"/>
      <c r="F180" s="66"/>
      <c r="G180" s="66"/>
      <c r="H180" s="66"/>
      <c r="I180" s="66"/>
      <c r="J180" s="66"/>
      <c r="K180" s="66"/>
      <c r="L180" s="43"/>
      <c r="M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</sheetData>
  <sheetProtection password="CC35" sheet="1" objects="1" scenarios="1" formatColumns="0" formatRows="0" autoFilter="0"/>
  <autoFilter ref="C120:K17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105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Obnova objektu bývalé márnice na hřbitově v Království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887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10. 10. 2022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ROUND((SUM(BE122:BE162)),2)</f>
        <v>0</v>
      </c>
      <c r="G33" s="37"/>
      <c r="H33" s="37"/>
      <c r="I33" s="154">
        <v>0.21</v>
      </c>
      <c r="J33" s="153">
        <f>ROUND(((SUM(BE122:BE162))*I33),2)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ROUND((SUM(BF122:BF162)),2)</f>
        <v>0</v>
      </c>
      <c r="G34" s="37"/>
      <c r="H34" s="37"/>
      <c r="I34" s="154">
        <v>0.15</v>
      </c>
      <c r="J34" s="153">
        <f>ROUND(((SUM(BF122:BF162))*I34),2)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ROUND((SUM(BG122:BG162)),2)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ROUND((SUM(BH122:BH162)),2)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ROUND((SUM(BI122:BI162)),2)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Obnova objektu bývalé márnice na hřbitově v Království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zpevněné plochy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10. 10. 2022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>Ing. Arch. J. Kňákal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109</v>
      </c>
      <c r="D94" s="175"/>
      <c r="E94" s="175"/>
      <c r="F94" s="175"/>
      <c r="G94" s="175"/>
      <c r="H94" s="175"/>
      <c r="I94" s="175"/>
      <c r="J94" s="176" t="s">
        <v>110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111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pans="1:31" s="9" customFormat="1" ht="24.95" customHeight="1">
      <c r="A97" s="9"/>
      <c r="B97" s="178"/>
      <c r="C97" s="179"/>
      <c r="D97" s="180" t="s">
        <v>113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114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375</v>
      </c>
      <c r="E99" s="187"/>
      <c r="F99" s="187"/>
      <c r="G99" s="187"/>
      <c r="H99" s="187"/>
      <c r="I99" s="187"/>
      <c r="J99" s="188">
        <f>J140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888</v>
      </c>
      <c r="E100" s="187"/>
      <c r="F100" s="187"/>
      <c r="G100" s="187"/>
      <c r="H100" s="187"/>
      <c r="I100" s="187"/>
      <c r="J100" s="188">
        <f>J145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116</v>
      </c>
      <c r="E101" s="187"/>
      <c r="F101" s="187"/>
      <c r="G101" s="187"/>
      <c r="H101" s="187"/>
      <c r="I101" s="187"/>
      <c r="J101" s="188">
        <f>J153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377</v>
      </c>
      <c r="E102" s="187"/>
      <c r="F102" s="187"/>
      <c r="G102" s="187"/>
      <c r="H102" s="187"/>
      <c r="I102" s="187"/>
      <c r="J102" s="188">
        <f>J160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123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Obnova objektu bývalé márnice na hřbitově v Království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04 - zpevněné plochy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Šluknov</v>
      </c>
      <c r="G116" s="39"/>
      <c r="H116" s="39"/>
      <c r="I116" s="31" t="s">
        <v>22</v>
      </c>
      <c r="J116" s="78" t="str">
        <f>IF(J12="","",J12)</f>
        <v>10. 10. 2022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Šluknov</v>
      </c>
      <c r="G118" s="39"/>
      <c r="H118" s="39"/>
      <c r="I118" s="31" t="s">
        <v>30</v>
      </c>
      <c r="J118" s="35" t="str">
        <f>E21</f>
        <v>Ing. Arch. J. Kňákal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J. Nešněra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124</v>
      </c>
      <c r="D121" s="193" t="s">
        <v>61</v>
      </c>
      <c r="E121" s="193" t="s">
        <v>57</v>
      </c>
      <c r="F121" s="193" t="s">
        <v>58</v>
      </c>
      <c r="G121" s="193" t="s">
        <v>125</v>
      </c>
      <c r="H121" s="193" t="s">
        <v>126</v>
      </c>
      <c r="I121" s="193" t="s">
        <v>127</v>
      </c>
      <c r="J121" s="193" t="s">
        <v>110</v>
      </c>
      <c r="K121" s="194" t="s">
        <v>128</v>
      </c>
      <c r="L121" s="195"/>
      <c r="M121" s="99" t="s">
        <v>1</v>
      </c>
      <c r="N121" s="100" t="s">
        <v>40</v>
      </c>
      <c r="O121" s="100" t="s">
        <v>129</v>
      </c>
      <c r="P121" s="100" t="s">
        <v>130</v>
      </c>
      <c r="Q121" s="100" t="s">
        <v>131</v>
      </c>
      <c r="R121" s="100" t="s">
        <v>132</v>
      </c>
      <c r="S121" s="100" t="s">
        <v>133</v>
      </c>
      <c r="T121" s="101" t="s">
        <v>134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135</v>
      </c>
      <c r="D122" s="39"/>
      <c r="E122" s="39"/>
      <c r="F122" s="39"/>
      <c r="G122" s="39"/>
      <c r="H122" s="39"/>
      <c r="I122" s="39"/>
      <c r="J122" s="196">
        <f>BK122</f>
        <v>0</v>
      </c>
      <c r="K122" s="39"/>
      <c r="L122" s="43"/>
      <c r="M122" s="102"/>
      <c r="N122" s="197"/>
      <c r="O122" s="103"/>
      <c r="P122" s="198">
        <f>P123</f>
        <v>0</v>
      </c>
      <c r="Q122" s="103"/>
      <c r="R122" s="198">
        <f>R123</f>
        <v>4.59922</v>
      </c>
      <c r="S122" s="103"/>
      <c r="T122" s="199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112</v>
      </c>
      <c r="BK122" s="200">
        <f>BK123</f>
        <v>0</v>
      </c>
    </row>
    <row r="123" spans="1:63" s="12" customFormat="1" ht="25.9" customHeight="1">
      <c r="A123" s="12"/>
      <c r="B123" s="201"/>
      <c r="C123" s="202"/>
      <c r="D123" s="203" t="s">
        <v>75</v>
      </c>
      <c r="E123" s="204" t="s">
        <v>136</v>
      </c>
      <c r="F123" s="204" t="s">
        <v>137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P124+P140+P145+P153+P160</f>
        <v>0</v>
      </c>
      <c r="Q123" s="209"/>
      <c r="R123" s="210">
        <f>R124+R140+R145+R153+R160</f>
        <v>4.59922</v>
      </c>
      <c r="S123" s="209"/>
      <c r="T123" s="211">
        <f>T124+T140+T145+T153+T160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76</v>
      </c>
      <c r="AY123" s="212" t="s">
        <v>138</v>
      </c>
      <c r="BK123" s="214">
        <f>BK124+BK140+BK145+BK153+BK160</f>
        <v>0</v>
      </c>
    </row>
    <row r="124" spans="1:63" s="12" customFormat="1" ht="22.8" customHeight="1">
      <c r="A124" s="12"/>
      <c r="B124" s="201"/>
      <c r="C124" s="202"/>
      <c r="D124" s="203" t="s">
        <v>75</v>
      </c>
      <c r="E124" s="215" t="s">
        <v>84</v>
      </c>
      <c r="F124" s="215" t="s">
        <v>139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SUM(P125:P139)</f>
        <v>0</v>
      </c>
      <c r="Q124" s="209"/>
      <c r="R124" s="210">
        <f>SUM(R125:R139)</f>
        <v>0.004</v>
      </c>
      <c r="S124" s="209"/>
      <c r="T124" s="211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84</v>
      </c>
      <c r="AT124" s="213" t="s">
        <v>75</v>
      </c>
      <c r="AU124" s="213" t="s">
        <v>84</v>
      </c>
      <c r="AY124" s="212" t="s">
        <v>138</v>
      </c>
      <c r="BK124" s="214">
        <f>SUM(BK125:BK139)</f>
        <v>0</v>
      </c>
    </row>
    <row r="125" spans="1:65" s="2" customFormat="1" ht="33" customHeight="1">
      <c r="A125" s="37"/>
      <c r="B125" s="38"/>
      <c r="C125" s="217" t="s">
        <v>84</v>
      </c>
      <c r="D125" s="217" t="s">
        <v>140</v>
      </c>
      <c r="E125" s="218" t="s">
        <v>889</v>
      </c>
      <c r="F125" s="219" t="s">
        <v>890</v>
      </c>
      <c r="G125" s="220" t="s">
        <v>183</v>
      </c>
      <c r="H125" s="221">
        <v>3.78</v>
      </c>
      <c r="I125" s="222"/>
      <c r="J125" s="223">
        <f>ROUND(I125*H125,2)</f>
        <v>0</v>
      </c>
      <c r="K125" s="219" t="s">
        <v>144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145</v>
      </c>
      <c r="AT125" s="228" t="s">
        <v>140</v>
      </c>
      <c r="AU125" s="228" t="s">
        <v>86</v>
      </c>
      <c r="AY125" s="16" t="s">
        <v>138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145</v>
      </c>
      <c r="BM125" s="228" t="s">
        <v>891</v>
      </c>
    </row>
    <row r="126" spans="1:47" s="2" customFormat="1" ht="12">
      <c r="A126" s="37"/>
      <c r="B126" s="38"/>
      <c r="C126" s="39"/>
      <c r="D126" s="230" t="s">
        <v>147</v>
      </c>
      <c r="E126" s="39"/>
      <c r="F126" s="231" t="s">
        <v>892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147</v>
      </c>
      <c r="AU126" s="16" t="s">
        <v>86</v>
      </c>
    </row>
    <row r="127" spans="1:51" s="13" customFormat="1" ht="12">
      <c r="A127" s="13"/>
      <c r="B127" s="235"/>
      <c r="C127" s="236"/>
      <c r="D127" s="230" t="s">
        <v>156</v>
      </c>
      <c r="E127" s="237" t="s">
        <v>1</v>
      </c>
      <c r="F127" s="238" t="s">
        <v>893</v>
      </c>
      <c r="G127" s="236"/>
      <c r="H127" s="239">
        <v>3.78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156</v>
      </c>
      <c r="AU127" s="245" t="s">
        <v>86</v>
      </c>
      <c r="AV127" s="13" t="s">
        <v>86</v>
      </c>
      <c r="AW127" s="13" t="s">
        <v>32</v>
      </c>
      <c r="AX127" s="13" t="s">
        <v>84</v>
      </c>
      <c r="AY127" s="245" t="s">
        <v>138</v>
      </c>
    </row>
    <row r="128" spans="1:65" s="2" customFormat="1" ht="24.15" customHeight="1">
      <c r="A128" s="37"/>
      <c r="B128" s="38"/>
      <c r="C128" s="217" t="s">
        <v>86</v>
      </c>
      <c r="D128" s="217" t="s">
        <v>140</v>
      </c>
      <c r="E128" s="218" t="s">
        <v>817</v>
      </c>
      <c r="F128" s="219" t="s">
        <v>818</v>
      </c>
      <c r="G128" s="220" t="s">
        <v>183</v>
      </c>
      <c r="H128" s="221">
        <v>3.78</v>
      </c>
      <c r="I128" s="222"/>
      <c r="J128" s="223">
        <f>ROUND(I128*H128,2)</f>
        <v>0</v>
      </c>
      <c r="K128" s="219" t="s">
        <v>1</v>
      </c>
      <c r="L128" s="43"/>
      <c r="M128" s="224" t="s">
        <v>1</v>
      </c>
      <c r="N128" s="225" t="s">
        <v>41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145</v>
      </c>
      <c r="AT128" s="228" t="s">
        <v>140</v>
      </c>
      <c r="AU128" s="228" t="s">
        <v>86</v>
      </c>
      <c r="AY128" s="16" t="s">
        <v>138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84</v>
      </c>
      <c r="BK128" s="229">
        <f>ROUND(I128*H128,2)</f>
        <v>0</v>
      </c>
      <c r="BL128" s="16" t="s">
        <v>145</v>
      </c>
      <c r="BM128" s="228" t="s">
        <v>894</v>
      </c>
    </row>
    <row r="129" spans="1:47" s="2" customFormat="1" ht="12">
      <c r="A129" s="37"/>
      <c r="B129" s="38"/>
      <c r="C129" s="39"/>
      <c r="D129" s="230" t="s">
        <v>147</v>
      </c>
      <c r="E129" s="39"/>
      <c r="F129" s="231" t="s">
        <v>818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147</v>
      </c>
      <c r="AU129" s="16" t="s">
        <v>86</v>
      </c>
    </row>
    <row r="130" spans="1:51" s="13" customFormat="1" ht="12">
      <c r="A130" s="13"/>
      <c r="B130" s="235"/>
      <c r="C130" s="236"/>
      <c r="D130" s="230" t="s">
        <v>156</v>
      </c>
      <c r="E130" s="237" t="s">
        <v>1</v>
      </c>
      <c r="F130" s="238" t="s">
        <v>895</v>
      </c>
      <c r="G130" s="236"/>
      <c r="H130" s="239">
        <v>3.78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156</v>
      </c>
      <c r="AU130" s="245" t="s">
        <v>86</v>
      </c>
      <c r="AV130" s="13" t="s">
        <v>86</v>
      </c>
      <c r="AW130" s="13" t="s">
        <v>32</v>
      </c>
      <c r="AX130" s="13" t="s">
        <v>84</v>
      </c>
      <c r="AY130" s="245" t="s">
        <v>138</v>
      </c>
    </row>
    <row r="131" spans="1:65" s="2" customFormat="1" ht="24.15" customHeight="1">
      <c r="A131" s="37"/>
      <c r="B131" s="38"/>
      <c r="C131" s="217" t="s">
        <v>160</v>
      </c>
      <c r="D131" s="217" t="s">
        <v>140</v>
      </c>
      <c r="E131" s="218" t="s">
        <v>896</v>
      </c>
      <c r="F131" s="219" t="s">
        <v>897</v>
      </c>
      <c r="G131" s="220" t="s">
        <v>153</v>
      </c>
      <c r="H131" s="221">
        <v>200</v>
      </c>
      <c r="I131" s="222"/>
      <c r="J131" s="223">
        <f>ROUND(I131*H131,2)</f>
        <v>0</v>
      </c>
      <c r="K131" s="219" t="s">
        <v>144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145</v>
      </c>
      <c r="AT131" s="228" t="s">
        <v>140</v>
      </c>
      <c r="AU131" s="228" t="s">
        <v>86</v>
      </c>
      <c r="AY131" s="16" t="s">
        <v>138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145</v>
      </c>
      <c r="BM131" s="228" t="s">
        <v>898</v>
      </c>
    </row>
    <row r="132" spans="1:47" s="2" customFormat="1" ht="12">
      <c r="A132" s="37"/>
      <c r="B132" s="38"/>
      <c r="C132" s="39"/>
      <c r="D132" s="230" t="s">
        <v>147</v>
      </c>
      <c r="E132" s="39"/>
      <c r="F132" s="231" t="s">
        <v>899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147</v>
      </c>
      <c r="AU132" s="16" t="s">
        <v>86</v>
      </c>
    </row>
    <row r="133" spans="1:65" s="2" customFormat="1" ht="16.5" customHeight="1">
      <c r="A133" s="37"/>
      <c r="B133" s="38"/>
      <c r="C133" s="261" t="s">
        <v>145</v>
      </c>
      <c r="D133" s="261" t="s">
        <v>411</v>
      </c>
      <c r="E133" s="262" t="s">
        <v>900</v>
      </c>
      <c r="F133" s="263" t="s">
        <v>901</v>
      </c>
      <c r="G133" s="264" t="s">
        <v>902</v>
      </c>
      <c r="H133" s="265">
        <v>4</v>
      </c>
      <c r="I133" s="266"/>
      <c r="J133" s="267">
        <f>ROUND(I133*H133,2)</f>
        <v>0</v>
      </c>
      <c r="K133" s="263" t="s">
        <v>144</v>
      </c>
      <c r="L133" s="268"/>
      <c r="M133" s="269" t="s">
        <v>1</v>
      </c>
      <c r="N133" s="270" t="s">
        <v>41</v>
      </c>
      <c r="O133" s="90"/>
      <c r="P133" s="226">
        <f>O133*H133</f>
        <v>0</v>
      </c>
      <c r="Q133" s="226">
        <v>0.001</v>
      </c>
      <c r="R133" s="226">
        <f>Q133*H133</f>
        <v>0.004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187</v>
      </c>
      <c r="AT133" s="228" t="s">
        <v>411</v>
      </c>
      <c r="AU133" s="228" t="s">
        <v>86</v>
      </c>
      <c r="AY133" s="16" t="s">
        <v>138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145</v>
      </c>
      <c r="BM133" s="228" t="s">
        <v>903</v>
      </c>
    </row>
    <row r="134" spans="1:47" s="2" customFormat="1" ht="12">
      <c r="A134" s="37"/>
      <c r="B134" s="38"/>
      <c r="C134" s="39"/>
      <c r="D134" s="230" t="s">
        <v>147</v>
      </c>
      <c r="E134" s="39"/>
      <c r="F134" s="231" t="s">
        <v>901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147</v>
      </c>
      <c r="AU134" s="16" t="s">
        <v>86</v>
      </c>
    </row>
    <row r="135" spans="1:51" s="13" customFormat="1" ht="12">
      <c r="A135" s="13"/>
      <c r="B135" s="235"/>
      <c r="C135" s="236"/>
      <c r="D135" s="230" t="s">
        <v>156</v>
      </c>
      <c r="E135" s="236"/>
      <c r="F135" s="238" t="s">
        <v>904</v>
      </c>
      <c r="G135" s="236"/>
      <c r="H135" s="239">
        <v>4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156</v>
      </c>
      <c r="AU135" s="245" t="s">
        <v>86</v>
      </c>
      <c r="AV135" s="13" t="s">
        <v>86</v>
      </c>
      <c r="AW135" s="13" t="s">
        <v>4</v>
      </c>
      <c r="AX135" s="13" t="s">
        <v>84</v>
      </c>
      <c r="AY135" s="245" t="s">
        <v>138</v>
      </c>
    </row>
    <row r="136" spans="1:65" s="2" customFormat="1" ht="24.15" customHeight="1">
      <c r="A136" s="37"/>
      <c r="B136" s="38"/>
      <c r="C136" s="217" t="s">
        <v>171</v>
      </c>
      <c r="D136" s="217" t="s">
        <v>140</v>
      </c>
      <c r="E136" s="218" t="s">
        <v>905</v>
      </c>
      <c r="F136" s="219" t="s">
        <v>906</v>
      </c>
      <c r="G136" s="220" t="s">
        <v>153</v>
      </c>
      <c r="H136" s="221">
        <v>12.6</v>
      </c>
      <c r="I136" s="222"/>
      <c r="J136" s="223">
        <f>ROUND(I136*H136,2)</f>
        <v>0</v>
      </c>
      <c r="K136" s="219" t="s">
        <v>144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145</v>
      </c>
      <c r="AT136" s="228" t="s">
        <v>140</v>
      </c>
      <c r="AU136" s="228" t="s">
        <v>86</v>
      </c>
      <c r="AY136" s="16" t="s">
        <v>138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145</v>
      </c>
      <c r="BM136" s="228" t="s">
        <v>907</v>
      </c>
    </row>
    <row r="137" spans="1:47" s="2" customFormat="1" ht="12">
      <c r="A137" s="37"/>
      <c r="B137" s="38"/>
      <c r="C137" s="39"/>
      <c r="D137" s="230" t="s">
        <v>147</v>
      </c>
      <c r="E137" s="39"/>
      <c r="F137" s="231" t="s">
        <v>908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86</v>
      </c>
    </row>
    <row r="138" spans="1:65" s="2" customFormat="1" ht="24.15" customHeight="1">
      <c r="A138" s="37"/>
      <c r="B138" s="38"/>
      <c r="C138" s="217" t="s">
        <v>149</v>
      </c>
      <c r="D138" s="217" t="s">
        <v>140</v>
      </c>
      <c r="E138" s="218" t="s">
        <v>909</v>
      </c>
      <c r="F138" s="219" t="s">
        <v>910</v>
      </c>
      <c r="G138" s="220" t="s">
        <v>153</v>
      </c>
      <c r="H138" s="221">
        <v>200</v>
      </c>
      <c r="I138" s="222"/>
      <c r="J138" s="223">
        <f>ROUND(I138*H138,2)</f>
        <v>0</v>
      </c>
      <c r="K138" s="219" t="s">
        <v>144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145</v>
      </c>
      <c r="AT138" s="228" t="s">
        <v>140</v>
      </c>
      <c r="AU138" s="228" t="s">
        <v>86</v>
      </c>
      <c r="AY138" s="16" t="s">
        <v>138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145</v>
      </c>
      <c r="BM138" s="228" t="s">
        <v>911</v>
      </c>
    </row>
    <row r="139" spans="1:47" s="2" customFormat="1" ht="12">
      <c r="A139" s="37"/>
      <c r="B139" s="38"/>
      <c r="C139" s="39"/>
      <c r="D139" s="230" t="s">
        <v>147</v>
      </c>
      <c r="E139" s="39"/>
      <c r="F139" s="231" t="s">
        <v>912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147</v>
      </c>
      <c r="AU139" s="16" t="s">
        <v>86</v>
      </c>
    </row>
    <row r="140" spans="1:63" s="12" customFormat="1" ht="22.8" customHeight="1">
      <c r="A140" s="12"/>
      <c r="B140" s="201"/>
      <c r="C140" s="202"/>
      <c r="D140" s="203" t="s">
        <v>75</v>
      </c>
      <c r="E140" s="215" t="s">
        <v>160</v>
      </c>
      <c r="F140" s="215" t="s">
        <v>389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SUM(P141:P144)</f>
        <v>0</v>
      </c>
      <c r="Q140" s="209"/>
      <c r="R140" s="210">
        <f>SUM(R141:R144)</f>
        <v>0</v>
      </c>
      <c r="S140" s="209"/>
      <c r="T140" s="211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84</v>
      </c>
      <c r="AT140" s="213" t="s">
        <v>75</v>
      </c>
      <c r="AU140" s="213" t="s">
        <v>84</v>
      </c>
      <c r="AY140" s="212" t="s">
        <v>138</v>
      </c>
      <c r="BK140" s="214">
        <f>SUM(BK141:BK144)</f>
        <v>0</v>
      </c>
    </row>
    <row r="141" spans="1:65" s="2" customFormat="1" ht="24.15" customHeight="1">
      <c r="A141" s="37"/>
      <c r="B141" s="38"/>
      <c r="C141" s="217" t="s">
        <v>180</v>
      </c>
      <c r="D141" s="217" t="s">
        <v>140</v>
      </c>
      <c r="E141" s="218" t="s">
        <v>913</v>
      </c>
      <c r="F141" s="219" t="s">
        <v>914</v>
      </c>
      <c r="G141" s="220" t="s">
        <v>454</v>
      </c>
      <c r="H141" s="221">
        <v>1</v>
      </c>
      <c r="I141" s="222"/>
      <c r="J141" s="223">
        <f>ROUND(I141*H141,2)</f>
        <v>0</v>
      </c>
      <c r="K141" s="219" t="s">
        <v>144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145</v>
      </c>
      <c r="AT141" s="228" t="s">
        <v>140</v>
      </c>
      <c r="AU141" s="228" t="s">
        <v>86</v>
      </c>
      <c r="AY141" s="16" t="s">
        <v>138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145</v>
      </c>
      <c r="BM141" s="228" t="s">
        <v>915</v>
      </c>
    </row>
    <row r="142" spans="1:47" s="2" customFormat="1" ht="12">
      <c r="A142" s="37"/>
      <c r="B142" s="38"/>
      <c r="C142" s="39"/>
      <c r="D142" s="230" t="s">
        <v>147</v>
      </c>
      <c r="E142" s="39"/>
      <c r="F142" s="231" t="s">
        <v>916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147</v>
      </c>
      <c r="AU142" s="16" t="s">
        <v>86</v>
      </c>
    </row>
    <row r="143" spans="1:65" s="2" customFormat="1" ht="16.5" customHeight="1">
      <c r="A143" s="37"/>
      <c r="B143" s="38"/>
      <c r="C143" s="261" t="s">
        <v>187</v>
      </c>
      <c r="D143" s="261" t="s">
        <v>411</v>
      </c>
      <c r="E143" s="262" t="s">
        <v>917</v>
      </c>
      <c r="F143" s="263" t="s">
        <v>918</v>
      </c>
      <c r="G143" s="264" t="s">
        <v>454</v>
      </c>
      <c r="H143" s="265">
        <v>1</v>
      </c>
      <c r="I143" s="266"/>
      <c r="J143" s="267">
        <f>ROUND(I143*H143,2)</f>
        <v>0</v>
      </c>
      <c r="K143" s="263" t="s">
        <v>1</v>
      </c>
      <c r="L143" s="268"/>
      <c r="M143" s="269" t="s">
        <v>1</v>
      </c>
      <c r="N143" s="270" t="s">
        <v>41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187</v>
      </c>
      <c r="AT143" s="228" t="s">
        <v>411</v>
      </c>
      <c r="AU143" s="228" t="s">
        <v>86</v>
      </c>
      <c r="AY143" s="16" t="s">
        <v>138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145</v>
      </c>
      <c r="BM143" s="228" t="s">
        <v>919</v>
      </c>
    </row>
    <row r="144" spans="1:47" s="2" customFormat="1" ht="12">
      <c r="A144" s="37"/>
      <c r="B144" s="38"/>
      <c r="C144" s="39"/>
      <c r="D144" s="230" t="s">
        <v>147</v>
      </c>
      <c r="E144" s="39"/>
      <c r="F144" s="231" t="s">
        <v>918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147</v>
      </c>
      <c r="AU144" s="16" t="s">
        <v>86</v>
      </c>
    </row>
    <row r="145" spans="1:63" s="12" customFormat="1" ht="22.8" customHeight="1">
      <c r="A145" s="12"/>
      <c r="B145" s="201"/>
      <c r="C145" s="202"/>
      <c r="D145" s="203" t="s">
        <v>75</v>
      </c>
      <c r="E145" s="215" t="s">
        <v>171</v>
      </c>
      <c r="F145" s="215" t="s">
        <v>920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SUM(P146:P152)</f>
        <v>0</v>
      </c>
      <c r="Q145" s="209"/>
      <c r="R145" s="210">
        <f>SUM(R146:R152)</f>
        <v>3.66534</v>
      </c>
      <c r="S145" s="209"/>
      <c r="T145" s="211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84</v>
      </c>
      <c r="AT145" s="213" t="s">
        <v>75</v>
      </c>
      <c r="AU145" s="213" t="s">
        <v>84</v>
      </c>
      <c r="AY145" s="212" t="s">
        <v>138</v>
      </c>
      <c r="BK145" s="214">
        <f>SUM(BK146:BK152)</f>
        <v>0</v>
      </c>
    </row>
    <row r="146" spans="1:65" s="2" customFormat="1" ht="21.75" customHeight="1">
      <c r="A146" s="37"/>
      <c r="B146" s="38"/>
      <c r="C146" s="217" t="s">
        <v>158</v>
      </c>
      <c r="D146" s="217" t="s">
        <v>140</v>
      </c>
      <c r="E146" s="218" t="s">
        <v>921</v>
      </c>
      <c r="F146" s="219" t="s">
        <v>922</v>
      </c>
      <c r="G146" s="220" t="s">
        <v>153</v>
      </c>
      <c r="H146" s="221">
        <v>12.6</v>
      </c>
      <c r="I146" s="222"/>
      <c r="J146" s="223">
        <f>ROUND(I146*H146,2)</f>
        <v>0</v>
      </c>
      <c r="K146" s="219" t="s">
        <v>144</v>
      </c>
      <c r="L146" s="43"/>
      <c r="M146" s="224" t="s">
        <v>1</v>
      </c>
      <c r="N146" s="225" t="s">
        <v>41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145</v>
      </c>
      <c r="AT146" s="228" t="s">
        <v>140</v>
      </c>
      <c r="AU146" s="228" t="s">
        <v>86</v>
      </c>
      <c r="AY146" s="16" t="s">
        <v>138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84</v>
      </c>
      <c r="BK146" s="229">
        <f>ROUND(I146*H146,2)</f>
        <v>0</v>
      </c>
      <c r="BL146" s="16" t="s">
        <v>145</v>
      </c>
      <c r="BM146" s="228" t="s">
        <v>923</v>
      </c>
    </row>
    <row r="147" spans="1:47" s="2" customFormat="1" ht="12">
      <c r="A147" s="37"/>
      <c r="B147" s="38"/>
      <c r="C147" s="39"/>
      <c r="D147" s="230" t="s">
        <v>147</v>
      </c>
      <c r="E147" s="39"/>
      <c r="F147" s="231" t="s">
        <v>924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147</v>
      </c>
      <c r="AU147" s="16" t="s">
        <v>86</v>
      </c>
    </row>
    <row r="148" spans="1:65" s="2" customFormat="1" ht="24.15" customHeight="1">
      <c r="A148" s="37"/>
      <c r="B148" s="38"/>
      <c r="C148" s="217" t="s">
        <v>204</v>
      </c>
      <c r="D148" s="217" t="s">
        <v>140</v>
      </c>
      <c r="E148" s="218" t="s">
        <v>925</v>
      </c>
      <c r="F148" s="219" t="s">
        <v>926</v>
      </c>
      <c r="G148" s="220" t="s">
        <v>153</v>
      </c>
      <c r="H148" s="221">
        <v>12.6</v>
      </c>
      <c r="I148" s="222"/>
      <c r="J148" s="223">
        <f>ROUND(I148*H148,2)</f>
        <v>0</v>
      </c>
      <c r="K148" s="219" t="s">
        <v>144</v>
      </c>
      <c r="L148" s="43"/>
      <c r="M148" s="224" t="s">
        <v>1</v>
      </c>
      <c r="N148" s="225" t="s">
        <v>41</v>
      </c>
      <c r="O148" s="90"/>
      <c r="P148" s="226">
        <f>O148*H148</f>
        <v>0</v>
      </c>
      <c r="Q148" s="226">
        <v>0.167</v>
      </c>
      <c r="R148" s="226">
        <f>Q148*H148</f>
        <v>2.1042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145</v>
      </c>
      <c r="AT148" s="228" t="s">
        <v>140</v>
      </c>
      <c r="AU148" s="228" t="s">
        <v>86</v>
      </c>
      <c r="AY148" s="16" t="s">
        <v>138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145</v>
      </c>
      <c r="BM148" s="228" t="s">
        <v>927</v>
      </c>
    </row>
    <row r="149" spans="1:47" s="2" customFormat="1" ht="12">
      <c r="A149" s="37"/>
      <c r="B149" s="38"/>
      <c r="C149" s="39"/>
      <c r="D149" s="230" t="s">
        <v>147</v>
      </c>
      <c r="E149" s="39"/>
      <c r="F149" s="231" t="s">
        <v>928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147</v>
      </c>
      <c r="AU149" s="16" t="s">
        <v>86</v>
      </c>
    </row>
    <row r="150" spans="1:65" s="2" customFormat="1" ht="16.5" customHeight="1">
      <c r="A150" s="37"/>
      <c r="B150" s="38"/>
      <c r="C150" s="261" t="s">
        <v>210</v>
      </c>
      <c r="D150" s="261" t="s">
        <v>411</v>
      </c>
      <c r="E150" s="262" t="s">
        <v>929</v>
      </c>
      <c r="F150" s="263" t="s">
        <v>930</v>
      </c>
      <c r="G150" s="264" t="s">
        <v>153</v>
      </c>
      <c r="H150" s="265">
        <v>13.23</v>
      </c>
      <c r="I150" s="266"/>
      <c r="J150" s="267">
        <f>ROUND(I150*H150,2)</f>
        <v>0</v>
      </c>
      <c r="K150" s="263" t="s">
        <v>144</v>
      </c>
      <c r="L150" s="268"/>
      <c r="M150" s="269" t="s">
        <v>1</v>
      </c>
      <c r="N150" s="270" t="s">
        <v>41</v>
      </c>
      <c r="O150" s="90"/>
      <c r="P150" s="226">
        <f>O150*H150</f>
        <v>0</v>
      </c>
      <c r="Q150" s="226">
        <v>0.118</v>
      </c>
      <c r="R150" s="226">
        <f>Q150*H150</f>
        <v>1.56114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187</v>
      </c>
      <c r="AT150" s="228" t="s">
        <v>411</v>
      </c>
      <c r="AU150" s="228" t="s">
        <v>86</v>
      </c>
      <c r="AY150" s="16" t="s">
        <v>138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84</v>
      </c>
      <c r="BK150" s="229">
        <f>ROUND(I150*H150,2)</f>
        <v>0</v>
      </c>
      <c r="BL150" s="16" t="s">
        <v>145</v>
      </c>
      <c r="BM150" s="228" t="s">
        <v>931</v>
      </c>
    </row>
    <row r="151" spans="1:47" s="2" customFormat="1" ht="12">
      <c r="A151" s="37"/>
      <c r="B151" s="38"/>
      <c r="C151" s="39"/>
      <c r="D151" s="230" t="s">
        <v>147</v>
      </c>
      <c r="E151" s="39"/>
      <c r="F151" s="231" t="s">
        <v>930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147</v>
      </c>
      <c r="AU151" s="16" t="s">
        <v>86</v>
      </c>
    </row>
    <row r="152" spans="1:51" s="13" customFormat="1" ht="12">
      <c r="A152" s="13"/>
      <c r="B152" s="235"/>
      <c r="C152" s="236"/>
      <c r="D152" s="230" t="s">
        <v>156</v>
      </c>
      <c r="E152" s="236"/>
      <c r="F152" s="238" t="s">
        <v>932</v>
      </c>
      <c r="G152" s="236"/>
      <c r="H152" s="239">
        <v>13.23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156</v>
      </c>
      <c r="AU152" s="245" t="s">
        <v>86</v>
      </c>
      <c r="AV152" s="13" t="s">
        <v>86</v>
      </c>
      <c r="AW152" s="13" t="s">
        <v>4</v>
      </c>
      <c r="AX152" s="13" t="s">
        <v>84</v>
      </c>
      <c r="AY152" s="245" t="s">
        <v>138</v>
      </c>
    </row>
    <row r="153" spans="1:63" s="12" customFormat="1" ht="22.8" customHeight="1">
      <c r="A153" s="12"/>
      <c r="B153" s="201"/>
      <c r="C153" s="202"/>
      <c r="D153" s="203" t="s">
        <v>75</v>
      </c>
      <c r="E153" s="215" t="s">
        <v>158</v>
      </c>
      <c r="F153" s="215" t="s">
        <v>159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SUM(P154:P159)</f>
        <v>0</v>
      </c>
      <c r="Q153" s="209"/>
      <c r="R153" s="210">
        <f>SUM(R154:R159)</f>
        <v>0.9298799999999999</v>
      </c>
      <c r="S153" s="209"/>
      <c r="T153" s="211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84</v>
      </c>
      <c r="AT153" s="213" t="s">
        <v>75</v>
      </c>
      <c r="AU153" s="213" t="s">
        <v>84</v>
      </c>
      <c r="AY153" s="212" t="s">
        <v>138</v>
      </c>
      <c r="BK153" s="214">
        <f>SUM(BK154:BK159)</f>
        <v>0</v>
      </c>
    </row>
    <row r="154" spans="1:65" s="2" customFormat="1" ht="24.15" customHeight="1">
      <c r="A154" s="37"/>
      <c r="B154" s="38"/>
      <c r="C154" s="217" t="s">
        <v>215</v>
      </c>
      <c r="D154" s="217" t="s">
        <v>140</v>
      </c>
      <c r="E154" s="218" t="s">
        <v>933</v>
      </c>
      <c r="F154" s="219" t="s">
        <v>934</v>
      </c>
      <c r="G154" s="220" t="s">
        <v>143</v>
      </c>
      <c r="H154" s="221">
        <v>4</v>
      </c>
      <c r="I154" s="222"/>
      <c r="J154" s="223">
        <f>ROUND(I154*H154,2)</f>
        <v>0</v>
      </c>
      <c r="K154" s="219" t="s">
        <v>144</v>
      </c>
      <c r="L154" s="43"/>
      <c r="M154" s="224" t="s">
        <v>1</v>
      </c>
      <c r="N154" s="225" t="s">
        <v>41</v>
      </c>
      <c r="O154" s="90"/>
      <c r="P154" s="226">
        <f>O154*H154</f>
        <v>0</v>
      </c>
      <c r="Q154" s="226">
        <v>0.14067</v>
      </c>
      <c r="R154" s="226">
        <f>Q154*H154</f>
        <v>0.56268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145</v>
      </c>
      <c r="AT154" s="228" t="s">
        <v>140</v>
      </c>
      <c r="AU154" s="228" t="s">
        <v>86</v>
      </c>
      <c r="AY154" s="16" t="s">
        <v>138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84</v>
      </c>
      <c r="BK154" s="229">
        <f>ROUND(I154*H154,2)</f>
        <v>0</v>
      </c>
      <c r="BL154" s="16" t="s">
        <v>145</v>
      </c>
      <c r="BM154" s="228" t="s">
        <v>935</v>
      </c>
    </row>
    <row r="155" spans="1:47" s="2" customFormat="1" ht="12">
      <c r="A155" s="37"/>
      <c r="B155" s="38"/>
      <c r="C155" s="39"/>
      <c r="D155" s="230" t="s">
        <v>147</v>
      </c>
      <c r="E155" s="39"/>
      <c r="F155" s="231" t="s">
        <v>936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147</v>
      </c>
      <c r="AU155" s="16" t="s">
        <v>86</v>
      </c>
    </row>
    <row r="156" spans="1:51" s="13" customFormat="1" ht="12">
      <c r="A156" s="13"/>
      <c r="B156" s="235"/>
      <c r="C156" s="236"/>
      <c r="D156" s="230" t="s">
        <v>156</v>
      </c>
      <c r="E156" s="237" t="s">
        <v>1</v>
      </c>
      <c r="F156" s="238" t="s">
        <v>937</v>
      </c>
      <c r="G156" s="236"/>
      <c r="H156" s="239">
        <v>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156</v>
      </c>
      <c r="AU156" s="245" t="s">
        <v>86</v>
      </c>
      <c r="AV156" s="13" t="s">
        <v>86</v>
      </c>
      <c r="AW156" s="13" t="s">
        <v>32</v>
      </c>
      <c r="AX156" s="13" t="s">
        <v>84</v>
      </c>
      <c r="AY156" s="245" t="s">
        <v>138</v>
      </c>
    </row>
    <row r="157" spans="1:65" s="2" customFormat="1" ht="21.75" customHeight="1">
      <c r="A157" s="37"/>
      <c r="B157" s="38"/>
      <c r="C157" s="261" t="s">
        <v>221</v>
      </c>
      <c r="D157" s="261" t="s">
        <v>411</v>
      </c>
      <c r="E157" s="262" t="s">
        <v>938</v>
      </c>
      <c r="F157" s="263" t="s">
        <v>939</v>
      </c>
      <c r="G157" s="264" t="s">
        <v>143</v>
      </c>
      <c r="H157" s="265">
        <v>4.08</v>
      </c>
      <c r="I157" s="266"/>
      <c r="J157" s="267">
        <f>ROUND(I157*H157,2)</f>
        <v>0</v>
      </c>
      <c r="K157" s="263" t="s">
        <v>144</v>
      </c>
      <c r="L157" s="268"/>
      <c r="M157" s="269" t="s">
        <v>1</v>
      </c>
      <c r="N157" s="270" t="s">
        <v>41</v>
      </c>
      <c r="O157" s="90"/>
      <c r="P157" s="226">
        <f>O157*H157</f>
        <v>0</v>
      </c>
      <c r="Q157" s="226">
        <v>0.09</v>
      </c>
      <c r="R157" s="226">
        <f>Q157*H157</f>
        <v>0.36719999999999997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187</v>
      </c>
      <c r="AT157" s="228" t="s">
        <v>411</v>
      </c>
      <c r="AU157" s="228" t="s">
        <v>86</v>
      </c>
      <c r="AY157" s="16" t="s">
        <v>138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145</v>
      </c>
      <c r="BM157" s="228" t="s">
        <v>940</v>
      </c>
    </row>
    <row r="158" spans="1:47" s="2" customFormat="1" ht="12">
      <c r="A158" s="37"/>
      <c r="B158" s="38"/>
      <c r="C158" s="39"/>
      <c r="D158" s="230" t="s">
        <v>147</v>
      </c>
      <c r="E158" s="39"/>
      <c r="F158" s="231" t="s">
        <v>939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147</v>
      </c>
      <c r="AU158" s="16" t="s">
        <v>86</v>
      </c>
    </row>
    <row r="159" spans="1:51" s="13" customFormat="1" ht="12">
      <c r="A159" s="13"/>
      <c r="B159" s="235"/>
      <c r="C159" s="236"/>
      <c r="D159" s="230" t="s">
        <v>156</v>
      </c>
      <c r="E159" s="236"/>
      <c r="F159" s="238" t="s">
        <v>941</v>
      </c>
      <c r="G159" s="236"/>
      <c r="H159" s="239">
        <v>4.08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156</v>
      </c>
      <c r="AU159" s="245" t="s">
        <v>86</v>
      </c>
      <c r="AV159" s="13" t="s">
        <v>86</v>
      </c>
      <c r="AW159" s="13" t="s">
        <v>4</v>
      </c>
      <c r="AX159" s="13" t="s">
        <v>84</v>
      </c>
      <c r="AY159" s="245" t="s">
        <v>138</v>
      </c>
    </row>
    <row r="160" spans="1:63" s="12" customFormat="1" ht="22.8" customHeight="1">
      <c r="A160" s="12"/>
      <c r="B160" s="201"/>
      <c r="C160" s="202"/>
      <c r="D160" s="203" t="s">
        <v>75</v>
      </c>
      <c r="E160" s="215" t="s">
        <v>482</v>
      </c>
      <c r="F160" s="215" t="s">
        <v>483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SUM(P161:P162)</f>
        <v>0</v>
      </c>
      <c r="Q160" s="209"/>
      <c r="R160" s="210">
        <f>SUM(R161:R162)</f>
        <v>0</v>
      </c>
      <c r="S160" s="209"/>
      <c r="T160" s="211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84</v>
      </c>
      <c r="AT160" s="213" t="s">
        <v>75</v>
      </c>
      <c r="AU160" s="213" t="s">
        <v>84</v>
      </c>
      <c r="AY160" s="212" t="s">
        <v>138</v>
      </c>
      <c r="BK160" s="214">
        <f>SUM(BK161:BK162)</f>
        <v>0</v>
      </c>
    </row>
    <row r="161" spans="1:65" s="2" customFormat="1" ht="24.15" customHeight="1">
      <c r="A161" s="37"/>
      <c r="B161" s="38"/>
      <c r="C161" s="217" t="s">
        <v>226</v>
      </c>
      <c r="D161" s="217" t="s">
        <v>140</v>
      </c>
      <c r="E161" s="218" t="s">
        <v>942</v>
      </c>
      <c r="F161" s="219" t="s">
        <v>943</v>
      </c>
      <c r="G161" s="220" t="s">
        <v>266</v>
      </c>
      <c r="H161" s="221">
        <v>4.599</v>
      </c>
      <c r="I161" s="222"/>
      <c r="J161" s="223">
        <f>ROUND(I161*H161,2)</f>
        <v>0</v>
      </c>
      <c r="K161" s="219" t="s">
        <v>144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145</v>
      </c>
      <c r="AT161" s="228" t="s">
        <v>140</v>
      </c>
      <c r="AU161" s="228" t="s">
        <v>86</v>
      </c>
      <c r="AY161" s="16" t="s">
        <v>138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145</v>
      </c>
      <c r="BM161" s="228" t="s">
        <v>944</v>
      </c>
    </row>
    <row r="162" spans="1:47" s="2" customFormat="1" ht="12">
      <c r="A162" s="37"/>
      <c r="B162" s="38"/>
      <c r="C162" s="39"/>
      <c r="D162" s="230" t="s">
        <v>147</v>
      </c>
      <c r="E162" s="39"/>
      <c r="F162" s="231" t="s">
        <v>945</v>
      </c>
      <c r="G162" s="39"/>
      <c r="H162" s="39"/>
      <c r="I162" s="232"/>
      <c r="J162" s="39"/>
      <c r="K162" s="39"/>
      <c r="L162" s="43"/>
      <c r="M162" s="257"/>
      <c r="N162" s="258"/>
      <c r="O162" s="259"/>
      <c r="P162" s="259"/>
      <c r="Q162" s="259"/>
      <c r="R162" s="259"/>
      <c r="S162" s="259"/>
      <c r="T162" s="260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147</v>
      </c>
      <c r="AU162" s="16" t="s">
        <v>86</v>
      </c>
    </row>
    <row r="163" spans="1:31" s="2" customFormat="1" ht="6.95" customHeight="1">
      <c r="A163" s="37"/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43"/>
      <c r="M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</sheetData>
  <sheetProtection password="CC35" sheet="1" objects="1" scenarios="1" formatColumns="0" formatRows="0" autoFilter="0"/>
  <autoFilter ref="C121:K16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105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Obnova objektu bývalé márnice na hřbitově v Království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946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947</v>
      </c>
      <c r="G12" s="37"/>
      <c r="H12" s="37"/>
      <c r="I12" s="139" t="s">
        <v>22</v>
      </c>
      <c r="J12" s="143" t="str">
        <f>'Rekapitulace stavby'!AN8</f>
        <v>10. 10. 2022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Město Šluknov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Ing. Arch. J. Kňákal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J. Nešněra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ROUND((SUM(BE119:BE274)),2)</f>
        <v>0</v>
      </c>
      <c r="G33" s="37"/>
      <c r="H33" s="37"/>
      <c r="I33" s="154">
        <v>0.21</v>
      </c>
      <c r="J33" s="153">
        <f>ROUND(((SUM(BE119:BE274))*I33),2)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ROUND((SUM(BF119:BF274)),2)</f>
        <v>0</v>
      </c>
      <c r="G34" s="37"/>
      <c r="H34" s="37"/>
      <c r="I34" s="154">
        <v>0.15</v>
      </c>
      <c r="J34" s="153">
        <f>ROUND(((SUM(BF119:BF274))*I34),2)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ROUND((SUM(BG119:BG274)),2)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ROUND((SUM(BH119:BH274)),2)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ROUND((SUM(BI119:BI274)),2)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Obnova objektu bývalé márnice na hřbitově v Království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05 - elektroinstalace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10. 10. 2022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>Ing. Arch. J. Kňákal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109</v>
      </c>
      <c r="D94" s="175"/>
      <c r="E94" s="175"/>
      <c r="F94" s="175"/>
      <c r="G94" s="175"/>
      <c r="H94" s="175"/>
      <c r="I94" s="175"/>
      <c r="J94" s="176" t="s">
        <v>110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111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pans="1:31" s="9" customFormat="1" ht="24.95" customHeight="1">
      <c r="A97" s="9"/>
      <c r="B97" s="178"/>
      <c r="C97" s="179"/>
      <c r="D97" s="180" t="s">
        <v>948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949</v>
      </c>
      <c r="E98" s="181"/>
      <c r="F98" s="181"/>
      <c r="G98" s="181"/>
      <c r="H98" s="181"/>
      <c r="I98" s="181"/>
      <c r="J98" s="182">
        <f>J177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950</v>
      </c>
      <c r="E99" s="181"/>
      <c r="F99" s="181"/>
      <c r="G99" s="181"/>
      <c r="H99" s="181"/>
      <c r="I99" s="181"/>
      <c r="J99" s="182">
        <f>J188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123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3" t="str">
        <f>E7</f>
        <v>Obnova objektu bývalé márnice na hřbitově v Království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05 - elektroinstalace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 xml:space="preserve"> </v>
      </c>
      <c r="G113" s="39"/>
      <c r="H113" s="39"/>
      <c r="I113" s="31" t="s">
        <v>22</v>
      </c>
      <c r="J113" s="78" t="str">
        <f>IF(J12="","",J12)</f>
        <v>10. 10. 2022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Šluknov</v>
      </c>
      <c r="G115" s="39"/>
      <c r="H115" s="39"/>
      <c r="I115" s="31" t="s">
        <v>30</v>
      </c>
      <c r="J115" s="35" t="str">
        <f>E21</f>
        <v>Ing. Arch. J. Kňákal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J. Nešněra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0"/>
      <c r="B118" s="191"/>
      <c r="C118" s="192" t="s">
        <v>124</v>
      </c>
      <c r="D118" s="193" t="s">
        <v>61</v>
      </c>
      <c r="E118" s="193" t="s">
        <v>57</v>
      </c>
      <c r="F118" s="193" t="s">
        <v>58</v>
      </c>
      <c r="G118" s="193" t="s">
        <v>125</v>
      </c>
      <c r="H118" s="193" t="s">
        <v>126</v>
      </c>
      <c r="I118" s="193" t="s">
        <v>127</v>
      </c>
      <c r="J118" s="193" t="s">
        <v>110</v>
      </c>
      <c r="K118" s="194" t="s">
        <v>128</v>
      </c>
      <c r="L118" s="195"/>
      <c r="M118" s="99" t="s">
        <v>1</v>
      </c>
      <c r="N118" s="100" t="s">
        <v>40</v>
      </c>
      <c r="O118" s="100" t="s">
        <v>129</v>
      </c>
      <c r="P118" s="100" t="s">
        <v>130</v>
      </c>
      <c r="Q118" s="100" t="s">
        <v>131</v>
      </c>
      <c r="R118" s="100" t="s">
        <v>132</v>
      </c>
      <c r="S118" s="100" t="s">
        <v>133</v>
      </c>
      <c r="T118" s="101" t="s">
        <v>134</v>
      </c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</row>
    <row r="119" spans="1:63" s="2" customFormat="1" ht="22.8" customHeight="1">
      <c r="A119" s="37"/>
      <c r="B119" s="38"/>
      <c r="C119" s="106" t="s">
        <v>135</v>
      </c>
      <c r="D119" s="39"/>
      <c r="E119" s="39"/>
      <c r="F119" s="39"/>
      <c r="G119" s="39"/>
      <c r="H119" s="39"/>
      <c r="I119" s="39"/>
      <c r="J119" s="196">
        <f>BK119</f>
        <v>0</v>
      </c>
      <c r="K119" s="39"/>
      <c r="L119" s="43"/>
      <c r="M119" s="102"/>
      <c r="N119" s="197"/>
      <c r="O119" s="103"/>
      <c r="P119" s="198">
        <f>P120+P177+P188</f>
        <v>0</v>
      </c>
      <c r="Q119" s="103"/>
      <c r="R119" s="198">
        <f>R120+R177+R188</f>
        <v>0</v>
      </c>
      <c r="S119" s="103"/>
      <c r="T119" s="199">
        <f>T120+T177+T188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112</v>
      </c>
      <c r="BK119" s="200">
        <f>BK120+BK177+BK188</f>
        <v>0</v>
      </c>
    </row>
    <row r="120" spans="1:63" s="12" customFormat="1" ht="25.9" customHeight="1">
      <c r="A120" s="12"/>
      <c r="B120" s="201"/>
      <c r="C120" s="202"/>
      <c r="D120" s="203" t="s">
        <v>75</v>
      </c>
      <c r="E120" s="204" t="s">
        <v>951</v>
      </c>
      <c r="F120" s="204" t="s">
        <v>952</v>
      </c>
      <c r="G120" s="202"/>
      <c r="H120" s="202"/>
      <c r="I120" s="205"/>
      <c r="J120" s="206">
        <f>BK120</f>
        <v>0</v>
      </c>
      <c r="K120" s="202"/>
      <c r="L120" s="207"/>
      <c r="M120" s="208"/>
      <c r="N120" s="209"/>
      <c r="O120" s="209"/>
      <c r="P120" s="210">
        <f>SUM(P121:P176)</f>
        <v>0</v>
      </c>
      <c r="Q120" s="209"/>
      <c r="R120" s="210">
        <f>SUM(R121:R176)</f>
        <v>0</v>
      </c>
      <c r="S120" s="209"/>
      <c r="T120" s="211">
        <f>SUM(T121:T176)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84</v>
      </c>
      <c r="AT120" s="213" t="s">
        <v>75</v>
      </c>
      <c r="AU120" s="213" t="s">
        <v>76</v>
      </c>
      <c r="AY120" s="212" t="s">
        <v>138</v>
      </c>
      <c r="BK120" s="214">
        <f>SUM(BK121:BK176)</f>
        <v>0</v>
      </c>
    </row>
    <row r="121" spans="1:65" s="2" customFormat="1" ht="16.5" customHeight="1">
      <c r="A121" s="37"/>
      <c r="B121" s="38"/>
      <c r="C121" s="217" t="s">
        <v>84</v>
      </c>
      <c r="D121" s="217" t="s">
        <v>140</v>
      </c>
      <c r="E121" s="218" t="s">
        <v>953</v>
      </c>
      <c r="F121" s="219" t="s">
        <v>954</v>
      </c>
      <c r="G121" s="220" t="s">
        <v>454</v>
      </c>
      <c r="H121" s="221">
        <v>1</v>
      </c>
      <c r="I121" s="222"/>
      <c r="J121" s="223">
        <f>ROUND(I121*H121,2)</f>
        <v>0</v>
      </c>
      <c r="K121" s="219" t="s">
        <v>955</v>
      </c>
      <c r="L121" s="43"/>
      <c r="M121" s="224" t="s">
        <v>1</v>
      </c>
      <c r="N121" s="225" t="s">
        <v>41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145</v>
      </c>
      <c r="AT121" s="228" t="s">
        <v>140</v>
      </c>
      <c r="AU121" s="228" t="s">
        <v>84</v>
      </c>
      <c r="AY121" s="16" t="s">
        <v>138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84</v>
      </c>
      <c r="BK121" s="229">
        <f>ROUND(I121*H121,2)</f>
        <v>0</v>
      </c>
      <c r="BL121" s="16" t="s">
        <v>145</v>
      </c>
      <c r="BM121" s="228" t="s">
        <v>86</v>
      </c>
    </row>
    <row r="122" spans="1:47" s="2" customFormat="1" ht="12">
      <c r="A122" s="37"/>
      <c r="B122" s="38"/>
      <c r="C122" s="39"/>
      <c r="D122" s="230" t="s">
        <v>147</v>
      </c>
      <c r="E122" s="39"/>
      <c r="F122" s="231" t="s">
        <v>954</v>
      </c>
      <c r="G122" s="39"/>
      <c r="H122" s="39"/>
      <c r="I122" s="232"/>
      <c r="J122" s="39"/>
      <c r="K122" s="39"/>
      <c r="L122" s="43"/>
      <c r="M122" s="233"/>
      <c r="N122" s="234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147</v>
      </c>
      <c r="AU122" s="16" t="s">
        <v>84</v>
      </c>
    </row>
    <row r="123" spans="1:65" s="2" customFormat="1" ht="16.5" customHeight="1">
      <c r="A123" s="37"/>
      <c r="B123" s="38"/>
      <c r="C123" s="217" t="s">
        <v>86</v>
      </c>
      <c r="D123" s="217" t="s">
        <v>140</v>
      </c>
      <c r="E123" s="218" t="s">
        <v>956</v>
      </c>
      <c r="F123" s="219" t="s">
        <v>957</v>
      </c>
      <c r="G123" s="220" t="s">
        <v>454</v>
      </c>
      <c r="H123" s="221">
        <v>2</v>
      </c>
      <c r="I123" s="222"/>
      <c r="J123" s="223">
        <f>ROUND(I123*H123,2)</f>
        <v>0</v>
      </c>
      <c r="K123" s="219" t="s">
        <v>955</v>
      </c>
      <c r="L123" s="43"/>
      <c r="M123" s="224" t="s">
        <v>1</v>
      </c>
      <c r="N123" s="225" t="s">
        <v>41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145</v>
      </c>
      <c r="AT123" s="228" t="s">
        <v>140</v>
      </c>
      <c r="AU123" s="228" t="s">
        <v>84</v>
      </c>
      <c r="AY123" s="16" t="s">
        <v>138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84</v>
      </c>
      <c r="BK123" s="229">
        <f>ROUND(I123*H123,2)</f>
        <v>0</v>
      </c>
      <c r="BL123" s="16" t="s">
        <v>145</v>
      </c>
      <c r="BM123" s="228" t="s">
        <v>145</v>
      </c>
    </row>
    <row r="124" spans="1:47" s="2" customFormat="1" ht="12">
      <c r="A124" s="37"/>
      <c r="B124" s="38"/>
      <c r="C124" s="39"/>
      <c r="D124" s="230" t="s">
        <v>147</v>
      </c>
      <c r="E124" s="39"/>
      <c r="F124" s="231" t="s">
        <v>957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147</v>
      </c>
      <c r="AU124" s="16" t="s">
        <v>84</v>
      </c>
    </row>
    <row r="125" spans="1:65" s="2" customFormat="1" ht="21.75" customHeight="1">
      <c r="A125" s="37"/>
      <c r="B125" s="38"/>
      <c r="C125" s="217" t="s">
        <v>160</v>
      </c>
      <c r="D125" s="217" t="s">
        <v>140</v>
      </c>
      <c r="E125" s="218" t="s">
        <v>958</v>
      </c>
      <c r="F125" s="219" t="s">
        <v>959</v>
      </c>
      <c r="G125" s="220" t="s">
        <v>143</v>
      </c>
      <c r="H125" s="221">
        <v>130</v>
      </c>
      <c r="I125" s="222"/>
      <c r="J125" s="223">
        <f>ROUND(I125*H125,2)</f>
        <v>0</v>
      </c>
      <c r="K125" s="219" t="s">
        <v>955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145</v>
      </c>
      <c r="AT125" s="228" t="s">
        <v>140</v>
      </c>
      <c r="AU125" s="228" t="s">
        <v>84</v>
      </c>
      <c r="AY125" s="16" t="s">
        <v>138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145</v>
      </c>
      <c r="BM125" s="228" t="s">
        <v>149</v>
      </c>
    </row>
    <row r="126" spans="1:47" s="2" customFormat="1" ht="12">
      <c r="A126" s="37"/>
      <c r="B126" s="38"/>
      <c r="C126" s="39"/>
      <c r="D126" s="230" t="s">
        <v>147</v>
      </c>
      <c r="E126" s="39"/>
      <c r="F126" s="231" t="s">
        <v>959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147</v>
      </c>
      <c r="AU126" s="16" t="s">
        <v>84</v>
      </c>
    </row>
    <row r="127" spans="1:65" s="2" customFormat="1" ht="21.75" customHeight="1">
      <c r="A127" s="37"/>
      <c r="B127" s="38"/>
      <c r="C127" s="217" t="s">
        <v>145</v>
      </c>
      <c r="D127" s="217" t="s">
        <v>140</v>
      </c>
      <c r="E127" s="218" t="s">
        <v>960</v>
      </c>
      <c r="F127" s="219" t="s">
        <v>961</v>
      </c>
      <c r="G127" s="220" t="s">
        <v>143</v>
      </c>
      <c r="H127" s="221">
        <v>130</v>
      </c>
      <c r="I127" s="222"/>
      <c r="J127" s="223">
        <f>ROUND(I127*H127,2)</f>
        <v>0</v>
      </c>
      <c r="K127" s="219" t="s">
        <v>955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145</v>
      </c>
      <c r="AT127" s="228" t="s">
        <v>140</v>
      </c>
      <c r="AU127" s="228" t="s">
        <v>84</v>
      </c>
      <c r="AY127" s="16" t="s">
        <v>138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145</v>
      </c>
      <c r="BM127" s="228" t="s">
        <v>187</v>
      </c>
    </row>
    <row r="128" spans="1:47" s="2" customFormat="1" ht="12">
      <c r="A128" s="37"/>
      <c r="B128" s="38"/>
      <c r="C128" s="39"/>
      <c r="D128" s="230" t="s">
        <v>147</v>
      </c>
      <c r="E128" s="39"/>
      <c r="F128" s="231" t="s">
        <v>961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147</v>
      </c>
      <c r="AU128" s="16" t="s">
        <v>84</v>
      </c>
    </row>
    <row r="129" spans="1:65" s="2" customFormat="1" ht="21.75" customHeight="1">
      <c r="A129" s="37"/>
      <c r="B129" s="38"/>
      <c r="C129" s="217" t="s">
        <v>171</v>
      </c>
      <c r="D129" s="217" t="s">
        <v>140</v>
      </c>
      <c r="E129" s="218" t="s">
        <v>962</v>
      </c>
      <c r="F129" s="219" t="s">
        <v>963</v>
      </c>
      <c r="G129" s="220" t="s">
        <v>454</v>
      </c>
      <c r="H129" s="221">
        <v>18</v>
      </c>
      <c r="I129" s="222"/>
      <c r="J129" s="223">
        <f>ROUND(I129*H129,2)</f>
        <v>0</v>
      </c>
      <c r="K129" s="219" t="s">
        <v>955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145</v>
      </c>
      <c r="AT129" s="228" t="s">
        <v>140</v>
      </c>
      <c r="AU129" s="228" t="s">
        <v>84</v>
      </c>
      <c r="AY129" s="16" t="s">
        <v>138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145</v>
      </c>
      <c r="BM129" s="228" t="s">
        <v>204</v>
      </c>
    </row>
    <row r="130" spans="1:47" s="2" customFormat="1" ht="12">
      <c r="A130" s="37"/>
      <c r="B130" s="38"/>
      <c r="C130" s="39"/>
      <c r="D130" s="230" t="s">
        <v>147</v>
      </c>
      <c r="E130" s="39"/>
      <c r="F130" s="231" t="s">
        <v>963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147</v>
      </c>
      <c r="AU130" s="16" t="s">
        <v>84</v>
      </c>
    </row>
    <row r="131" spans="1:65" s="2" customFormat="1" ht="16.5" customHeight="1">
      <c r="A131" s="37"/>
      <c r="B131" s="38"/>
      <c r="C131" s="217" t="s">
        <v>149</v>
      </c>
      <c r="D131" s="217" t="s">
        <v>140</v>
      </c>
      <c r="E131" s="218" t="s">
        <v>964</v>
      </c>
      <c r="F131" s="219" t="s">
        <v>965</v>
      </c>
      <c r="G131" s="220" t="s">
        <v>454</v>
      </c>
      <c r="H131" s="221">
        <v>1</v>
      </c>
      <c r="I131" s="222"/>
      <c r="J131" s="223">
        <f>ROUND(I131*H131,2)</f>
        <v>0</v>
      </c>
      <c r="K131" s="219" t="s">
        <v>955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145</v>
      </c>
      <c r="AT131" s="228" t="s">
        <v>140</v>
      </c>
      <c r="AU131" s="228" t="s">
        <v>84</v>
      </c>
      <c r="AY131" s="16" t="s">
        <v>138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145</v>
      </c>
      <c r="BM131" s="228" t="s">
        <v>215</v>
      </c>
    </row>
    <row r="132" spans="1:47" s="2" customFormat="1" ht="12">
      <c r="A132" s="37"/>
      <c r="B132" s="38"/>
      <c r="C132" s="39"/>
      <c r="D132" s="230" t="s">
        <v>147</v>
      </c>
      <c r="E132" s="39"/>
      <c r="F132" s="231" t="s">
        <v>965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147</v>
      </c>
      <c r="AU132" s="16" t="s">
        <v>84</v>
      </c>
    </row>
    <row r="133" spans="1:65" s="2" customFormat="1" ht="16.5" customHeight="1">
      <c r="A133" s="37"/>
      <c r="B133" s="38"/>
      <c r="C133" s="217" t="s">
        <v>180</v>
      </c>
      <c r="D133" s="217" t="s">
        <v>140</v>
      </c>
      <c r="E133" s="218" t="s">
        <v>966</v>
      </c>
      <c r="F133" s="219" t="s">
        <v>967</v>
      </c>
      <c r="G133" s="220" t="s">
        <v>143</v>
      </c>
      <c r="H133" s="221">
        <v>10</v>
      </c>
      <c r="I133" s="222"/>
      <c r="J133" s="223">
        <f>ROUND(I133*H133,2)</f>
        <v>0</v>
      </c>
      <c r="K133" s="219" t="s">
        <v>955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145</v>
      </c>
      <c r="AT133" s="228" t="s">
        <v>140</v>
      </c>
      <c r="AU133" s="228" t="s">
        <v>84</v>
      </c>
      <c r="AY133" s="16" t="s">
        <v>138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145</v>
      </c>
      <c r="BM133" s="228" t="s">
        <v>226</v>
      </c>
    </row>
    <row r="134" spans="1:47" s="2" customFormat="1" ht="12">
      <c r="A134" s="37"/>
      <c r="B134" s="38"/>
      <c r="C134" s="39"/>
      <c r="D134" s="230" t="s">
        <v>147</v>
      </c>
      <c r="E134" s="39"/>
      <c r="F134" s="231" t="s">
        <v>967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147</v>
      </c>
      <c r="AU134" s="16" t="s">
        <v>84</v>
      </c>
    </row>
    <row r="135" spans="1:65" s="2" customFormat="1" ht="21.75" customHeight="1">
      <c r="A135" s="37"/>
      <c r="B135" s="38"/>
      <c r="C135" s="217" t="s">
        <v>187</v>
      </c>
      <c r="D135" s="217" t="s">
        <v>140</v>
      </c>
      <c r="E135" s="218" t="s">
        <v>968</v>
      </c>
      <c r="F135" s="219" t="s">
        <v>969</v>
      </c>
      <c r="G135" s="220" t="s">
        <v>454</v>
      </c>
      <c r="H135" s="221">
        <v>1</v>
      </c>
      <c r="I135" s="222"/>
      <c r="J135" s="223">
        <f>ROUND(I135*H135,2)</f>
        <v>0</v>
      </c>
      <c r="K135" s="219" t="s">
        <v>955</v>
      </c>
      <c r="L135" s="43"/>
      <c r="M135" s="224" t="s">
        <v>1</v>
      </c>
      <c r="N135" s="225" t="s">
        <v>41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145</v>
      </c>
      <c r="AT135" s="228" t="s">
        <v>140</v>
      </c>
      <c r="AU135" s="228" t="s">
        <v>84</v>
      </c>
      <c r="AY135" s="16" t="s">
        <v>138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84</v>
      </c>
      <c r="BK135" s="229">
        <f>ROUND(I135*H135,2)</f>
        <v>0</v>
      </c>
      <c r="BL135" s="16" t="s">
        <v>145</v>
      </c>
      <c r="BM135" s="228" t="s">
        <v>238</v>
      </c>
    </row>
    <row r="136" spans="1:47" s="2" customFormat="1" ht="12">
      <c r="A136" s="37"/>
      <c r="B136" s="38"/>
      <c r="C136" s="39"/>
      <c r="D136" s="230" t="s">
        <v>147</v>
      </c>
      <c r="E136" s="39"/>
      <c r="F136" s="231" t="s">
        <v>969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147</v>
      </c>
      <c r="AU136" s="16" t="s">
        <v>84</v>
      </c>
    </row>
    <row r="137" spans="1:65" s="2" customFormat="1" ht="16.5" customHeight="1">
      <c r="A137" s="37"/>
      <c r="B137" s="38"/>
      <c r="C137" s="217" t="s">
        <v>158</v>
      </c>
      <c r="D137" s="217" t="s">
        <v>140</v>
      </c>
      <c r="E137" s="218" t="s">
        <v>970</v>
      </c>
      <c r="F137" s="219" t="s">
        <v>971</v>
      </c>
      <c r="G137" s="220" t="s">
        <v>454</v>
      </c>
      <c r="H137" s="221">
        <v>1</v>
      </c>
      <c r="I137" s="222"/>
      <c r="J137" s="223">
        <f>ROUND(I137*H137,2)</f>
        <v>0</v>
      </c>
      <c r="K137" s="219" t="s">
        <v>955</v>
      </c>
      <c r="L137" s="43"/>
      <c r="M137" s="224" t="s">
        <v>1</v>
      </c>
      <c r="N137" s="225" t="s">
        <v>41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145</v>
      </c>
      <c r="AT137" s="228" t="s">
        <v>140</v>
      </c>
      <c r="AU137" s="228" t="s">
        <v>84</v>
      </c>
      <c r="AY137" s="16" t="s">
        <v>138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84</v>
      </c>
      <c r="BK137" s="229">
        <f>ROUND(I137*H137,2)</f>
        <v>0</v>
      </c>
      <c r="BL137" s="16" t="s">
        <v>145</v>
      </c>
      <c r="BM137" s="228" t="s">
        <v>249</v>
      </c>
    </row>
    <row r="138" spans="1:47" s="2" customFormat="1" ht="12">
      <c r="A138" s="37"/>
      <c r="B138" s="38"/>
      <c r="C138" s="39"/>
      <c r="D138" s="230" t="s">
        <v>147</v>
      </c>
      <c r="E138" s="39"/>
      <c r="F138" s="231" t="s">
        <v>971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147</v>
      </c>
      <c r="AU138" s="16" t="s">
        <v>84</v>
      </c>
    </row>
    <row r="139" spans="1:65" s="2" customFormat="1" ht="16.5" customHeight="1">
      <c r="A139" s="37"/>
      <c r="B139" s="38"/>
      <c r="C139" s="217" t="s">
        <v>204</v>
      </c>
      <c r="D139" s="217" t="s">
        <v>140</v>
      </c>
      <c r="E139" s="218" t="s">
        <v>972</v>
      </c>
      <c r="F139" s="219" t="s">
        <v>973</v>
      </c>
      <c r="G139" s="220" t="s">
        <v>454</v>
      </c>
      <c r="H139" s="221">
        <v>2</v>
      </c>
      <c r="I139" s="222"/>
      <c r="J139" s="223">
        <f>ROUND(I139*H139,2)</f>
        <v>0</v>
      </c>
      <c r="K139" s="219" t="s">
        <v>955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145</v>
      </c>
      <c r="AT139" s="228" t="s">
        <v>140</v>
      </c>
      <c r="AU139" s="228" t="s">
        <v>84</v>
      </c>
      <c r="AY139" s="16" t="s">
        <v>138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145</v>
      </c>
      <c r="BM139" s="228" t="s">
        <v>263</v>
      </c>
    </row>
    <row r="140" spans="1:47" s="2" customFormat="1" ht="12">
      <c r="A140" s="37"/>
      <c r="B140" s="38"/>
      <c r="C140" s="39"/>
      <c r="D140" s="230" t="s">
        <v>147</v>
      </c>
      <c r="E140" s="39"/>
      <c r="F140" s="231" t="s">
        <v>973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147</v>
      </c>
      <c r="AU140" s="16" t="s">
        <v>84</v>
      </c>
    </row>
    <row r="141" spans="1:65" s="2" customFormat="1" ht="21.75" customHeight="1">
      <c r="A141" s="37"/>
      <c r="B141" s="38"/>
      <c r="C141" s="217" t="s">
        <v>210</v>
      </c>
      <c r="D141" s="217" t="s">
        <v>140</v>
      </c>
      <c r="E141" s="218" t="s">
        <v>974</v>
      </c>
      <c r="F141" s="219" t="s">
        <v>975</v>
      </c>
      <c r="G141" s="220" t="s">
        <v>454</v>
      </c>
      <c r="H141" s="221">
        <v>5</v>
      </c>
      <c r="I141" s="222"/>
      <c r="J141" s="223">
        <f>ROUND(I141*H141,2)</f>
        <v>0</v>
      </c>
      <c r="K141" s="219" t="s">
        <v>955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145</v>
      </c>
      <c r="AT141" s="228" t="s">
        <v>140</v>
      </c>
      <c r="AU141" s="228" t="s">
        <v>84</v>
      </c>
      <c r="AY141" s="16" t="s">
        <v>138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145</v>
      </c>
      <c r="BM141" s="228" t="s">
        <v>273</v>
      </c>
    </row>
    <row r="142" spans="1:47" s="2" customFormat="1" ht="12">
      <c r="A142" s="37"/>
      <c r="B142" s="38"/>
      <c r="C142" s="39"/>
      <c r="D142" s="230" t="s">
        <v>147</v>
      </c>
      <c r="E142" s="39"/>
      <c r="F142" s="231" t="s">
        <v>975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147</v>
      </c>
      <c r="AU142" s="16" t="s">
        <v>84</v>
      </c>
    </row>
    <row r="143" spans="1:65" s="2" customFormat="1" ht="16.5" customHeight="1">
      <c r="A143" s="37"/>
      <c r="B143" s="38"/>
      <c r="C143" s="217" t="s">
        <v>215</v>
      </c>
      <c r="D143" s="217" t="s">
        <v>140</v>
      </c>
      <c r="E143" s="218" t="s">
        <v>976</v>
      </c>
      <c r="F143" s="219" t="s">
        <v>977</v>
      </c>
      <c r="G143" s="220" t="s">
        <v>454</v>
      </c>
      <c r="H143" s="221">
        <v>4</v>
      </c>
      <c r="I143" s="222"/>
      <c r="J143" s="223">
        <f>ROUND(I143*H143,2)</f>
        <v>0</v>
      </c>
      <c r="K143" s="219" t="s">
        <v>955</v>
      </c>
      <c r="L143" s="43"/>
      <c r="M143" s="224" t="s">
        <v>1</v>
      </c>
      <c r="N143" s="225" t="s">
        <v>41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145</v>
      </c>
      <c r="AT143" s="228" t="s">
        <v>140</v>
      </c>
      <c r="AU143" s="228" t="s">
        <v>84</v>
      </c>
      <c r="AY143" s="16" t="s">
        <v>138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145</v>
      </c>
      <c r="BM143" s="228" t="s">
        <v>284</v>
      </c>
    </row>
    <row r="144" spans="1:47" s="2" customFormat="1" ht="12">
      <c r="A144" s="37"/>
      <c r="B144" s="38"/>
      <c r="C144" s="39"/>
      <c r="D144" s="230" t="s">
        <v>147</v>
      </c>
      <c r="E144" s="39"/>
      <c r="F144" s="231" t="s">
        <v>977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147</v>
      </c>
      <c r="AU144" s="16" t="s">
        <v>84</v>
      </c>
    </row>
    <row r="145" spans="1:65" s="2" customFormat="1" ht="21.75" customHeight="1">
      <c r="A145" s="37"/>
      <c r="B145" s="38"/>
      <c r="C145" s="217" t="s">
        <v>221</v>
      </c>
      <c r="D145" s="217" t="s">
        <v>140</v>
      </c>
      <c r="E145" s="218" t="s">
        <v>978</v>
      </c>
      <c r="F145" s="219" t="s">
        <v>979</v>
      </c>
      <c r="G145" s="220" t="s">
        <v>143</v>
      </c>
      <c r="H145" s="221">
        <v>40</v>
      </c>
      <c r="I145" s="222"/>
      <c r="J145" s="223">
        <f>ROUND(I145*H145,2)</f>
        <v>0</v>
      </c>
      <c r="K145" s="219" t="s">
        <v>955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145</v>
      </c>
      <c r="AT145" s="228" t="s">
        <v>140</v>
      </c>
      <c r="AU145" s="228" t="s">
        <v>84</v>
      </c>
      <c r="AY145" s="16" t="s">
        <v>138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145</v>
      </c>
      <c r="BM145" s="228" t="s">
        <v>294</v>
      </c>
    </row>
    <row r="146" spans="1:47" s="2" customFormat="1" ht="12">
      <c r="A146" s="37"/>
      <c r="B146" s="38"/>
      <c r="C146" s="39"/>
      <c r="D146" s="230" t="s">
        <v>147</v>
      </c>
      <c r="E146" s="39"/>
      <c r="F146" s="231" t="s">
        <v>979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147</v>
      </c>
      <c r="AU146" s="16" t="s">
        <v>84</v>
      </c>
    </row>
    <row r="147" spans="1:65" s="2" customFormat="1" ht="21.75" customHeight="1">
      <c r="A147" s="37"/>
      <c r="B147" s="38"/>
      <c r="C147" s="217" t="s">
        <v>226</v>
      </c>
      <c r="D147" s="217" t="s">
        <v>140</v>
      </c>
      <c r="E147" s="218" t="s">
        <v>980</v>
      </c>
      <c r="F147" s="219" t="s">
        <v>981</v>
      </c>
      <c r="G147" s="220" t="s">
        <v>143</v>
      </c>
      <c r="H147" s="221">
        <v>5</v>
      </c>
      <c r="I147" s="222"/>
      <c r="J147" s="223">
        <f>ROUND(I147*H147,2)</f>
        <v>0</v>
      </c>
      <c r="K147" s="219" t="s">
        <v>955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145</v>
      </c>
      <c r="AT147" s="228" t="s">
        <v>140</v>
      </c>
      <c r="AU147" s="228" t="s">
        <v>84</v>
      </c>
      <c r="AY147" s="16" t="s">
        <v>138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145</v>
      </c>
      <c r="BM147" s="228" t="s">
        <v>308</v>
      </c>
    </row>
    <row r="148" spans="1:47" s="2" customFormat="1" ht="12">
      <c r="A148" s="37"/>
      <c r="B148" s="38"/>
      <c r="C148" s="39"/>
      <c r="D148" s="230" t="s">
        <v>147</v>
      </c>
      <c r="E148" s="39"/>
      <c r="F148" s="231" t="s">
        <v>981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147</v>
      </c>
      <c r="AU148" s="16" t="s">
        <v>84</v>
      </c>
    </row>
    <row r="149" spans="1:65" s="2" customFormat="1" ht="21.75" customHeight="1">
      <c r="A149" s="37"/>
      <c r="B149" s="38"/>
      <c r="C149" s="217" t="s">
        <v>8</v>
      </c>
      <c r="D149" s="217" t="s">
        <v>140</v>
      </c>
      <c r="E149" s="218" t="s">
        <v>982</v>
      </c>
      <c r="F149" s="219" t="s">
        <v>983</v>
      </c>
      <c r="G149" s="220" t="s">
        <v>143</v>
      </c>
      <c r="H149" s="221">
        <v>170</v>
      </c>
      <c r="I149" s="222"/>
      <c r="J149" s="223">
        <f>ROUND(I149*H149,2)</f>
        <v>0</v>
      </c>
      <c r="K149" s="219" t="s">
        <v>955</v>
      </c>
      <c r="L149" s="43"/>
      <c r="M149" s="224" t="s">
        <v>1</v>
      </c>
      <c r="N149" s="225" t="s">
        <v>41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145</v>
      </c>
      <c r="AT149" s="228" t="s">
        <v>140</v>
      </c>
      <c r="AU149" s="228" t="s">
        <v>84</v>
      </c>
      <c r="AY149" s="16" t="s">
        <v>138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84</v>
      </c>
      <c r="BK149" s="229">
        <f>ROUND(I149*H149,2)</f>
        <v>0</v>
      </c>
      <c r="BL149" s="16" t="s">
        <v>145</v>
      </c>
      <c r="BM149" s="228" t="s">
        <v>322</v>
      </c>
    </row>
    <row r="150" spans="1:47" s="2" customFormat="1" ht="12">
      <c r="A150" s="37"/>
      <c r="B150" s="38"/>
      <c r="C150" s="39"/>
      <c r="D150" s="230" t="s">
        <v>147</v>
      </c>
      <c r="E150" s="39"/>
      <c r="F150" s="231" t="s">
        <v>983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147</v>
      </c>
      <c r="AU150" s="16" t="s">
        <v>84</v>
      </c>
    </row>
    <row r="151" spans="1:65" s="2" customFormat="1" ht="21.75" customHeight="1">
      <c r="A151" s="37"/>
      <c r="B151" s="38"/>
      <c r="C151" s="217" t="s">
        <v>238</v>
      </c>
      <c r="D151" s="217" t="s">
        <v>140</v>
      </c>
      <c r="E151" s="218" t="s">
        <v>984</v>
      </c>
      <c r="F151" s="219" t="s">
        <v>985</v>
      </c>
      <c r="G151" s="220" t="s">
        <v>454</v>
      </c>
      <c r="H151" s="221">
        <v>24</v>
      </c>
      <c r="I151" s="222"/>
      <c r="J151" s="223">
        <f>ROUND(I151*H151,2)</f>
        <v>0</v>
      </c>
      <c r="K151" s="219" t="s">
        <v>955</v>
      </c>
      <c r="L151" s="43"/>
      <c r="M151" s="224" t="s">
        <v>1</v>
      </c>
      <c r="N151" s="225" t="s">
        <v>41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145</v>
      </c>
      <c r="AT151" s="228" t="s">
        <v>140</v>
      </c>
      <c r="AU151" s="228" t="s">
        <v>84</v>
      </c>
      <c r="AY151" s="16" t="s">
        <v>138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145</v>
      </c>
      <c r="BM151" s="228" t="s">
        <v>333</v>
      </c>
    </row>
    <row r="152" spans="1:47" s="2" customFormat="1" ht="12">
      <c r="A152" s="37"/>
      <c r="B152" s="38"/>
      <c r="C152" s="39"/>
      <c r="D152" s="230" t="s">
        <v>147</v>
      </c>
      <c r="E152" s="39"/>
      <c r="F152" s="231" t="s">
        <v>985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147</v>
      </c>
      <c r="AU152" s="16" t="s">
        <v>84</v>
      </c>
    </row>
    <row r="153" spans="1:65" s="2" customFormat="1" ht="16.5" customHeight="1">
      <c r="A153" s="37"/>
      <c r="B153" s="38"/>
      <c r="C153" s="217" t="s">
        <v>243</v>
      </c>
      <c r="D153" s="217" t="s">
        <v>140</v>
      </c>
      <c r="E153" s="218" t="s">
        <v>986</v>
      </c>
      <c r="F153" s="219" t="s">
        <v>987</v>
      </c>
      <c r="G153" s="220" t="s">
        <v>454</v>
      </c>
      <c r="H153" s="221">
        <v>1</v>
      </c>
      <c r="I153" s="222"/>
      <c r="J153" s="223">
        <f>ROUND(I153*H153,2)</f>
        <v>0</v>
      </c>
      <c r="K153" s="219" t="s">
        <v>955</v>
      </c>
      <c r="L153" s="43"/>
      <c r="M153" s="224" t="s">
        <v>1</v>
      </c>
      <c r="N153" s="225" t="s">
        <v>41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145</v>
      </c>
      <c r="AT153" s="228" t="s">
        <v>140</v>
      </c>
      <c r="AU153" s="228" t="s">
        <v>84</v>
      </c>
      <c r="AY153" s="16" t="s">
        <v>138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84</v>
      </c>
      <c r="BK153" s="229">
        <f>ROUND(I153*H153,2)</f>
        <v>0</v>
      </c>
      <c r="BL153" s="16" t="s">
        <v>145</v>
      </c>
      <c r="BM153" s="228" t="s">
        <v>344</v>
      </c>
    </row>
    <row r="154" spans="1:47" s="2" customFormat="1" ht="12">
      <c r="A154" s="37"/>
      <c r="B154" s="38"/>
      <c r="C154" s="39"/>
      <c r="D154" s="230" t="s">
        <v>147</v>
      </c>
      <c r="E154" s="39"/>
      <c r="F154" s="231" t="s">
        <v>987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147</v>
      </c>
      <c r="AU154" s="16" t="s">
        <v>84</v>
      </c>
    </row>
    <row r="155" spans="1:65" s="2" customFormat="1" ht="16.5" customHeight="1">
      <c r="A155" s="37"/>
      <c r="B155" s="38"/>
      <c r="C155" s="217" t="s">
        <v>249</v>
      </c>
      <c r="D155" s="217" t="s">
        <v>140</v>
      </c>
      <c r="E155" s="218" t="s">
        <v>988</v>
      </c>
      <c r="F155" s="219" t="s">
        <v>989</v>
      </c>
      <c r="G155" s="220" t="s">
        <v>454</v>
      </c>
      <c r="H155" s="221">
        <v>2</v>
      </c>
      <c r="I155" s="222"/>
      <c r="J155" s="223">
        <f>ROUND(I155*H155,2)</f>
        <v>0</v>
      </c>
      <c r="K155" s="219" t="s">
        <v>955</v>
      </c>
      <c r="L155" s="43"/>
      <c r="M155" s="224" t="s">
        <v>1</v>
      </c>
      <c r="N155" s="225" t="s">
        <v>41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145</v>
      </c>
      <c r="AT155" s="228" t="s">
        <v>140</v>
      </c>
      <c r="AU155" s="228" t="s">
        <v>84</v>
      </c>
      <c r="AY155" s="16" t="s">
        <v>138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84</v>
      </c>
      <c r="BK155" s="229">
        <f>ROUND(I155*H155,2)</f>
        <v>0</v>
      </c>
      <c r="BL155" s="16" t="s">
        <v>145</v>
      </c>
      <c r="BM155" s="228" t="s">
        <v>354</v>
      </c>
    </row>
    <row r="156" spans="1:47" s="2" customFormat="1" ht="12">
      <c r="A156" s="37"/>
      <c r="B156" s="38"/>
      <c r="C156" s="39"/>
      <c r="D156" s="230" t="s">
        <v>147</v>
      </c>
      <c r="E156" s="39"/>
      <c r="F156" s="231" t="s">
        <v>989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147</v>
      </c>
      <c r="AU156" s="16" t="s">
        <v>84</v>
      </c>
    </row>
    <row r="157" spans="1:65" s="2" customFormat="1" ht="16.5" customHeight="1">
      <c r="A157" s="37"/>
      <c r="B157" s="38"/>
      <c r="C157" s="217" t="s">
        <v>255</v>
      </c>
      <c r="D157" s="217" t="s">
        <v>140</v>
      </c>
      <c r="E157" s="218" t="s">
        <v>990</v>
      </c>
      <c r="F157" s="219" t="s">
        <v>991</v>
      </c>
      <c r="G157" s="220" t="s">
        <v>454</v>
      </c>
      <c r="H157" s="221">
        <v>1</v>
      </c>
      <c r="I157" s="222"/>
      <c r="J157" s="223">
        <f>ROUND(I157*H157,2)</f>
        <v>0</v>
      </c>
      <c r="K157" s="219" t="s">
        <v>955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145</v>
      </c>
      <c r="AT157" s="228" t="s">
        <v>140</v>
      </c>
      <c r="AU157" s="228" t="s">
        <v>84</v>
      </c>
      <c r="AY157" s="16" t="s">
        <v>138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145</v>
      </c>
      <c r="BM157" s="228" t="s">
        <v>369</v>
      </c>
    </row>
    <row r="158" spans="1:47" s="2" customFormat="1" ht="12">
      <c r="A158" s="37"/>
      <c r="B158" s="38"/>
      <c r="C158" s="39"/>
      <c r="D158" s="230" t="s">
        <v>147</v>
      </c>
      <c r="E158" s="39"/>
      <c r="F158" s="231" t="s">
        <v>991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147</v>
      </c>
      <c r="AU158" s="16" t="s">
        <v>84</v>
      </c>
    </row>
    <row r="159" spans="1:65" s="2" customFormat="1" ht="16.5" customHeight="1">
      <c r="A159" s="37"/>
      <c r="B159" s="38"/>
      <c r="C159" s="217" t="s">
        <v>263</v>
      </c>
      <c r="D159" s="217" t="s">
        <v>140</v>
      </c>
      <c r="E159" s="218" t="s">
        <v>992</v>
      </c>
      <c r="F159" s="219" t="s">
        <v>993</v>
      </c>
      <c r="G159" s="220" t="s">
        <v>454</v>
      </c>
      <c r="H159" s="221">
        <v>4</v>
      </c>
      <c r="I159" s="222"/>
      <c r="J159" s="223">
        <f>ROUND(I159*H159,2)</f>
        <v>0</v>
      </c>
      <c r="K159" s="219" t="s">
        <v>955</v>
      </c>
      <c r="L159" s="43"/>
      <c r="M159" s="224" t="s">
        <v>1</v>
      </c>
      <c r="N159" s="225" t="s">
        <v>41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145</v>
      </c>
      <c r="AT159" s="228" t="s">
        <v>140</v>
      </c>
      <c r="AU159" s="228" t="s">
        <v>84</v>
      </c>
      <c r="AY159" s="16" t="s">
        <v>138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84</v>
      </c>
      <c r="BK159" s="229">
        <f>ROUND(I159*H159,2)</f>
        <v>0</v>
      </c>
      <c r="BL159" s="16" t="s">
        <v>145</v>
      </c>
      <c r="BM159" s="228" t="s">
        <v>560</v>
      </c>
    </row>
    <row r="160" spans="1:47" s="2" customFormat="1" ht="12">
      <c r="A160" s="37"/>
      <c r="B160" s="38"/>
      <c r="C160" s="39"/>
      <c r="D160" s="230" t="s">
        <v>147</v>
      </c>
      <c r="E160" s="39"/>
      <c r="F160" s="231" t="s">
        <v>993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147</v>
      </c>
      <c r="AU160" s="16" t="s">
        <v>84</v>
      </c>
    </row>
    <row r="161" spans="1:65" s="2" customFormat="1" ht="16.5" customHeight="1">
      <c r="A161" s="37"/>
      <c r="B161" s="38"/>
      <c r="C161" s="217" t="s">
        <v>7</v>
      </c>
      <c r="D161" s="217" t="s">
        <v>140</v>
      </c>
      <c r="E161" s="218" t="s">
        <v>994</v>
      </c>
      <c r="F161" s="219" t="s">
        <v>995</v>
      </c>
      <c r="G161" s="220" t="s">
        <v>454</v>
      </c>
      <c r="H161" s="221">
        <v>8</v>
      </c>
      <c r="I161" s="222"/>
      <c r="J161" s="223">
        <f>ROUND(I161*H161,2)</f>
        <v>0</v>
      </c>
      <c r="K161" s="219" t="s">
        <v>955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145</v>
      </c>
      <c r="AT161" s="228" t="s">
        <v>140</v>
      </c>
      <c r="AU161" s="228" t="s">
        <v>84</v>
      </c>
      <c r="AY161" s="16" t="s">
        <v>138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145</v>
      </c>
      <c r="BM161" s="228" t="s">
        <v>571</v>
      </c>
    </row>
    <row r="162" spans="1:47" s="2" customFormat="1" ht="12">
      <c r="A162" s="37"/>
      <c r="B162" s="38"/>
      <c r="C162" s="39"/>
      <c r="D162" s="230" t="s">
        <v>147</v>
      </c>
      <c r="E162" s="39"/>
      <c r="F162" s="231" t="s">
        <v>995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147</v>
      </c>
      <c r="AU162" s="16" t="s">
        <v>84</v>
      </c>
    </row>
    <row r="163" spans="1:65" s="2" customFormat="1" ht="16.5" customHeight="1">
      <c r="A163" s="37"/>
      <c r="B163" s="38"/>
      <c r="C163" s="217" t="s">
        <v>273</v>
      </c>
      <c r="D163" s="217" t="s">
        <v>140</v>
      </c>
      <c r="E163" s="218" t="s">
        <v>996</v>
      </c>
      <c r="F163" s="219" t="s">
        <v>997</v>
      </c>
      <c r="G163" s="220" t="s">
        <v>143</v>
      </c>
      <c r="H163" s="221">
        <v>20</v>
      </c>
      <c r="I163" s="222"/>
      <c r="J163" s="223">
        <f>ROUND(I163*H163,2)</f>
        <v>0</v>
      </c>
      <c r="K163" s="219" t="s">
        <v>955</v>
      </c>
      <c r="L163" s="43"/>
      <c r="M163" s="224" t="s">
        <v>1</v>
      </c>
      <c r="N163" s="225" t="s">
        <v>41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145</v>
      </c>
      <c r="AT163" s="228" t="s">
        <v>140</v>
      </c>
      <c r="AU163" s="228" t="s">
        <v>84</v>
      </c>
      <c r="AY163" s="16" t="s">
        <v>138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84</v>
      </c>
      <c r="BK163" s="229">
        <f>ROUND(I163*H163,2)</f>
        <v>0</v>
      </c>
      <c r="BL163" s="16" t="s">
        <v>145</v>
      </c>
      <c r="BM163" s="228" t="s">
        <v>581</v>
      </c>
    </row>
    <row r="164" spans="1:47" s="2" customFormat="1" ht="12">
      <c r="A164" s="37"/>
      <c r="B164" s="38"/>
      <c r="C164" s="39"/>
      <c r="D164" s="230" t="s">
        <v>147</v>
      </c>
      <c r="E164" s="39"/>
      <c r="F164" s="231" t="s">
        <v>997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147</v>
      </c>
      <c r="AU164" s="16" t="s">
        <v>84</v>
      </c>
    </row>
    <row r="165" spans="1:65" s="2" customFormat="1" ht="16.5" customHeight="1">
      <c r="A165" s="37"/>
      <c r="B165" s="38"/>
      <c r="C165" s="217" t="s">
        <v>279</v>
      </c>
      <c r="D165" s="217" t="s">
        <v>140</v>
      </c>
      <c r="E165" s="218" t="s">
        <v>998</v>
      </c>
      <c r="F165" s="219" t="s">
        <v>999</v>
      </c>
      <c r="G165" s="220" t="s">
        <v>454</v>
      </c>
      <c r="H165" s="221">
        <v>15</v>
      </c>
      <c r="I165" s="222"/>
      <c r="J165" s="223">
        <f>ROUND(I165*H165,2)</f>
        <v>0</v>
      </c>
      <c r="K165" s="219" t="s">
        <v>955</v>
      </c>
      <c r="L165" s="43"/>
      <c r="M165" s="224" t="s">
        <v>1</v>
      </c>
      <c r="N165" s="225" t="s">
        <v>41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145</v>
      </c>
      <c r="AT165" s="228" t="s">
        <v>140</v>
      </c>
      <c r="AU165" s="228" t="s">
        <v>84</v>
      </c>
      <c r="AY165" s="16" t="s">
        <v>138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84</v>
      </c>
      <c r="BK165" s="229">
        <f>ROUND(I165*H165,2)</f>
        <v>0</v>
      </c>
      <c r="BL165" s="16" t="s">
        <v>145</v>
      </c>
      <c r="BM165" s="228" t="s">
        <v>591</v>
      </c>
    </row>
    <row r="166" spans="1:47" s="2" customFormat="1" ht="12">
      <c r="A166" s="37"/>
      <c r="B166" s="38"/>
      <c r="C166" s="39"/>
      <c r="D166" s="230" t="s">
        <v>147</v>
      </c>
      <c r="E166" s="39"/>
      <c r="F166" s="231" t="s">
        <v>999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147</v>
      </c>
      <c r="AU166" s="16" t="s">
        <v>84</v>
      </c>
    </row>
    <row r="167" spans="1:65" s="2" customFormat="1" ht="21.75" customHeight="1">
      <c r="A167" s="37"/>
      <c r="B167" s="38"/>
      <c r="C167" s="217" t="s">
        <v>284</v>
      </c>
      <c r="D167" s="217" t="s">
        <v>140</v>
      </c>
      <c r="E167" s="218" t="s">
        <v>1000</v>
      </c>
      <c r="F167" s="219" t="s">
        <v>1001</v>
      </c>
      <c r="G167" s="220" t="s">
        <v>454</v>
      </c>
      <c r="H167" s="221">
        <v>10</v>
      </c>
      <c r="I167" s="222"/>
      <c r="J167" s="223">
        <f>ROUND(I167*H167,2)</f>
        <v>0</v>
      </c>
      <c r="K167" s="219" t="s">
        <v>955</v>
      </c>
      <c r="L167" s="43"/>
      <c r="M167" s="224" t="s">
        <v>1</v>
      </c>
      <c r="N167" s="225" t="s">
        <v>41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145</v>
      </c>
      <c r="AT167" s="228" t="s">
        <v>140</v>
      </c>
      <c r="AU167" s="228" t="s">
        <v>84</v>
      </c>
      <c r="AY167" s="16" t="s">
        <v>138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84</v>
      </c>
      <c r="BK167" s="229">
        <f>ROUND(I167*H167,2)</f>
        <v>0</v>
      </c>
      <c r="BL167" s="16" t="s">
        <v>145</v>
      </c>
      <c r="BM167" s="228" t="s">
        <v>601</v>
      </c>
    </row>
    <row r="168" spans="1:47" s="2" customFormat="1" ht="12">
      <c r="A168" s="37"/>
      <c r="B168" s="38"/>
      <c r="C168" s="39"/>
      <c r="D168" s="230" t="s">
        <v>147</v>
      </c>
      <c r="E168" s="39"/>
      <c r="F168" s="231" t="s">
        <v>1001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147</v>
      </c>
      <c r="AU168" s="16" t="s">
        <v>84</v>
      </c>
    </row>
    <row r="169" spans="1:65" s="2" customFormat="1" ht="16.5" customHeight="1">
      <c r="A169" s="37"/>
      <c r="B169" s="38"/>
      <c r="C169" s="217" t="s">
        <v>289</v>
      </c>
      <c r="D169" s="217" t="s">
        <v>140</v>
      </c>
      <c r="E169" s="218" t="s">
        <v>1002</v>
      </c>
      <c r="F169" s="219" t="s">
        <v>1003</v>
      </c>
      <c r="G169" s="220" t="s">
        <v>143</v>
      </c>
      <c r="H169" s="221">
        <v>20</v>
      </c>
      <c r="I169" s="222"/>
      <c r="J169" s="223">
        <f>ROUND(I169*H169,2)</f>
        <v>0</v>
      </c>
      <c r="K169" s="219" t="s">
        <v>955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145</v>
      </c>
      <c r="AT169" s="228" t="s">
        <v>140</v>
      </c>
      <c r="AU169" s="228" t="s">
        <v>84</v>
      </c>
      <c r="AY169" s="16" t="s">
        <v>138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145</v>
      </c>
      <c r="BM169" s="228" t="s">
        <v>611</v>
      </c>
    </row>
    <row r="170" spans="1:47" s="2" customFormat="1" ht="12">
      <c r="A170" s="37"/>
      <c r="B170" s="38"/>
      <c r="C170" s="39"/>
      <c r="D170" s="230" t="s">
        <v>147</v>
      </c>
      <c r="E170" s="39"/>
      <c r="F170" s="231" t="s">
        <v>1003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147</v>
      </c>
      <c r="AU170" s="16" t="s">
        <v>84</v>
      </c>
    </row>
    <row r="171" spans="1:65" s="2" customFormat="1" ht="16.5" customHeight="1">
      <c r="A171" s="37"/>
      <c r="B171" s="38"/>
      <c r="C171" s="217" t="s">
        <v>294</v>
      </c>
      <c r="D171" s="217" t="s">
        <v>140</v>
      </c>
      <c r="E171" s="218" t="s">
        <v>1004</v>
      </c>
      <c r="F171" s="219" t="s">
        <v>1005</v>
      </c>
      <c r="G171" s="220" t="s">
        <v>454</v>
      </c>
      <c r="H171" s="221">
        <v>34</v>
      </c>
      <c r="I171" s="222"/>
      <c r="J171" s="223">
        <f>ROUND(I171*H171,2)</f>
        <v>0</v>
      </c>
      <c r="K171" s="219" t="s">
        <v>955</v>
      </c>
      <c r="L171" s="43"/>
      <c r="M171" s="224" t="s">
        <v>1</v>
      </c>
      <c r="N171" s="225" t="s">
        <v>41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145</v>
      </c>
      <c r="AT171" s="228" t="s">
        <v>140</v>
      </c>
      <c r="AU171" s="228" t="s">
        <v>84</v>
      </c>
      <c r="AY171" s="16" t="s">
        <v>138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145</v>
      </c>
      <c r="BM171" s="228" t="s">
        <v>621</v>
      </c>
    </row>
    <row r="172" spans="1:47" s="2" customFormat="1" ht="12">
      <c r="A172" s="37"/>
      <c r="B172" s="38"/>
      <c r="C172" s="39"/>
      <c r="D172" s="230" t="s">
        <v>147</v>
      </c>
      <c r="E172" s="39"/>
      <c r="F172" s="231" t="s">
        <v>1005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147</v>
      </c>
      <c r="AU172" s="16" t="s">
        <v>84</v>
      </c>
    </row>
    <row r="173" spans="1:65" s="2" customFormat="1" ht="16.5" customHeight="1">
      <c r="A173" s="37"/>
      <c r="B173" s="38"/>
      <c r="C173" s="217" t="s">
        <v>299</v>
      </c>
      <c r="D173" s="217" t="s">
        <v>140</v>
      </c>
      <c r="E173" s="218" t="s">
        <v>1006</v>
      </c>
      <c r="F173" s="219" t="s">
        <v>1007</v>
      </c>
      <c r="G173" s="220" t="s">
        <v>454</v>
      </c>
      <c r="H173" s="221">
        <v>1</v>
      </c>
      <c r="I173" s="222"/>
      <c r="J173" s="223">
        <f>ROUND(I173*H173,2)</f>
        <v>0</v>
      </c>
      <c r="K173" s="219" t="s">
        <v>955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145</v>
      </c>
      <c r="AT173" s="228" t="s">
        <v>140</v>
      </c>
      <c r="AU173" s="228" t="s">
        <v>84</v>
      </c>
      <c r="AY173" s="16" t="s">
        <v>138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145</v>
      </c>
      <c r="BM173" s="228" t="s">
        <v>631</v>
      </c>
    </row>
    <row r="174" spans="1:47" s="2" customFormat="1" ht="12">
      <c r="A174" s="37"/>
      <c r="B174" s="38"/>
      <c r="C174" s="39"/>
      <c r="D174" s="230" t="s">
        <v>147</v>
      </c>
      <c r="E174" s="39"/>
      <c r="F174" s="231" t="s">
        <v>1007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147</v>
      </c>
      <c r="AU174" s="16" t="s">
        <v>84</v>
      </c>
    </row>
    <row r="175" spans="1:65" s="2" customFormat="1" ht="16.5" customHeight="1">
      <c r="A175" s="37"/>
      <c r="B175" s="38"/>
      <c r="C175" s="217" t="s">
        <v>308</v>
      </c>
      <c r="D175" s="217" t="s">
        <v>140</v>
      </c>
      <c r="E175" s="218" t="s">
        <v>1008</v>
      </c>
      <c r="F175" s="219" t="s">
        <v>1009</v>
      </c>
      <c r="G175" s="220" t="s">
        <v>454</v>
      </c>
      <c r="H175" s="221">
        <v>2</v>
      </c>
      <c r="I175" s="222"/>
      <c r="J175" s="223">
        <f>ROUND(I175*H175,2)</f>
        <v>0</v>
      </c>
      <c r="K175" s="219" t="s">
        <v>955</v>
      </c>
      <c r="L175" s="43"/>
      <c r="M175" s="224" t="s">
        <v>1</v>
      </c>
      <c r="N175" s="225" t="s">
        <v>41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145</v>
      </c>
      <c r="AT175" s="228" t="s">
        <v>140</v>
      </c>
      <c r="AU175" s="228" t="s">
        <v>84</v>
      </c>
      <c r="AY175" s="16" t="s">
        <v>138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84</v>
      </c>
      <c r="BK175" s="229">
        <f>ROUND(I175*H175,2)</f>
        <v>0</v>
      </c>
      <c r="BL175" s="16" t="s">
        <v>145</v>
      </c>
      <c r="BM175" s="228" t="s">
        <v>642</v>
      </c>
    </row>
    <row r="176" spans="1:47" s="2" customFormat="1" ht="12">
      <c r="A176" s="37"/>
      <c r="B176" s="38"/>
      <c r="C176" s="39"/>
      <c r="D176" s="230" t="s">
        <v>147</v>
      </c>
      <c r="E176" s="39"/>
      <c r="F176" s="231" t="s">
        <v>1009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147</v>
      </c>
      <c r="AU176" s="16" t="s">
        <v>84</v>
      </c>
    </row>
    <row r="177" spans="1:63" s="12" customFormat="1" ht="25.9" customHeight="1">
      <c r="A177" s="12"/>
      <c r="B177" s="201"/>
      <c r="C177" s="202"/>
      <c r="D177" s="203" t="s">
        <v>75</v>
      </c>
      <c r="E177" s="204" t="s">
        <v>1010</v>
      </c>
      <c r="F177" s="204" t="s">
        <v>1011</v>
      </c>
      <c r="G177" s="202"/>
      <c r="H177" s="202"/>
      <c r="I177" s="205"/>
      <c r="J177" s="206">
        <f>BK177</f>
        <v>0</v>
      </c>
      <c r="K177" s="202"/>
      <c r="L177" s="207"/>
      <c r="M177" s="208"/>
      <c r="N177" s="209"/>
      <c r="O177" s="209"/>
      <c r="P177" s="210">
        <f>SUM(P178:P187)</f>
        <v>0</v>
      </c>
      <c r="Q177" s="209"/>
      <c r="R177" s="210">
        <f>SUM(R178:R187)</f>
        <v>0</v>
      </c>
      <c r="S177" s="209"/>
      <c r="T177" s="211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2" t="s">
        <v>84</v>
      </c>
      <c r="AT177" s="213" t="s">
        <v>75</v>
      </c>
      <c r="AU177" s="213" t="s">
        <v>76</v>
      </c>
      <c r="AY177" s="212" t="s">
        <v>138</v>
      </c>
      <c r="BK177" s="214">
        <f>SUM(BK178:BK187)</f>
        <v>0</v>
      </c>
    </row>
    <row r="178" spans="1:65" s="2" customFormat="1" ht="16.5" customHeight="1">
      <c r="A178" s="37"/>
      <c r="B178" s="38"/>
      <c r="C178" s="217" t="s">
        <v>314</v>
      </c>
      <c r="D178" s="217" t="s">
        <v>140</v>
      </c>
      <c r="E178" s="218" t="s">
        <v>1012</v>
      </c>
      <c r="F178" s="219" t="s">
        <v>1013</v>
      </c>
      <c r="G178" s="220" t="s">
        <v>153</v>
      </c>
      <c r="H178" s="221">
        <v>60</v>
      </c>
      <c r="I178" s="222"/>
      <c r="J178" s="223">
        <f>ROUND(I178*H178,2)</f>
        <v>0</v>
      </c>
      <c r="K178" s="219" t="s">
        <v>955</v>
      </c>
      <c r="L178" s="43"/>
      <c r="M178" s="224" t="s">
        <v>1</v>
      </c>
      <c r="N178" s="225" t="s">
        <v>41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145</v>
      </c>
      <c r="AT178" s="228" t="s">
        <v>140</v>
      </c>
      <c r="AU178" s="228" t="s">
        <v>84</v>
      </c>
      <c r="AY178" s="16" t="s">
        <v>138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84</v>
      </c>
      <c r="BK178" s="229">
        <f>ROUND(I178*H178,2)</f>
        <v>0</v>
      </c>
      <c r="BL178" s="16" t="s">
        <v>145</v>
      </c>
      <c r="BM178" s="228" t="s">
        <v>653</v>
      </c>
    </row>
    <row r="179" spans="1:47" s="2" customFormat="1" ht="12">
      <c r="A179" s="37"/>
      <c r="B179" s="38"/>
      <c r="C179" s="39"/>
      <c r="D179" s="230" t="s">
        <v>147</v>
      </c>
      <c r="E179" s="39"/>
      <c r="F179" s="231" t="s">
        <v>1013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147</v>
      </c>
      <c r="AU179" s="16" t="s">
        <v>84</v>
      </c>
    </row>
    <row r="180" spans="1:65" s="2" customFormat="1" ht="16.5" customHeight="1">
      <c r="A180" s="37"/>
      <c r="B180" s="38"/>
      <c r="C180" s="217" t="s">
        <v>322</v>
      </c>
      <c r="D180" s="217" t="s">
        <v>140</v>
      </c>
      <c r="E180" s="218" t="s">
        <v>1014</v>
      </c>
      <c r="F180" s="219" t="s">
        <v>1015</v>
      </c>
      <c r="G180" s="220" t="s">
        <v>153</v>
      </c>
      <c r="H180" s="221">
        <v>60</v>
      </c>
      <c r="I180" s="222"/>
      <c r="J180" s="223">
        <f>ROUND(I180*H180,2)</f>
        <v>0</v>
      </c>
      <c r="K180" s="219" t="s">
        <v>955</v>
      </c>
      <c r="L180" s="43"/>
      <c r="M180" s="224" t="s">
        <v>1</v>
      </c>
      <c r="N180" s="225" t="s">
        <v>41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145</v>
      </c>
      <c r="AT180" s="228" t="s">
        <v>140</v>
      </c>
      <c r="AU180" s="228" t="s">
        <v>84</v>
      </c>
      <c r="AY180" s="16" t="s">
        <v>138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84</v>
      </c>
      <c r="BK180" s="229">
        <f>ROUND(I180*H180,2)</f>
        <v>0</v>
      </c>
      <c r="BL180" s="16" t="s">
        <v>145</v>
      </c>
      <c r="BM180" s="228" t="s">
        <v>664</v>
      </c>
    </row>
    <row r="181" spans="1:47" s="2" customFormat="1" ht="12">
      <c r="A181" s="37"/>
      <c r="B181" s="38"/>
      <c r="C181" s="39"/>
      <c r="D181" s="230" t="s">
        <v>147</v>
      </c>
      <c r="E181" s="39"/>
      <c r="F181" s="231" t="s">
        <v>1015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147</v>
      </c>
      <c r="AU181" s="16" t="s">
        <v>84</v>
      </c>
    </row>
    <row r="182" spans="1:65" s="2" customFormat="1" ht="16.5" customHeight="1">
      <c r="A182" s="37"/>
      <c r="B182" s="38"/>
      <c r="C182" s="217" t="s">
        <v>328</v>
      </c>
      <c r="D182" s="217" t="s">
        <v>140</v>
      </c>
      <c r="E182" s="218" t="s">
        <v>1016</v>
      </c>
      <c r="F182" s="219" t="s">
        <v>1017</v>
      </c>
      <c r="G182" s="220" t="s">
        <v>454</v>
      </c>
      <c r="H182" s="221">
        <v>1</v>
      </c>
      <c r="I182" s="222"/>
      <c r="J182" s="223">
        <f>ROUND(I182*H182,2)</f>
        <v>0</v>
      </c>
      <c r="K182" s="219" t="s">
        <v>955</v>
      </c>
      <c r="L182" s="43"/>
      <c r="M182" s="224" t="s">
        <v>1</v>
      </c>
      <c r="N182" s="225" t="s">
        <v>41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145</v>
      </c>
      <c r="AT182" s="228" t="s">
        <v>140</v>
      </c>
      <c r="AU182" s="228" t="s">
        <v>84</v>
      </c>
      <c r="AY182" s="16" t="s">
        <v>138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84</v>
      </c>
      <c r="BK182" s="229">
        <f>ROUND(I182*H182,2)</f>
        <v>0</v>
      </c>
      <c r="BL182" s="16" t="s">
        <v>145</v>
      </c>
      <c r="BM182" s="228" t="s">
        <v>673</v>
      </c>
    </row>
    <row r="183" spans="1:47" s="2" customFormat="1" ht="12">
      <c r="A183" s="37"/>
      <c r="B183" s="38"/>
      <c r="C183" s="39"/>
      <c r="D183" s="230" t="s">
        <v>147</v>
      </c>
      <c r="E183" s="39"/>
      <c r="F183" s="231" t="s">
        <v>1017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147</v>
      </c>
      <c r="AU183" s="16" t="s">
        <v>84</v>
      </c>
    </row>
    <row r="184" spans="1:65" s="2" customFormat="1" ht="16.5" customHeight="1">
      <c r="A184" s="37"/>
      <c r="B184" s="38"/>
      <c r="C184" s="217" t="s">
        <v>333</v>
      </c>
      <c r="D184" s="217" t="s">
        <v>140</v>
      </c>
      <c r="E184" s="218" t="s">
        <v>1018</v>
      </c>
      <c r="F184" s="219" t="s">
        <v>1019</v>
      </c>
      <c r="G184" s="220" t="s">
        <v>143</v>
      </c>
      <c r="H184" s="221">
        <v>120</v>
      </c>
      <c r="I184" s="222"/>
      <c r="J184" s="223">
        <f>ROUND(I184*H184,2)</f>
        <v>0</v>
      </c>
      <c r="K184" s="219" t="s">
        <v>955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145</v>
      </c>
      <c r="AT184" s="228" t="s">
        <v>140</v>
      </c>
      <c r="AU184" s="228" t="s">
        <v>84</v>
      </c>
      <c r="AY184" s="16" t="s">
        <v>138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145</v>
      </c>
      <c r="BM184" s="228" t="s">
        <v>685</v>
      </c>
    </row>
    <row r="185" spans="1:47" s="2" customFormat="1" ht="12">
      <c r="A185" s="37"/>
      <c r="B185" s="38"/>
      <c r="C185" s="39"/>
      <c r="D185" s="230" t="s">
        <v>147</v>
      </c>
      <c r="E185" s="39"/>
      <c r="F185" s="231" t="s">
        <v>1019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147</v>
      </c>
      <c r="AU185" s="16" t="s">
        <v>84</v>
      </c>
    </row>
    <row r="186" spans="1:65" s="2" customFormat="1" ht="21.75" customHeight="1">
      <c r="A186" s="37"/>
      <c r="B186" s="38"/>
      <c r="C186" s="217" t="s">
        <v>338</v>
      </c>
      <c r="D186" s="217" t="s">
        <v>140</v>
      </c>
      <c r="E186" s="218" t="s">
        <v>1020</v>
      </c>
      <c r="F186" s="219" t="s">
        <v>1021</v>
      </c>
      <c r="G186" s="220" t="s">
        <v>143</v>
      </c>
      <c r="H186" s="221">
        <v>120</v>
      </c>
      <c r="I186" s="222"/>
      <c r="J186" s="223">
        <f>ROUND(I186*H186,2)</f>
        <v>0</v>
      </c>
      <c r="K186" s="219" t="s">
        <v>955</v>
      </c>
      <c r="L186" s="43"/>
      <c r="M186" s="224" t="s">
        <v>1</v>
      </c>
      <c r="N186" s="225" t="s">
        <v>41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145</v>
      </c>
      <c r="AT186" s="228" t="s">
        <v>140</v>
      </c>
      <c r="AU186" s="228" t="s">
        <v>84</v>
      </c>
      <c r="AY186" s="16" t="s">
        <v>138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84</v>
      </c>
      <c r="BK186" s="229">
        <f>ROUND(I186*H186,2)</f>
        <v>0</v>
      </c>
      <c r="BL186" s="16" t="s">
        <v>145</v>
      </c>
      <c r="BM186" s="228" t="s">
        <v>697</v>
      </c>
    </row>
    <row r="187" spans="1:47" s="2" customFormat="1" ht="12">
      <c r="A187" s="37"/>
      <c r="B187" s="38"/>
      <c r="C187" s="39"/>
      <c r="D187" s="230" t="s">
        <v>147</v>
      </c>
      <c r="E187" s="39"/>
      <c r="F187" s="231" t="s">
        <v>1021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147</v>
      </c>
      <c r="AU187" s="16" t="s">
        <v>84</v>
      </c>
    </row>
    <row r="188" spans="1:63" s="12" customFormat="1" ht="25.9" customHeight="1">
      <c r="A188" s="12"/>
      <c r="B188" s="201"/>
      <c r="C188" s="202"/>
      <c r="D188" s="203" t="s">
        <v>75</v>
      </c>
      <c r="E188" s="204" t="s">
        <v>1022</v>
      </c>
      <c r="F188" s="204" t="s">
        <v>1023</v>
      </c>
      <c r="G188" s="202"/>
      <c r="H188" s="202"/>
      <c r="I188" s="205"/>
      <c r="J188" s="206">
        <f>BK188</f>
        <v>0</v>
      </c>
      <c r="K188" s="202"/>
      <c r="L188" s="207"/>
      <c r="M188" s="208"/>
      <c r="N188" s="209"/>
      <c r="O188" s="209"/>
      <c r="P188" s="210">
        <f>SUM(P189:P274)</f>
        <v>0</v>
      </c>
      <c r="Q188" s="209"/>
      <c r="R188" s="210">
        <f>SUM(R189:R274)</f>
        <v>0</v>
      </c>
      <c r="S188" s="209"/>
      <c r="T188" s="211">
        <f>SUM(T189:T274)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84</v>
      </c>
      <c r="AT188" s="213" t="s">
        <v>75</v>
      </c>
      <c r="AU188" s="213" t="s">
        <v>76</v>
      </c>
      <c r="AY188" s="212" t="s">
        <v>138</v>
      </c>
      <c r="BK188" s="214">
        <f>SUM(BK189:BK274)</f>
        <v>0</v>
      </c>
    </row>
    <row r="189" spans="1:65" s="2" customFormat="1" ht="24.15" customHeight="1">
      <c r="A189" s="37"/>
      <c r="B189" s="38"/>
      <c r="C189" s="217" t="s">
        <v>344</v>
      </c>
      <c r="D189" s="217" t="s">
        <v>140</v>
      </c>
      <c r="E189" s="218" t="s">
        <v>1024</v>
      </c>
      <c r="F189" s="219" t="s">
        <v>1025</v>
      </c>
      <c r="G189" s="220" t="s">
        <v>1026</v>
      </c>
      <c r="H189" s="221">
        <v>1</v>
      </c>
      <c r="I189" s="222"/>
      <c r="J189" s="223">
        <f>ROUND(I189*H189,2)</f>
        <v>0</v>
      </c>
      <c r="K189" s="219" t="s">
        <v>1</v>
      </c>
      <c r="L189" s="43"/>
      <c r="M189" s="224" t="s">
        <v>1</v>
      </c>
      <c r="N189" s="225" t="s">
        <v>41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145</v>
      </c>
      <c r="AT189" s="228" t="s">
        <v>140</v>
      </c>
      <c r="AU189" s="228" t="s">
        <v>84</v>
      </c>
      <c r="AY189" s="16" t="s">
        <v>138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84</v>
      </c>
      <c r="BK189" s="229">
        <f>ROUND(I189*H189,2)</f>
        <v>0</v>
      </c>
      <c r="BL189" s="16" t="s">
        <v>145</v>
      </c>
      <c r="BM189" s="228" t="s">
        <v>708</v>
      </c>
    </row>
    <row r="190" spans="1:47" s="2" customFormat="1" ht="12">
      <c r="A190" s="37"/>
      <c r="B190" s="38"/>
      <c r="C190" s="39"/>
      <c r="D190" s="230" t="s">
        <v>147</v>
      </c>
      <c r="E190" s="39"/>
      <c r="F190" s="231" t="s">
        <v>1025</v>
      </c>
      <c r="G190" s="39"/>
      <c r="H190" s="39"/>
      <c r="I190" s="232"/>
      <c r="J190" s="39"/>
      <c r="K190" s="39"/>
      <c r="L190" s="43"/>
      <c r="M190" s="233"/>
      <c r="N190" s="234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147</v>
      </c>
      <c r="AU190" s="16" t="s">
        <v>84</v>
      </c>
    </row>
    <row r="191" spans="1:65" s="2" customFormat="1" ht="21.75" customHeight="1">
      <c r="A191" s="37"/>
      <c r="B191" s="38"/>
      <c r="C191" s="217" t="s">
        <v>349</v>
      </c>
      <c r="D191" s="217" t="s">
        <v>140</v>
      </c>
      <c r="E191" s="218" t="s">
        <v>1027</v>
      </c>
      <c r="F191" s="219" t="s">
        <v>1028</v>
      </c>
      <c r="G191" s="220" t="s">
        <v>454</v>
      </c>
      <c r="H191" s="221">
        <v>2</v>
      </c>
      <c r="I191" s="222"/>
      <c r="J191" s="223">
        <f>ROUND(I191*H191,2)</f>
        <v>0</v>
      </c>
      <c r="K191" s="219" t="s">
        <v>955</v>
      </c>
      <c r="L191" s="43"/>
      <c r="M191" s="224" t="s">
        <v>1</v>
      </c>
      <c r="N191" s="225" t="s">
        <v>41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145</v>
      </c>
      <c r="AT191" s="228" t="s">
        <v>140</v>
      </c>
      <c r="AU191" s="228" t="s">
        <v>84</v>
      </c>
      <c r="AY191" s="16" t="s">
        <v>138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84</v>
      </c>
      <c r="BK191" s="229">
        <f>ROUND(I191*H191,2)</f>
        <v>0</v>
      </c>
      <c r="BL191" s="16" t="s">
        <v>145</v>
      </c>
      <c r="BM191" s="228" t="s">
        <v>717</v>
      </c>
    </row>
    <row r="192" spans="1:47" s="2" customFormat="1" ht="12">
      <c r="A192" s="37"/>
      <c r="B192" s="38"/>
      <c r="C192" s="39"/>
      <c r="D192" s="230" t="s">
        <v>147</v>
      </c>
      <c r="E192" s="39"/>
      <c r="F192" s="231" t="s">
        <v>1028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147</v>
      </c>
      <c r="AU192" s="16" t="s">
        <v>84</v>
      </c>
    </row>
    <row r="193" spans="1:65" s="2" customFormat="1" ht="24.15" customHeight="1">
      <c r="A193" s="37"/>
      <c r="B193" s="38"/>
      <c r="C193" s="217" t="s">
        <v>354</v>
      </c>
      <c r="D193" s="217" t="s">
        <v>140</v>
      </c>
      <c r="E193" s="218" t="s">
        <v>1029</v>
      </c>
      <c r="F193" s="219" t="s">
        <v>1030</v>
      </c>
      <c r="G193" s="220" t="s">
        <v>1026</v>
      </c>
      <c r="H193" s="221">
        <v>1</v>
      </c>
      <c r="I193" s="222"/>
      <c r="J193" s="223">
        <f>ROUND(I193*H193,2)</f>
        <v>0</v>
      </c>
      <c r="K193" s="219" t="s">
        <v>1</v>
      </c>
      <c r="L193" s="43"/>
      <c r="M193" s="224" t="s">
        <v>1</v>
      </c>
      <c r="N193" s="225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145</v>
      </c>
      <c r="AT193" s="228" t="s">
        <v>140</v>
      </c>
      <c r="AU193" s="228" t="s">
        <v>84</v>
      </c>
      <c r="AY193" s="16" t="s">
        <v>138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145</v>
      </c>
      <c r="BM193" s="228" t="s">
        <v>726</v>
      </c>
    </row>
    <row r="194" spans="1:47" s="2" customFormat="1" ht="12">
      <c r="A194" s="37"/>
      <c r="B194" s="38"/>
      <c r="C194" s="39"/>
      <c r="D194" s="230" t="s">
        <v>147</v>
      </c>
      <c r="E194" s="39"/>
      <c r="F194" s="231" t="s">
        <v>1030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147</v>
      </c>
      <c r="AU194" s="16" t="s">
        <v>84</v>
      </c>
    </row>
    <row r="195" spans="1:65" s="2" customFormat="1" ht="21.75" customHeight="1">
      <c r="A195" s="37"/>
      <c r="B195" s="38"/>
      <c r="C195" s="217" t="s">
        <v>361</v>
      </c>
      <c r="D195" s="217" t="s">
        <v>140</v>
      </c>
      <c r="E195" s="218" t="s">
        <v>1031</v>
      </c>
      <c r="F195" s="219" t="s">
        <v>1032</v>
      </c>
      <c r="G195" s="220" t="s">
        <v>143</v>
      </c>
      <c r="H195" s="221">
        <v>130</v>
      </c>
      <c r="I195" s="222"/>
      <c r="J195" s="223">
        <f>ROUND(I195*H195,2)</f>
        <v>0</v>
      </c>
      <c r="K195" s="219" t="s">
        <v>955</v>
      </c>
      <c r="L195" s="43"/>
      <c r="M195" s="224" t="s">
        <v>1</v>
      </c>
      <c r="N195" s="225" t="s">
        <v>41</v>
      </c>
      <c r="O195" s="9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145</v>
      </c>
      <c r="AT195" s="228" t="s">
        <v>140</v>
      </c>
      <c r="AU195" s="228" t="s">
        <v>84</v>
      </c>
      <c r="AY195" s="16" t="s">
        <v>138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84</v>
      </c>
      <c r="BK195" s="229">
        <f>ROUND(I195*H195,2)</f>
        <v>0</v>
      </c>
      <c r="BL195" s="16" t="s">
        <v>145</v>
      </c>
      <c r="BM195" s="228" t="s">
        <v>734</v>
      </c>
    </row>
    <row r="196" spans="1:47" s="2" customFormat="1" ht="12">
      <c r="A196" s="37"/>
      <c r="B196" s="38"/>
      <c r="C196" s="39"/>
      <c r="D196" s="230" t="s">
        <v>147</v>
      </c>
      <c r="E196" s="39"/>
      <c r="F196" s="231" t="s">
        <v>1032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147</v>
      </c>
      <c r="AU196" s="16" t="s">
        <v>84</v>
      </c>
    </row>
    <row r="197" spans="1:65" s="2" customFormat="1" ht="16.5" customHeight="1">
      <c r="A197" s="37"/>
      <c r="B197" s="38"/>
      <c r="C197" s="217" t="s">
        <v>369</v>
      </c>
      <c r="D197" s="217" t="s">
        <v>140</v>
      </c>
      <c r="E197" s="218" t="s">
        <v>1033</v>
      </c>
      <c r="F197" s="219" t="s">
        <v>1034</v>
      </c>
      <c r="G197" s="220" t="s">
        <v>143</v>
      </c>
      <c r="H197" s="221">
        <v>130</v>
      </c>
      <c r="I197" s="222"/>
      <c r="J197" s="223">
        <f>ROUND(I197*H197,2)</f>
        <v>0</v>
      </c>
      <c r="K197" s="219" t="s">
        <v>955</v>
      </c>
      <c r="L197" s="43"/>
      <c r="M197" s="224" t="s">
        <v>1</v>
      </c>
      <c r="N197" s="225" t="s">
        <v>41</v>
      </c>
      <c r="O197" s="9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145</v>
      </c>
      <c r="AT197" s="228" t="s">
        <v>140</v>
      </c>
      <c r="AU197" s="228" t="s">
        <v>84</v>
      </c>
      <c r="AY197" s="16" t="s">
        <v>138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84</v>
      </c>
      <c r="BK197" s="229">
        <f>ROUND(I197*H197,2)</f>
        <v>0</v>
      </c>
      <c r="BL197" s="16" t="s">
        <v>145</v>
      </c>
      <c r="BM197" s="228" t="s">
        <v>745</v>
      </c>
    </row>
    <row r="198" spans="1:47" s="2" customFormat="1" ht="12">
      <c r="A198" s="37"/>
      <c r="B198" s="38"/>
      <c r="C198" s="39"/>
      <c r="D198" s="230" t="s">
        <v>147</v>
      </c>
      <c r="E198" s="39"/>
      <c r="F198" s="231" t="s">
        <v>1034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147</v>
      </c>
      <c r="AU198" s="16" t="s">
        <v>84</v>
      </c>
    </row>
    <row r="199" spans="1:65" s="2" customFormat="1" ht="24.15" customHeight="1">
      <c r="A199" s="37"/>
      <c r="B199" s="38"/>
      <c r="C199" s="217" t="s">
        <v>553</v>
      </c>
      <c r="D199" s="217" t="s">
        <v>140</v>
      </c>
      <c r="E199" s="218" t="s">
        <v>1035</v>
      </c>
      <c r="F199" s="219" t="s">
        <v>1036</v>
      </c>
      <c r="G199" s="220" t="s">
        <v>1026</v>
      </c>
      <c r="H199" s="221">
        <v>1</v>
      </c>
      <c r="I199" s="222"/>
      <c r="J199" s="223">
        <f>ROUND(I199*H199,2)</f>
        <v>0</v>
      </c>
      <c r="K199" s="219" t="s">
        <v>1</v>
      </c>
      <c r="L199" s="43"/>
      <c r="M199" s="224" t="s">
        <v>1</v>
      </c>
      <c r="N199" s="225" t="s">
        <v>41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145</v>
      </c>
      <c r="AT199" s="228" t="s">
        <v>140</v>
      </c>
      <c r="AU199" s="228" t="s">
        <v>84</v>
      </c>
      <c r="AY199" s="16" t="s">
        <v>138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145</v>
      </c>
      <c r="BM199" s="228" t="s">
        <v>755</v>
      </c>
    </row>
    <row r="200" spans="1:47" s="2" customFormat="1" ht="12">
      <c r="A200" s="37"/>
      <c r="B200" s="38"/>
      <c r="C200" s="39"/>
      <c r="D200" s="230" t="s">
        <v>147</v>
      </c>
      <c r="E200" s="39"/>
      <c r="F200" s="231" t="s">
        <v>1036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147</v>
      </c>
      <c r="AU200" s="16" t="s">
        <v>84</v>
      </c>
    </row>
    <row r="201" spans="1:65" s="2" customFormat="1" ht="16.5" customHeight="1">
      <c r="A201" s="37"/>
      <c r="B201" s="38"/>
      <c r="C201" s="217" t="s">
        <v>560</v>
      </c>
      <c r="D201" s="217" t="s">
        <v>140</v>
      </c>
      <c r="E201" s="218" t="s">
        <v>1037</v>
      </c>
      <c r="F201" s="219" t="s">
        <v>1038</v>
      </c>
      <c r="G201" s="220" t="s">
        <v>1026</v>
      </c>
      <c r="H201" s="221">
        <v>1</v>
      </c>
      <c r="I201" s="222"/>
      <c r="J201" s="223">
        <f>ROUND(I201*H201,2)</f>
        <v>0</v>
      </c>
      <c r="K201" s="219" t="s">
        <v>1</v>
      </c>
      <c r="L201" s="43"/>
      <c r="M201" s="224" t="s">
        <v>1</v>
      </c>
      <c r="N201" s="225" t="s">
        <v>41</v>
      </c>
      <c r="O201" s="9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145</v>
      </c>
      <c r="AT201" s="228" t="s">
        <v>140</v>
      </c>
      <c r="AU201" s="228" t="s">
        <v>84</v>
      </c>
      <c r="AY201" s="16" t="s">
        <v>138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84</v>
      </c>
      <c r="BK201" s="229">
        <f>ROUND(I201*H201,2)</f>
        <v>0</v>
      </c>
      <c r="BL201" s="16" t="s">
        <v>145</v>
      </c>
      <c r="BM201" s="228" t="s">
        <v>767</v>
      </c>
    </row>
    <row r="202" spans="1:47" s="2" customFormat="1" ht="12">
      <c r="A202" s="37"/>
      <c r="B202" s="38"/>
      <c r="C202" s="39"/>
      <c r="D202" s="230" t="s">
        <v>147</v>
      </c>
      <c r="E202" s="39"/>
      <c r="F202" s="231" t="s">
        <v>1038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147</v>
      </c>
      <c r="AU202" s="16" t="s">
        <v>84</v>
      </c>
    </row>
    <row r="203" spans="1:65" s="2" customFormat="1" ht="16.5" customHeight="1">
      <c r="A203" s="37"/>
      <c r="B203" s="38"/>
      <c r="C203" s="217" t="s">
        <v>566</v>
      </c>
      <c r="D203" s="217" t="s">
        <v>140</v>
      </c>
      <c r="E203" s="218" t="s">
        <v>1039</v>
      </c>
      <c r="F203" s="219" t="s">
        <v>1040</v>
      </c>
      <c r="G203" s="220" t="s">
        <v>1026</v>
      </c>
      <c r="H203" s="221">
        <v>0</v>
      </c>
      <c r="I203" s="222"/>
      <c r="J203" s="223">
        <f>ROUND(I203*H203,2)</f>
        <v>0</v>
      </c>
      <c r="K203" s="219" t="s">
        <v>1</v>
      </c>
      <c r="L203" s="43"/>
      <c r="M203" s="224" t="s">
        <v>1</v>
      </c>
      <c r="N203" s="225" t="s">
        <v>41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145</v>
      </c>
      <c r="AT203" s="228" t="s">
        <v>140</v>
      </c>
      <c r="AU203" s="228" t="s">
        <v>84</v>
      </c>
      <c r="AY203" s="16" t="s">
        <v>138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84</v>
      </c>
      <c r="BK203" s="229">
        <f>ROUND(I203*H203,2)</f>
        <v>0</v>
      </c>
      <c r="BL203" s="16" t="s">
        <v>145</v>
      </c>
      <c r="BM203" s="228" t="s">
        <v>783</v>
      </c>
    </row>
    <row r="204" spans="1:47" s="2" customFormat="1" ht="12">
      <c r="A204" s="37"/>
      <c r="B204" s="38"/>
      <c r="C204" s="39"/>
      <c r="D204" s="230" t="s">
        <v>147</v>
      </c>
      <c r="E204" s="39"/>
      <c r="F204" s="231" t="s">
        <v>1040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147</v>
      </c>
      <c r="AU204" s="16" t="s">
        <v>84</v>
      </c>
    </row>
    <row r="205" spans="1:65" s="2" customFormat="1" ht="16.5" customHeight="1">
      <c r="A205" s="37"/>
      <c r="B205" s="38"/>
      <c r="C205" s="217" t="s">
        <v>571</v>
      </c>
      <c r="D205" s="217" t="s">
        <v>140</v>
      </c>
      <c r="E205" s="218" t="s">
        <v>1041</v>
      </c>
      <c r="F205" s="219" t="s">
        <v>1042</v>
      </c>
      <c r="G205" s="220" t="s">
        <v>1026</v>
      </c>
      <c r="H205" s="221">
        <v>2</v>
      </c>
      <c r="I205" s="222"/>
      <c r="J205" s="223">
        <f>ROUND(I205*H205,2)</f>
        <v>0</v>
      </c>
      <c r="K205" s="219" t="s">
        <v>1</v>
      </c>
      <c r="L205" s="43"/>
      <c r="M205" s="224" t="s">
        <v>1</v>
      </c>
      <c r="N205" s="225" t="s">
        <v>41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145</v>
      </c>
      <c r="AT205" s="228" t="s">
        <v>140</v>
      </c>
      <c r="AU205" s="228" t="s">
        <v>84</v>
      </c>
      <c r="AY205" s="16" t="s">
        <v>138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145</v>
      </c>
      <c r="BM205" s="228" t="s">
        <v>794</v>
      </c>
    </row>
    <row r="206" spans="1:47" s="2" customFormat="1" ht="12">
      <c r="A206" s="37"/>
      <c r="B206" s="38"/>
      <c r="C206" s="39"/>
      <c r="D206" s="230" t="s">
        <v>147</v>
      </c>
      <c r="E206" s="39"/>
      <c r="F206" s="231" t="s">
        <v>1042</v>
      </c>
      <c r="G206" s="39"/>
      <c r="H206" s="39"/>
      <c r="I206" s="232"/>
      <c r="J206" s="39"/>
      <c r="K206" s="39"/>
      <c r="L206" s="43"/>
      <c r="M206" s="233"/>
      <c r="N206" s="234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147</v>
      </c>
      <c r="AU206" s="16" t="s">
        <v>84</v>
      </c>
    </row>
    <row r="207" spans="1:65" s="2" customFormat="1" ht="16.5" customHeight="1">
      <c r="A207" s="37"/>
      <c r="B207" s="38"/>
      <c r="C207" s="217" t="s">
        <v>576</v>
      </c>
      <c r="D207" s="217" t="s">
        <v>140</v>
      </c>
      <c r="E207" s="218" t="s">
        <v>1043</v>
      </c>
      <c r="F207" s="219" t="s">
        <v>1044</v>
      </c>
      <c r="G207" s="220" t="s">
        <v>1026</v>
      </c>
      <c r="H207" s="221">
        <v>3</v>
      </c>
      <c r="I207" s="222"/>
      <c r="J207" s="223">
        <f>ROUND(I207*H207,2)</f>
        <v>0</v>
      </c>
      <c r="K207" s="219" t="s">
        <v>1</v>
      </c>
      <c r="L207" s="43"/>
      <c r="M207" s="224" t="s">
        <v>1</v>
      </c>
      <c r="N207" s="225" t="s">
        <v>41</v>
      </c>
      <c r="O207" s="9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145</v>
      </c>
      <c r="AT207" s="228" t="s">
        <v>140</v>
      </c>
      <c r="AU207" s="228" t="s">
        <v>84</v>
      </c>
      <c r="AY207" s="16" t="s">
        <v>138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84</v>
      </c>
      <c r="BK207" s="229">
        <f>ROUND(I207*H207,2)</f>
        <v>0</v>
      </c>
      <c r="BL207" s="16" t="s">
        <v>145</v>
      </c>
      <c r="BM207" s="228" t="s">
        <v>1045</v>
      </c>
    </row>
    <row r="208" spans="1:47" s="2" customFormat="1" ht="12">
      <c r="A208" s="37"/>
      <c r="B208" s="38"/>
      <c r="C208" s="39"/>
      <c r="D208" s="230" t="s">
        <v>147</v>
      </c>
      <c r="E208" s="39"/>
      <c r="F208" s="231" t="s">
        <v>1044</v>
      </c>
      <c r="G208" s="39"/>
      <c r="H208" s="39"/>
      <c r="I208" s="232"/>
      <c r="J208" s="39"/>
      <c r="K208" s="39"/>
      <c r="L208" s="43"/>
      <c r="M208" s="233"/>
      <c r="N208" s="234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147</v>
      </c>
      <c r="AU208" s="16" t="s">
        <v>84</v>
      </c>
    </row>
    <row r="209" spans="1:65" s="2" customFormat="1" ht="24.15" customHeight="1">
      <c r="A209" s="37"/>
      <c r="B209" s="38"/>
      <c r="C209" s="217" t="s">
        <v>581</v>
      </c>
      <c r="D209" s="217" t="s">
        <v>140</v>
      </c>
      <c r="E209" s="218" t="s">
        <v>1046</v>
      </c>
      <c r="F209" s="219" t="s">
        <v>1047</v>
      </c>
      <c r="G209" s="220" t="s">
        <v>1026</v>
      </c>
      <c r="H209" s="221">
        <v>1</v>
      </c>
      <c r="I209" s="222"/>
      <c r="J209" s="223">
        <f>ROUND(I209*H209,2)</f>
        <v>0</v>
      </c>
      <c r="K209" s="219" t="s">
        <v>1</v>
      </c>
      <c r="L209" s="43"/>
      <c r="M209" s="224" t="s">
        <v>1</v>
      </c>
      <c r="N209" s="225" t="s">
        <v>41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145</v>
      </c>
      <c r="AT209" s="228" t="s">
        <v>140</v>
      </c>
      <c r="AU209" s="228" t="s">
        <v>84</v>
      </c>
      <c r="AY209" s="16" t="s">
        <v>138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84</v>
      </c>
      <c r="BK209" s="229">
        <f>ROUND(I209*H209,2)</f>
        <v>0</v>
      </c>
      <c r="BL209" s="16" t="s">
        <v>145</v>
      </c>
      <c r="BM209" s="228" t="s">
        <v>1048</v>
      </c>
    </row>
    <row r="210" spans="1:47" s="2" customFormat="1" ht="12">
      <c r="A210" s="37"/>
      <c r="B210" s="38"/>
      <c r="C210" s="39"/>
      <c r="D210" s="230" t="s">
        <v>147</v>
      </c>
      <c r="E210" s="39"/>
      <c r="F210" s="231" t="s">
        <v>1047</v>
      </c>
      <c r="G210" s="39"/>
      <c r="H210" s="39"/>
      <c r="I210" s="232"/>
      <c r="J210" s="39"/>
      <c r="K210" s="39"/>
      <c r="L210" s="43"/>
      <c r="M210" s="233"/>
      <c r="N210" s="234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147</v>
      </c>
      <c r="AU210" s="16" t="s">
        <v>84</v>
      </c>
    </row>
    <row r="211" spans="1:65" s="2" customFormat="1" ht="16.5" customHeight="1">
      <c r="A211" s="37"/>
      <c r="B211" s="38"/>
      <c r="C211" s="217" t="s">
        <v>586</v>
      </c>
      <c r="D211" s="217" t="s">
        <v>140</v>
      </c>
      <c r="E211" s="218" t="s">
        <v>1049</v>
      </c>
      <c r="F211" s="219" t="s">
        <v>1050</v>
      </c>
      <c r="G211" s="220" t="s">
        <v>143</v>
      </c>
      <c r="H211" s="221">
        <v>10</v>
      </c>
      <c r="I211" s="222"/>
      <c r="J211" s="223">
        <f>ROUND(I211*H211,2)</f>
        <v>0</v>
      </c>
      <c r="K211" s="219" t="s">
        <v>955</v>
      </c>
      <c r="L211" s="43"/>
      <c r="M211" s="224" t="s">
        <v>1</v>
      </c>
      <c r="N211" s="225" t="s">
        <v>41</v>
      </c>
      <c r="O211" s="9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145</v>
      </c>
      <c r="AT211" s="228" t="s">
        <v>140</v>
      </c>
      <c r="AU211" s="228" t="s">
        <v>84</v>
      </c>
      <c r="AY211" s="16" t="s">
        <v>138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84</v>
      </c>
      <c r="BK211" s="229">
        <f>ROUND(I211*H211,2)</f>
        <v>0</v>
      </c>
      <c r="BL211" s="16" t="s">
        <v>145</v>
      </c>
      <c r="BM211" s="228" t="s">
        <v>1051</v>
      </c>
    </row>
    <row r="212" spans="1:47" s="2" customFormat="1" ht="12">
      <c r="A212" s="37"/>
      <c r="B212" s="38"/>
      <c r="C212" s="39"/>
      <c r="D212" s="230" t="s">
        <v>147</v>
      </c>
      <c r="E212" s="39"/>
      <c r="F212" s="231" t="s">
        <v>1050</v>
      </c>
      <c r="G212" s="39"/>
      <c r="H212" s="39"/>
      <c r="I212" s="232"/>
      <c r="J212" s="39"/>
      <c r="K212" s="39"/>
      <c r="L212" s="43"/>
      <c r="M212" s="233"/>
      <c r="N212" s="234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147</v>
      </c>
      <c r="AU212" s="16" t="s">
        <v>84</v>
      </c>
    </row>
    <row r="213" spans="1:65" s="2" customFormat="1" ht="24.15" customHeight="1">
      <c r="A213" s="37"/>
      <c r="B213" s="38"/>
      <c r="C213" s="217" t="s">
        <v>591</v>
      </c>
      <c r="D213" s="217" t="s">
        <v>140</v>
      </c>
      <c r="E213" s="218" t="s">
        <v>1052</v>
      </c>
      <c r="F213" s="219" t="s">
        <v>1053</v>
      </c>
      <c r="G213" s="220" t="s">
        <v>1026</v>
      </c>
      <c r="H213" s="221">
        <v>3</v>
      </c>
      <c r="I213" s="222"/>
      <c r="J213" s="223">
        <f>ROUND(I213*H213,2)</f>
        <v>0</v>
      </c>
      <c r="K213" s="219" t="s">
        <v>1</v>
      </c>
      <c r="L213" s="43"/>
      <c r="M213" s="224" t="s">
        <v>1</v>
      </c>
      <c r="N213" s="225" t="s">
        <v>41</v>
      </c>
      <c r="O213" s="9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145</v>
      </c>
      <c r="AT213" s="228" t="s">
        <v>140</v>
      </c>
      <c r="AU213" s="228" t="s">
        <v>84</v>
      </c>
      <c r="AY213" s="16" t="s">
        <v>138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84</v>
      </c>
      <c r="BK213" s="229">
        <f>ROUND(I213*H213,2)</f>
        <v>0</v>
      </c>
      <c r="BL213" s="16" t="s">
        <v>145</v>
      </c>
      <c r="BM213" s="228" t="s">
        <v>1054</v>
      </c>
    </row>
    <row r="214" spans="1:47" s="2" customFormat="1" ht="12">
      <c r="A214" s="37"/>
      <c r="B214" s="38"/>
      <c r="C214" s="39"/>
      <c r="D214" s="230" t="s">
        <v>147</v>
      </c>
      <c r="E214" s="39"/>
      <c r="F214" s="231" t="s">
        <v>1053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147</v>
      </c>
      <c r="AU214" s="16" t="s">
        <v>84</v>
      </c>
    </row>
    <row r="215" spans="1:65" s="2" customFormat="1" ht="21.75" customHeight="1">
      <c r="A215" s="37"/>
      <c r="B215" s="38"/>
      <c r="C215" s="217" t="s">
        <v>596</v>
      </c>
      <c r="D215" s="217" t="s">
        <v>140</v>
      </c>
      <c r="E215" s="218" t="s">
        <v>1055</v>
      </c>
      <c r="F215" s="219" t="s">
        <v>1056</v>
      </c>
      <c r="G215" s="220" t="s">
        <v>143</v>
      </c>
      <c r="H215" s="221">
        <v>40</v>
      </c>
      <c r="I215" s="222"/>
      <c r="J215" s="223">
        <f>ROUND(I215*H215,2)</f>
        <v>0</v>
      </c>
      <c r="K215" s="219" t="s">
        <v>955</v>
      </c>
      <c r="L215" s="43"/>
      <c r="M215" s="224" t="s">
        <v>1</v>
      </c>
      <c r="N215" s="225" t="s">
        <v>41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145</v>
      </c>
      <c r="AT215" s="228" t="s">
        <v>140</v>
      </c>
      <c r="AU215" s="228" t="s">
        <v>84</v>
      </c>
      <c r="AY215" s="16" t="s">
        <v>138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84</v>
      </c>
      <c r="BK215" s="229">
        <f>ROUND(I215*H215,2)</f>
        <v>0</v>
      </c>
      <c r="BL215" s="16" t="s">
        <v>145</v>
      </c>
      <c r="BM215" s="228" t="s">
        <v>1057</v>
      </c>
    </row>
    <row r="216" spans="1:47" s="2" customFormat="1" ht="12">
      <c r="A216" s="37"/>
      <c r="B216" s="38"/>
      <c r="C216" s="39"/>
      <c r="D216" s="230" t="s">
        <v>147</v>
      </c>
      <c r="E216" s="39"/>
      <c r="F216" s="231" t="s">
        <v>1056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147</v>
      </c>
      <c r="AU216" s="16" t="s">
        <v>84</v>
      </c>
    </row>
    <row r="217" spans="1:65" s="2" customFormat="1" ht="21.75" customHeight="1">
      <c r="A217" s="37"/>
      <c r="B217" s="38"/>
      <c r="C217" s="217" t="s">
        <v>601</v>
      </c>
      <c r="D217" s="217" t="s">
        <v>140</v>
      </c>
      <c r="E217" s="218" t="s">
        <v>1058</v>
      </c>
      <c r="F217" s="219" t="s">
        <v>1059</v>
      </c>
      <c r="G217" s="220" t="s">
        <v>143</v>
      </c>
      <c r="H217" s="221">
        <v>150</v>
      </c>
      <c r="I217" s="222"/>
      <c r="J217" s="223">
        <f>ROUND(I217*H217,2)</f>
        <v>0</v>
      </c>
      <c r="K217" s="219" t="s">
        <v>955</v>
      </c>
      <c r="L217" s="43"/>
      <c r="M217" s="224" t="s">
        <v>1</v>
      </c>
      <c r="N217" s="225" t="s">
        <v>41</v>
      </c>
      <c r="O217" s="90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145</v>
      </c>
      <c r="AT217" s="228" t="s">
        <v>140</v>
      </c>
      <c r="AU217" s="228" t="s">
        <v>84</v>
      </c>
      <c r="AY217" s="16" t="s">
        <v>138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84</v>
      </c>
      <c r="BK217" s="229">
        <f>ROUND(I217*H217,2)</f>
        <v>0</v>
      </c>
      <c r="BL217" s="16" t="s">
        <v>145</v>
      </c>
      <c r="BM217" s="228" t="s">
        <v>1060</v>
      </c>
    </row>
    <row r="218" spans="1:47" s="2" customFormat="1" ht="12">
      <c r="A218" s="37"/>
      <c r="B218" s="38"/>
      <c r="C218" s="39"/>
      <c r="D218" s="230" t="s">
        <v>147</v>
      </c>
      <c r="E218" s="39"/>
      <c r="F218" s="231" t="s">
        <v>1059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147</v>
      </c>
      <c r="AU218" s="16" t="s">
        <v>84</v>
      </c>
    </row>
    <row r="219" spans="1:65" s="2" customFormat="1" ht="21.75" customHeight="1">
      <c r="A219" s="37"/>
      <c r="B219" s="38"/>
      <c r="C219" s="217" t="s">
        <v>606</v>
      </c>
      <c r="D219" s="217" t="s">
        <v>140</v>
      </c>
      <c r="E219" s="218" t="s">
        <v>1061</v>
      </c>
      <c r="F219" s="219" t="s">
        <v>1062</v>
      </c>
      <c r="G219" s="220" t="s">
        <v>143</v>
      </c>
      <c r="H219" s="221">
        <v>20</v>
      </c>
      <c r="I219" s="222"/>
      <c r="J219" s="223">
        <f>ROUND(I219*H219,2)</f>
        <v>0</v>
      </c>
      <c r="K219" s="219" t="s">
        <v>955</v>
      </c>
      <c r="L219" s="43"/>
      <c r="M219" s="224" t="s">
        <v>1</v>
      </c>
      <c r="N219" s="225" t="s">
        <v>41</v>
      </c>
      <c r="O219" s="90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145</v>
      </c>
      <c r="AT219" s="228" t="s">
        <v>140</v>
      </c>
      <c r="AU219" s="228" t="s">
        <v>84</v>
      </c>
      <c r="AY219" s="16" t="s">
        <v>138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84</v>
      </c>
      <c r="BK219" s="229">
        <f>ROUND(I219*H219,2)</f>
        <v>0</v>
      </c>
      <c r="BL219" s="16" t="s">
        <v>145</v>
      </c>
      <c r="BM219" s="228" t="s">
        <v>1063</v>
      </c>
    </row>
    <row r="220" spans="1:47" s="2" customFormat="1" ht="12">
      <c r="A220" s="37"/>
      <c r="B220" s="38"/>
      <c r="C220" s="39"/>
      <c r="D220" s="230" t="s">
        <v>147</v>
      </c>
      <c r="E220" s="39"/>
      <c r="F220" s="231" t="s">
        <v>1062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147</v>
      </c>
      <c r="AU220" s="16" t="s">
        <v>84</v>
      </c>
    </row>
    <row r="221" spans="1:65" s="2" customFormat="1" ht="21.75" customHeight="1">
      <c r="A221" s="37"/>
      <c r="B221" s="38"/>
      <c r="C221" s="217" t="s">
        <v>611</v>
      </c>
      <c r="D221" s="217" t="s">
        <v>140</v>
      </c>
      <c r="E221" s="218" t="s">
        <v>1064</v>
      </c>
      <c r="F221" s="219" t="s">
        <v>1065</v>
      </c>
      <c r="G221" s="220" t="s">
        <v>143</v>
      </c>
      <c r="H221" s="221">
        <v>5</v>
      </c>
      <c r="I221" s="222"/>
      <c r="J221" s="223">
        <f>ROUND(I221*H221,2)</f>
        <v>0</v>
      </c>
      <c r="K221" s="219" t="s">
        <v>955</v>
      </c>
      <c r="L221" s="43"/>
      <c r="M221" s="224" t="s">
        <v>1</v>
      </c>
      <c r="N221" s="225" t="s">
        <v>41</v>
      </c>
      <c r="O221" s="90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145</v>
      </c>
      <c r="AT221" s="228" t="s">
        <v>140</v>
      </c>
      <c r="AU221" s="228" t="s">
        <v>84</v>
      </c>
      <c r="AY221" s="16" t="s">
        <v>138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145</v>
      </c>
      <c r="BM221" s="228" t="s">
        <v>1066</v>
      </c>
    </row>
    <row r="222" spans="1:47" s="2" customFormat="1" ht="12">
      <c r="A222" s="37"/>
      <c r="B222" s="38"/>
      <c r="C222" s="39"/>
      <c r="D222" s="230" t="s">
        <v>147</v>
      </c>
      <c r="E222" s="39"/>
      <c r="F222" s="231" t="s">
        <v>1065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147</v>
      </c>
      <c r="AU222" s="16" t="s">
        <v>84</v>
      </c>
    </row>
    <row r="223" spans="1:65" s="2" customFormat="1" ht="16.5" customHeight="1">
      <c r="A223" s="37"/>
      <c r="B223" s="38"/>
      <c r="C223" s="217" t="s">
        <v>616</v>
      </c>
      <c r="D223" s="217" t="s">
        <v>140</v>
      </c>
      <c r="E223" s="218" t="s">
        <v>1067</v>
      </c>
      <c r="F223" s="219" t="s">
        <v>1068</v>
      </c>
      <c r="G223" s="220" t="s">
        <v>1026</v>
      </c>
      <c r="H223" s="221">
        <v>1</v>
      </c>
      <c r="I223" s="222"/>
      <c r="J223" s="223">
        <f>ROUND(I223*H223,2)</f>
        <v>0</v>
      </c>
      <c r="K223" s="219" t="s">
        <v>1</v>
      </c>
      <c r="L223" s="43"/>
      <c r="M223" s="224" t="s">
        <v>1</v>
      </c>
      <c r="N223" s="225" t="s">
        <v>41</v>
      </c>
      <c r="O223" s="90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145</v>
      </c>
      <c r="AT223" s="228" t="s">
        <v>140</v>
      </c>
      <c r="AU223" s="228" t="s">
        <v>84</v>
      </c>
      <c r="AY223" s="16" t="s">
        <v>138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84</v>
      </c>
      <c r="BK223" s="229">
        <f>ROUND(I223*H223,2)</f>
        <v>0</v>
      </c>
      <c r="BL223" s="16" t="s">
        <v>145</v>
      </c>
      <c r="BM223" s="228" t="s">
        <v>1069</v>
      </c>
    </row>
    <row r="224" spans="1:47" s="2" customFormat="1" ht="12">
      <c r="A224" s="37"/>
      <c r="B224" s="38"/>
      <c r="C224" s="39"/>
      <c r="D224" s="230" t="s">
        <v>147</v>
      </c>
      <c r="E224" s="39"/>
      <c r="F224" s="231" t="s">
        <v>1068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147</v>
      </c>
      <c r="AU224" s="16" t="s">
        <v>84</v>
      </c>
    </row>
    <row r="225" spans="1:65" s="2" customFormat="1" ht="16.5" customHeight="1">
      <c r="A225" s="37"/>
      <c r="B225" s="38"/>
      <c r="C225" s="217" t="s">
        <v>621</v>
      </c>
      <c r="D225" s="217" t="s">
        <v>140</v>
      </c>
      <c r="E225" s="218" t="s">
        <v>1070</v>
      </c>
      <c r="F225" s="219" t="s">
        <v>1071</v>
      </c>
      <c r="G225" s="220" t="s">
        <v>1026</v>
      </c>
      <c r="H225" s="221">
        <v>2</v>
      </c>
      <c r="I225" s="222"/>
      <c r="J225" s="223">
        <f>ROUND(I225*H225,2)</f>
        <v>0</v>
      </c>
      <c r="K225" s="219" t="s">
        <v>1</v>
      </c>
      <c r="L225" s="43"/>
      <c r="M225" s="224" t="s">
        <v>1</v>
      </c>
      <c r="N225" s="225" t="s">
        <v>41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145</v>
      </c>
      <c r="AT225" s="228" t="s">
        <v>140</v>
      </c>
      <c r="AU225" s="228" t="s">
        <v>84</v>
      </c>
      <c r="AY225" s="16" t="s">
        <v>138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84</v>
      </c>
      <c r="BK225" s="229">
        <f>ROUND(I225*H225,2)</f>
        <v>0</v>
      </c>
      <c r="BL225" s="16" t="s">
        <v>145</v>
      </c>
      <c r="BM225" s="228" t="s">
        <v>1072</v>
      </c>
    </row>
    <row r="226" spans="1:47" s="2" customFormat="1" ht="12">
      <c r="A226" s="37"/>
      <c r="B226" s="38"/>
      <c r="C226" s="39"/>
      <c r="D226" s="230" t="s">
        <v>147</v>
      </c>
      <c r="E226" s="39"/>
      <c r="F226" s="231" t="s">
        <v>1071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147</v>
      </c>
      <c r="AU226" s="16" t="s">
        <v>84</v>
      </c>
    </row>
    <row r="227" spans="1:65" s="2" customFormat="1" ht="16.5" customHeight="1">
      <c r="A227" s="37"/>
      <c r="B227" s="38"/>
      <c r="C227" s="217" t="s">
        <v>626</v>
      </c>
      <c r="D227" s="217" t="s">
        <v>140</v>
      </c>
      <c r="E227" s="218" t="s">
        <v>1073</v>
      </c>
      <c r="F227" s="219" t="s">
        <v>1074</v>
      </c>
      <c r="G227" s="220" t="s">
        <v>1026</v>
      </c>
      <c r="H227" s="221">
        <v>3</v>
      </c>
      <c r="I227" s="222"/>
      <c r="J227" s="223">
        <f>ROUND(I227*H227,2)</f>
        <v>0</v>
      </c>
      <c r="K227" s="219" t="s">
        <v>1</v>
      </c>
      <c r="L227" s="43"/>
      <c r="M227" s="224" t="s">
        <v>1</v>
      </c>
      <c r="N227" s="225" t="s">
        <v>41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145</v>
      </c>
      <c r="AT227" s="228" t="s">
        <v>140</v>
      </c>
      <c r="AU227" s="228" t="s">
        <v>84</v>
      </c>
      <c r="AY227" s="16" t="s">
        <v>138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84</v>
      </c>
      <c r="BK227" s="229">
        <f>ROUND(I227*H227,2)</f>
        <v>0</v>
      </c>
      <c r="BL227" s="16" t="s">
        <v>145</v>
      </c>
      <c r="BM227" s="228" t="s">
        <v>1075</v>
      </c>
    </row>
    <row r="228" spans="1:47" s="2" customFormat="1" ht="12">
      <c r="A228" s="37"/>
      <c r="B228" s="38"/>
      <c r="C228" s="39"/>
      <c r="D228" s="230" t="s">
        <v>147</v>
      </c>
      <c r="E228" s="39"/>
      <c r="F228" s="231" t="s">
        <v>1074</v>
      </c>
      <c r="G228" s="39"/>
      <c r="H228" s="39"/>
      <c r="I228" s="232"/>
      <c r="J228" s="39"/>
      <c r="K228" s="39"/>
      <c r="L228" s="43"/>
      <c r="M228" s="233"/>
      <c r="N228" s="234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147</v>
      </c>
      <c r="AU228" s="16" t="s">
        <v>84</v>
      </c>
    </row>
    <row r="229" spans="1:65" s="2" customFormat="1" ht="16.5" customHeight="1">
      <c r="A229" s="37"/>
      <c r="B229" s="38"/>
      <c r="C229" s="217" t="s">
        <v>631</v>
      </c>
      <c r="D229" s="217" t="s">
        <v>140</v>
      </c>
      <c r="E229" s="218" t="s">
        <v>1076</v>
      </c>
      <c r="F229" s="219" t="s">
        <v>1077</v>
      </c>
      <c r="G229" s="220" t="s">
        <v>1026</v>
      </c>
      <c r="H229" s="221">
        <v>4</v>
      </c>
      <c r="I229" s="222"/>
      <c r="J229" s="223">
        <f>ROUND(I229*H229,2)</f>
        <v>0</v>
      </c>
      <c r="K229" s="219" t="s">
        <v>1</v>
      </c>
      <c r="L229" s="43"/>
      <c r="M229" s="224" t="s">
        <v>1</v>
      </c>
      <c r="N229" s="225" t="s">
        <v>41</v>
      </c>
      <c r="O229" s="90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145</v>
      </c>
      <c r="AT229" s="228" t="s">
        <v>140</v>
      </c>
      <c r="AU229" s="228" t="s">
        <v>84</v>
      </c>
      <c r="AY229" s="16" t="s">
        <v>138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84</v>
      </c>
      <c r="BK229" s="229">
        <f>ROUND(I229*H229,2)</f>
        <v>0</v>
      </c>
      <c r="BL229" s="16" t="s">
        <v>145</v>
      </c>
      <c r="BM229" s="228" t="s">
        <v>1078</v>
      </c>
    </row>
    <row r="230" spans="1:47" s="2" customFormat="1" ht="12">
      <c r="A230" s="37"/>
      <c r="B230" s="38"/>
      <c r="C230" s="39"/>
      <c r="D230" s="230" t="s">
        <v>147</v>
      </c>
      <c r="E230" s="39"/>
      <c r="F230" s="231" t="s">
        <v>1077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147</v>
      </c>
      <c r="AU230" s="16" t="s">
        <v>84</v>
      </c>
    </row>
    <row r="231" spans="1:65" s="2" customFormat="1" ht="24.15" customHeight="1">
      <c r="A231" s="37"/>
      <c r="B231" s="38"/>
      <c r="C231" s="217" t="s">
        <v>636</v>
      </c>
      <c r="D231" s="217" t="s">
        <v>140</v>
      </c>
      <c r="E231" s="218" t="s">
        <v>1079</v>
      </c>
      <c r="F231" s="219" t="s">
        <v>1080</v>
      </c>
      <c r="G231" s="220" t="s">
        <v>1026</v>
      </c>
      <c r="H231" s="221">
        <v>1</v>
      </c>
      <c r="I231" s="222"/>
      <c r="J231" s="223">
        <f>ROUND(I231*H231,2)</f>
        <v>0</v>
      </c>
      <c r="K231" s="219" t="s">
        <v>1</v>
      </c>
      <c r="L231" s="43"/>
      <c r="M231" s="224" t="s">
        <v>1</v>
      </c>
      <c r="N231" s="225" t="s">
        <v>41</v>
      </c>
      <c r="O231" s="9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145</v>
      </c>
      <c r="AT231" s="228" t="s">
        <v>140</v>
      </c>
      <c r="AU231" s="228" t="s">
        <v>84</v>
      </c>
      <c r="AY231" s="16" t="s">
        <v>138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84</v>
      </c>
      <c r="BK231" s="229">
        <f>ROUND(I231*H231,2)</f>
        <v>0</v>
      </c>
      <c r="BL231" s="16" t="s">
        <v>145</v>
      </c>
      <c r="BM231" s="228" t="s">
        <v>1081</v>
      </c>
    </row>
    <row r="232" spans="1:47" s="2" customFormat="1" ht="12">
      <c r="A232" s="37"/>
      <c r="B232" s="38"/>
      <c r="C232" s="39"/>
      <c r="D232" s="230" t="s">
        <v>147</v>
      </c>
      <c r="E232" s="39"/>
      <c r="F232" s="231" t="s">
        <v>1080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147</v>
      </c>
      <c r="AU232" s="16" t="s">
        <v>84</v>
      </c>
    </row>
    <row r="233" spans="1:65" s="2" customFormat="1" ht="21.75" customHeight="1">
      <c r="A233" s="37"/>
      <c r="B233" s="38"/>
      <c r="C233" s="217" t="s">
        <v>642</v>
      </c>
      <c r="D233" s="217" t="s">
        <v>140</v>
      </c>
      <c r="E233" s="218" t="s">
        <v>1082</v>
      </c>
      <c r="F233" s="219" t="s">
        <v>1083</v>
      </c>
      <c r="G233" s="220" t="s">
        <v>1026</v>
      </c>
      <c r="H233" s="221">
        <v>7</v>
      </c>
      <c r="I233" s="222"/>
      <c r="J233" s="223">
        <f>ROUND(I233*H233,2)</f>
        <v>0</v>
      </c>
      <c r="K233" s="219" t="s">
        <v>1</v>
      </c>
      <c r="L233" s="43"/>
      <c r="M233" s="224" t="s">
        <v>1</v>
      </c>
      <c r="N233" s="225" t="s">
        <v>41</v>
      </c>
      <c r="O233" s="9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145</v>
      </c>
      <c r="AT233" s="228" t="s">
        <v>140</v>
      </c>
      <c r="AU233" s="228" t="s">
        <v>84</v>
      </c>
      <c r="AY233" s="16" t="s">
        <v>138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145</v>
      </c>
      <c r="BM233" s="228" t="s">
        <v>1084</v>
      </c>
    </row>
    <row r="234" spans="1:47" s="2" customFormat="1" ht="12">
      <c r="A234" s="37"/>
      <c r="B234" s="38"/>
      <c r="C234" s="39"/>
      <c r="D234" s="230" t="s">
        <v>147</v>
      </c>
      <c r="E234" s="39"/>
      <c r="F234" s="231" t="s">
        <v>1083</v>
      </c>
      <c r="G234" s="39"/>
      <c r="H234" s="39"/>
      <c r="I234" s="232"/>
      <c r="J234" s="39"/>
      <c r="K234" s="39"/>
      <c r="L234" s="43"/>
      <c r="M234" s="233"/>
      <c r="N234" s="234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147</v>
      </c>
      <c r="AU234" s="16" t="s">
        <v>84</v>
      </c>
    </row>
    <row r="235" spans="1:65" s="2" customFormat="1" ht="16.5" customHeight="1">
      <c r="A235" s="37"/>
      <c r="B235" s="38"/>
      <c r="C235" s="217" t="s">
        <v>648</v>
      </c>
      <c r="D235" s="217" t="s">
        <v>140</v>
      </c>
      <c r="E235" s="218" t="s">
        <v>1085</v>
      </c>
      <c r="F235" s="219" t="s">
        <v>1086</v>
      </c>
      <c r="G235" s="220" t="s">
        <v>1026</v>
      </c>
      <c r="H235" s="221">
        <v>3</v>
      </c>
      <c r="I235" s="222"/>
      <c r="J235" s="223">
        <f>ROUND(I235*H235,2)</f>
        <v>0</v>
      </c>
      <c r="K235" s="219" t="s">
        <v>1</v>
      </c>
      <c r="L235" s="43"/>
      <c r="M235" s="224" t="s">
        <v>1</v>
      </c>
      <c r="N235" s="225" t="s">
        <v>41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145</v>
      </c>
      <c r="AT235" s="228" t="s">
        <v>140</v>
      </c>
      <c r="AU235" s="228" t="s">
        <v>84</v>
      </c>
      <c r="AY235" s="16" t="s">
        <v>138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84</v>
      </c>
      <c r="BK235" s="229">
        <f>ROUND(I235*H235,2)</f>
        <v>0</v>
      </c>
      <c r="BL235" s="16" t="s">
        <v>145</v>
      </c>
      <c r="BM235" s="228" t="s">
        <v>1087</v>
      </c>
    </row>
    <row r="236" spans="1:47" s="2" customFormat="1" ht="12">
      <c r="A236" s="37"/>
      <c r="B236" s="38"/>
      <c r="C236" s="39"/>
      <c r="D236" s="230" t="s">
        <v>147</v>
      </c>
      <c r="E236" s="39"/>
      <c r="F236" s="231" t="s">
        <v>1086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147</v>
      </c>
      <c r="AU236" s="16" t="s">
        <v>84</v>
      </c>
    </row>
    <row r="237" spans="1:65" s="2" customFormat="1" ht="16.5" customHeight="1">
      <c r="A237" s="37"/>
      <c r="B237" s="38"/>
      <c r="C237" s="217" t="s">
        <v>653</v>
      </c>
      <c r="D237" s="217" t="s">
        <v>140</v>
      </c>
      <c r="E237" s="218" t="s">
        <v>1088</v>
      </c>
      <c r="F237" s="219" t="s">
        <v>1089</v>
      </c>
      <c r="G237" s="220" t="s">
        <v>1026</v>
      </c>
      <c r="H237" s="221">
        <v>8</v>
      </c>
      <c r="I237" s="222"/>
      <c r="J237" s="223">
        <f>ROUND(I237*H237,2)</f>
        <v>0</v>
      </c>
      <c r="K237" s="219" t="s">
        <v>1</v>
      </c>
      <c r="L237" s="43"/>
      <c r="M237" s="224" t="s">
        <v>1</v>
      </c>
      <c r="N237" s="225" t="s">
        <v>41</v>
      </c>
      <c r="O237" s="9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145</v>
      </c>
      <c r="AT237" s="228" t="s">
        <v>140</v>
      </c>
      <c r="AU237" s="228" t="s">
        <v>84</v>
      </c>
      <c r="AY237" s="16" t="s">
        <v>138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84</v>
      </c>
      <c r="BK237" s="229">
        <f>ROUND(I237*H237,2)</f>
        <v>0</v>
      </c>
      <c r="BL237" s="16" t="s">
        <v>145</v>
      </c>
      <c r="BM237" s="228" t="s">
        <v>1090</v>
      </c>
    </row>
    <row r="238" spans="1:47" s="2" customFormat="1" ht="12">
      <c r="A238" s="37"/>
      <c r="B238" s="38"/>
      <c r="C238" s="39"/>
      <c r="D238" s="230" t="s">
        <v>147</v>
      </c>
      <c r="E238" s="39"/>
      <c r="F238" s="231" t="s">
        <v>1089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147</v>
      </c>
      <c r="AU238" s="16" t="s">
        <v>84</v>
      </c>
    </row>
    <row r="239" spans="1:65" s="2" customFormat="1" ht="16.5" customHeight="1">
      <c r="A239" s="37"/>
      <c r="B239" s="38"/>
      <c r="C239" s="217" t="s">
        <v>659</v>
      </c>
      <c r="D239" s="217" t="s">
        <v>140</v>
      </c>
      <c r="E239" s="218" t="s">
        <v>1091</v>
      </c>
      <c r="F239" s="219" t="s">
        <v>1092</v>
      </c>
      <c r="G239" s="220" t="s">
        <v>1026</v>
      </c>
      <c r="H239" s="221">
        <v>1</v>
      </c>
      <c r="I239" s="222"/>
      <c r="J239" s="223">
        <f>ROUND(I239*H239,2)</f>
        <v>0</v>
      </c>
      <c r="K239" s="219" t="s">
        <v>1</v>
      </c>
      <c r="L239" s="43"/>
      <c r="M239" s="224" t="s">
        <v>1</v>
      </c>
      <c r="N239" s="225" t="s">
        <v>41</v>
      </c>
      <c r="O239" s="9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145</v>
      </c>
      <c r="AT239" s="228" t="s">
        <v>140</v>
      </c>
      <c r="AU239" s="228" t="s">
        <v>84</v>
      </c>
      <c r="AY239" s="16" t="s">
        <v>138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84</v>
      </c>
      <c r="BK239" s="229">
        <f>ROUND(I239*H239,2)</f>
        <v>0</v>
      </c>
      <c r="BL239" s="16" t="s">
        <v>145</v>
      </c>
      <c r="BM239" s="228" t="s">
        <v>1093</v>
      </c>
    </row>
    <row r="240" spans="1:47" s="2" customFormat="1" ht="12">
      <c r="A240" s="37"/>
      <c r="B240" s="38"/>
      <c r="C240" s="39"/>
      <c r="D240" s="230" t="s">
        <v>147</v>
      </c>
      <c r="E240" s="39"/>
      <c r="F240" s="231" t="s">
        <v>1092</v>
      </c>
      <c r="G240" s="39"/>
      <c r="H240" s="39"/>
      <c r="I240" s="232"/>
      <c r="J240" s="39"/>
      <c r="K240" s="39"/>
      <c r="L240" s="43"/>
      <c r="M240" s="233"/>
      <c r="N240" s="234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147</v>
      </c>
      <c r="AU240" s="16" t="s">
        <v>84</v>
      </c>
    </row>
    <row r="241" spans="1:65" s="2" customFormat="1" ht="24.15" customHeight="1">
      <c r="A241" s="37"/>
      <c r="B241" s="38"/>
      <c r="C241" s="217" t="s">
        <v>664</v>
      </c>
      <c r="D241" s="217" t="s">
        <v>140</v>
      </c>
      <c r="E241" s="218" t="s">
        <v>1094</v>
      </c>
      <c r="F241" s="219" t="s">
        <v>1095</v>
      </c>
      <c r="G241" s="220" t="s">
        <v>1026</v>
      </c>
      <c r="H241" s="221">
        <v>1</v>
      </c>
      <c r="I241" s="222"/>
      <c r="J241" s="223">
        <f>ROUND(I241*H241,2)</f>
        <v>0</v>
      </c>
      <c r="K241" s="219" t="s">
        <v>1</v>
      </c>
      <c r="L241" s="43"/>
      <c r="M241" s="224" t="s">
        <v>1</v>
      </c>
      <c r="N241" s="225" t="s">
        <v>41</v>
      </c>
      <c r="O241" s="90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145</v>
      </c>
      <c r="AT241" s="228" t="s">
        <v>140</v>
      </c>
      <c r="AU241" s="228" t="s">
        <v>84</v>
      </c>
      <c r="AY241" s="16" t="s">
        <v>138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84</v>
      </c>
      <c r="BK241" s="229">
        <f>ROUND(I241*H241,2)</f>
        <v>0</v>
      </c>
      <c r="BL241" s="16" t="s">
        <v>145</v>
      </c>
      <c r="BM241" s="228" t="s">
        <v>1096</v>
      </c>
    </row>
    <row r="242" spans="1:47" s="2" customFormat="1" ht="12">
      <c r="A242" s="37"/>
      <c r="B242" s="38"/>
      <c r="C242" s="39"/>
      <c r="D242" s="230" t="s">
        <v>147</v>
      </c>
      <c r="E242" s="39"/>
      <c r="F242" s="231" t="s">
        <v>1095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147</v>
      </c>
      <c r="AU242" s="16" t="s">
        <v>84</v>
      </c>
    </row>
    <row r="243" spans="1:65" s="2" customFormat="1" ht="21.75" customHeight="1">
      <c r="A243" s="37"/>
      <c r="B243" s="38"/>
      <c r="C243" s="217" t="s">
        <v>669</v>
      </c>
      <c r="D243" s="217" t="s">
        <v>140</v>
      </c>
      <c r="E243" s="218" t="s">
        <v>1097</v>
      </c>
      <c r="F243" s="219" t="s">
        <v>1098</v>
      </c>
      <c r="G243" s="220" t="s">
        <v>454</v>
      </c>
      <c r="H243" s="221">
        <v>10</v>
      </c>
      <c r="I243" s="222"/>
      <c r="J243" s="223">
        <f>ROUND(I243*H243,2)</f>
        <v>0</v>
      </c>
      <c r="K243" s="219" t="s">
        <v>955</v>
      </c>
      <c r="L243" s="43"/>
      <c r="M243" s="224" t="s">
        <v>1</v>
      </c>
      <c r="N243" s="225" t="s">
        <v>41</v>
      </c>
      <c r="O243" s="9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145</v>
      </c>
      <c r="AT243" s="228" t="s">
        <v>140</v>
      </c>
      <c r="AU243" s="228" t="s">
        <v>84</v>
      </c>
      <c r="AY243" s="16" t="s">
        <v>138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84</v>
      </c>
      <c r="BK243" s="229">
        <f>ROUND(I243*H243,2)</f>
        <v>0</v>
      </c>
      <c r="BL243" s="16" t="s">
        <v>145</v>
      </c>
      <c r="BM243" s="228" t="s">
        <v>1099</v>
      </c>
    </row>
    <row r="244" spans="1:47" s="2" customFormat="1" ht="12">
      <c r="A244" s="37"/>
      <c r="B244" s="38"/>
      <c r="C244" s="39"/>
      <c r="D244" s="230" t="s">
        <v>147</v>
      </c>
      <c r="E244" s="39"/>
      <c r="F244" s="231" t="s">
        <v>1098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147</v>
      </c>
      <c r="AU244" s="16" t="s">
        <v>84</v>
      </c>
    </row>
    <row r="245" spans="1:65" s="2" customFormat="1" ht="16.5" customHeight="1">
      <c r="A245" s="37"/>
      <c r="B245" s="38"/>
      <c r="C245" s="217" t="s">
        <v>673</v>
      </c>
      <c r="D245" s="217" t="s">
        <v>140</v>
      </c>
      <c r="E245" s="218" t="s">
        <v>1100</v>
      </c>
      <c r="F245" s="219" t="s">
        <v>1101</v>
      </c>
      <c r="G245" s="220" t="s">
        <v>454</v>
      </c>
      <c r="H245" s="221">
        <v>15</v>
      </c>
      <c r="I245" s="222"/>
      <c r="J245" s="223">
        <f>ROUND(I245*H245,2)</f>
        <v>0</v>
      </c>
      <c r="K245" s="219" t="s">
        <v>955</v>
      </c>
      <c r="L245" s="43"/>
      <c r="M245" s="224" t="s">
        <v>1</v>
      </c>
      <c r="N245" s="225" t="s">
        <v>41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145</v>
      </c>
      <c r="AT245" s="228" t="s">
        <v>140</v>
      </c>
      <c r="AU245" s="228" t="s">
        <v>84</v>
      </c>
      <c r="AY245" s="16" t="s">
        <v>138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84</v>
      </c>
      <c r="BK245" s="229">
        <f>ROUND(I245*H245,2)</f>
        <v>0</v>
      </c>
      <c r="BL245" s="16" t="s">
        <v>145</v>
      </c>
      <c r="BM245" s="228" t="s">
        <v>1102</v>
      </c>
    </row>
    <row r="246" spans="1:47" s="2" customFormat="1" ht="12">
      <c r="A246" s="37"/>
      <c r="B246" s="38"/>
      <c r="C246" s="39"/>
      <c r="D246" s="230" t="s">
        <v>147</v>
      </c>
      <c r="E246" s="39"/>
      <c r="F246" s="231" t="s">
        <v>1101</v>
      </c>
      <c r="G246" s="39"/>
      <c r="H246" s="39"/>
      <c r="I246" s="232"/>
      <c r="J246" s="39"/>
      <c r="K246" s="39"/>
      <c r="L246" s="43"/>
      <c r="M246" s="233"/>
      <c r="N246" s="234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147</v>
      </c>
      <c r="AU246" s="16" t="s">
        <v>84</v>
      </c>
    </row>
    <row r="247" spans="1:65" s="2" customFormat="1" ht="24.15" customHeight="1">
      <c r="A247" s="37"/>
      <c r="B247" s="38"/>
      <c r="C247" s="217" t="s">
        <v>680</v>
      </c>
      <c r="D247" s="217" t="s">
        <v>140</v>
      </c>
      <c r="E247" s="218" t="s">
        <v>1103</v>
      </c>
      <c r="F247" s="219" t="s">
        <v>1104</v>
      </c>
      <c r="G247" s="220" t="s">
        <v>1026</v>
      </c>
      <c r="H247" s="221">
        <v>4</v>
      </c>
      <c r="I247" s="222"/>
      <c r="J247" s="223">
        <f>ROUND(I247*H247,2)</f>
        <v>0</v>
      </c>
      <c r="K247" s="219" t="s">
        <v>1</v>
      </c>
      <c r="L247" s="43"/>
      <c r="M247" s="224" t="s">
        <v>1</v>
      </c>
      <c r="N247" s="225" t="s">
        <v>41</v>
      </c>
      <c r="O247" s="9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145</v>
      </c>
      <c r="AT247" s="228" t="s">
        <v>140</v>
      </c>
      <c r="AU247" s="228" t="s">
        <v>84</v>
      </c>
      <c r="AY247" s="16" t="s">
        <v>138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84</v>
      </c>
      <c r="BK247" s="229">
        <f>ROUND(I247*H247,2)</f>
        <v>0</v>
      </c>
      <c r="BL247" s="16" t="s">
        <v>145</v>
      </c>
      <c r="BM247" s="228" t="s">
        <v>1105</v>
      </c>
    </row>
    <row r="248" spans="1:47" s="2" customFormat="1" ht="12">
      <c r="A248" s="37"/>
      <c r="B248" s="38"/>
      <c r="C248" s="39"/>
      <c r="D248" s="230" t="s">
        <v>147</v>
      </c>
      <c r="E248" s="39"/>
      <c r="F248" s="231" t="s">
        <v>1104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147</v>
      </c>
      <c r="AU248" s="16" t="s">
        <v>84</v>
      </c>
    </row>
    <row r="249" spans="1:65" s="2" customFormat="1" ht="16.5" customHeight="1">
      <c r="A249" s="37"/>
      <c r="B249" s="38"/>
      <c r="C249" s="217" t="s">
        <v>685</v>
      </c>
      <c r="D249" s="217" t="s">
        <v>140</v>
      </c>
      <c r="E249" s="218" t="s">
        <v>1106</v>
      </c>
      <c r="F249" s="219" t="s">
        <v>1107</v>
      </c>
      <c r="G249" s="220" t="s">
        <v>1026</v>
      </c>
      <c r="H249" s="221">
        <v>4</v>
      </c>
      <c r="I249" s="222"/>
      <c r="J249" s="223">
        <f>ROUND(I249*H249,2)</f>
        <v>0</v>
      </c>
      <c r="K249" s="219" t="s">
        <v>1</v>
      </c>
      <c r="L249" s="43"/>
      <c r="M249" s="224" t="s">
        <v>1</v>
      </c>
      <c r="N249" s="225" t="s">
        <v>41</v>
      </c>
      <c r="O249" s="9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145</v>
      </c>
      <c r="AT249" s="228" t="s">
        <v>140</v>
      </c>
      <c r="AU249" s="228" t="s">
        <v>84</v>
      </c>
      <c r="AY249" s="16" t="s">
        <v>138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84</v>
      </c>
      <c r="BK249" s="229">
        <f>ROUND(I249*H249,2)</f>
        <v>0</v>
      </c>
      <c r="BL249" s="16" t="s">
        <v>145</v>
      </c>
      <c r="BM249" s="228" t="s">
        <v>1108</v>
      </c>
    </row>
    <row r="250" spans="1:47" s="2" customFormat="1" ht="12">
      <c r="A250" s="37"/>
      <c r="B250" s="38"/>
      <c r="C250" s="39"/>
      <c r="D250" s="230" t="s">
        <v>147</v>
      </c>
      <c r="E250" s="39"/>
      <c r="F250" s="231" t="s">
        <v>1107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147</v>
      </c>
      <c r="AU250" s="16" t="s">
        <v>84</v>
      </c>
    </row>
    <row r="251" spans="1:65" s="2" customFormat="1" ht="16.5" customHeight="1">
      <c r="A251" s="37"/>
      <c r="B251" s="38"/>
      <c r="C251" s="217" t="s">
        <v>690</v>
      </c>
      <c r="D251" s="217" t="s">
        <v>140</v>
      </c>
      <c r="E251" s="218" t="s">
        <v>1109</v>
      </c>
      <c r="F251" s="219" t="s">
        <v>1110</v>
      </c>
      <c r="G251" s="220" t="s">
        <v>1026</v>
      </c>
      <c r="H251" s="221">
        <v>4</v>
      </c>
      <c r="I251" s="222"/>
      <c r="J251" s="223">
        <f>ROUND(I251*H251,2)</f>
        <v>0</v>
      </c>
      <c r="K251" s="219" t="s">
        <v>1</v>
      </c>
      <c r="L251" s="43"/>
      <c r="M251" s="224" t="s">
        <v>1</v>
      </c>
      <c r="N251" s="225" t="s">
        <v>41</v>
      </c>
      <c r="O251" s="90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145</v>
      </c>
      <c r="AT251" s="228" t="s">
        <v>140</v>
      </c>
      <c r="AU251" s="228" t="s">
        <v>84</v>
      </c>
      <c r="AY251" s="16" t="s">
        <v>138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84</v>
      </c>
      <c r="BK251" s="229">
        <f>ROUND(I251*H251,2)</f>
        <v>0</v>
      </c>
      <c r="BL251" s="16" t="s">
        <v>145</v>
      </c>
      <c r="BM251" s="228" t="s">
        <v>1111</v>
      </c>
    </row>
    <row r="252" spans="1:47" s="2" customFormat="1" ht="12">
      <c r="A252" s="37"/>
      <c r="B252" s="38"/>
      <c r="C252" s="39"/>
      <c r="D252" s="230" t="s">
        <v>147</v>
      </c>
      <c r="E252" s="39"/>
      <c r="F252" s="231" t="s">
        <v>1110</v>
      </c>
      <c r="G252" s="39"/>
      <c r="H252" s="39"/>
      <c r="I252" s="232"/>
      <c r="J252" s="39"/>
      <c r="K252" s="39"/>
      <c r="L252" s="43"/>
      <c r="M252" s="233"/>
      <c r="N252" s="234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147</v>
      </c>
      <c r="AU252" s="16" t="s">
        <v>84</v>
      </c>
    </row>
    <row r="253" spans="1:65" s="2" customFormat="1" ht="24.15" customHeight="1">
      <c r="A253" s="37"/>
      <c r="B253" s="38"/>
      <c r="C253" s="217" t="s">
        <v>697</v>
      </c>
      <c r="D253" s="217" t="s">
        <v>140</v>
      </c>
      <c r="E253" s="218" t="s">
        <v>1112</v>
      </c>
      <c r="F253" s="219" t="s">
        <v>1113</v>
      </c>
      <c r="G253" s="220" t="s">
        <v>1026</v>
      </c>
      <c r="H253" s="221">
        <v>4</v>
      </c>
      <c r="I253" s="222"/>
      <c r="J253" s="223">
        <f>ROUND(I253*H253,2)</f>
        <v>0</v>
      </c>
      <c r="K253" s="219" t="s">
        <v>1</v>
      </c>
      <c r="L253" s="43"/>
      <c r="M253" s="224" t="s">
        <v>1</v>
      </c>
      <c r="N253" s="225" t="s">
        <v>41</v>
      </c>
      <c r="O253" s="90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145</v>
      </c>
      <c r="AT253" s="228" t="s">
        <v>140</v>
      </c>
      <c r="AU253" s="228" t="s">
        <v>84</v>
      </c>
      <c r="AY253" s="16" t="s">
        <v>138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84</v>
      </c>
      <c r="BK253" s="229">
        <f>ROUND(I253*H253,2)</f>
        <v>0</v>
      </c>
      <c r="BL253" s="16" t="s">
        <v>145</v>
      </c>
      <c r="BM253" s="228" t="s">
        <v>1114</v>
      </c>
    </row>
    <row r="254" spans="1:47" s="2" customFormat="1" ht="12">
      <c r="A254" s="37"/>
      <c r="B254" s="38"/>
      <c r="C254" s="39"/>
      <c r="D254" s="230" t="s">
        <v>147</v>
      </c>
      <c r="E254" s="39"/>
      <c r="F254" s="231" t="s">
        <v>1113</v>
      </c>
      <c r="G254" s="39"/>
      <c r="H254" s="39"/>
      <c r="I254" s="232"/>
      <c r="J254" s="39"/>
      <c r="K254" s="39"/>
      <c r="L254" s="43"/>
      <c r="M254" s="233"/>
      <c r="N254" s="234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147</v>
      </c>
      <c r="AU254" s="16" t="s">
        <v>84</v>
      </c>
    </row>
    <row r="255" spans="1:65" s="2" customFormat="1" ht="24.15" customHeight="1">
      <c r="A255" s="37"/>
      <c r="B255" s="38"/>
      <c r="C255" s="217" t="s">
        <v>703</v>
      </c>
      <c r="D255" s="217" t="s">
        <v>140</v>
      </c>
      <c r="E255" s="218" t="s">
        <v>1115</v>
      </c>
      <c r="F255" s="219" t="s">
        <v>1116</v>
      </c>
      <c r="G255" s="220" t="s">
        <v>1026</v>
      </c>
      <c r="H255" s="221">
        <v>1</v>
      </c>
      <c r="I255" s="222"/>
      <c r="J255" s="223">
        <f>ROUND(I255*H255,2)</f>
        <v>0</v>
      </c>
      <c r="K255" s="219" t="s">
        <v>1</v>
      </c>
      <c r="L255" s="43"/>
      <c r="M255" s="224" t="s">
        <v>1</v>
      </c>
      <c r="N255" s="225" t="s">
        <v>41</v>
      </c>
      <c r="O255" s="90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145</v>
      </c>
      <c r="AT255" s="228" t="s">
        <v>140</v>
      </c>
      <c r="AU255" s="228" t="s">
        <v>84</v>
      </c>
      <c r="AY255" s="16" t="s">
        <v>138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84</v>
      </c>
      <c r="BK255" s="229">
        <f>ROUND(I255*H255,2)</f>
        <v>0</v>
      </c>
      <c r="BL255" s="16" t="s">
        <v>145</v>
      </c>
      <c r="BM255" s="228" t="s">
        <v>1117</v>
      </c>
    </row>
    <row r="256" spans="1:47" s="2" customFormat="1" ht="12">
      <c r="A256" s="37"/>
      <c r="B256" s="38"/>
      <c r="C256" s="39"/>
      <c r="D256" s="230" t="s">
        <v>147</v>
      </c>
      <c r="E256" s="39"/>
      <c r="F256" s="231" t="s">
        <v>1116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147</v>
      </c>
      <c r="AU256" s="16" t="s">
        <v>84</v>
      </c>
    </row>
    <row r="257" spans="1:65" s="2" customFormat="1" ht="21.75" customHeight="1">
      <c r="A257" s="37"/>
      <c r="B257" s="38"/>
      <c r="C257" s="217" t="s">
        <v>708</v>
      </c>
      <c r="D257" s="217" t="s">
        <v>140</v>
      </c>
      <c r="E257" s="218" t="s">
        <v>1118</v>
      </c>
      <c r="F257" s="219" t="s">
        <v>1119</v>
      </c>
      <c r="G257" s="220" t="s">
        <v>143</v>
      </c>
      <c r="H257" s="221">
        <v>20</v>
      </c>
      <c r="I257" s="222"/>
      <c r="J257" s="223">
        <f>ROUND(I257*H257,2)</f>
        <v>0</v>
      </c>
      <c r="K257" s="219" t="s">
        <v>1</v>
      </c>
      <c r="L257" s="43"/>
      <c r="M257" s="224" t="s">
        <v>1</v>
      </c>
      <c r="N257" s="225" t="s">
        <v>41</v>
      </c>
      <c r="O257" s="90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145</v>
      </c>
      <c r="AT257" s="228" t="s">
        <v>140</v>
      </c>
      <c r="AU257" s="228" t="s">
        <v>84</v>
      </c>
      <c r="AY257" s="16" t="s">
        <v>138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84</v>
      </c>
      <c r="BK257" s="229">
        <f>ROUND(I257*H257,2)</f>
        <v>0</v>
      </c>
      <c r="BL257" s="16" t="s">
        <v>145</v>
      </c>
      <c r="BM257" s="228" t="s">
        <v>1120</v>
      </c>
    </row>
    <row r="258" spans="1:47" s="2" customFormat="1" ht="12">
      <c r="A258" s="37"/>
      <c r="B258" s="38"/>
      <c r="C258" s="39"/>
      <c r="D258" s="230" t="s">
        <v>147</v>
      </c>
      <c r="E258" s="39"/>
      <c r="F258" s="231" t="s">
        <v>1119</v>
      </c>
      <c r="G258" s="39"/>
      <c r="H258" s="39"/>
      <c r="I258" s="232"/>
      <c r="J258" s="39"/>
      <c r="K258" s="39"/>
      <c r="L258" s="43"/>
      <c r="M258" s="233"/>
      <c r="N258" s="234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147</v>
      </c>
      <c r="AU258" s="16" t="s">
        <v>84</v>
      </c>
    </row>
    <row r="259" spans="1:65" s="2" customFormat="1" ht="24.15" customHeight="1">
      <c r="A259" s="37"/>
      <c r="B259" s="38"/>
      <c r="C259" s="217" t="s">
        <v>712</v>
      </c>
      <c r="D259" s="217" t="s">
        <v>140</v>
      </c>
      <c r="E259" s="218" t="s">
        <v>1121</v>
      </c>
      <c r="F259" s="219" t="s">
        <v>1122</v>
      </c>
      <c r="G259" s="220" t="s">
        <v>143</v>
      </c>
      <c r="H259" s="221">
        <v>7</v>
      </c>
      <c r="I259" s="222"/>
      <c r="J259" s="223">
        <f>ROUND(I259*H259,2)</f>
        <v>0</v>
      </c>
      <c r="K259" s="219" t="s">
        <v>1</v>
      </c>
      <c r="L259" s="43"/>
      <c r="M259" s="224" t="s">
        <v>1</v>
      </c>
      <c r="N259" s="225" t="s">
        <v>41</v>
      </c>
      <c r="O259" s="9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145</v>
      </c>
      <c r="AT259" s="228" t="s">
        <v>140</v>
      </c>
      <c r="AU259" s="228" t="s">
        <v>84</v>
      </c>
      <c r="AY259" s="16" t="s">
        <v>138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145</v>
      </c>
      <c r="BM259" s="228" t="s">
        <v>1123</v>
      </c>
    </row>
    <row r="260" spans="1:47" s="2" customFormat="1" ht="12">
      <c r="A260" s="37"/>
      <c r="B260" s="38"/>
      <c r="C260" s="39"/>
      <c r="D260" s="230" t="s">
        <v>147</v>
      </c>
      <c r="E260" s="39"/>
      <c r="F260" s="231" t="s">
        <v>1122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147</v>
      </c>
      <c r="AU260" s="16" t="s">
        <v>84</v>
      </c>
    </row>
    <row r="261" spans="1:65" s="2" customFormat="1" ht="24.15" customHeight="1">
      <c r="A261" s="37"/>
      <c r="B261" s="38"/>
      <c r="C261" s="217" t="s">
        <v>717</v>
      </c>
      <c r="D261" s="217" t="s">
        <v>140</v>
      </c>
      <c r="E261" s="218" t="s">
        <v>1124</v>
      </c>
      <c r="F261" s="219" t="s">
        <v>1125</v>
      </c>
      <c r="G261" s="220" t="s">
        <v>143</v>
      </c>
      <c r="H261" s="221">
        <v>24</v>
      </c>
      <c r="I261" s="222"/>
      <c r="J261" s="223">
        <f>ROUND(I261*H261,2)</f>
        <v>0</v>
      </c>
      <c r="K261" s="219" t="s">
        <v>1</v>
      </c>
      <c r="L261" s="43"/>
      <c r="M261" s="224" t="s">
        <v>1</v>
      </c>
      <c r="N261" s="225" t="s">
        <v>41</v>
      </c>
      <c r="O261" s="90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145</v>
      </c>
      <c r="AT261" s="228" t="s">
        <v>140</v>
      </c>
      <c r="AU261" s="228" t="s">
        <v>84</v>
      </c>
      <c r="AY261" s="16" t="s">
        <v>138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84</v>
      </c>
      <c r="BK261" s="229">
        <f>ROUND(I261*H261,2)</f>
        <v>0</v>
      </c>
      <c r="BL261" s="16" t="s">
        <v>145</v>
      </c>
      <c r="BM261" s="228" t="s">
        <v>1126</v>
      </c>
    </row>
    <row r="262" spans="1:47" s="2" customFormat="1" ht="12">
      <c r="A262" s="37"/>
      <c r="B262" s="38"/>
      <c r="C262" s="39"/>
      <c r="D262" s="230" t="s">
        <v>147</v>
      </c>
      <c r="E262" s="39"/>
      <c r="F262" s="231" t="s">
        <v>1125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147</v>
      </c>
      <c r="AU262" s="16" t="s">
        <v>84</v>
      </c>
    </row>
    <row r="263" spans="1:65" s="2" customFormat="1" ht="24.15" customHeight="1">
      <c r="A263" s="37"/>
      <c r="B263" s="38"/>
      <c r="C263" s="217" t="s">
        <v>721</v>
      </c>
      <c r="D263" s="217" t="s">
        <v>140</v>
      </c>
      <c r="E263" s="218" t="s">
        <v>1127</v>
      </c>
      <c r="F263" s="219" t="s">
        <v>1128</v>
      </c>
      <c r="G263" s="220" t="s">
        <v>143</v>
      </c>
      <c r="H263" s="221">
        <v>2</v>
      </c>
      <c r="I263" s="222"/>
      <c r="J263" s="223">
        <f>ROUND(I263*H263,2)</f>
        <v>0</v>
      </c>
      <c r="K263" s="219" t="s">
        <v>1</v>
      </c>
      <c r="L263" s="43"/>
      <c r="M263" s="224" t="s">
        <v>1</v>
      </c>
      <c r="N263" s="225" t="s">
        <v>41</v>
      </c>
      <c r="O263" s="90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145</v>
      </c>
      <c r="AT263" s="228" t="s">
        <v>140</v>
      </c>
      <c r="AU263" s="228" t="s">
        <v>84</v>
      </c>
      <c r="AY263" s="16" t="s">
        <v>138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84</v>
      </c>
      <c r="BK263" s="229">
        <f>ROUND(I263*H263,2)</f>
        <v>0</v>
      </c>
      <c r="BL263" s="16" t="s">
        <v>145</v>
      </c>
      <c r="BM263" s="228" t="s">
        <v>1129</v>
      </c>
    </row>
    <row r="264" spans="1:47" s="2" customFormat="1" ht="12">
      <c r="A264" s="37"/>
      <c r="B264" s="38"/>
      <c r="C264" s="39"/>
      <c r="D264" s="230" t="s">
        <v>147</v>
      </c>
      <c r="E264" s="39"/>
      <c r="F264" s="231" t="s">
        <v>1128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147</v>
      </c>
      <c r="AU264" s="16" t="s">
        <v>84</v>
      </c>
    </row>
    <row r="265" spans="1:65" s="2" customFormat="1" ht="24.15" customHeight="1">
      <c r="A265" s="37"/>
      <c r="B265" s="38"/>
      <c r="C265" s="217" t="s">
        <v>726</v>
      </c>
      <c r="D265" s="217" t="s">
        <v>140</v>
      </c>
      <c r="E265" s="218" t="s">
        <v>1130</v>
      </c>
      <c r="F265" s="219" t="s">
        <v>1131</v>
      </c>
      <c r="G265" s="220" t="s">
        <v>143</v>
      </c>
      <c r="H265" s="221">
        <v>1</v>
      </c>
      <c r="I265" s="222"/>
      <c r="J265" s="223">
        <f>ROUND(I265*H265,2)</f>
        <v>0</v>
      </c>
      <c r="K265" s="219" t="s">
        <v>1</v>
      </c>
      <c r="L265" s="43"/>
      <c r="M265" s="224" t="s">
        <v>1</v>
      </c>
      <c r="N265" s="225" t="s">
        <v>41</v>
      </c>
      <c r="O265" s="90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8" t="s">
        <v>145</v>
      </c>
      <c r="AT265" s="228" t="s">
        <v>140</v>
      </c>
      <c r="AU265" s="228" t="s">
        <v>84</v>
      </c>
      <c r="AY265" s="16" t="s">
        <v>138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6" t="s">
        <v>84</v>
      </c>
      <c r="BK265" s="229">
        <f>ROUND(I265*H265,2)</f>
        <v>0</v>
      </c>
      <c r="BL265" s="16" t="s">
        <v>145</v>
      </c>
      <c r="BM265" s="228" t="s">
        <v>1132</v>
      </c>
    </row>
    <row r="266" spans="1:47" s="2" customFormat="1" ht="12">
      <c r="A266" s="37"/>
      <c r="B266" s="38"/>
      <c r="C266" s="39"/>
      <c r="D266" s="230" t="s">
        <v>147</v>
      </c>
      <c r="E266" s="39"/>
      <c r="F266" s="231" t="s">
        <v>1131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147</v>
      </c>
      <c r="AU266" s="16" t="s">
        <v>84</v>
      </c>
    </row>
    <row r="267" spans="1:65" s="2" customFormat="1" ht="24.15" customHeight="1">
      <c r="A267" s="37"/>
      <c r="B267" s="38"/>
      <c r="C267" s="217" t="s">
        <v>730</v>
      </c>
      <c r="D267" s="217" t="s">
        <v>140</v>
      </c>
      <c r="E267" s="218" t="s">
        <v>1133</v>
      </c>
      <c r="F267" s="219" t="s">
        <v>1134</v>
      </c>
      <c r="G267" s="220" t="s">
        <v>143</v>
      </c>
      <c r="H267" s="221">
        <v>1</v>
      </c>
      <c r="I267" s="222"/>
      <c r="J267" s="223">
        <f>ROUND(I267*H267,2)</f>
        <v>0</v>
      </c>
      <c r="K267" s="219" t="s">
        <v>1</v>
      </c>
      <c r="L267" s="43"/>
      <c r="M267" s="224" t="s">
        <v>1</v>
      </c>
      <c r="N267" s="225" t="s">
        <v>41</v>
      </c>
      <c r="O267" s="90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145</v>
      </c>
      <c r="AT267" s="228" t="s">
        <v>140</v>
      </c>
      <c r="AU267" s="228" t="s">
        <v>84</v>
      </c>
      <c r="AY267" s="16" t="s">
        <v>138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84</v>
      </c>
      <c r="BK267" s="229">
        <f>ROUND(I267*H267,2)</f>
        <v>0</v>
      </c>
      <c r="BL267" s="16" t="s">
        <v>145</v>
      </c>
      <c r="BM267" s="228" t="s">
        <v>1135</v>
      </c>
    </row>
    <row r="268" spans="1:47" s="2" customFormat="1" ht="12">
      <c r="A268" s="37"/>
      <c r="B268" s="38"/>
      <c r="C268" s="39"/>
      <c r="D268" s="230" t="s">
        <v>147</v>
      </c>
      <c r="E268" s="39"/>
      <c r="F268" s="231" t="s">
        <v>1134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147</v>
      </c>
      <c r="AU268" s="16" t="s">
        <v>84</v>
      </c>
    </row>
    <row r="269" spans="1:65" s="2" customFormat="1" ht="24.15" customHeight="1">
      <c r="A269" s="37"/>
      <c r="B269" s="38"/>
      <c r="C269" s="217" t="s">
        <v>734</v>
      </c>
      <c r="D269" s="217" t="s">
        <v>140</v>
      </c>
      <c r="E269" s="218" t="s">
        <v>1136</v>
      </c>
      <c r="F269" s="219" t="s">
        <v>1137</v>
      </c>
      <c r="G269" s="220" t="s">
        <v>143</v>
      </c>
      <c r="H269" s="221">
        <v>1</v>
      </c>
      <c r="I269" s="222"/>
      <c r="J269" s="223">
        <f>ROUND(I269*H269,2)</f>
        <v>0</v>
      </c>
      <c r="K269" s="219" t="s">
        <v>1</v>
      </c>
      <c r="L269" s="43"/>
      <c r="M269" s="224" t="s">
        <v>1</v>
      </c>
      <c r="N269" s="225" t="s">
        <v>41</v>
      </c>
      <c r="O269" s="90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145</v>
      </c>
      <c r="AT269" s="228" t="s">
        <v>140</v>
      </c>
      <c r="AU269" s="228" t="s">
        <v>84</v>
      </c>
      <c r="AY269" s="16" t="s">
        <v>138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84</v>
      </c>
      <c r="BK269" s="229">
        <f>ROUND(I269*H269,2)</f>
        <v>0</v>
      </c>
      <c r="BL269" s="16" t="s">
        <v>145</v>
      </c>
      <c r="BM269" s="228" t="s">
        <v>1138</v>
      </c>
    </row>
    <row r="270" spans="1:47" s="2" customFormat="1" ht="12">
      <c r="A270" s="37"/>
      <c r="B270" s="38"/>
      <c r="C270" s="39"/>
      <c r="D270" s="230" t="s">
        <v>147</v>
      </c>
      <c r="E270" s="39"/>
      <c r="F270" s="231" t="s">
        <v>1137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147</v>
      </c>
      <c r="AU270" s="16" t="s">
        <v>84</v>
      </c>
    </row>
    <row r="271" spans="1:65" s="2" customFormat="1" ht="33" customHeight="1">
      <c r="A271" s="37"/>
      <c r="B271" s="38"/>
      <c r="C271" s="217" t="s">
        <v>740</v>
      </c>
      <c r="D271" s="217" t="s">
        <v>140</v>
      </c>
      <c r="E271" s="218" t="s">
        <v>1139</v>
      </c>
      <c r="F271" s="219" t="s">
        <v>1140</v>
      </c>
      <c r="G271" s="220" t="s">
        <v>143</v>
      </c>
      <c r="H271" s="221">
        <v>1</v>
      </c>
      <c r="I271" s="222"/>
      <c r="J271" s="223">
        <f>ROUND(I271*H271,2)</f>
        <v>0</v>
      </c>
      <c r="K271" s="219" t="s">
        <v>1</v>
      </c>
      <c r="L271" s="43"/>
      <c r="M271" s="224" t="s">
        <v>1</v>
      </c>
      <c r="N271" s="225" t="s">
        <v>41</v>
      </c>
      <c r="O271" s="90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145</v>
      </c>
      <c r="AT271" s="228" t="s">
        <v>140</v>
      </c>
      <c r="AU271" s="228" t="s">
        <v>84</v>
      </c>
      <c r="AY271" s="16" t="s">
        <v>138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84</v>
      </c>
      <c r="BK271" s="229">
        <f>ROUND(I271*H271,2)</f>
        <v>0</v>
      </c>
      <c r="BL271" s="16" t="s">
        <v>145</v>
      </c>
      <c r="BM271" s="228" t="s">
        <v>1141</v>
      </c>
    </row>
    <row r="272" spans="1:47" s="2" customFormat="1" ht="12">
      <c r="A272" s="37"/>
      <c r="B272" s="38"/>
      <c r="C272" s="39"/>
      <c r="D272" s="230" t="s">
        <v>147</v>
      </c>
      <c r="E272" s="39"/>
      <c r="F272" s="231" t="s">
        <v>1140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147</v>
      </c>
      <c r="AU272" s="16" t="s">
        <v>84</v>
      </c>
    </row>
    <row r="273" spans="1:65" s="2" customFormat="1" ht="16.5" customHeight="1">
      <c r="A273" s="37"/>
      <c r="B273" s="38"/>
      <c r="C273" s="217" t="s">
        <v>745</v>
      </c>
      <c r="D273" s="217" t="s">
        <v>140</v>
      </c>
      <c r="E273" s="218" t="s">
        <v>1142</v>
      </c>
      <c r="F273" s="219" t="s">
        <v>1143</v>
      </c>
      <c r="G273" s="220" t="s">
        <v>1144</v>
      </c>
      <c r="H273" s="221">
        <v>1</v>
      </c>
      <c r="I273" s="222"/>
      <c r="J273" s="223">
        <f>ROUND(I273*H273,2)</f>
        <v>0</v>
      </c>
      <c r="K273" s="219" t="s">
        <v>1</v>
      </c>
      <c r="L273" s="43"/>
      <c r="M273" s="224" t="s">
        <v>1</v>
      </c>
      <c r="N273" s="225" t="s">
        <v>41</v>
      </c>
      <c r="O273" s="90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145</v>
      </c>
      <c r="AT273" s="228" t="s">
        <v>140</v>
      </c>
      <c r="AU273" s="228" t="s">
        <v>84</v>
      </c>
      <c r="AY273" s="16" t="s">
        <v>138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84</v>
      </c>
      <c r="BK273" s="229">
        <f>ROUND(I273*H273,2)</f>
        <v>0</v>
      </c>
      <c r="BL273" s="16" t="s">
        <v>145</v>
      </c>
      <c r="BM273" s="228" t="s">
        <v>1145</v>
      </c>
    </row>
    <row r="274" spans="1:47" s="2" customFormat="1" ht="12">
      <c r="A274" s="37"/>
      <c r="B274" s="38"/>
      <c r="C274" s="39"/>
      <c r="D274" s="230" t="s">
        <v>147</v>
      </c>
      <c r="E274" s="39"/>
      <c r="F274" s="231" t="s">
        <v>1143</v>
      </c>
      <c r="G274" s="39"/>
      <c r="H274" s="39"/>
      <c r="I274" s="232"/>
      <c r="J274" s="39"/>
      <c r="K274" s="39"/>
      <c r="L274" s="43"/>
      <c r="M274" s="257"/>
      <c r="N274" s="258"/>
      <c r="O274" s="259"/>
      <c r="P274" s="259"/>
      <c r="Q274" s="259"/>
      <c r="R274" s="259"/>
      <c r="S274" s="259"/>
      <c r="T274" s="260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147</v>
      </c>
      <c r="AU274" s="16" t="s">
        <v>84</v>
      </c>
    </row>
    <row r="275" spans="1:31" s="2" customFormat="1" ht="6.95" customHeight="1">
      <c r="A275" s="37"/>
      <c r="B275" s="65"/>
      <c r="C275" s="66"/>
      <c r="D275" s="66"/>
      <c r="E275" s="66"/>
      <c r="F275" s="66"/>
      <c r="G275" s="66"/>
      <c r="H275" s="66"/>
      <c r="I275" s="66"/>
      <c r="J275" s="66"/>
      <c r="K275" s="66"/>
      <c r="L275" s="43"/>
      <c r="M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</sheetData>
  <sheetProtection password="CC35" sheet="1" objects="1" scenarios="1" formatColumns="0" formatRows="0" autoFilter="0"/>
  <autoFilter ref="C118:K27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105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Obnova objektu bývalé márnice na hřbitově v Království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1146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947</v>
      </c>
      <c r="G12" s="37"/>
      <c r="H12" s="37"/>
      <c r="I12" s="139" t="s">
        <v>22</v>
      </c>
      <c r="J12" s="143" t="str">
        <f>'Rekapitulace stavby'!AN8</f>
        <v>10. 10. 2022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Město Šluknov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Ing. Arch. J. Kňákal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J. Nešněra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ROUND((SUM(BE119:BE180)),2)</f>
        <v>0</v>
      </c>
      <c r="G33" s="37"/>
      <c r="H33" s="37"/>
      <c r="I33" s="154">
        <v>0.21</v>
      </c>
      <c r="J33" s="153">
        <f>ROUND(((SUM(BE119:BE180))*I33),2)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ROUND((SUM(BF119:BF180)),2)</f>
        <v>0</v>
      </c>
      <c r="G34" s="37"/>
      <c r="H34" s="37"/>
      <c r="I34" s="154">
        <v>0.15</v>
      </c>
      <c r="J34" s="153">
        <f>ROUND(((SUM(BF119:BF180))*I34),2)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ROUND((SUM(BG119:BG180)),2)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ROUND((SUM(BH119:BH180)),2)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ROUND((SUM(BI119:BI180)),2)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Obnova objektu bývalé márnice na hřbitově v Království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06 - hromosvod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10. 10. 2022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>Ing. Arch. J. Kňákal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109</v>
      </c>
      <c r="D94" s="175"/>
      <c r="E94" s="175"/>
      <c r="F94" s="175"/>
      <c r="G94" s="175"/>
      <c r="H94" s="175"/>
      <c r="I94" s="175"/>
      <c r="J94" s="176" t="s">
        <v>110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111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pans="1:31" s="9" customFormat="1" ht="24.95" customHeight="1">
      <c r="A97" s="9"/>
      <c r="B97" s="178"/>
      <c r="C97" s="179"/>
      <c r="D97" s="180" t="s">
        <v>948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949</v>
      </c>
      <c r="E98" s="181"/>
      <c r="F98" s="181"/>
      <c r="G98" s="181"/>
      <c r="H98" s="181"/>
      <c r="I98" s="181"/>
      <c r="J98" s="182">
        <f>J133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950</v>
      </c>
      <c r="E99" s="181"/>
      <c r="F99" s="181"/>
      <c r="G99" s="181"/>
      <c r="H99" s="181"/>
      <c r="I99" s="181"/>
      <c r="J99" s="182">
        <f>J142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123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3" t="str">
        <f>E7</f>
        <v>Obnova objektu bývalé márnice na hřbitově v Království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06 - hromosvod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 xml:space="preserve"> </v>
      </c>
      <c r="G113" s="39"/>
      <c r="H113" s="39"/>
      <c r="I113" s="31" t="s">
        <v>22</v>
      </c>
      <c r="J113" s="78" t="str">
        <f>IF(J12="","",J12)</f>
        <v>10. 10. 2022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Šluknov</v>
      </c>
      <c r="G115" s="39"/>
      <c r="H115" s="39"/>
      <c r="I115" s="31" t="s">
        <v>30</v>
      </c>
      <c r="J115" s="35" t="str">
        <f>E21</f>
        <v>Ing. Arch. J. Kňákal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J. Nešněra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0"/>
      <c r="B118" s="191"/>
      <c r="C118" s="192" t="s">
        <v>124</v>
      </c>
      <c r="D118" s="193" t="s">
        <v>61</v>
      </c>
      <c r="E118" s="193" t="s">
        <v>57</v>
      </c>
      <c r="F118" s="193" t="s">
        <v>58</v>
      </c>
      <c r="G118" s="193" t="s">
        <v>125</v>
      </c>
      <c r="H118" s="193" t="s">
        <v>126</v>
      </c>
      <c r="I118" s="193" t="s">
        <v>127</v>
      </c>
      <c r="J118" s="193" t="s">
        <v>110</v>
      </c>
      <c r="K118" s="194" t="s">
        <v>128</v>
      </c>
      <c r="L118" s="195"/>
      <c r="M118" s="99" t="s">
        <v>1</v>
      </c>
      <c r="N118" s="100" t="s">
        <v>40</v>
      </c>
      <c r="O118" s="100" t="s">
        <v>129</v>
      </c>
      <c r="P118" s="100" t="s">
        <v>130</v>
      </c>
      <c r="Q118" s="100" t="s">
        <v>131</v>
      </c>
      <c r="R118" s="100" t="s">
        <v>132</v>
      </c>
      <c r="S118" s="100" t="s">
        <v>133</v>
      </c>
      <c r="T118" s="101" t="s">
        <v>134</v>
      </c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</row>
    <row r="119" spans="1:63" s="2" customFormat="1" ht="22.8" customHeight="1">
      <c r="A119" s="37"/>
      <c r="B119" s="38"/>
      <c r="C119" s="106" t="s">
        <v>135</v>
      </c>
      <c r="D119" s="39"/>
      <c r="E119" s="39"/>
      <c r="F119" s="39"/>
      <c r="G119" s="39"/>
      <c r="H119" s="39"/>
      <c r="I119" s="39"/>
      <c r="J119" s="196">
        <f>BK119</f>
        <v>0</v>
      </c>
      <c r="K119" s="39"/>
      <c r="L119" s="43"/>
      <c r="M119" s="102"/>
      <c r="N119" s="197"/>
      <c r="O119" s="103"/>
      <c r="P119" s="198">
        <f>P120+P133+P142</f>
        <v>0</v>
      </c>
      <c r="Q119" s="103"/>
      <c r="R119" s="198">
        <f>R120+R133+R142</f>
        <v>0</v>
      </c>
      <c r="S119" s="103"/>
      <c r="T119" s="199">
        <f>T120+T133+T142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112</v>
      </c>
      <c r="BK119" s="200">
        <f>BK120+BK133+BK142</f>
        <v>0</v>
      </c>
    </row>
    <row r="120" spans="1:63" s="12" customFormat="1" ht="25.9" customHeight="1">
      <c r="A120" s="12"/>
      <c r="B120" s="201"/>
      <c r="C120" s="202"/>
      <c r="D120" s="203" t="s">
        <v>75</v>
      </c>
      <c r="E120" s="204" t="s">
        <v>951</v>
      </c>
      <c r="F120" s="204" t="s">
        <v>952</v>
      </c>
      <c r="G120" s="202"/>
      <c r="H120" s="202"/>
      <c r="I120" s="205"/>
      <c r="J120" s="206">
        <f>BK120</f>
        <v>0</v>
      </c>
      <c r="K120" s="202"/>
      <c r="L120" s="207"/>
      <c r="M120" s="208"/>
      <c r="N120" s="209"/>
      <c r="O120" s="209"/>
      <c r="P120" s="210">
        <f>SUM(P121:P132)</f>
        <v>0</v>
      </c>
      <c r="Q120" s="209"/>
      <c r="R120" s="210">
        <f>SUM(R121:R132)</f>
        <v>0</v>
      </c>
      <c r="S120" s="209"/>
      <c r="T120" s="211">
        <f>SUM(T121:T132)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84</v>
      </c>
      <c r="AT120" s="213" t="s">
        <v>75</v>
      </c>
      <c r="AU120" s="213" t="s">
        <v>76</v>
      </c>
      <c r="AY120" s="212" t="s">
        <v>138</v>
      </c>
      <c r="BK120" s="214">
        <f>SUM(BK121:BK132)</f>
        <v>0</v>
      </c>
    </row>
    <row r="121" spans="1:65" s="2" customFormat="1" ht="21.75" customHeight="1">
      <c r="A121" s="37"/>
      <c r="B121" s="38"/>
      <c r="C121" s="217" t="s">
        <v>84</v>
      </c>
      <c r="D121" s="217" t="s">
        <v>140</v>
      </c>
      <c r="E121" s="218" t="s">
        <v>1147</v>
      </c>
      <c r="F121" s="219" t="s">
        <v>1148</v>
      </c>
      <c r="G121" s="220" t="s">
        <v>454</v>
      </c>
      <c r="H121" s="221">
        <v>5</v>
      </c>
      <c r="I121" s="222"/>
      <c r="J121" s="223">
        <f>ROUND(I121*H121,2)</f>
        <v>0</v>
      </c>
      <c r="K121" s="219" t="s">
        <v>955</v>
      </c>
      <c r="L121" s="43"/>
      <c r="M121" s="224" t="s">
        <v>1</v>
      </c>
      <c r="N121" s="225" t="s">
        <v>41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145</v>
      </c>
      <c r="AT121" s="228" t="s">
        <v>140</v>
      </c>
      <c r="AU121" s="228" t="s">
        <v>84</v>
      </c>
      <c r="AY121" s="16" t="s">
        <v>138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84</v>
      </c>
      <c r="BK121" s="229">
        <f>ROUND(I121*H121,2)</f>
        <v>0</v>
      </c>
      <c r="BL121" s="16" t="s">
        <v>145</v>
      </c>
      <c r="BM121" s="228" t="s">
        <v>86</v>
      </c>
    </row>
    <row r="122" spans="1:47" s="2" customFormat="1" ht="12">
      <c r="A122" s="37"/>
      <c r="B122" s="38"/>
      <c r="C122" s="39"/>
      <c r="D122" s="230" t="s">
        <v>147</v>
      </c>
      <c r="E122" s="39"/>
      <c r="F122" s="231" t="s">
        <v>1148</v>
      </c>
      <c r="G122" s="39"/>
      <c r="H122" s="39"/>
      <c r="I122" s="232"/>
      <c r="J122" s="39"/>
      <c r="K122" s="39"/>
      <c r="L122" s="43"/>
      <c r="M122" s="233"/>
      <c r="N122" s="234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147</v>
      </c>
      <c r="AU122" s="16" t="s">
        <v>84</v>
      </c>
    </row>
    <row r="123" spans="1:65" s="2" customFormat="1" ht="16.5" customHeight="1">
      <c r="A123" s="37"/>
      <c r="B123" s="38"/>
      <c r="C123" s="217" t="s">
        <v>86</v>
      </c>
      <c r="D123" s="217" t="s">
        <v>140</v>
      </c>
      <c r="E123" s="218" t="s">
        <v>1149</v>
      </c>
      <c r="F123" s="219" t="s">
        <v>1150</v>
      </c>
      <c r="G123" s="220" t="s">
        <v>143</v>
      </c>
      <c r="H123" s="221">
        <v>10</v>
      </c>
      <c r="I123" s="222"/>
      <c r="J123" s="223">
        <f>ROUND(I123*H123,2)</f>
        <v>0</v>
      </c>
      <c r="K123" s="219" t="s">
        <v>955</v>
      </c>
      <c r="L123" s="43"/>
      <c r="M123" s="224" t="s">
        <v>1</v>
      </c>
      <c r="N123" s="225" t="s">
        <v>41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145</v>
      </c>
      <c r="AT123" s="228" t="s">
        <v>140</v>
      </c>
      <c r="AU123" s="228" t="s">
        <v>84</v>
      </c>
      <c r="AY123" s="16" t="s">
        <v>138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84</v>
      </c>
      <c r="BK123" s="229">
        <f>ROUND(I123*H123,2)</f>
        <v>0</v>
      </c>
      <c r="BL123" s="16" t="s">
        <v>145</v>
      </c>
      <c r="BM123" s="228" t="s">
        <v>145</v>
      </c>
    </row>
    <row r="124" spans="1:47" s="2" customFormat="1" ht="12">
      <c r="A124" s="37"/>
      <c r="B124" s="38"/>
      <c r="C124" s="39"/>
      <c r="D124" s="230" t="s">
        <v>147</v>
      </c>
      <c r="E124" s="39"/>
      <c r="F124" s="231" t="s">
        <v>1150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147</v>
      </c>
      <c r="AU124" s="16" t="s">
        <v>84</v>
      </c>
    </row>
    <row r="125" spans="1:65" s="2" customFormat="1" ht="21.75" customHeight="1">
      <c r="A125" s="37"/>
      <c r="B125" s="38"/>
      <c r="C125" s="217" t="s">
        <v>160</v>
      </c>
      <c r="D125" s="217" t="s">
        <v>140</v>
      </c>
      <c r="E125" s="218" t="s">
        <v>1151</v>
      </c>
      <c r="F125" s="219" t="s">
        <v>1152</v>
      </c>
      <c r="G125" s="220" t="s">
        <v>454</v>
      </c>
      <c r="H125" s="221">
        <v>35</v>
      </c>
      <c r="I125" s="222"/>
      <c r="J125" s="223">
        <f>ROUND(I125*H125,2)</f>
        <v>0</v>
      </c>
      <c r="K125" s="219" t="s">
        <v>955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145</v>
      </c>
      <c r="AT125" s="228" t="s">
        <v>140</v>
      </c>
      <c r="AU125" s="228" t="s">
        <v>84</v>
      </c>
      <c r="AY125" s="16" t="s">
        <v>138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145</v>
      </c>
      <c r="BM125" s="228" t="s">
        <v>149</v>
      </c>
    </row>
    <row r="126" spans="1:47" s="2" customFormat="1" ht="12">
      <c r="A126" s="37"/>
      <c r="B126" s="38"/>
      <c r="C126" s="39"/>
      <c r="D126" s="230" t="s">
        <v>147</v>
      </c>
      <c r="E126" s="39"/>
      <c r="F126" s="231" t="s">
        <v>1152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147</v>
      </c>
      <c r="AU126" s="16" t="s">
        <v>84</v>
      </c>
    </row>
    <row r="127" spans="1:65" s="2" customFormat="1" ht="21.75" customHeight="1">
      <c r="A127" s="37"/>
      <c r="B127" s="38"/>
      <c r="C127" s="217" t="s">
        <v>145</v>
      </c>
      <c r="D127" s="217" t="s">
        <v>140</v>
      </c>
      <c r="E127" s="218" t="s">
        <v>1153</v>
      </c>
      <c r="F127" s="219" t="s">
        <v>1154</v>
      </c>
      <c r="G127" s="220" t="s">
        <v>143</v>
      </c>
      <c r="H127" s="221">
        <v>25</v>
      </c>
      <c r="I127" s="222"/>
      <c r="J127" s="223">
        <f>ROUND(I127*H127,2)</f>
        <v>0</v>
      </c>
      <c r="K127" s="219" t="s">
        <v>955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145</v>
      </c>
      <c r="AT127" s="228" t="s">
        <v>140</v>
      </c>
      <c r="AU127" s="228" t="s">
        <v>84</v>
      </c>
      <c r="AY127" s="16" t="s">
        <v>138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145</v>
      </c>
      <c r="BM127" s="228" t="s">
        <v>187</v>
      </c>
    </row>
    <row r="128" spans="1:47" s="2" customFormat="1" ht="12">
      <c r="A128" s="37"/>
      <c r="B128" s="38"/>
      <c r="C128" s="39"/>
      <c r="D128" s="230" t="s">
        <v>147</v>
      </c>
      <c r="E128" s="39"/>
      <c r="F128" s="231" t="s">
        <v>1154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147</v>
      </c>
      <c r="AU128" s="16" t="s">
        <v>84</v>
      </c>
    </row>
    <row r="129" spans="1:65" s="2" customFormat="1" ht="21.75" customHeight="1">
      <c r="A129" s="37"/>
      <c r="B129" s="38"/>
      <c r="C129" s="217" t="s">
        <v>171</v>
      </c>
      <c r="D129" s="217" t="s">
        <v>140</v>
      </c>
      <c r="E129" s="218" t="s">
        <v>1155</v>
      </c>
      <c r="F129" s="219" t="s">
        <v>1156</v>
      </c>
      <c r="G129" s="220" t="s">
        <v>143</v>
      </c>
      <c r="H129" s="221">
        <v>60</v>
      </c>
      <c r="I129" s="222"/>
      <c r="J129" s="223">
        <f>ROUND(I129*H129,2)</f>
        <v>0</v>
      </c>
      <c r="K129" s="219" t="s">
        <v>955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145</v>
      </c>
      <c r="AT129" s="228" t="s">
        <v>140</v>
      </c>
      <c r="AU129" s="228" t="s">
        <v>84</v>
      </c>
      <c r="AY129" s="16" t="s">
        <v>138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145</v>
      </c>
      <c r="BM129" s="228" t="s">
        <v>204</v>
      </c>
    </row>
    <row r="130" spans="1:47" s="2" customFormat="1" ht="12">
      <c r="A130" s="37"/>
      <c r="B130" s="38"/>
      <c r="C130" s="39"/>
      <c r="D130" s="230" t="s">
        <v>147</v>
      </c>
      <c r="E130" s="39"/>
      <c r="F130" s="231" t="s">
        <v>1156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147</v>
      </c>
      <c r="AU130" s="16" t="s">
        <v>84</v>
      </c>
    </row>
    <row r="131" spans="1:65" s="2" customFormat="1" ht="16.5" customHeight="1">
      <c r="A131" s="37"/>
      <c r="B131" s="38"/>
      <c r="C131" s="217" t="s">
        <v>149</v>
      </c>
      <c r="D131" s="217" t="s">
        <v>140</v>
      </c>
      <c r="E131" s="218" t="s">
        <v>1157</v>
      </c>
      <c r="F131" s="219" t="s">
        <v>1158</v>
      </c>
      <c r="G131" s="220" t="s">
        <v>454</v>
      </c>
      <c r="H131" s="221">
        <v>2</v>
      </c>
      <c r="I131" s="222"/>
      <c r="J131" s="223">
        <f>ROUND(I131*H131,2)</f>
        <v>0</v>
      </c>
      <c r="K131" s="219" t="s">
        <v>955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145</v>
      </c>
      <c r="AT131" s="228" t="s">
        <v>140</v>
      </c>
      <c r="AU131" s="228" t="s">
        <v>84</v>
      </c>
      <c r="AY131" s="16" t="s">
        <v>138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145</v>
      </c>
      <c r="BM131" s="228" t="s">
        <v>215</v>
      </c>
    </row>
    <row r="132" spans="1:47" s="2" customFormat="1" ht="12">
      <c r="A132" s="37"/>
      <c r="B132" s="38"/>
      <c r="C132" s="39"/>
      <c r="D132" s="230" t="s">
        <v>147</v>
      </c>
      <c r="E132" s="39"/>
      <c r="F132" s="231" t="s">
        <v>1158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147</v>
      </c>
      <c r="AU132" s="16" t="s">
        <v>84</v>
      </c>
    </row>
    <row r="133" spans="1:63" s="12" customFormat="1" ht="25.9" customHeight="1">
      <c r="A133" s="12"/>
      <c r="B133" s="201"/>
      <c r="C133" s="202"/>
      <c r="D133" s="203" t="s">
        <v>75</v>
      </c>
      <c r="E133" s="204" t="s">
        <v>1010</v>
      </c>
      <c r="F133" s="204" t="s">
        <v>1011</v>
      </c>
      <c r="G133" s="202"/>
      <c r="H133" s="202"/>
      <c r="I133" s="205"/>
      <c r="J133" s="206">
        <f>BK133</f>
        <v>0</v>
      </c>
      <c r="K133" s="202"/>
      <c r="L133" s="207"/>
      <c r="M133" s="208"/>
      <c r="N133" s="209"/>
      <c r="O133" s="209"/>
      <c r="P133" s="210">
        <f>SUM(P134:P141)</f>
        <v>0</v>
      </c>
      <c r="Q133" s="209"/>
      <c r="R133" s="210">
        <f>SUM(R134:R141)</f>
        <v>0</v>
      </c>
      <c r="S133" s="209"/>
      <c r="T133" s="211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84</v>
      </c>
      <c r="AT133" s="213" t="s">
        <v>75</v>
      </c>
      <c r="AU133" s="213" t="s">
        <v>76</v>
      </c>
      <c r="AY133" s="212" t="s">
        <v>138</v>
      </c>
      <c r="BK133" s="214">
        <f>SUM(BK134:BK141)</f>
        <v>0</v>
      </c>
    </row>
    <row r="134" spans="1:65" s="2" customFormat="1" ht="16.5" customHeight="1">
      <c r="A134" s="37"/>
      <c r="B134" s="38"/>
      <c r="C134" s="217" t="s">
        <v>180</v>
      </c>
      <c r="D134" s="217" t="s">
        <v>140</v>
      </c>
      <c r="E134" s="218" t="s">
        <v>1012</v>
      </c>
      <c r="F134" s="219" t="s">
        <v>1013</v>
      </c>
      <c r="G134" s="220" t="s">
        <v>153</v>
      </c>
      <c r="H134" s="221">
        <v>15</v>
      </c>
      <c r="I134" s="222"/>
      <c r="J134" s="223">
        <f>ROUND(I134*H134,2)</f>
        <v>0</v>
      </c>
      <c r="K134" s="219" t="s">
        <v>955</v>
      </c>
      <c r="L134" s="43"/>
      <c r="M134" s="224" t="s">
        <v>1</v>
      </c>
      <c r="N134" s="225" t="s">
        <v>41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145</v>
      </c>
      <c r="AT134" s="228" t="s">
        <v>140</v>
      </c>
      <c r="AU134" s="228" t="s">
        <v>84</v>
      </c>
      <c r="AY134" s="16" t="s">
        <v>138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145</v>
      </c>
      <c r="BM134" s="228" t="s">
        <v>226</v>
      </c>
    </row>
    <row r="135" spans="1:47" s="2" customFormat="1" ht="12">
      <c r="A135" s="37"/>
      <c r="B135" s="38"/>
      <c r="C135" s="39"/>
      <c r="D135" s="230" t="s">
        <v>147</v>
      </c>
      <c r="E135" s="39"/>
      <c r="F135" s="231" t="s">
        <v>1013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147</v>
      </c>
      <c r="AU135" s="16" t="s">
        <v>84</v>
      </c>
    </row>
    <row r="136" spans="1:65" s="2" customFormat="1" ht="16.5" customHeight="1">
      <c r="A136" s="37"/>
      <c r="B136" s="38"/>
      <c r="C136" s="217" t="s">
        <v>187</v>
      </c>
      <c r="D136" s="217" t="s">
        <v>140</v>
      </c>
      <c r="E136" s="218" t="s">
        <v>1159</v>
      </c>
      <c r="F136" s="219" t="s">
        <v>1160</v>
      </c>
      <c r="G136" s="220" t="s">
        <v>143</v>
      </c>
      <c r="H136" s="221">
        <v>10</v>
      </c>
      <c r="I136" s="222"/>
      <c r="J136" s="223">
        <f>ROUND(I136*H136,2)</f>
        <v>0</v>
      </c>
      <c r="K136" s="219" t="s">
        <v>955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145</v>
      </c>
      <c r="AT136" s="228" t="s">
        <v>140</v>
      </c>
      <c r="AU136" s="228" t="s">
        <v>84</v>
      </c>
      <c r="AY136" s="16" t="s">
        <v>138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145</v>
      </c>
      <c r="BM136" s="228" t="s">
        <v>238</v>
      </c>
    </row>
    <row r="137" spans="1:47" s="2" customFormat="1" ht="12">
      <c r="A137" s="37"/>
      <c r="B137" s="38"/>
      <c r="C137" s="39"/>
      <c r="D137" s="230" t="s">
        <v>147</v>
      </c>
      <c r="E137" s="39"/>
      <c r="F137" s="231" t="s">
        <v>1160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147</v>
      </c>
      <c r="AU137" s="16" t="s">
        <v>84</v>
      </c>
    </row>
    <row r="138" spans="1:65" s="2" customFormat="1" ht="16.5" customHeight="1">
      <c r="A138" s="37"/>
      <c r="B138" s="38"/>
      <c r="C138" s="217" t="s">
        <v>158</v>
      </c>
      <c r="D138" s="217" t="s">
        <v>140</v>
      </c>
      <c r="E138" s="218" t="s">
        <v>1161</v>
      </c>
      <c r="F138" s="219" t="s">
        <v>1162</v>
      </c>
      <c r="G138" s="220" t="s">
        <v>143</v>
      </c>
      <c r="H138" s="221">
        <v>10</v>
      </c>
      <c r="I138" s="222"/>
      <c r="J138" s="223">
        <f>ROUND(I138*H138,2)</f>
        <v>0</v>
      </c>
      <c r="K138" s="219" t="s">
        <v>955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145</v>
      </c>
      <c r="AT138" s="228" t="s">
        <v>140</v>
      </c>
      <c r="AU138" s="228" t="s">
        <v>84</v>
      </c>
      <c r="AY138" s="16" t="s">
        <v>138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145</v>
      </c>
      <c r="BM138" s="228" t="s">
        <v>249</v>
      </c>
    </row>
    <row r="139" spans="1:47" s="2" customFormat="1" ht="12">
      <c r="A139" s="37"/>
      <c r="B139" s="38"/>
      <c r="C139" s="39"/>
      <c r="D139" s="230" t="s">
        <v>147</v>
      </c>
      <c r="E139" s="39"/>
      <c r="F139" s="231" t="s">
        <v>1162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147</v>
      </c>
      <c r="AU139" s="16" t="s">
        <v>84</v>
      </c>
    </row>
    <row r="140" spans="1:65" s="2" customFormat="1" ht="16.5" customHeight="1">
      <c r="A140" s="37"/>
      <c r="B140" s="38"/>
      <c r="C140" s="217" t="s">
        <v>204</v>
      </c>
      <c r="D140" s="217" t="s">
        <v>140</v>
      </c>
      <c r="E140" s="218" t="s">
        <v>1163</v>
      </c>
      <c r="F140" s="219" t="s">
        <v>1015</v>
      </c>
      <c r="G140" s="220" t="s">
        <v>153</v>
      </c>
      <c r="H140" s="221">
        <v>15</v>
      </c>
      <c r="I140" s="222"/>
      <c r="J140" s="223">
        <f>ROUND(I140*H140,2)</f>
        <v>0</v>
      </c>
      <c r="K140" s="219" t="s">
        <v>955</v>
      </c>
      <c r="L140" s="43"/>
      <c r="M140" s="224" t="s">
        <v>1</v>
      </c>
      <c r="N140" s="225" t="s">
        <v>41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145</v>
      </c>
      <c r="AT140" s="228" t="s">
        <v>140</v>
      </c>
      <c r="AU140" s="228" t="s">
        <v>84</v>
      </c>
      <c r="AY140" s="16" t="s">
        <v>138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84</v>
      </c>
      <c r="BK140" s="229">
        <f>ROUND(I140*H140,2)</f>
        <v>0</v>
      </c>
      <c r="BL140" s="16" t="s">
        <v>145</v>
      </c>
      <c r="BM140" s="228" t="s">
        <v>263</v>
      </c>
    </row>
    <row r="141" spans="1:47" s="2" customFormat="1" ht="12">
      <c r="A141" s="37"/>
      <c r="B141" s="38"/>
      <c r="C141" s="39"/>
      <c r="D141" s="230" t="s">
        <v>147</v>
      </c>
      <c r="E141" s="39"/>
      <c r="F141" s="231" t="s">
        <v>1015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147</v>
      </c>
      <c r="AU141" s="16" t="s">
        <v>84</v>
      </c>
    </row>
    <row r="142" spans="1:63" s="12" customFormat="1" ht="25.9" customHeight="1">
      <c r="A142" s="12"/>
      <c r="B142" s="201"/>
      <c r="C142" s="202"/>
      <c r="D142" s="203" t="s">
        <v>75</v>
      </c>
      <c r="E142" s="204" t="s">
        <v>1022</v>
      </c>
      <c r="F142" s="204" t="s">
        <v>1023</v>
      </c>
      <c r="G142" s="202"/>
      <c r="H142" s="202"/>
      <c r="I142" s="205"/>
      <c r="J142" s="206">
        <f>BK142</f>
        <v>0</v>
      </c>
      <c r="K142" s="202"/>
      <c r="L142" s="207"/>
      <c r="M142" s="208"/>
      <c r="N142" s="209"/>
      <c r="O142" s="209"/>
      <c r="P142" s="210">
        <f>SUM(P143:P180)</f>
        <v>0</v>
      </c>
      <c r="Q142" s="209"/>
      <c r="R142" s="210">
        <f>SUM(R143:R180)</f>
        <v>0</v>
      </c>
      <c r="S142" s="209"/>
      <c r="T142" s="211">
        <f>SUM(T143:T180)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84</v>
      </c>
      <c r="AT142" s="213" t="s">
        <v>75</v>
      </c>
      <c r="AU142" s="213" t="s">
        <v>76</v>
      </c>
      <c r="AY142" s="212" t="s">
        <v>138</v>
      </c>
      <c r="BK142" s="214">
        <f>SUM(BK143:BK180)</f>
        <v>0</v>
      </c>
    </row>
    <row r="143" spans="1:65" s="2" customFormat="1" ht="21.75" customHeight="1">
      <c r="A143" s="37"/>
      <c r="B143" s="38"/>
      <c r="C143" s="217" t="s">
        <v>210</v>
      </c>
      <c r="D143" s="217" t="s">
        <v>140</v>
      </c>
      <c r="E143" s="218" t="s">
        <v>1164</v>
      </c>
      <c r="F143" s="219" t="s">
        <v>1165</v>
      </c>
      <c r="G143" s="220" t="s">
        <v>902</v>
      </c>
      <c r="H143" s="221">
        <v>9</v>
      </c>
      <c r="I143" s="222"/>
      <c r="J143" s="223">
        <f>ROUND(I143*H143,2)</f>
        <v>0</v>
      </c>
      <c r="K143" s="219" t="s">
        <v>1</v>
      </c>
      <c r="L143" s="43"/>
      <c r="M143" s="224" t="s">
        <v>1</v>
      </c>
      <c r="N143" s="225" t="s">
        <v>41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145</v>
      </c>
      <c r="AT143" s="228" t="s">
        <v>140</v>
      </c>
      <c r="AU143" s="228" t="s">
        <v>84</v>
      </c>
      <c r="AY143" s="16" t="s">
        <v>138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145</v>
      </c>
      <c r="BM143" s="228" t="s">
        <v>273</v>
      </c>
    </row>
    <row r="144" spans="1:47" s="2" customFormat="1" ht="12">
      <c r="A144" s="37"/>
      <c r="B144" s="38"/>
      <c r="C144" s="39"/>
      <c r="D144" s="230" t="s">
        <v>147</v>
      </c>
      <c r="E144" s="39"/>
      <c r="F144" s="231" t="s">
        <v>1165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147</v>
      </c>
      <c r="AU144" s="16" t="s">
        <v>84</v>
      </c>
    </row>
    <row r="145" spans="1:65" s="2" customFormat="1" ht="16.5" customHeight="1">
      <c r="A145" s="37"/>
      <c r="B145" s="38"/>
      <c r="C145" s="217" t="s">
        <v>215</v>
      </c>
      <c r="D145" s="217" t="s">
        <v>140</v>
      </c>
      <c r="E145" s="218" t="s">
        <v>1166</v>
      </c>
      <c r="F145" s="219" t="s">
        <v>1167</v>
      </c>
      <c r="G145" s="220" t="s">
        <v>902</v>
      </c>
      <c r="H145" s="221">
        <v>10</v>
      </c>
      <c r="I145" s="222"/>
      <c r="J145" s="223">
        <f>ROUND(I145*H145,2)</f>
        <v>0</v>
      </c>
      <c r="K145" s="219" t="s">
        <v>1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145</v>
      </c>
      <c r="AT145" s="228" t="s">
        <v>140</v>
      </c>
      <c r="AU145" s="228" t="s">
        <v>84</v>
      </c>
      <c r="AY145" s="16" t="s">
        <v>138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145</v>
      </c>
      <c r="BM145" s="228" t="s">
        <v>284</v>
      </c>
    </row>
    <row r="146" spans="1:47" s="2" customFormat="1" ht="12">
      <c r="A146" s="37"/>
      <c r="B146" s="38"/>
      <c r="C146" s="39"/>
      <c r="D146" s="230" t="s">
        <v>147</v>
      </c>
      <c r="E146" s="39"/>
      <c r="F146" s="231" t="s">
        <v>1167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147</v>
      </c>
      <c r="AU146" s="16" t="s">
        <v>84</v>
      </c>
    </row>
    <row r="147" spans="1:65" s="2" customFormat="1" ht="16.5" customHeight="1">
      <c r="A147" s="37"/>
      <c r="B147" s="38"/>
      <c r="C147" s="217" t="s">
        <v>221</v>
      </c>
      <c r="D147" s="217" t="s">
        <v>140</v>
      </c>
      <c r="E147" s="218" t="s">
        <v>1168</v>
      </c>
      <c r="F147" s="219" t="s">
        <v>1169</v>
      </c>
      <c r="G147" s="220" t="s">
        <v>902</v>
      </c>
      <c r="H147" s="221">
        <v>40</v>
      </c>
      <c r="I147" s="222"/>
      <c r="J147" s="223">
        <f>ROUND(I147*H147,2)</f>
        <v>0</v>
      </c>
      <c r="K147" s="219" t="s">
        <v>1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145</v>
      </c>
      <c r="AT147" s="228" t="s">
        <v>140</v>
      </c>
      <c r="AU147" s="228" t="s">
        <v>84</v>
      </c>
      <c r="AY147" s="16" t="s">
        <v>138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145</v>
      </c>
      <c r="BM147" s="228" t="s">
        <v>294</v>
      </c>
    </row>
    <row r="148" spans="1:47" s="2" customFormat="1" ht="12">
      <c r="A148" s="37"/>
      <c r="B148" s="38"/>
      <c r="C148" s="39"/>
      <c r="D148" s="230" t="s">
        <v>147</v>
      </c>
      <c r="E148" s="39"/>
      <c r="F148" s="231" t="s">
        <v>1169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147</v>
      </c>
      <c r="AU148" s="16" t="s">
        <v>84</v>
      </c>
    </row>
    <row r="149" spans="1:65" s="2" customFormat="1" ht="16.5" customHeight="1">
      <c r="A149" s="37"/>
      <c r="B149" s="38"/>
      <c r="C149" s="217" t="s">
        <v>226</v>
      </c>
      <c r="D149" s="217" t="s">
        <v>140</v>
      </c>
      <c r="E149" s="218" t="s">
        <v>1170</v>
      </c>
      <c r="F149" s="219" t="s">
        <v>1171</v>
      </c>
      <c r="G149" s="220" t="s">
        <v>1026</v>
      </c>
      <c r="H149" s="221">
        <v>2</v>
      </c>
      <c r="I149" s="222"/>
      <c r="J149" s="223">
        <f>ROUND(I149*H149,2)</f>
        <v>0</v>
      </c>
      <c r="K149" s="219" t="s">
        <v>1</v>
      </c>
      <c r="L149" s="43"/>
      <c r="M149" s="224" t="s">
        <v>1</v>
      </c>
      <c r="N149" s="225" t="s">
        <v>41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145</v>
      </c>
      <c r="AT149" s="228" t="s">
        <v>140</v>
      </c>
      <c r="AU149" s="228" t="s">
        <v>84</v>
      </c>
      <c r="AY149" s="16" t="s">
        <v>138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84</v>
      </c>
      <c r="BK149" s="229">
        <f>ROUND(I149*H149,2)</f>
        <v>0</v>
      </c>
      <c r="BL149" s="16" t="s">
        <v>145</v>
      </c>
      <c r="BM149" s="228" t="s">
        <v>308</v>
      </c>
    </row>
    <row r="150" spans="1:47" s="2" customFormat="1" ht="12">
      <c r="A150" s="37"/>
      <c r="B150" s="38"/>
      <c r="C150" s="39"/>
      <c r="D150" s="230" t="s">
        <v>147</v>
      </c>
      <c r="E150" s="39"/>
      <c r="F150" s="231" t="s">
        <v>1171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147</v>
      </c>
      <c r="AU150" s="16" t="s">
        <v>84</v>
      </c>
    </row>
    <row r="151" spans="1:65" s="2" customFormat="1" ht="16.5" customHeight="1">
      <c r="A151" s="37"/>
      <c r="B151" s="38"/>
      <c r="C151" s="217" t="s">
        <v>8</v>
      </c>
      <c r="D151" s="217" t="s">
        <v>140</v>
      </c>
      <c r="E151" s="218" t="s">
        <v>1172</v>
      </c>
      <c r="F151" s="219" t="s">
        <v>1173</v>
      </c>
      <c r="G151" s="220" t="s">
        <v>1026</v>
      </c>
      <c r="H151" s="221">
        <v>1</v>
      </c>
      <c r="I151" s="222"/>
      <c r="J151" s="223">
        <f>ROUND(I151*H151,2)</f>
        <v>0</v>
      </c>
      <c r="K151" s="219" t="s">
        <v>1</v>
      </c>
      <c r="L151" s="43"/>
      <c r="M151" s="224" t="s">
        <v>1</v>
      </c>
      <c r="N151" s="225" t="s">
        <v>41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145</v>
      </c>
      <c r="AT151" s="228" t="s">
        <v>140</v>
      </c>
      <c r="AU151" s="228" t="s">
        <v>84</v>
      </c>
      <c r="AY151" s="16" t="s">
        <v>138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145</v>
      </c>
      <c r="BM151" s="228" t="s">
        <v>322</v>
      </c>
    </row>
    <row r="152" spans="1:47" s="2" customFormat="1" ht="12">
      <c r="A152" s="37"/>
      <c r="B152" s="38"/>
      <c r="C152" s="39"/>
      <c r="D152" s="230" t="s">
        <v>147</v>
      </c>
      <c r="E152" s="39"/>
      <c r="F152" s="231" t="s">
        <v>1173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147</v>
      </c>
      <c r="AU152" s="16" t="s">
        <v>84</v>
      </c>
    </row>
    <row r="153" spans="1:65" s="2" customFormat="1" ht="16.5" customHeight="1">
      <c r="A153" s="37"/>
      <c r="B153" s="38"/>
      <c r="C153" s="217" t="s">
        <v>238</v>
      </c>
      <c r="D153" s="217" t="s">
        <v>140</v>
      </c>
      <c r="E153" s="218" t="s">
        <v>1174</v>
      </c>
      <c r="F153" s="219" t="s">
        <v>1175</v>
      </c>
      <c r="G153" s="220" t="s">
        <v>1026</v>
      </c>
      <c r="H153" s="221">
        <v>5</v>
      </c>
      <c r="I153" s="222"/>
      <c r="J153" s="223">
        <f>ROUND(I153*H153,2)</f>
        <v>0</v>
      </c>
      <c r="K153" s="219" t="s">
        <v>1</v>
      </c>
      <c r="L153" s="43"/>
      <c r="M153" s="224" t="s">
        <v>1</v>
      </c>
      <c r="N153" s="225" t="s">
        <v>41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145</v>
      </c>
      <c r="AT153" s="228" t="s">
        <v>140</v>
      </c>
      <c r="AU153" s="228" t="s">
        <v>84</v>
      </c>
      <c r="AY153" s="16" t="s">
        <v>138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84</v>
      </c>
      <c r="BK153" s="229">
        <f>ROUND(I153*H153,2)</f>
        <v>0</v>
      </c>
      <c r="BL153" s="16" t="s">
        <v>145</v>
      </c>
      <c r="BM153" s="228" t="s">
        <v>333</v>
      </c>
    </row>
    <row r="154" spans="1:47" s="2" customFormat="1" ht="12">
      <c r="A154" s="37"/>
      <c r="B154" s="38"/>
      <c r="C154" s="39"/>
      <c r="D154" s="230" t="s">
        <v>147</v>
      </c>
      <c r="E154" s="39"/>
      <c r="F154" s="231" t="s">
        <v>1175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147</v>
      </c>
      <c r="AU154" s="16" t="s">
        <v>84</v>
      </c>
    </row>
    <row r="155" spans="1:65" s="2" customFormat="1" ht="16.5" customHeight="1">
      <c r="A155" s="37"/>
      <c r="B155" s="38"/>
      <c r="C155" s="217" t="s">
        <v>243</v>
      </c>
      <c r="D155" s="217" t="s">
        <v>140</v>
      </c>
      <c r="E155" s="218" t="s">
        <v>1176</v>
      </c>
      <c r="F155" s="219" t="s">
        <v>1177</v>
      </c>
      <c r="G155" s="220" t="s">
        <v>1026</v>
      </c>
      <c r="H155" s="221">
        <v>28</v>
      </c>
      <c r="I155" s="222"/>
      <c r="J155" s="223">
        <f>ROUND(I155*H155,2)</f>
        <v>0</v>
      </c>
      <c r="K155" s="219" t="s">
        <v>1</v>
      </c>
      <c r="L155" s="43"/>
      <c r="M155" s="224" t="s">
        <v>1</v>
      </c>
      <c r="N155" s="225" t="s">
        <v>41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145</v>
      </c>
      <c r="AT155" s="228" t="s">
        <v>140</v>
      </c>
      <c r="AU155" s="228" t="s">
        <v>84</v>
      </c>
      <c r="AY155" s="16" t="s">
        <v>138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84</v>
      </c>
      <c r="BK155" s="229">
        <f>ROUND(I155*H155,2)</f>
        <v>0</v>
      </c>
      <c r="BL155" s="16" t="s">
        <v>145</v>
      </c>
      <c r="BM155" s="228" t="s">
        <v>344</v>
      </c>
    </row>
    <row r="156" spans="1:47" s="2" customFormat="1" ht="12">
      <c r="A156" s="37"/>
      <c r="B156" s="38"/>
      <c r="C156" s="39"/>
      <c r="D156" s="230" t="s">
        <v>147</v>
      </c>
      <c r="E156" s="39"/>
      <c r="F156" s="231" t="s">
        <v>1177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147</v>
      </c>
      <c r="AU156" s="16" t="s">
        <v>84</v>
      </c>
    </row>
    <row r="157" spans="1:65" s="2" customFormat="1" ht="16.5" customHeight="1">
      <c r="A157" s="37"/>
      <c r="B157" s="38"/>
      <c r="C157" s="217" t="s">
        <v>249</v>
      </c>
      <c r="D157" s="217" t="s">
        <v>140</v>
      </c>
      <c r="E157" s="218" t="s">
        <v>1178</v>
      </c>
      <c r="F157" s="219" t="s">
        <v>1179</v>
      </c>
      <c r="G157" s="220" t="s">
        <v>1026</v>
      </c>
      <c r="H157" s="221">
        <v>2</v>
      </c>
      <c r="I157" s="222"/>
      <c r="J157" s="223">
        <f>ROUND(I157*H157,2)</f>
        <v>0</v>
      </c>
      <c r="K157" s="219" t="s">
        <v>1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145</v>
      </c>
      <c r="AT157" s="228" t="s">
        <v>140</v>
      </c>
      <c r="AU157" s="228" t="s">
        <v>84</v>
      </c>
      <c r="AY157" s="16" t="s">
        <v>138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145</v>
      </c>
      <c r="BM157" s="228" t="s">
        <v>354</v>
      </c>
    </row>
    <row r="158" spans="1:47" s="2" customFormat="1" ht="12">
      <c r="A158" s="37"/>
      <c r="B158" s="38"/>
      <c r="C158" s="39"/>
      <c r="D158" s="230" t="s">
        <v>147</v>
      </c>
      <c r="E158" s="39"/>
      <c r="F158" s="231" t="s">
        <v>1179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147</v>
      </c>
      <c r="AU158" s="16" t="s">
        <v>84</v>
      </c>
    </row>
    <row r="159" spans="1:65" s="2" customFormat="1" ht="16.5" customHeight="1">
      <c r="A159" s="37"/>
      <c r="B159" s="38"/>
      <c r="C159" s="217" t="s">
        <v>255</v>
      </c>
      <c r="D159" s="217" t="s">
        <v>140</v>
      </c>
      <c r="E159" s="218" t="s">
        <v>1180</v>
      </c>
      <c r="F159" s="219" t="s">
        <v>1181</v>
      </c>
      <c r="G159" s="220" t="s">
        <v>1026</v>
      </c>
      <c r="H159" s="221">
        <v>2</v>
      </c>
      <c r="I159" s="222"/>
      <c r="J159" s="223">
        <f>ROUND(I159*H159,2)</f>
        <v>0</v>
      </c>
      <c r="K159" s="219" t="s">
        <v>1</v>
      </c>
      <c r="L159" s="43"/>
      <c r="M159" s="224" t="s">
        <v>1</v>
      </c>
      <c r="N159" s="225" t="s">
        <v>41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145</v>
      </c>
      <c r="AT159" s="228" t="s">
        <v>140</v>
      </c>
      <c r="AU159" s="228" t="s">
        <v>84</v>
      </c>
      <c r="AY159" s="16" t="s">
        <v>138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84</v>
      </c>
      <c r="BK159" s="229">
        <f>ROUND(I159*H159,2)</f>
        <v>0</v>
      </c>
      <c r="BL159" s="16" t="s">
        <v>145</v>
      </c>
      <c r="BM159" s="228" t="s">
        <v>369</v>
      </c>
    </row>
    <row r="160" spans="1:47" s="2" customFormat="1" ht="12">
      <c r="A160" s="37"/>
      <c r="B160" s="38"/>
      <c r="C160" s="39"/>
      <c r="D160" s="230" t="s">
        <v>147</v>
      </c>
      <c r="E160" s="39"/>
      <c r="F160" s="231" t="s">
        <v>1181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147</v>
      </c>
      <c r="AU160" s="16" t="s">
        <v>84</v>
      </c>
    </row>
    <row r="161" spans="1:65" s="2" customFormat="1" ht="16.5" customHeight="1">
      <c r="A161" s="37"/>
      <c r="B161" s="38"/>
      <c r="C161" s="217" t="s">
        <v>263</v>
      </c>
      <c r="D161" s="217" t="s">
        <v>140</v>
      </c>
      <c r="E161" s="218" t="s">
        <v>1182</v>
      </c>
      <c r="F161" s="219" t="s">
        <v>1183</v>
      </c>
      <c r="G161" s="220" t="s">
        <v>1026</v>
      </c>
      <c r="H161" s="221">
        <v>4</v>
      </c>
      <c r="I161" s="222"/>
      <c r="J161" s="223">
        <f>ROUND(I161*H161,2)</f>
        <v>0</v>
      </c>
      <c r="K161" s="219" t="s">
        <v>1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145</v>
      </c>
      <c r="AT161" s="228" t="s">
        <v>140</v>
      </c>
      <c r="AU161" s="228" t="s">
        <v>84</v>
      </c>
      <c r="AY161" s="16" t="s">
        <v>138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145</v>
      </c>
      <c r="BM161" s="228" t="s">
        <v>560</v>
      </c>
    </row>
    <row r="162" spans="1:47" s="2" customFormat="1" ht="12">
      <c r="A162" s="37"/>
      <c r="B162" s="38"/>
      <c r="C162" s="39"/>
      <c r="D162" s="230" t="s">
        <v>147</v>
      </c>
      <c r="E162" s="39"/>
      <c r="F162" s="231" t="s">
        <v>1183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147</v>
      </c>
      <c r="AU162" s="16" t="s">
        <v>84</v>
      </c>
    </row>
    <row r="163" spans="1:65" s="2" customFormat="1" ht="16.5" customHeight="1">
      <c r="A163" s="37"/>
      <c r="B163" s="38"/>
      <c r="C163" s="217" t="s">
        <v>7</v>
      </c>
      <c r="D163" s="217" t="s">
        <v>140</v>
      </c>
      <c r="E163" s="218" t="s">
        <v>1184</v>
      </c>
      <c r="F163" s="219" t="s">
        <v>1185</v>
      </c>
      <c r="G163" s="220" t="s">
        <v>1026</v>
      </c>
      <c r="H163" s="221">
        <v>10</v>
      </c>
      <c r="I163" s="222"/>
      <c r="J163" s="223">
        <f>ROUND(I163*H163,2)</f>
        <v>0</v>
      </c>
      <c r="K163" s="219" t="s">
        <v>1</v>
      </c>
      <c r="L163" s="43"/>
      <c r="M163" s="224" t="s">
        <v>1</v>
      </c>
      <c r="N163" s="225" t="s">
        <v>41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145</v>
      </c>
      <c r="AT163" s="228" t="s">
        <v>140</v>
      </c>
      <c r="AU163" s="228" t="s">
        <v>84</v>
      </c>
      <c r="AY163" s="16" t="s">
        <v>138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84</v>
      </c>
      <c r="BK163" s="229">
        <f>ROUND(I163*H163,2)</f>
        <v>0</v>
      </c>
      <c r="BL163" s="16" t="s">
        <v>145</v>
      </c>
      <c r="BM163" s="228" t="s">
        <v>571</v>
      </c>
    </row>
    <row r="164" spans="1:47" s="2" customFormat="1" ht="12">
      <c r="A164" s="37"/>
      <c r="B164" s="38"/>
      <c r="C164" s="39"/>
      <c r="D164" s="230" t="s">
        <v>147</v>
      </c>
      <c r="E164" s="39"/>
      <c r="F164" s="231" t="s">
        <v>1185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147</v>
      </c>
      <c r="AU164" s="16" t="s">
        <v>84</v>
      </c>
    </row>
    <row r="165" spans="1:65" s="2" customFormat="1" ht="16.5" customHeight="1">
      <c r="A165" s="37"/>
      <c r="B165" s="38"/>
      <c r="C165" s="217" t="s">
        <v>273</v>
      </c>
      <c r="D165" s="217" t="s">
        <v>140</v>
      </c>
      <c r="E165" s="218" t="s">
        <v>1186</v>
      </c>
      <c r="F165" s="219" t="s">
        <v>1187</v>
      </c>
      <c r="G165" s="220" t="s">
        <v>1026</v>
      </c>
      <c r="H165" s="221">
        <v>25</v>
      </c>
      <c r="I165" s="222"/>
      <c r="J165" s="223">
        <f>ROUND(I165*H165,2)</f>
        <v>0</v>
      </c>
      <c r="K165" s="219" t="s">
        <v>1</v>
      </c>
      <c r="L165" s="43"/>
      <c r="M165" s="224" t="s">
        <v>1</v>
      </c>
      <c r="N165" s="225" t="s">
        <v>41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145</v>
      </c>
      <c r="AT165" s="228" t="s">
        <v>140</v>
      </c>
      <c r="AU165" s="228" t="s">
        <v>84</v>
      </c>
      <c r="AY165" s="16" t="s">
        <v>138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84</v>
      </c>
      <c r="BK165" s="229">
        <f>ROUND(I165*H165,2)</f>
        <v>0</v>
      </c>
      <c r="BL165" s="16" t="s">
        <v>145</v>
      </c>
      <c r="BM165" s="228" t="s">
        <v>581</v>
      </c>
    </row>
    <row r="166" spans="1:47" s="2" customFormat="1" ht="12">
      <c r="A166" s="37"/>
      <c r="B166" s="38"/>
      <c r="C166" s="39"/>
      <c r="D166" s="230" t="s">
        <v>147</v>
      </c>
      <c r="E166" s="39"/>
      <c r="F166" s="231" t="s">
        <v>1187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147</v>
      </c>
      <c r="AU166" s="16" t="s">
        <v>84</v>
      </c>
    </row>
    <row r="167" spans="1:65" s="2" customFormat="1" ht="16.5" customHeight="1">
      <c r="A167" s="37"/>
      <c r="B167" s="38"/>
      <c r="C167" s="217" t="s">
        <v>279</v>
      </c>
      <c r="D167" s="217" t="s">
        <v>140</v>
      </c>
      <c r="E167" s="218" t="s">
        <v>1188</v>
      </c>
      <c r="F167" s="219" t="s">
        <v>1189</v>
      </c>
      <c r="G167" s="220" t="s">
        <v>1026</v>
      </c>
      <c r="H167" s="221">
        <v>2</v>
      </c>
      <c r="I167" s="222"/>
      <c r="J167" s="223">
        <f>ROUND(I167*H167,2)</f>
        <v>0</v>
      </c>
      <c r="K167" s="219" t="s">
        <v>1</v>
      </c>
      <c r="L167" s="43"/>
      <c r="M167" s="224" t="s">
        <v>1</v>
      </c>
      <c r="N167" s="225" t="s">
        <v>41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145</v>
      </c>
      <c r="AT167" s="228" t="s">
        <v>140</v>
      </c>
      <c r="AU167" s="228" t="s">
        <v>84</v>
      </c>
      <c r="AY167" s="16" t="s">
        <v>138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84</v>
      </c>
      <c r="BK167" s="229">
        <f>ROUND(I167*H167,2)</f>
        <v>0</v>
      </c>
      <c r="BL167" s="16" t="s">
        <v>145</v>
      </c>
      <c r="BM167" s="228" t="s">
        <v>591</v>
      </c>
    </row>
    <row r="168" spans="1:47" s="2" customFormat="1" ht="12">
      <c r="A168" s="37"/>
      <c r="B168" s="38"/>
      <c r="C168" s="39"/>
      <c r="D168" s="230" t="s">
        <v>147</v>
      </c>
      <c r="E168" s="39"/>
      <c r="F168" s="231" t="s">
        <v>1189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147</v>
      </c>
      <c r="AU168" s="16" t="s">
        <v>84</v>
      </c>
    </row>
    <row r="169" spans="1:65" s="2" customFormat="1" ht="16.5" customHeight="1">
      <c r="A169" s="37"/>
      <c r="B169" s="38"/>
      <c r="C169" s="217" t="s">
        <v>284</v>
      </c>
      <c r="D169" s="217" t="s">
        <v>140</v>
      </c>
      <c r="E169" s="218" t="s">
        <v>1190</v>
      </c>
      <c r="F169" s="219" t="s">
        <v>1191</v>
      </c>
      <c r="G169" s="220" t="s">
        <v>1026</v>
      </c>
      <c r="H169" s="221">
        <v>1</v>
      </c>
      <c r="I169" s="222"/>
      <c r="J169" s="223">
        <f>ROUND(I169*H169,2)</f>
        <v>0</v>
      </c>
      <c r="K169" s="219" t="s">
        <v>1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145</v>
      </c>
      <c r="AT169" s="228" t="s">
        <v>140</v>
      </c>
      <c r="AU169" s="228" t="s">
        <v>84</v>
      </c>
      <c r="AY169" s="16" t="s">
        <v>138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145</v>
      </c>
      <c r="BM169" s="228" t="s">
        <v>601</v>
      </c>
    </row>
    <row r="170" spans="1:47" s="2" customFormat="1" ht="12">
      <c r="A170" s="37"/>
      <c r="B170" s="38"/>
      <c r="C170" s="39"/>
      <c r="D170" s="230" t="s">
        <v>147</v>
      </c>
      <c r="E170" s="39"/>
      <c r="F170" s="231" t="s">
        <v>1191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147</v>
      </c>
      <c r="AU170" s="16" t="s">
        <v>84</v>
      </c>
    </row>
    <row r="171" spans="1:65" s="2" customFormat="1" ht="16.5" customHeight="1">
      <c r="A171" s="37"/>
      <c r="B171" s="38"/>
      <c r="C171" s="217" t="s">
        <v>289</v>
      </c>
      <c r="D171" s="217" t="s">
        <v>140</v>
      </c>
      <c r="E171" s="218" t="s">
        <v>1192</v>
      </c>
      <c r="F171" s="219" t="s">
        <v>1193</v>
      </c>
      <c r="G171" s="220" t="s">
        <v>1026</v>
      </c>
      <c r="H171" s="221">
        <v>4</v>
      </c>
      <c r="I171" s="222"/>
      <c r="J171" s="223">
        <f>ROUND(I171*H171,2)</f>
        <v>0</v>
      </c>
      <c r="K171" s="219" t="s">
        <v>1</v>
      </c>
      <c r="L171" s="43"/>
      <c r="M171" s="224" t="s">
        <v>1</v>
      </c>
      <c r="N171" s="225" t="s">
        <v>41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145</v>
      </c>
      <c r="AT171" s="228" t="s">
        <v>140</v>
      </c>
      <c r="AU171" s="228" t="s">
        <v>84</v>
      </c>
      <c r="AY171" s="16" t="s">
        <v>138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145</v>
      </c>
      <c r="BM171" s="228" t="s">
        <v>611</v>
      </c>
    </row>
    <row r="172" spans="1:47" s="2" customFormat="1" ht="12">
      <c r="A172" s="37"/>
      <c r="B172" s="38"/>
      <c r="C172" s="39"/>
      <c r="D172" s="230" t="s">
        <v>147</v>
      </c>
      <c r="E172" s="39"/>
      <c r="F172" s="231" t="s">
        <v>1193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147</v>
      </c>
      <c r="AU172" s="16" t="s">
        <v>84</v>
      </c>
    </row>
    <row r="173" spans="1:65" s="2" customFormat="1" ht="16.5" customHeight="1">
      <c r="A173" s="37"/>
      <c r="B173" s="38"/>
      <c r="C173" s="217" t="s">
        <v>294</v>
      </c>
      <c r="D173" s="217" t="s">
        <v>140</v>
      </c>
      <c r="E173" s="218" t="s">
        <v>1194</v>
      </c>
      <c r="F173" s="219" t="s">
        <v>1195</v>
      </c>
      <c r="G173" s="220" t="s">
        <v>1026</v>
      </c>
      <c r="H173" s="221">
        <v>1</v>
      </c>
      <c r="I173" s="222"/>
      <c r="J173" s="223">
        <f>ROUND(I173*H173,2)</f>
        <v>0</v>
      </c>
      <c r="K173" s="219" t="s">
        <v>1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145</v>
      </c>
      <c r="AT173" s="228" t="s">
        <v>140</v>
      </c>
      <c r="AU173" s="228" t="s">
        <v>84</v>
      </c>
      <c r="AY173" s="16" t="s">
        <v>138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145</v>
      </c>
      <c r="BM173" s="228" t="s">
        <v>621</v>
      </c>
    </row>
    <row r="174" spans="1:47" s="2" customFormat="1" ht="12">
      <c r="A174" s="37"/>
      <c r="B174" s="38"/>
      <c r="C174" s="39"/>
      <c r="D174" s="230" t="s">
        <v>147</v>
      </c>
      <c r="E174" s="39"/>
      <c r="F174" s="231" t="s">
        <v>1195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147</v>
      </c>
      <c r="AU174" s="16" t="s">
        <v>84</v>
      </c>
    </row>
    <row r="175" spans="1:65" s="2" customFormat="1" ht="16.5" customHeight="1">
      <c r="A175" s="37"/>
      <c r="B175" s="38"/>
      <c r="C175" s="217" t="s">
        <v>299</v>
      </c>
      <c r="D175" s="217" t="s">
        <v>140</v>
      </c>
      <c r="E175" s="218" t="s">
        <v>1196</v>
      </c>
      <c r="F175" s="219" t="s">
        <v>1197</v>
      </c>
      <c r="G175" s="220" t="s">
        <v>1026</v>
      </c>
      <c r="H175" s="221">
        <v>2</v>
      </c>
      <c r="I175" s="222"/>
      <c r="J175" s="223">
        <f>ROUND(I175*H175,2)</f>
        <v>0</v>
      </c>
      <c r="K175" s="219" t="s">
        <v>1</v>
      </c>
      <c r="L175" s="43"/>
      <c r="M175" s="224" t="s">
        <v>1</v>
      </c>
      <c r="N175" s="225" t="s">
        <v>41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145</v>
      </c>
      <c r="AT175" s="228" t="s">
        <v>140</v>
      </c>
      <c r="AU175" s="228" t="s">
        <v>84</v>
      </c>
      <c r="AY175" s="16" t="s">
        <v>138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84</v>
      </c>
      <c r="BK175" s="229">
        <f>ROUND(I175*H175,2)</f>
        <v>0</v>
      </c>
      <c r="BL175" s="16" t="s">
        <v>145</v>
      </c>
      <c r="BM175" s="228" t="s">
        <v>631</v>
      </c>
    </row>
    <row r="176" spans="1:47" s="2" customFormat="1" ht="12">
      <c r="A176" s="37"/>
      <c r="B176" s="38"/>
      <c r="C176" s="39"/>
      <c r="D176" s="230" t="s">
        <v>147</v>
      </c>
      <c r="E176" s="39"/>
      <c r="F176" s="231" t="s">
        <v>1197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147</v>
      </c>
      <c r="AU176" s="16" t="s">
        <v>84</v>
      </c>
    </row>
    <row r="177" spans="1:65" s="2" customFormat="1" ht="16.5" customHeight="1">
      <c r="A177" s="37"/>
      <c r="B177" s="38"/>
      <c r="C177" s="217" t="s">
        <v>308</v>
      </c>
      <c r="D177" s="217" t="s">
        <v>140</v>
      </c>
      <c r="E177" s="218" t="s">
        <v>1198</v>
      </c>
      <c r="F177" s="219" t="s">
        <v>1199</v>
      </c>
      <c r="G177" s="220" t="s">
        <v>1026</v>
      </c>
      <c r="H177" s="221">
        <v>1</v>
      </c>
      <c r="I177" s="222"/>
      <c r="J177" s="223">
        <f>ROUND(I177*H177,2)</f>
        <v>0</v>
      </c>
      <c r="K177" s="219" t="s">
        <v>1</v>
      </c>
      <c r="L177" s="43"/>
      <c r="M177" s="224" t="s">
        <v>1</v>
      </c>
      <c r="N177" s="225" t="s">
        <v>41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145</v>
      </c>
      <c r="AT177" s="228" t="s">
        <v>140</v>
      </c>
      <c r="AU177" s="228" t="s">
        <v>84</v>
      </c>
      <c r="AY177" s="16" t="s">
        <v>138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84</v>
      </c>
      <c r="BK177" s="229">
        <f>ROUND(I177*H177,2)</f>
        <v>0</v>
      </c>
      <c r="BL177" s="16" t="s">
        <v>145</v>
      </c>
      <c r="BM177" s="228" t="s">
        <v>642</v>
      </c>
    </row>
    <row r="178" spans="1:47" s="2" customFormat="1" ht="12">
      <c r="A178" s="37"/>
      <c r="B178" s="38"/>
      <c r="C178" s="39"/>
      <c r="D178" s="230" t="s">
        <v>147</v>
      </c>
      <c r="E178" s="39"/>
      <c r="F178" s="231" t="s">
        <v>1199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147</v>
      </c>
      <c r="AU178" s="16" t="s">
        <v>84</v>
      </c>
    </row>
    <row r="179" spans="1:65" s="2" customFormat="1" ht="16.5" customHeight="1">
      <c r="A179" s="37"/>
      <c r="B179" s="38"/>
      <c r="C179" s="217" t="s">
        <v>314</v>
      </c>
      <c r="D179" s="217" t="s">
        <v>140</v>
      </c>
      <c r="E179" s="218" t="s">
        <v>1200</v>
      </c>
      <c r="F179" s="219" t="s">
        <v>1143</v>
      </c>
      <c r="G179" s="220" t="s">
        <v>1144</v>
      </c>
      <c r="H179" s="221">
        <v>1</v>
      </c>
      <c r="I179" s="222"/>
      <c r="J179" s="223">
        <f>ROUND(I179*H179,2)</f>
        <v>0</v>
      </c>
      <c r="K179" s="219" t="s">
        <v>1</v>
      </c>
      <c r="L179" s="43"/>
      <c r="M179" s="224" t="s">
        <v>1</v>
      </c>
      <c r="N179" s="225" t="s">
        <v>41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145</v>
      </c>
      <c r="AT179" s="228" t="s">
        <v>140</v>
      </c>
      <c r="AU179" s="228" t="s">
        <v>84</v>
      </c>
      <c r="AY179" s="16" t="s">
        <v>138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84</v>
      </c>
      <c r="BK179" s="229">
        <f>ROUND(I179*H179,2)</f>
        <v>0</v>
      </c>
      <c r="BL179" s="16" t="s">
        <v>145</v>
      </c>
      <c r="BM179" s="228" t="s">
        <v>653</v>
      </c>
    </row>
    <row r="180" spans="1:47" s="2" customFormat="1" ht="12">
      <c r="A180" s="37"/>
      <c r="B180" s="38"/>
      <c r="C180" s="39"/>
      <c r="D180" s="230" t="s">
        <v>147</v>
      </c>
      <c r="E180" s="39"/>
      <c r="F180" s="231" t="s">
        <v>1143</v>
      </c>
      <c r="G180" s="39"/>
      <c r="H180" s="39"/>
      <c r="I180" s="232"/>
      <c r="J180" s="39"/>
      <c r="K180" s="39"/>
      <c r="L180" s="43"/>
      <c r="M180" s="257"/>
      <c r="N180" s="258"/>
      <c r="O180" s="259"/>
      <c r="P180" s="259"/>
      <c r="Q180" s="259"/>
      <c r="R180" s="259"/>
      <c r="S180" s="259"/>
      <c r="T180" s="260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147</v>
      </c>
      <c r="AU180" s="16" t="s">
        <v>84</v>
      </c>
    </row>
    <row r="181" spans="1:31" s="2" customFormat="1" ht="6.95" customHeight="1">
      <c r="A181" s="37"/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43"/>
      <c r="M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</sheetData>
  <sheetProtection password="CC35" sheet="1" objects="1" scenarios="1" formatColumns="0" formatRows="0" autoFilter="0"/>
  <autoFilter ref="C118:K18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105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Obnova objektu bývalé márnice na hřbitově v Království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1201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10. 10. 2022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ROUND((SUM(BE118:BE122)),2)</f>
        <v>0</v>
      </c>
      <c r="G33" s="37"/>
      <c r="H33" s="37"/>
      <c r="I33" s="154">
        <v>0.21</v>
      </c>
      <c r="J33" s="153">
        <f>ROUND(((SUM(BE118:BE122))*I33),2)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ROUND((SUM(BF118:BF122)),2)</f>
        <v>0</v>
      </c>
      <c r="G34" s="37"/>
      <c r="H34" s="37"/>
      <c r="I34" s="154">
        <v>0.15</v>
      </c>
      <c r="J34" s="153">
        <f>ROUND(((SUM(BF118:BF122))*I34),2)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ROUND((SUM(BG118:BG122)),2)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ROUND((SUM(BH118:BH122)),2)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ROUND((SUM(BI118:BI122)),2)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Obnova objektu bývalé márnice na hřbitově v Království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07 -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10. 10. 2022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>Ing. Arch. J. Kňákal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109</v>
      </c>
      <c r="D94" s="175"/>
      <c r="E94" s="175"/>
      <c r="F94" s="175"/>
      <c r="G94" s="175"/>
      <c r="H94" s="175"/>
      <c r="I94" s="175"/>
      <c r="J94" s="176" t="s">
        <v>110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111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pans="1:31" s="9" customFormat="1" ht="24.95" customHeight="1">
      <c r="A97" s="9"/>
      <c r="B97" s="178"/>
      <c r="C97" s="179"/>
      <c r="D97" s="180" t="s">
        <v>1202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1203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123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Obnova objektu bývalé márnice na hřbitově v Království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106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07 - VRN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Šluknov</v>
      </c>
      <c r="G112" s="39"/>
      <c r="H112" s="39"/>
      <c r="I112" s="31" t="s">
        <v>22</v>
      </c>
      <c r="J112" s="78" t="str">
        <f>IF(J12="","",J12)</f>
        <v>10. 10. 2022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Město Šluknov</v>
      </c>
      <c r="G114" s="39"/>
      <c r="H114" s="39"/>
      <c r="I114" s="31" t="s">
        <v>30</v>
      </c>
      <c r="J114" s="35" t="str">
        <f>E21</f>
        <v>Ing. Arch. J. Kňákal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31" t="s">
        <v>33</v>
      </c>
      <c r="J115" s="35" t="str">
        <f>E24</f>
        <v>J. Nešněra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124</v>
      </c>
      <c r="D117" s="193" t="s">
        <v>61</v>
      </c>
      <c r="E117" s="193" t="s">
        <v>57</v>
      </c>
      <c r="F117" s="193" t="s">
        <v>58</v>
      </c>
      <c r="G117" s="193" t="s">
        <v>125</v>
      </c>
      <c r="H117" s="193" t="s">
        <v>126</v>
      </c>
      <c r="I117" s="193" t="s">
        <v>127</v>
      </c>
      <c r="J117" s="193" t="s">
        <v>110</v>
      </c>
      <c r="K117" s="194" t="s">
        <v>128</v>
      </c>
      <c r="L117" s="195"/>
      <c r="M117" s="99" t="s">
        <v>1</v>
      </c>
      <c r="N117" s="100" t="s">
        <v>40</v>
      </c>
      <c r="O117" s="100" t="s">
        <v>129</v>
      </c>
      <c r="P117" s="100" t="s">
        <v>130</v>
      </c>
      <c r="Q117" s="100" t="s">
        <v>131</v>
      </c>
      <c r="R117" s="100" t="s">
        <v>132</v>
      </c>
      <c r="S117" s="100" t="s">
        <v>133</v>
      </c>
      <c r="T117" s="101" t="s">
        <v>134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135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75</v>
      </c>
      <c r="AU118" s="16" t="s">
        <v>112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75</v>
      </c>
      <c r="E119" s="204" t="s">
        <v>103</v>
      </c>
      <c r="F119" s="204" t="s">
        <v>1204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171</v>
      </c>
      <c r="AT119" s="213" t="s">
        <v>75</v>
      </c>
      <c r="AU119" s="213" t="s">
        <v>76</v>
      </c>
      <c r="AY119" s="212" t="s">
        <v>138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75</v>
      </c>
      <c r="E120" s="215" t="s">
        <v>1205</v>
      </c>
      <c r="F120" s="215" t="s">
        <v>1206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SUM(P121:P122)</f>
        <v>0</v>
      </c>
      <c r="Q120" s="209"/>
      <c r="R120" s="210">
        <f>SUM(R121:R122)</f>
        <v>0</v>
      </c>
      <c r="S120" s="209"/>
      <c r="T120" s="211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171</v>
      </c>
      <c r="AT120" s="213" t="s">
        <v>75</v>
      </c>
      <c r="AU120" s="213" t="s">
        <v>84</v>
      </c>
      <c r="AY120" s="212" t="s">
        <v>138</v>
      </c>
      <c r="BK120" s="214">
        <f>SUM(BK121:BK122)</f>
        <v>0</v>
      </c>
    </row>
    <row r="121" spans="1:65" s="2" customFormat="1" ht="16.5" customHeight="1">
      <c r="A121" s="37"/>
      <c r="B121" s="38"/>
      <c r="C121" s="217" t="s">
        <v>84</v>
      </c>
      <c r="D121" s="217" t="s">
        <v>140</v>
      </c>
      <c r="E121" s="218" t="s">
        <v>1207</v>
      </c>
      <c r="F121" s="219" t="s">
        <v>1208</v>
      </c>
      <c r="G121" s="220" t="s">
        <v>551</v>
      </c>
      <c r="H121" s="221">
        <v>1</v>
      </c>
      <c r="I121" s="222"/>
      <c r="J121" s="223">
        <f>ROUND(I121*H121,2)</f>
        <v>0</v>
      </c>
      <c r="K121" s="219" t="s">
        <v>144</v>
      </c>
      <c r="L121" s="43"/>
      <c r="M121" s="224" t="s">
        <v>1</v>
      </c>
      <c r="N121" s="225" t="s">
        <v>41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1209</v>
      </c>
      <c r="AT121" s="228" t="s">
        <v>140</v>
      </c>
      <c r="AU121" s="228" t="s">
        <v>86</v>
      </c>
      <c r="AY121" s="16" t="s">
        <v>138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84</v>
      </c>
      <c r="BK121" s="229">
        <f>ROUND(I121*H121,2)</f>
        <v>0</v>
      </c>
      <c r="BL121" s="16" t="s">
        <v>1209</v>
      </c>
      <c r="BM121" s="228" t="s">
        <v>1210</v>
      </c>
    </row>
    <row r="122" spans="1:47" s="2" customFormat="1" ht="12">
      <c r="A122" s="37"/>
      <c r="B122" s="38"/>
      <c r="C122" s="39"/>
      <c r="D122" s="230" t="s">
        <v>147</v>
      </c>
      <c r="E122" s="39"/>
      <c r="F122" s="231" t="s">
        <v>1208</v>
      </c>
      <c r="G122" s="39"/>
      <c r="H122" s="39"/>
      <c r="I122" s="232"/>
      <c r="J122" s="39"/>
      <c r="K122" s="39"/>
      <c r="L122" s="43"/>
      <c r="M122" s="257"/>
      <c r="N122" s="258"/>
      <c r="O122" s="259"/>
      <c r="P122" s="259"/>
      <c r="Q122" s="259"/>
      <c r="R122" s="259"/>
      <c r="S122" s="259"/>
      <c r="T122" s="260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147</v>
      </c>
      <c r="AU122" s="16" t="s">
        <v>86</v>
      </c>
    </row>
    <row r="123" spans="1:31" s="2" customFormat="1" ht="6.95" customHeight="1">
      <c r="A123" s="37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2023-01-11T11:45:02Z</dcterms:created>
  <dcterms:modified xsi:type="dcterms:W3CDTF">2023-01-11T11:45:15Z</dcterms:modified>
  <cp:category/>
  <cp:version/>
  <cp:contentType/>
  <cp:contentStatus/>
</cp:coreProperties>
</file>