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hroust\Desktop\"/>
    </mc:Choice>
  </mc:AlternateContent>
  <xr:revisionPtr revIDLastSave="0" documentId="13_ncr:1_{8ADF34A8-0F4B-4DAB-8F50-D39E3D2CB18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O-01 - Stavební část nád..." sheetId="2" r:id="rId2"/>
    <sheet name="SO-02-1 - Vrata a branka" sheetId="3" r:id="rId3"/>
    <sheet name="SO-02-2 - Ocelová rampa" sheetId="4" r:id="rId4"/>
    <sheet name="SO-02-3 - Zábradlí vstupu..." sheetId="5" r:id="rId5"/>
    <sheet name="SO-02-4 - Lavička" sheetId="6" r:id="rId6"/>
    <sheet name="SO-03 - Vedlejší rozpočto..." sheetId="7" r:id="rId7"/>
    <sheet name="Pokyny pro vyplnění" sheetId="8" r:id="rId8"/>
  </sheets>
  <definedNames>
    <definedName name="_xlnm._FilterDatabase" localSheetId="1" hidden="1">'SO-01 - Stavební část nád...'!$C$88:$K$425</definedName>
    <definedName name="_xlnm._FilterDatabase" localSheetId="2" hidden="1">'SO-02-1 - Vrata a branka'!$C$91:$K$200</definedName>
    <definedName name="_xlnm._FilterDatabase" localSheetId="3" hidden="1">'SO-02-2 - Ocelová rampa'!$C$92:$K$247</definedName>
    <definedName name="_xlnm._FilterDatabase" localSheetId="4" hidden="1">'SO-02-3 - Zábradlí vstupu...'!$C$91:$K$179</definedName>
    <definedName name="_xlnm._FilterDatabase" localSheetId="5" hidden="1">'SO-02-4 - Lavička'!$C$86:$K$105</definedName>
    <definedName name="_xlnm._FilterDatabase" localSheetId="6" hidden="1">'SO-03 - Vedlejší rozpočto...'!$C$83:$K$128</definedName>
    <definedName name="_xlnm.Print_Titles" localSheetId="0">'Rekapitulace stavby'!$52:$52</definedName>
    <definedName name="_xlnm.Print_Titles" localSheetId="1">'SO-01 - Stavební část nád...'!$88:$88</definedName>
    <definedName name="_xlnm.Print_Titles" localSheetId="2">'SO-02-1 - Vrata a branka'!$91:$91</definedName>
    <definedName name="_xlnm.Print_Titles" localSheetId="3">'SO-02-2 - Ocelová rampa'!$92:$92</definedName>
    <definedName name="_xlnm.Print_Titles" localSheetId="4">'SO-02-3 - Zábradlí vstupu...'!$91:$91</definedName>
    <definedName name="_xlnm.Print_Titles" localSheetId="5">'SO-02-4 - Lavička'!$86:$86</definedName>
    <definedName name="_xlnm.Print_Titles" localSheetId="6">'SO-03 - Vedlejší rozpočto...'!$83:$83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'SO-01 - Stavební část nád...'!$C$4:$J$39,'SO-01 - Stavební část nád...'!$C$45:$J$70,'SO-01 - Stavební část nád...'!$C$76:$K$425</definedName>
    <definedName name="_xlnm.Print_Area" localSheetId="2">'SO-02-1 - Vrata a branka'!$C$4:$J$41,'SO-02-1 - Vrata a branka'!$C$47:$J$71,'SO-02-1 - Vrata a branka'!$C$77:$K$200</definedName>
    <definedName name="_xlnm.Print_Area" localSheetId="3">'SO-02-2 - Ocelová rampa'!$C$4:$J$41,'SO-02-2 - Ocelová rampa'!$C$47:$J$72,'SO-02-2 - Ocelová rampa'!$C$78:$K$247</definedName>
    <definedName name="_xlnm.Print_Area" localSheetId="4">'SO-02-3 - Zábradlí vstupu...'!$C$4:$J$41,'SO-02-3 - Zábradlí vstupu...'!$C$47:$J$71,'SO-02-3 - Zábradlí vstupu...'!$C$77:$K$179</definedName>
    <definedName name="_xlnm.Print_Area" localSheetId="5">'SO-02-4 - Lavička'!$C$4:$J$41,'SO-02-4 - Lavička'!$C$47:$J$66,'SO-02-4 - Lavička'!$C$72:$K$105</definedName>
    <definedName name="_xlnm.Print_Area" localSheetId="6">'SO-03 - Vedlejší rozpočto...'!$C$4:$J$39,'SO-03 - Vedlejší rozpočto...'!$C$45:$J$65,'SO-03 - Vedlejší rozpočto...'!$C$71:$K$128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61" i="1" s="1"/>
  <c r="J35" i="7"/>
  <c r="AX61" i="1" s="1"/>
  <c r="BI124" i="7"/>
  <c r="BH124" i="7"/>
  <c r="BG124" i="7"/>
  <c r="BF124" i="7"/>
  <c r="T124" i="7"/>
  <c r="R124" i="7"/>
  <c r="P124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5" i="7"/>
  <c r="BH105" i="7"/>
  <c r="BG105" i="7"/>
  <c r="BF105" i="7"/>
  <c r="T105" i="7"/>
  <c r="R105" i="7"/>
  <c r="P105" i="7"/>
  <c r="BI98" i="7"/>
  <c r="BH98" i="7"/>
  <c r="BG98" i="7"/>
  <c r="BF98" i="7"/>
  <c r="T98" i="7"/>
  <c r="R98" i="7"/>
  <c r="P98" i="7"/>
  <c r="BI87" i="7"/>
  <c r="BH87" i="7"/>
  <c r="BG87" i="7"/>
  <c r="BF87" i="7"/>
  <c r="T87" i="7"/>
  <c r="T86" i="7" s="1"/>
  <c r="T85" i="7" s="1"/>
  <c r="R87" i="7"/>
  <c r="R86" i="7" s="1"/>
  <c r="R85" i="7" s="1"/>
  <c r="P87" i="7"/>
  <c r="P86" i="7" s="1"/>
  <c r="P85" i="7" s="1"/>
  <c r="J81" i="7"/>
  <c r="J80" i="7"/>
  <c r="F80" i="7"/>
  <c r="F78" i="7"/>
  <c r="E76" i="7"/>
  <c r="J55" i="7"/>
  <c r="J54" i="7"/>
  <c r="F54" i="7"/>
  <c r="F52" i="7"/>
  <c r="E50" i="7"/>
  <c r="J18" i="7"/>
  <c r="E18" i="7"/>
  <c r="F81" i="7" s="1"/>
  <c r="J17" i="7"/>
  <c r="J12" i="7"/>
  <c r="J78" i="7" s="1"/>
  <c r="E7" i="7"/>
  <c r="E74" i="7" s="1"/>
  <c r="J39" i="6"/>
  <c r="J38" i="6"/>
  <c r="AY60" i="1"/>
  <c r="J37" i="6"/>
  <c r="AX60" i="1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0" i="6"/>
  <c r="BH90" i="6"/>
  <c r="BG90" i="6"/>
  <c r="BF90" i="6"/>
  <c r="T90" i="6"/>
  <c r="R90" i="6"/>
  <c r="P90" i="6"/>
  <c r="J84" i="6"/>
  <c r="J83" i="6"/>
  <c r="F83" i="6"/>
  <c r="F81" i="6"/>
  <c r="E79" i="6"/>
  <c r="J59" i="6"/>
  <c r="J58" i="6"/>
  <c r="F58" i="6"/>
  <c r="F56" i="6"/>
  <c r="E54" i="6"/>
  <c r="J20" i="6"/>
  <c r="E20" i="6"/>
  <c r="F84" i="6"/>
  <c r="J19" i="6"/>
  <c r="J14" i="6"/>
  <c r="J81" i="6" s="1"/>
  <c r="E7" i="6"/>
  <c r="E75" i="6" s="1"/>
  <c r="J39" i="5"/>
  <c r="J38" i="5"/>
  <c r="AY59" i="1"/>
  <c r="J37" i="5"/>
  <c r="AX59" i="1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5" i="5"/>
  <c r="BH155" i="5"/>
  <c r="BG155" i="5"/>
  <c r="BF155" i="5"/>
  <c r="T155" i="5"/>
  <c r="R155" i="5"/>
  <c r="P155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T112" i="5"/>
  <c r="R113" i="5"/>
  <c r="R112" i="5"/>
  <c r="P113" i="5"/>
  <c r="P112" i="5"/>
  <c r="BI107" i="5"/>
  <c r="BH107" i="5"/>
  <c r="BG107" i="5"/>
  <c r="BF107" i="5"/>
  <c r="T107" i="5"/>
  <c r="T106" i="5"/>
  <c r="R107" i="5"/>
  <c r="R106" i="5"/>
  <c r="P107" i="5"/>
  <c r="P106" i="5"/>
  <c r="BI102" i="5"/>
  <c r="BH102" i="5"/>
  <c r="BG102" i="5"/>
  <c r="BF102" i="5"/>
  <c r="T102" i="5"/>
  <c r="T101" i="5"/>
  <c r="R102" i="5"/>
  <c r="R101" i="5"/>
  <c r="P102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59" i="5" s="1"/>
  <c r="J19" i="5"/>
  <c r="J14" i="5"/>
  <c r="J86" i="5"/>
  <c r="E7" i="5"/>
  <c r="E50" i="5"/>
  <c r="J39" i="4"/>
  <c r="J38" i="4"/>
  <c r="AY58" i="1" s="1"/>
  <c r="J37" i="4"/>
  <c r="AX58" i="1" s="1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6" i="4"/>
  <c r="BH226" i="4"/>
  <c r="BG226" i="4"/>
  <c r="BF226" i="4"/>
  <c r="T226" i="4"/>
  <c r="R226" i="4"/>
  <c r="P226" i="4"/>
  <c r="BI218" i="4"/>
  <c r="BH218" i="4"/>
  <c r="BG218" i="4"/>
  <c r="BF218" i="4"/>
  <c r="T218" i="4"/>
  <c r="R218" i="4"/>
  <c r="P218" i="4"/>
  <c r="BI210" i="4"/>
  <c r="BH210" i="4"/>
  <c r="BG210" i="4"/>
  <c r="BF210" i="4"/>
  <c r="T210" i="4"/>
  <c r="R210" i="4"/>
  <c r="P210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T143" i="4" s="1"/>
  <c r="R144" i="4"/>
  <c r="R143" i="4" s="1"/>
  <c r="P144" i="4"/>
  <c r="P143" i="4" s="1"/>
  <c r="BI138" i="4"/>
  <c r="BH138" i="4"/>
  <c r="BG138" i="4"/>
  <c r="BF138" i="4"/>
  <c r="T138" i="4"/>
  <c r="T137" i="4" s="1"/>
  <c r="R138" i="4"/>
  <c r="R137" i="4" s="1"/>
  <c r="P138" i="4"/>
  <c r="P137" i="4" s="1"/>
  <c r="BI131" i="4"/>
  <c r="BH131" i="4"/>
  <c r="BG131" i="4"/>
  <c r="BF131" i="4"/>
  <c r="T131" i="4"/>
  <c r="T130" i="4" s="1"/>
  <c r="R131" i="4"/>
  <c r="R130" i="4" s="1"/>
  <c r="P131" i="4"/>
  <c r="P130" i="4" s="1"/>
  <c r="BI124" i="4"/>
  <c r="BH124" i="4"/>
  <c r="BG124" i="4"/>
  <c r="BF124" i="4"/>
  <c r="T124" i="4"/>
  <c r="R124" i="4"/>
  <c r="P124" i="4"/>
  <c r="BI118" i="4"/>
  <c r="BH118" i="4"/>
  <c r="BG118" i="4"/>
  <c r="BF118" i="4"/>
  <c r="T118" i="4"/>
  <c r="R118" i="4"/>
  <c r="P118" i="4"/>
  <c r="BI111" i="4"/>
  <c r="BH111" i="4"/>
  <c r="BG111" i="4"/>
  <c r="BF111" i="4"/>
  <c r="T111" i="4"/>
  <c r="R111" i="4"/>
  <c r="P111" i="4"/>
  <c r="BI104" i="4"/>
  <c r="BH104" i="4"/>
  <c r="BG104" i="4"/>
  <c r="BF104" i="4"/>
  <c r="T104" i="4"/>
  <c r="R104" i="4"/>
  <c r="P104" i="4"/>
  <c r="BI96" i="4"/>
  <c r="BH96" i="4"/>
  <c r="BG96" i="4"/>
  <c r="BF96" i="4"/>
  <c r="T96" i="4"/>
  <c r="T95" i="4" s="1"/>
  <c r="R96" i="4"/>
  <c r="R95" i="4" s="1"/>
  <c r="P96" i="4"/>
  <c r="P95" i="4" s="1"/>
  <c r="J90" i="4"/>
  <c r="J89" i="4"/>
  <c r="F89" i="4"/>
  <c r="F87" i="4"/>
  <c r="E85" i="4"/>
  <c r="J59" i="4"/>
  <c r="J58" i="4"/>
  <c r="F58" i="4"/>
  <c r="F56" i="4"/>
  <c r="E54" i="4"/>
  <c r="J20" i="4"/>
  <c r="E20" i="4"/>
  <c r="F90" i="4"/>
  <c r="J19" i="4"/>
  <c r="J14" i="4"/>
  <c r="J87" i="4" s="1"/>
  <c r="E7" i="4"/>
  <c r="E81" i="4" s="1"/>
  <c r="J39" i="3"/>
  <c r="J38" i="3"/>
  <c r="AY57" i="1"/>
  <c r="J37" i="3"/>
  <c r="AX57" i="1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T134" i="3"/>
  <c r="R135" i="3"/>
  <c r="R134" i="3"/>
  <c r="P135" i="3"/>
  <c r="P134" i="3"/>
  <c r="BI130" i="3"/>
  <c r="BH130" i="3"/>
  <c r="BG130" i="3"/>
  <c r="BF130" i="3"/>
  <c r="T130" i="3"/>
  <c r="T129" i="3"/>
  <c r="R130" i="3"/>
  <c r="R129" i="3"/>
  <c r="P130" i="3"/>
  <c r="P129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0" i="3"/>
  <c r="BH110" i="3"/>
  <c r="BG110" i="3"/>
  <c r="BF110" i="3"/>
  <c r="T110" i="3"/>
  <c r="R110" i="3"/>
  <c r="P110" i="3"/>
  <c r="BI103" i="3"/>
  <c r="BH103" i="3"/>
  <c r="BG103" i="3"/>
  <c r="BF103" i="3"/>
  <c r="T103" i="3"/>
  <c r="R103" i="3"/>
  <c r="P103" i="3"/>
  <c r="BI95" i="3"/>
  <c r="BH95" i="3"/>
  <c r="BG95" i="3"/>
  <c r="BF95" i="3"/>
  <c r="T95" i="3"/>
  <c r="T94" i="3"/>
  <c r="R95" i="3"/>
  <c r="R94" i="3"/>
  <c r="P95" i="3"/>
  <c r="P94" i="3"/>
  <c r="J89" i="3"/>
  <c r="J88" i="3"/>
  <c r="F88" i="3"/>
  <c r="F86" i="3"/>
  <c r="E84" i="3"/>
  <c r="J59" i="3"/>
  <c r="J58" i="3"/>
  <c r="F58" i="3"/>
  <c r="F56" i="3"/>
  <c r="E54" i="3"/>
  <c r="J20" i="3"/>
  <c r="E20" i="3"/>
  <c r="F89" i="3" s="1"/>
  <c r="J19" i="3"/>
  <c r="J14" i="3"/>
  <c r="J86" i="3"/>
  <c r="E7" i="3"/>
  <c r="E80" i="3"/>
  <c r="J37" i="2"/>
  <c r="J36" i="2"/>
  <c r="AY55" i="1" s="1"/>
  <c r="J35" i="2"/>
  <c r="AX55" i="1" s="1"/>
  <c r="BI424" i="2"/>
  <c r="BH424" i="2"/>
  <c r="BG424" i="2"/>
  <c r="BF424" i="2"/>
  <c r="T424" i="2"/>
  <c r="T423" i="2" s="1"/>
  <c r="R424" i="2"/>
  <c r="R423" i="2" s="1"/>
  <c r="P424" i="2"/>
  <c r="P423" i="2" s="1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394" i="2"/>
  <c r="BH394" i="2"/>
  <c r="BG394" i="2"/>
  <c r="BF394" i="2"/>
  <c r="T394" i="2"/>
  <c r="R394" i="2"/>
  <c r="P394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T322" i="2" s="1"/>
  <c r="R323" i="2"/>
  <c r="R322" i="2" s="1"/>
  <c r="P323" i="2"/>
  <c r="P322" i="2" s="1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1" i="2"/>
  <c r="BH161" i="2"/>
  <c r="BG161" i="2"/>
  <c r="BF161" i="2"/>
  <c r="T161" i="2"/>
  <c r="R161" i="2"/>
  <c r="P161" i="2"/>
  <c r="BI146" i="2"/>
  <c r="BH146" i="2"/>
  <c r="BG146" i="2"/>
  <c r="BF146" i="2"/>
  <c r="T146" i="2"/>
  <c r="R146" i="2"/>
  <c r="P146" i="2"/>
  <c r="BI131" i="2"/>
  <c r="BH131" i="2"/>
  <c r="BG131" i="2"/>
  <c r="BF131" i="2"/>
  <c r="T131" i="2"/>
  <c r="R131" i="2"/>
  <c r="P131" i="2"/>
  <c r="BI124" i="2"/>
  <c r="BH124" i="2"/>
  <c r="BG124" i="2"/>
  <c r="BF124" i="2"/>
  <c r="T124" i="2"/>
  <c r="R124" i="2"/>
  <c r="P124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F36" i="2" s="1"/>
  <c r="BG98" i="2"/>
  <c r="BF98" i="2"/>
  <c r="T98" i="2"/>
  <c r="R98" i="2"/>
  <c r="P98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83" i="2" s="1"/>
  <c r="E7" i="2"/>
  <c r="E79" i="2" s="1"/>
  <c r="L50" i="1"/>
  <c r="AM50" i="1"/>
  <c r="AM49" i="1"/>
  <c r="L49" i="1"/>
  <c r="AM47" i="1"/>
  <c r="L47" i="1"/>
  <c r="L45" i="1"/>
  <c r="L44" i="1"/>
  <c r="BK424" i="2"/>
  <c r="J424" i="2"/>
  <c r="BK418" i="2"/>
  <c r="J418" i="2"/>
  <c r="BK411" i="2"/>
  <c r="J411" i="2"/>
  <c r="BK406" i="2"/>
  <c r="J406" i="2"/>
  <c r="BK394" i="2"/>
  <c r="J394" i="2"/>
  <c r="BK383" i="2"/>
  <c r="J383" i="2"/>
  <c r="BK377" i="2"/>
  <c r="J377" i="2"/>
  <c r="BK373" i="2"/>
  <c r="J373" i="2"/>
  <c r="BK368" i="2"/>
  <c r="J368" i="2"/>
  <c r="BK360" i="2"/>
  <c r="J360" i="2"/>
  <c r="BK353" i="2"/>
  <c r="J353" i="2"/>
  <c r="BK349" i="2"/>
  <c r="J349" i="2"/>
  <c r="BK346" i="2"/>
  <c r="J346" i="2"/>
  <c r="BK343" i="2"/>
  <c r="J343" i="2"/>
  <c r="BK340" i="2"/>
  <c r="J340" i="2"/>
  <c r="BK337" i="2"/>
  <c r="J337" i="2"/>
  <c r="BK334" i="2"/>
  <c r="J334" i="2"/>
  <c r="BK331" i="2"/>
  <c r="J331" i="2"/>
  <c r="BK326" i="2"/>
  <c r="J326" i="2"/>
  <c r="BK323" i="2"/>
  <c r="J323" i="2"/>
  <c r="BK317" i="2"/>
  <c r="J317" i="2"/>
  <c r="BK311" i="2"/>
  <c r="J311" i="2"/>
  <c r="BK305" i="2"/>
  <c r="J305" i="2"/>
  <c r="BK301" i="2"/>
  <c r="J301" i="2"/>
  <c r="BK298" i="2"/>
  <c r="J298" i="2"/>
  <c r="BK295" i="2"/>
  <c r="J295" i="2"/>
  <c r="BK288" i="2"/>
  <c r="J288" i="2"/>
  <c r="BK281" i="2"/>
  <c r="J281" i="2"/>
  <c r="BK274" i="2"/>
  <c r="J274" i="2"/>
  <c r="BK267" i="2"/>
  <c r="J267" i="2"/>
  <c r="BK261" i="2"/>
  <c r="J261" i="2"/>
  <c r="BK255" i="2"/>
  <c r="J255" i="2"/>
  <c r="BK249" i="2"/>
  <c r="J249" i="2"/>
  <c r="BK243" i="2"/>
  <c r="J243" i="2"/>
  <c r="BK237" i="2"/>
  <c r="J237" i="2"/>
  <c r="BK229" i="2"/>
  <c r="J229" i="2"/>
  <c r="BK225" i="2"/>
  <c r="J225" i="2"/>
  <c r="BK223" i="2"/>
  <c r="J223" i="2"/>
  <c r="BK220" i="2"/>
  <c r="J220" i="2"/>
  <c r="BK216" i="2"/>
  <c r="J216" i="2"/>
  <c r="BK210" i="2"/>
  <c r="J210" i="2"/>
  <c r="BK205" i="2"/>
  <c r="J205" i="2"/>
  <c r="BK202" i="2"/>
  <c r="J202" i="2"/>
  <c r="BK198" i="2"/>
  <c r="J198" i="2"/>
  <c r="BK195" i="2"/>
  <c r="J195" i="2"/>
  <c r="BK190" i="2"/>
  <c r="J190" i="2"/>
  <c r="BK186" i="2"/>
  <c r="J186" i="2"/>
  <c r="BK181" i="2"/>
  <c r="J181" i="2"/>
  <c r="BK176" i="2"/>
  <c r="J176" i="2"/>
  <c r="BK161" i="2"/>
  <c r="J161" i="2"/>
  <c r="BK146" i="2"/>
  <c r="J146" i="2"/>
  <c r="BK131" i="2"/>
  <c r="J131" i="2"/>
  <c r="BK124" i="2"/>
  <c r="J124" i="2"/>
  <c r="BK113" i="2"/>
  <c r="J113" i="2"/>
  <c r="BK108" i="2"/>
  <c r="J108" i="2"/>
  <c r="BK103" i="2"/>
  <c r="J103" i="2"/>
  <c r="BK98" i="2"/>
  <c r="J98" i="2"/>
  <c r="BK92" i="2"/>
  <c r="J92" i="2"/>
  <c r="AS56" i="1"/>
  <c r="BK199" i="3"/>
  <c r="J199" i="3"/>
  <c r="BK197" i="3"/>
  <c r="J197" i="3"/>
  <c r="BK192" i="3"/>
  <c r="J192" i="3"/>
  <c r="BK186" i="3"/>
  <c r="J186" i="3"/>
  <c r="BK181" i="3"/>
  <c r="J181" i="3"/>
  <c r="BK176" i="3"/>
  <c r="J176" i="3"/>
  <c r="BK174" i="3"/>
  <c r="J174" i="3"/>
  <c r="BK172" i="3"/>
  <c r="J172" i="3"/>
  <c r="BK170" i="3"/>
  <c r="J170" i="3"/>
  <c r="BK167" i="3"/>
  <c r="J167" i="3"/>
  <c r="BK163" i="3"/>
  <c r="J163" i="3"/>
  <c r="BK159" i="3"/>
  <c r="J159" i="3"/>
  <c r="BK155" i="3"/>
  <c r="J155" i="3"/>
  <c r="BK147" i="3"/>
  <c r="J147" i="3"/>
  <c r="BK142" i="3"/>
  <c r="J142" i="3"/>
  <c r="BK139" i="3"/>
  <c r="J139" i="3"/>
  <c r="BK135" i="3"/>
  <c r="J135" i="3"/>
  <c r="BK130" i="3"/>
  <c r="J130" i="3"/>
  <c r="BK123" i="3"/>
  <c r="J123" i="3"/>
  <c r="BK117" i="3"/>
  <c r="J117" i="3"/>
  <c r="BK110" i="3"/>
  <c r="J110" i="3"/>
  <c r="BK103" i="3"/>
  <c r="J103" i="3"/>
  <c r="BK95" i="3"/>
  <c r="J95" i="3"/>
  <c r="BK246" i="4"/>
  <c r="J246" i="4"/>
  <c r="BK244" i="4"/>
  <c r="J244" i="4"/>
  <c r="BK239" i="4"/>
  <c r="J239" i="4"/>
  <c r="BK234" i="4"/>
  <c r="J234" i="4"/>
  <c r="BK226" i="4"/>
  <c r="J226" i="4"/>
  <c r="BK218" i="4"/>
  <c r="J218" i="4"/>
  <c r="BK210" i="4"/>
  <c r="J210" i="4"/>
  <c r="BK202" i="4"/>
  <c r="J202" i="4"/>
  <c r="BK197" i="4"/>
  <c r="J197" i="4"/>
  <c r="BK192" i="4"/>
  <c r="J192" i="4"/>
  <c r="BK187" i="4"/>
  <c r="J187" i="4"/>
  <c r="BK182" i="4"/>
  <c r="J182" i="4"/>
  <c r="BK177" i="4"/>
  <c r="J177" i="4"/>
  <c r="BK172" i="4"/>
  <c r="J172" i="4"/>
  <c r="BK169" i="4"/>
  <c r="J169" i="4"/>
  <c r="BK156" i="4"/>
  <c r="J156" i="4"/>
  <c r="BK151" i="4"/>
  <c r="J151" i="4"/>
  <c r="BK148" i="4"/>
  <c r="J148" i="4"/>
  <c r="BK144" i="4"/>
  <c r="J144" i="4"/>
  <c r="BK138" i="4"/>
  <c r="J138" i="4"/>
  <c r="BK131" i="4"/>
  <c r="J131" i="4"/>
  <c r="BK124" i="4"/>
  <c r="J124" i="4"/>
  <c r="BK118" i="4"/>
  <c r="J118" i="4"/>
  <c r="BK111" i="4"/>
  <c r="J111" i="4"/>
  <c r="BK104" i="4"/>
  <c r="J104" i="4"/>
  <c r="BK96" i="4"/>
  <c r="J96" i="4"/>
  <c r="J178" i="5"/>
  <c r="BK176" i="5"/>
  <c r="BK166" i="5"/>
  <c r="BK161" i="5"/>
  <c r="BK155" i="5"/>
  <c r="BK150" i="5"/>
  <c r="J145" i="5"/>
  <c r="BK141" i="5"/>
  <c r="J141" i="5"/>
  <c r="BK138" i="5"/>
  <c r="J138" i="5"/>
  <c r="BK134" i="5"/>
  <c r="J134" i="5"/>
  <c r="BK125" i="5"/>
  <c r="J125" i="5"/>
  <c r="BK120" i="5"/>
  <c r="J120" i="5"/>
  <c r="BK117" i="5"/>
  <c r="J117" i="5"/>
  <c r="BK113" i="5"/>
  <c r="J113" i="5"/>
  <c r="J107" i="5"/>
  <c r="J102" i="5"/>
  <c r="BK98" i="5"/>
  <c r="J95" i="5"/>
  <c r="BK178" i="5"/>
  <c r="J176" i="5"/>
  <c r="BK171" i="5"/>
  <c r="J171" i="5"/>
  <c r="J166" i="5"/>
  <c r="J161" i="5"/>
  <c r="J155" i="5"/>
  <c r="J150" i="5"/>
  <c r="BK145" i="5"/>
  <c r="BK107" i="5"/>
  <c r="BK102" i="5"/>
  <c r="J98" i="5"/>
  <c r="BK95" i="5"/>
  <c r="BK104" i="6"/>
  <c r="J104" i="6"/>
  <c r="BK102" i="6"/>
  <c r="J102" i="6"/>
  <c r="BK90" i="6"/>
  <c r="J90" i="6"/>
  <c r="BK124" i="7"/>
  <c r="J124" i="7"/>
  <c r="BK118" i="7"/>
  <c r="J118" i="7"/>
  <c r="BK112" i="7"/>
  <c r="J112" i="7"/>
  <c r="BK105" i="7"/>
  <c r="J105" i="7"/>
  <c r="BK98" i="7"/>
  <c r="J98" i="7"/>
  <c r="BK87" i="7"/>
  <c r="J87" i="7"/>
  <c r="BK91" i="2" l="1"/>
  <c r="J91" i="2" s="1"/>
  <c r="J61" i="2" s="1"/>
  <c r="P91" i="2"/>
  <c r="R91" i="2"/>
  <c r="T91" i="2"/>
  <c r="BK215" i="2"/>
  <c r="J215" i="2" s="1"/>
  <c r="J62" i="2" s="1"/>
  <c r="P215" i="2"/>
  <c r="R215" i="2"/>
  <c r="T215" i="2"/>
  <c r="BK222" i="2"/>
  <c r="J222" i="2"/>
  <c r="J63" i="2" s="1"/>
  <c r="P222" i="2"/>
  <c r="R222" i="2"/>
  <c r="T222" i="2"/>
  <c r="BK228" i="2"/>
  <c r="J228" i="2"/>
  <c r="J64" i="2" s="1"/>
  <c r="P228" i="2"/>
  <c r="R228" i="2"/>
  <c r="T228" i="2"/>
  <c r="BK325" i="2"/>
  <c r="J325" i="2" s="1"/>
  <c r="J66" i="2" s="1"/>
  <c r="P325" i="2"/>
  <c r="R325" i="2"/>
  <c r="T325" i="2"/>
  <c r="BK352" i="2"/>
  <c r="J352" i="2" s="1"/>
  <c r="J67" i="2" s="1"/>
  <c r="P352" i="2"/>
  <c r="R352" i="2"/>
  <c r="T352" i="2"/>
  <c r="BK382" i="2"/>
  <c r="J382" i="2"/>
  <c r="J68" i="2" s="1"/>
  <c r="P382" i="2"/>
  <c r="R382" i="2"/>
  <c r="T382" i="2"/>
  <c r="BK102" i="3"/>
  <c r="J102" i="3"/>
  <c r="J66" i="3" s="1"/>
  <c r="P102" i="3"/>
  <c r="P93" i="3" s="1"/>
  <c r="P92" i="3" s="1"/>
  <c r="AU57" i="1" s="1"/>
  <c r="R102" i="3"/>
  <c r="R93" i="3" s="1"/>
  <c r="T102" i="3"/>
  <c r="T93" i="3" s="1"/>
  <c r="BK138" i="3"/>
  <c r="J138" i="3" s="1"/>
  <c r="J70" i="3" s="1"/>
  <c r="P138" i="3"/>
  <c r="P137" i="3"/>
  <c r="R138" i="3"/>
  <c r="R137" i="3"/>
  <c r="T138" i="3"/>
  <c r="T137" i="3"/>
  <c r="BK103" i="4"/>
  <c r="J103" i="4"/>
  <c r="J66" i="4" s="1"/>
  <c r="P103" i="4"/>
  <c r="P94" i="4" s="1"/>
  <c r="R103" i="4"/>
  <c r="R94" i="4" s="1"/>
  <c r="T103" i="4"/>
  <c r="T94" i="4" s="1"/>
  <c r="BK147" i="4"/>
  <c r="J147" i="4" s="1"/>
  <c r="J71" i="4" s="1"/>
  <c r="P147" i="4"/>
  <c r="P146" i="4"/>
  <c r="R147" i="4"/>
  <c r="R146" i="4"/>
  <c r="T147" i="4"/>
  <c r="T146" i="4"/>
  <c r="BK94" i="5"/>
  <c r="J94" i="5"/>
  <c r="J65" i="5" s="1"/>
  <c r="P94" i="5"/>
  <c r="P93" i="5" s="1"/>
  <c r="R94" i="5"/>
  <c r="R93" i="5" s="1"/>
  <c r="T94" i="5"/>
  <c r="T93" i="5" s="1"/>
  <c r="BK116" i="5"/>
  <c r="J116" i="5" s="1"/>
  <c r="J70" i="5" s="1"/>
  <c r="P116" i="5"/>
  <c r="P115" i="5"/>
  <c r="R116" i="5"/>
  <c r="R115" i="5"/>
  <c r="T116" i="5"/>
  <c r="T115" i="5"/>
  <c r="BK89" i="6"/>
  <c r="J89" i="6"/>
  <c r="J65" i="6" s="1"/>
  <c r="P89" i="6"/>
  <c r="P88" i="6" s="1"/>
  <c r="P87" i="6" s="1"/>
  <c r="AU60" i="1" s="1"/>
  <c r="R89" i="6"/>
  <c r="R88" i="6" s="1"/>
  <c r="R87" i="6" s="1"/>
  <c r="T89" i="6"/>
  <c r="T88" i="6"/>
  <c r="T87" i="6" s="1"/>
  <c r="BK97" i="7"/>
  <c r="J97" i="7" s="1"/>
  <c r="J63" i="7" s="1"/>
  <c r="P97" i="7"/>
  <c r="R97" i="7"/>
  <c r="T97" i="7"/>
  <c r="BK117" i="7"/>
  <c r="J117" i="7" s="1"/>
  <c r="J64" i="7" s="1"/>
  <c r="P117" i="7"/>
  <c r="R117" i="7"/>
  <c r="T117" i="7"/>
  <c r="BK322" i="2"/>
  <c r="J322" i="2" s="1"/>
  <c r="J65" i="2" s="1"/>
  <c r="BK423" i="2"/>
  <c r="J423" i="2"/>
  <c r="J69" i="2" s="1"/>
  <c r="BK94" i="3"/>
  <c r="J94" i="3" s="1"/>
  <c r="J65" i="3" s="1"/>
  <c r="BK129" i="3"/>
  <c r="J129" i="3"/>
  <c r="J67" i="3" s="1"/>
  <c r="BK134" i="3"/>
  <c r="J134" i="3" s="1"/>
  <c r="J68" i="3" s="1"/>
  <c r="BK95" i="4"/>
  <c r="J95" i="4"/>
  <c r="J65" i="4" s="1"/>
  <c r="BK130" i="4"/>
  <c r="J130" i="4" s="1"/>
  <c r="J67" i="4" s="1"/>
  <c r="BK137" i="4"/>
  <c r="J137" i="4"/>
  <c r="J68" i="4" s="1"/>
  <c r="BK143" i="4"/>
  <c r="J143" i="4" s="1"/>
  <c r="J69" i="4" s="1"/>
  <c r="BK101" i="5"/>
  <c r="J101" i="5"/>
  <c r="J66" i="5" s="1"/>
  <c r="BK106" i="5"/>
  <c r="J106" i="5" s="1"/>
  <c r="J67" i="5" s="1"/>
  <c r="BK112" i="5"/>
  <c r="J112" i="5"/>
  <c r="J68" i="5" s="1"/>
  <c r="BK86" i="7"/>
  <c r="J86" i="7" s="1"/>
  <c r="J61" i="7" s="1"/>
  <c r="E48" i="7"/>
  <c r="J52" i="7"/>
  <c r="F55" i="7"/>
  <c r="BE87" i="7"/>
  <c r="BE98" i="7"/>
  <c r="BE105" i="7"/>
  <c r="BE112" i="7"/>
  <c r="BE118" i="7"/>
  <c r="BE124" i="7"/>
  <c r="E50" i="6"/>
  <c r="J56" i="6"/>
  <c r="F59" i="6"/>
  <c r="BE90" i="6"/>
  <c r="BE102" i="6"/>
  <c r="BE104" i="6"/>
  <c r="J56" i="5"/>
  <c r="E80" i="5"/>
  <c r="F89" i="5"/>
  <c r="BE102" i="5"/>
  <c r="BE107" i="5"/>
  <c r="BE155" i="5"/>
  <c r="BE166" i="5"/>
  <c r="BE176" i="5"/>
  <c r="BE95" i="5"/>
  <c r="BE98" i="5"/>
  <c r="BE113" i="5"/>
  <c r="BE117" i="5"/>
  <c r="BE120" i="5"/>
  <c r="BE125" i="5"/>
  <c r="BE134" i="5"/>
  <c r="BE138" i="5"/>
  <c r="BE141" i="5"/>
  <c r="BE145" i="5"/>
  <c r="BE150" i="5"/>
  <c r="BE161" i="5"/>
  <c r="BE171" i="5"/>
  <c r="BE178" i="5"/>
  <c r="E50" i="4"/>
  <c r="J56" i="4"/>
  <c r="F59" i="4"/>
  <c r="BE96" i="4"/>
  <c r="BE104" i="4"/>
  <c r="BE111" i="4"/>
  <c r="BE118" i="4"/>
  <c r="BE124" i="4"/>
  <c r="BE131" i="4"/>
  <c r="BE138" i="4"/>
  <c r="BE144" i="4"/>
  <c r="BE148" i="4"/>
  <c r="BE151" i="4"/>
  <c r="BE156" i="4"/>
  <c r="BE169" i="4"/>
  <c r="BE172" i="4"/>
  <c r="BE177" i="4"/>
  <c r="BE182" i="4"/>
  <c r="BE187" i="4"/>
  <c r="BE192" i="4"/>
  <c r="BE197" i="4"/>
  <c r="BE202" i="4"/>
  <c r="BE210" i="4"/>
  <c r="BE218" i="4"/>
  <c r="BE226" i="4"/>
  <c r="BE234" i="4"/>
  <c r="BE239" i="4"/>
  <c r="BE244" i="4"/>
  <c r="BE246" i="4"/>
  <c r="E50" i="3"/>
  <c r="J56" i="3"/>
  <c r="F59" i="3"/>
  <c r="BE95" i="3"/>
  <c r="BE103" i="3"/>
  <c r="BE110" i="3"/>
  <c r="BE117" i="3"/>
  <c r="BE123" i="3"/>
  <c r="BE130" i="3"/>
  <c r="BE135" i="3"/>
  <c r="BE139" i="3"/>
  <c r="BE142" i="3"/>
  <c r="BE147" i="3"/>
  <c r="BE155" i="3"/>
  <c r="BE159" i="3"/>
  <c r="BE163" i="3"/>
  <c r="BE167" i="3"/>
  <c r="BE170" i="3"/>
  <c r="BE172" i="3"/>
  <c r="BE174" i="3"/>
  <c r="BE176" i="3"/>
  <c r="BE181" i="3"/>
  <c r="BE186" i="3"/>
  <c r="BE192" i="3"/>
  <c r="BE197" i="3"/>
  <c r="BE199" i="3"/>
  <c r="E48" i="2"/>
  <c r="J52" i="2"/>
  <c r="F55" i="2"/>
  <c r="BE92" i="2"/>
  <c r="BE98" i="2"/>
  <c r="BE103" i="2"/>
  <c r="BE108" i="2"/>
  <c r="BE113" i="2"/>
  <c r="BE124" i="2"/>
  <c r="BE131" i="2"/>
  <c r="BE146" i="2"/>
  <c r="BE161" i="2"/>
  <c r="BE176" i="2"/>
  <c r="BE181" i="2"/>
  <c r="BE186" i="2"/>
  <c r="BE190" i="2"/>
  <c r="BE195" i="2"/>
  <c r="BE198" i="2"/>
  <c r="BE202" i="2"/>
  <c r="BE205" i="2"/>
  <c r="BE210" i="2"/>
  <c r="BE216" i="2"/>
  <c r="BE220" i="2"/>
  <c r="BE223" i="2"/>
  <c r="BE225" i="2"/>
  <c r="BE229" i="2"/>
  <c r="BE237" i="2"/>
  <c r="BE243" i="2"/>
  <c r="BE249" i="2"/>
  <c r="BE255" i="2"/>
  <c r="BE261" i="2"/>
  <c r="BE267" i="2"/>
  <c r="BE274" i="2"/>
  <c r="BE281" i="2"/>
  <c r="BE288" i="2"/>
  <c r="BE295" i="2"/>
  <c r="BE298" i="2"/>
  <c r="BE301" i="2"/>
  <c r="BE305" i="2"/>
  <c r="BE311" i="2"/>
  <c r="BE317" i="2"/>
  <c r="BE323" i="2"/>
  <c r="BE326" i="2"/>
  <c r="BE331" i="2"/>
  <c r="BE334" i="2"/>
  <c r="BE337" i="2"/>
  <c r="BE340" i="2"/>
  <c r="BE343" i="2"/>
  <c r="BE346" i="2"/>
  <c r="BE349" i="2"/>
  <c r="BE353" i="2"/>
  <c r="BE360" i="2"/>
  <c r="BE368" i="2"/>
  <c r="BE373" i="2"/>
  <c r="BE377" i="2"/>
  <c r="BE383" i="2"/>
  <c r="BE394" i="2"/>
  <c r="BE406" i="2"/>
  <c r="BE411" i="2"/>
  <c r="BE418" i="2"/>
  <c r="BE424" i="2"/>
  <c r="BC55" i="1"/>
  <c r="F35" i="2"/>
  <c r="BB55" i="1" s="1"/>
  <c r="J34" i="2"/>
  <c r="AW55" i="1" s="1"/>
  <c r="AS54" i="1"/>
  <c r="F36" i="3"/>
  <c r="BA57" i="1"/>
  <c r="J36" i="3"/>
  <c r="AW57" i="1"/>
  <c r="F38" i="3"/>
  <c r="BC57" i="1"/>
  <c r="F36" i="4"/>
  <c r="BA58" i="1"/>
  <c r="F37" i="4"/>
  <c r="BB58" i="1"/>
  <c r="F39" i="4"/>
  <c r="BD58" i="1"/>
  <c r="F37" i="5"/>
  <c r="BB59" i="1"/>
  <c r="F37" i="6"/>
  <c r="BB60" i="1"/>
  <c r="F34" i="7"/>
  <c r="BA61" i="1" s="1"/>
  <c r="F39" i="5"/>
  <c r="BD59" i="1"/>
  <c r="F38" i="6"/>
  <c r="BC60" i="1"/>
  <c r="J34" i="7"/>
  <c r="AW61" i="1" s="1"/>
  <c r="F36" i="7"/>
  <c r="BC61" i="1" s="1"/>
  <c r="F34" i="2"/>
  <c r="BA55" i="1" s="1"/>
  <c r="F37" i="2"/>
  <c r="BD55" i="1"/>
  <c r="F37" i="3"/>
  <c r="BB57" i="1"/>
  <c r="F39" i="3"/>
  <c r="BD57" i="1"/>
  <c r="J36" i="4"/>
  <c r="AW58" i="1"/>
  <c r="F38" i="4"/>
  <c r="BC58" i="1"/>
  <c r="J36" i="5"/>
  <c r="AW59" i="1"/>
  <c r="F36" i="5"/>
  <c r="BA59" i="1"/>
  <c r="F36" i="6"/>
  <c r="BA60" i="1"/>
  <c r="J36" i="6"/>
  <c r="AW60" i="1"/>
  <c r="F39" i="6"/>
  <c r="BD60" i="1"/>
  <c r="F35" i="7"/>
  <c r="BB61" i="1" s="1"/>
  <c r="F37" i="7"/>
  <c r="BD61" i="1" s="1"/>
  <c r="F38" i="5"/>
  <c r="BC59" i="1"/>
  <c r="BK146" i="4" l="1"/>
  <c r="J146" i="4" s="1"/>
  <c r="J70" i="4" s="1"/>
  <c r="T93" i="4"/>
  <c r="R93" i="4"/>
  <c r="P93" i="4"/>
  <c r="AU58" i="1" s="1"/>
  <c r="AU56" i="1" s="1"/>
  <c r="T92" i="3"/>
  <c r="R92" i="3"/>
  <c r="T96" i="7"/>
  <c r="T84" i="7" s="1"/>
  <c r="R96" i="7"/>
  <c r="R84" i="7" s="1"/>
  <c r="P96" i="7"/>
  <c r="P84" i="7" s="1"/>
  <c r="AU61" i="1" s="1"/>
  <c r="T92" i="5"/>
  <c r="R92" i="5"/>
  <c r="P92" i="5"/>
  <c r="AU59" i="1"/>
  <c r="T90" i="2"/>
  <c r="T89" i="2" s="1"/>
  <c r="R90" i="2"/>
  <c r="R89" i="2"/>
  <c r="P90" i="2"/>
  <c r="P89" i="2" s="1"/>
  <c r="AU55" i="1" s="1"/>
  <c r="BK90" i="2"/>
  <c r="J90" i="2"/>
  <c r="J60" i="2"/>
  <c r="BK93" i="3"/>
  <c r="J93" i="3"/>
  <c r="J64" i="3"/>
  <c r="BK137" i="3"/>
  <c r="J137" i="3" s="1"/>
  <c r="J69" i="3" s="1"/>
  <c r="BK94" i="4"/>
  <c r="BK93" i="4" s="1"/>
  <c r="J93" i="4" s="1"/>
  <c r="J32" i="4" s="1"/>
  <c r="AG58" i="1" s="1"/>
  <c r="J94" i="4"/>
  <c r="J64" i="4" s="1"/>
  <c r="BK93" i="5"/>
  <c r="J93" i="5"/>
  <c r="J64" i="5"/>
  <c r="BK115" i="5"/>
  <c r="J115" i="5"/>
  <c r="J69" i="5"/>
  <c r="BK88" i="6"/>
  <c r="J88" i="6" s="1"/>
  <c r="J64" i="6" s="1"/>
  <c r="BK85" i="7"/>
  <c r="J85" i="7" s="1"/>
  <c r="J60" i="7" s="1"/>
  <c r="BK96" i="7"/>
  <c r="J96" i="7" s="1"/>
  <c r="J62" i="7" s="1"/>
  <c r="F33" i="2"/>
  <c r="AZ55" i="1" s="1"/>
  <c r="J33" i="2"/>
  <c r="AV55" i="1" s="1"/>
  <c r="AT55" i="1" s="1"/>
  <c r="F35" i="3"/>
  <c r="AZ57" i="1"/>
  <c r="J35" i="3"/>
  <c r="AV57" i="1"/>
  <c r="AT57" i="1" s="1"/>
  <c r="F35" i="4"/>
  <c r="AZ58" i="1" s="1"/>
  <c r="J35" i="4"/>
  <c r="AV58" i="1"/>
  <c r="AT58" i="1" s="1"/>
  <c r="J35" i="5"/>
  <c r="AV59" i="1"/>
  <c r="AT59" i="1" s="1"/>
  <c r="F35" i="5"/>
  <c r="AZ59" i="1"/>
  <c r="F35" i="6"/>
  <c r="AZ60" i="1" s="1"/>
  <c r="J35" i="6"/>
  <c r="AV60" i="1"/>
  <c r="AT60" i="1"/>
  <c r="BD56" i="1"/>
  <c r="BC56" i="1"/>
  <c r="BB56" i="1"/>
  <c r="AX56" i="1"/>
  <c r="BA56" i="1"/>
  <c r="AW56" i="1"/>
  <c r="F33" i="7"/>
  <c r="AZ61" i="1" s="1"/>
  <c r="J33" i="7"/>
  <c r="AV61" i="1" s="1"/>
  <c r="AT61" i="1" s="1"/>
  <c r="BK89" i="2" l="1"/>
  <c r="J89" i="2"/>
  <c r="J59" i="2"/>
  <c r="BK92" i="3"/>
  <c r="J92" i="3" s="1"/>
  <c r="J63" i="3" s="1"/>
  <c r="BK92" i="5"/>
  <c r="J92" i="5"/>
  <c r="J63" i="5" s="1"/>
  <c r="BK87" i="6"/>
  <c r="J87" i="6"/>
  <c r="J63" i="6"/>
  <c r="BK84" i="7"/>
  <c r="J84" i="7" s="1"/>
  <c r="J59" i="7" s="1"/>
  <c r="AN58" i="1"/>
  <c r="J63" i="4"/>
  <c r="J41" i="4"/>
  <c r="AU54" i="1"/>
  <c r="BC54" i="1"/>
  <c r="W32" i="1" s="1"/>
  <c r="AZ56" i="1"/>
  <c r="AV56" i="1"/>
  <c r="AT56" i="1"/>
  <c r="AY56" i="1"/>
  <c r="BD54" i="1"/>
  <c r="W33" i="1" s="1"/>
  <c r="BB54" i="1"/>
  <c r="W31" i="1" s="1"/>
  <c r="BA54" i="1"/>
  <c r="W30" i="1"/>
  <c r="AY54" i="1" l="1"/>
  <c r="J30" i="7"/>
  <c r="AG61" i="1" s="1"/>
  <c r="J32" i="3"/>
  <c r="AG57" i="1" s="1"/>
  <c r="J32" i="5"/>
  <c r="AG59" i="1"/>
  <c r="J32" i="6"/>
  <c r="AG60" i="1" s="1"/>
  <c r="J30" i="2"/>
  <c r="AG55" i="1"/>
  <c r="AZ54" i="1"/>
  <c r="W29" i="1" s="1"/>
  <c r="AW54" i="1"/>
  <c r="AK30" i="1" s="1"/>
  <c r="AX54" i="1"/>
  <c r="J39" i="2" l="1"/>
  <c r="J39" i="7"/>
  <c r="J41" i="3"/>
  <c r="J41" i="5"/>
  <c r="J41" i="6"/>
  <c r="AN55" i="1"/>
  <c r="AN57" i="1"/>
  <c r="AN59" i="1"/>
  <c r="AN60" i="1"/>
  <c r="AN61" i="1"/>
  <c r="AG56" i="1"/>
  <c r="AV54" i="1"/>
  <c r="AK29" i="1" s="1"/>
  <c r="AN56" i="1" l="1"/>
  <c r="AG54" i="1"/>
  <c r="AK26" i="1" s="1"/>
  <c r="AK35" i="1" s="1"/>
  <c r="AT54" i="1"/>
  <c r="AN54" i="1" s="1"/>
</calcChain>
</file>

<file path=xl/sharedStrings.xml><?xml version="1.0" encoding="utf-8"?>
<sst xmlns="http://schemas.openxmlformats.org/spreadsheetml/2006/main" count="8719" uniqueCount="1057">
  <si>
    <t>Export Komplet</t>
  </si>
  <si>
    <t>VZ</t>
  </si>
  <si>
    <t>2.0</t>
  </si>
  <si>
    <t/>
  </si>
  <si>
    <t>False</t>
  </si>
  <si>
    <t>{7c67d55a-30f0-4cb2-ba68-9a21a2737176}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</si>
  <si>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</si>
  <si>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</si>
  <si>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</si>
  <si>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</si>
  <si>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</si>
  <si>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</si>
  <si>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</si>
  <si>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</si>
  <si>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</si>
  <si>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20221230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</si>
  <si>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</si>
  <si>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</si>
  <si>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ZŠ Vohradského, T.G.Masaryka 678 Šluknov</t>
  </si>
  <si>
    <t>KSO:</t>
  </si>
  <si>
    <t>CC-CZ:</t>
  </si>
  <si>
    <t>Místo:</t>
  </si>
  <si>
    <t>Ústecký kraj</t>
  </si>
  <si>
    <t>Datum:</t>
  </si>
  <si>
    <t>30. 12. 2022</t>
  </si>
  <si>
    <t>Zadavatel:</t>
  </si>
  <si>
    <t>IČ:</t>
  </si>
  <si>
    <t xml:space="preserve"> 00261688</t>
  </si>
  <si>
    <t>Město Šluknov, Nám. Míru 1,407 77 Šluknov</t>
  </si>
  <si>
    <t>DIČ:</t>
  </si>
  <si>
    <t>CZ00261688</t>
  </si>
  <si>
    <t>Uchazeč:</t>
  </si>
  <si>
    <t>Vyplň údaj</t>
  </si>
  <si>
    <t>Projektant:</t>
  </si>
  <si>
    <t>Ing. Jiří Hrabák, Ing.arch. Jiří Kňákal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</si>
  <si>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</si>
  <si>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</si>
  <si>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</si>
  <si>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</si>
  <si>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</si>
  <si>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</si>
  <si>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</si>
  <si>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</si>
  <si>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</si>
  <si>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</si>
  <si>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</si>
  <si>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</si>
  <si>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</si>
  <si>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</si>
  <si>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</si>
  <si>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</si>
  <si>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</si>
  <si>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</si>
  <si>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</si>
  <si>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</si>
  <si>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</si>
  <si>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</si>
  <si>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</si>
  <si>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</si>
  <si>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</si>
  <si>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</si>
  <si>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</si>
  <si>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</si>
  <si>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</si>
  <si>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</si>
  <si>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</si>
  <si>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</si>
  <si>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</si>
  <si>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</si>
  <si>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</si>
  <si>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</si>
  <si>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</si>
  <si>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</si>
  <si>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</si>
  <si>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</si>
  <si>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</si>
  <si>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</si>
  <si>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</si>
  <si>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</si>
  <si>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Stavební část nádvoří</t>
  </si>
  <si>
    <t>STA</t>
  </si>
  <si>
    <t>1</t>
  </si>
  <si>
    <t>{decf51ff-61d0-4d2b-94f1-ba47ed0c6405}</t>
  </si>
  <si>
    <t>2</t>
  </si>
  <si>
    <t>SO-02</t>
  </si>
  <si>
    <t>Zámečnické konstrukce a mobiliář</t>
  </si>
  <si>
    <t>{14b13e7b-6073-474b-b56a-8befd1f9450f}</t>
  </si>
  <si>
    <t>SO-02-1</t>
  </si>
  <si>
    <t>Vrata a branka</t>
  </si>
  <si>
    <t>Soupis</t>
  </si>
  <si>
    <t>{467c1405-a4b9-4c1c-87ee-6f30460b914a}</t>
  </si>
  <si>
    <t>SO-02-2</t>
  </si>
  <si>
    <t>Ocelová rampa</t>
  </si>
  <si>
    <t>{8680c0ac-d441-4400-8b55-862a37ae7ddc}</t>
  </si>
  <si>
    <t>SO-02-3</t>
  </si>
  <si>
    <t>Zábradlí vstupu do 1.PP</t>
  </si>
  <si>
    <t>{3423f923-4e57-42ee-ae85-946dcd439667}</t>
  </si>
  <si>
    <t>SO-02-4</t>
  </si>
  <si>
    <t>Lavička</t>
  </si>
  <si>
    <t>{7b8ea5d4-a016-4bb8-943d-35df1e83a25b}</t>
  </si>
  <si>
    <t>SO-03</t>
  </si>
  <si>
    <t>Vedlejší rozpočtové náklady</t>
  </si>
  <si>
    <t>{261fe3d9-f6db-4869-9812-53390effa2db}</t>
  </si>
  <si>
    <t>KRYCÍ LIST SOUPISU PRACÍ</t>
  </si>
  <si>
    <t>Objekt:</t>
  </si>
  <si>
    <t>SO-01 - Stavební část nádvoří</t>
  </si>
  <si>
    <t>27275850</t>
  </si>
  <si>
    <t>VPH s.r.o., Ing.Jiří Hrabák, Partyzánská 1933,Most</t>
  </si>
  <si>
    <t>CZ27275850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</si>
  <si>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</si>
  <si>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</si>
  <si>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</si>
  <si>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</si>
  <si>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</si>
  <si>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</si>
  <si>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</si>
  <si>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</si>
  <si>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</si>
  <si>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</si>
  <si>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</si>
  <si>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</si>
  <si>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</si>
  <si>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</si>
  <si>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</si>
  <si>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</si>
  <si>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</si>
  <si>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</si>
  <si>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</si>
  <si>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</si>
  <si>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</si>
  <si>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</si>
  <si>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</si>
  <si>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</si>
  <si>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</si>
  <si>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</si>
  <si>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</si>
  <si>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</si>
  <si>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</si>
  <si>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</si>
  <si>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</si>
  <si>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</si>
  <si>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</si>
  <si>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</si>
  <si>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</si>
  <si>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m2</t>
  </si>
  <si>
    <t>CS ÚRS 2023 01</t>
  </si>
  <si>
    <t>4</t>
  </si>
  <si>
    <t>-1742428351</t>
  </si>
  <si>
    <t>Online PSC</t>
  </si>
  <si>
    <t>https://podminky.urs.cz/item/CS_URS_2023_01/113106111</t>
  </si>
  <si>
    <t>VV</t>
  </si>
  <si>
    <t>Vybourání ploch kamenných dlažeb</t>
  </si>
  <si>
    <t>Rampa</t>
  </si>
  <si>
    <t>7,00</t>
  </si>
  <si>
    <t>Součet</t>
  </si>
  <si>
    <t>113107144</t>
  </si>
  <si>
    <t>Odstranění podkladů nebo krytů ručně s přemístěním hmot na skládku na vzdálenost do 3 m nebo s naložením na dopravní prostředek živičných, o tl. vrstvy přes 150 do 200 mm</t>
  </si>
  <si>
    <t>-968141069</t>
  </si>
  <si>
    <t>https://podminky.urs.cz/item/CS_URS_2023_01/113107144</t>
  </si>
  <si>
    <t>Vybourání asfaltobetonových ploch</t>
  </si>
  <si>
    <t>9,00</t>
  </si>
  <si>
    <t>3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</si>
  <si>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</si>
  <si>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</si>
  <si>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1186242161</t>
  </si>
  <si>
    <t>https://podminky.urs.cz/item/CS_URS_2023_01/113107165</t>
  </si>
  <si>
    <t>Vybourání podklaů asfaltobetonových ploch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</si>
  <si>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</si>
  <si>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</si>
  <si>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</si>
  <si>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885114249</t>
  </si>
  <si>
    <t>https://podminky.urs.cz/item/CS_URS_2023_01/113202111</t>
  </si>
  <si>
    <t>rampa</t>
  </si>
  <si>
    <t>8,50</t>
  </si>
  <si>
    <t>5</t>
  </si>
  <si>
    <t>122252204</t>
  </si>
  <si>
    <t>Odkopávky a prokopávky nezapažené pro silnice a dálnice strojně v hornině třídy těžitelnosti I přes 100 do 500 m3</t>
  </si>
  <si>
    <t>m3</t>
  </si>
  <si>
    <t>505184880</t>
  </si>
  <si>
    <t>https://podminky.urs.cz/item/CS_URS_2023_01/122252204</t>
  </si>
  <si>
    <t>Odkopávky hl. 540 mm</t>
  </si>
  <si>
    <t>60,00*0,54</t>
  </si>
  <si>
    <t>Odkopávky hl. 470 mm</t>
  </si>
  <si>
    <t>663,00*0,47</t>
  </si>
  <si>
    <t>Odkopávky hl. 350 mm</t>
  </si>
  <si>
    <t>224,00*0,35</t>
  </si>
  <si>
    <t>Odkopávky hl. 200 mm</t>
  </si>
  <si>
    <t>360,00*0,20</t>
  </si>
  <si>
    <t>6</t>
  </si>
  <si>
    <t>132151102</t>
  </si>
  <si>
    <t>Hloubení nezapažených rýh šířky do 800 mm strojně s urovnáním dna do předepsaného profilu a spádu v hornině třídy těžitelnosti I skupiny 1 a 2 přes 20 do 50 m3</t>
  </si>
  <si>
    <t>1440125926</t>
  </si>
  <si>
    <t>https://podminky.urs.cz/item/CS_URS_2023_01/132151102</t>
  </si>
  <si>
    <t>Rýha pro drenáž</t>
  </si>
  <si>
    <t>125,00*0,40*0,40</t>
  </si>
  <si>
    <t>Rýha pro palisády</t>
  </si>
  <si>
    <t>(8,50+3,75)*0,30*0,30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</si>
  <si>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</si>
  <si>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</si>
  <si>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</si>
  <si>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-1563963690</t>
  </si>
  <si>
    <t>https://podminky.urs.cz/item/CS_URS_2023_01/162751117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</si>
  <si>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</si>
  <si>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</si>
  <si>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</si>
  <si>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</si>
  <si>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-1965340822</t>
  </si>
  <si>
    <t>https://podminky.urs.cz/item/CS_URS_2023_01/171201231</t>
  </si>
  <si>
    <t>60,00*0,54*1,90</t>
  </si>
  <si>
    <t>663,00*0,47*1,90</t>
  </si>
  <si>
    <t>224,00*0,35*1,90</t>
  </si>
  <si>
    <t>360,00*0,20*1,90</t>
  </si>
  <si>
    <t>125,00*0,40*0,40*1,90</t>
  </si>
  <si>
    <t>(8,50+3,75)*0,30*0,30*1,90</t>
  </si>
  <si>
    <t>9</t>
  </si>
  <si>
    <t>171251101</t>
  </si>
  <si>
    <t>Uložení sypanin do násypů strojně s rozprostřením sypaniny ve vrstvách a s hrubým urovnáním nezhutněných jakékoliv třídy těžitelnosti</t>
  </si>
  <si>
    <t>-36187525</t>
  </si>
  <si>
    <t>https://podminky.urs.cz/item/CS_URS_2023_01/171251101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</si>
  <si>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</si>
  <si>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</si>
  <si>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</si>
  <si>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-723008860</t>
  </si>
  <si>
    <t>https://podminky.urs.cz/item/CS_URS_2023_01/175151101</t>
  </si>
  <si>
    <t>Drenáž</t>
  </si>
  <si>
    <t>11</t>
  </si>
  <si>
    <t>M</t>
  </si>
  <si>
    <t>58333674</t>
  </si>
  <si>
    <t>kamenivo těžené hrubé frakce 16/32</t>
  </si>
  <si>
    <t>286684573</t>
  </si>
  <si>
    <t>výplň drenáže</t>
  </si>
  <si>
    <t>125,00*0,40*0,40*2</t>
  </si>
  <si>
    <t>12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</si>
  <si>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</si>
  <si>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</si>
  <si>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1820518875</t>
  </si>
  <si>
    <t>https://podminky.urs.cz/item/CS_URS_2023_01/181151331</t>
  </si>
  <si>
    <t>529,00</t>
  </si>
  <si>
    <t>13</t>
  </si>
  <si>
    <t>181311103</t>
  </si>
  <si>
    <t>Rozprostření a urovnání ornice v rovině nebo ve svahu sklonu do 1:5 ručně při souvislé ploše, tl. vrstvy do 200 mm</t>
  </si>
  <si>
    <t>644425349</t>
  </si>
  <si>
    <t>https://podminky.urs.cz/item/CS_URS_2023_01/181311103</t>
  </si>
  <si>
    <t>Zatravněná plocha</t>
  </si>
  <si>
    <t>14</t>
  </si>
  <si>
    <t>10371500</t>
  </si>
  <si>
    <t>substrát pro trávníky VL</t>
  </si>
  <si>
    <t>95974552</t>
  </si>
  <si>
    <t>529,00*0,20</t>
  </si>
  <si>
    <t>181411131</t>
  </si>
  <si>
    <t>Založení trávníku na půdě předem připravené plochy do 1000 m2 výsevem včetně utažení parkového v rovině nebo na svahu do 1:5</t>
  </si>
  <si>
    <t>1177197158</t>
  </si>
  <si>
    <t>https://podminky.urs.cz/item/CS_URS_2023_01/181411131</t>
  </si>
  <si>
    <t>16</t>
  </si>
  <si>
    <t>00572410</t>
  </si>
  <si>
    <t>osivo směs travní parková</t>
  </si>
  <si>
    <t>kg</t>
  </si>
  <si>
    <t>1804577367</t>
  </si>
  <si>
    <t>529,00*0,02</t>
  </si>
  <si>
    <t>17</t>
  </si>
  <si>
    <t>181951111</t>
  </si>
  <si>
    <t>Úprava pláně vyrovnáním výškových rozdílů strojně v hornině třídy těžitelnosti I, skupiny 1 až 3 bez zhutnění</t>
  </si>
  <si>
    <t>-546383828</t>
  </si>
  <si>
    <t>https://podminky.urs.cz/item/CS_URS_2023_01/181951111</t>
  </si>
  <si>
    <t>úprava pláně po odkopávkách</t>
  </si>
  <si>
    <t>301,00</t>
  </si>
  <si>
    <t>18</t>
  </si>
  <si>
    <t>181951112</t>
  </si>
  <si>
    <t>Úprava pláně vyrovnáním výškových rozdílů strojně v hornině třídy těžitelnosti I, skupiny 1 až 3 se zhutněním</t>
  </si>
  <si>
    <t>-1841138378</t>
  </si>
  <si>
    <t>https://podminky.urs.cz/item/CS_URS_2023_01/181951112</t>
  </si>
  <si>
    <t>915,00</t>
  </si>
  <si>
    <t>Svislé a kompletní konstrukce</t>
  </si>
  <si>
    <t>19</t>
  </si>
  <si>
    <t>339921132</t>
  </si>
  <si>
    <t>Osazování palisád betonových v řadě se zabetonováním výšky palisády přes 500 do 1000 mm</t>
  </si>
  <si>
    <t>-1268662460</t>
  </si>
  <si>
    <t>https://podminky.urs.cz/item/CS_URS_2023_01/339921132</t>
  </si>
  <si>
    <t>8,50+3,75</t>
  </si>
  <si>
    <t>20</t>
  </si>
  <si>
    <t>59228409</t>
  </si>
  <si>
    <t>palisáda betonová vzhled dobové dlažební kameny přírodní 160x160x600mm</t>
  </si>
  <si>
    <t>kus</t>
  </si>
  <si>
    <t>1773517185</t>
  </si>
  <si>
    <t>12,25*5,715 "Přepočtené koeficientem množství</t>
  </si>
  <si>
    <t>Vodorovné konstrukce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</si>
  <si>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</si>
  <si>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</si>
  <si>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-139214499</t>
  </si>
  <si>
    <t>https://podminky.urs.cz/item/CS_URS_2023_01/434191423</t>
  </si>
  <si>
    <t>22</t>
  </si>
  <si>
    <t>58388015</t>
  </si>
  <si>
    <t>stupeň schodišťový žulový plný 150x300x1000mm výžlabková podstupnice-pemrlovaný</t>
  </si>
  <si>
    <t>83820515</t>
  </si>
  <si>
    <t>1,00</t>
  </si>
  <si>
    <t>Komunikace pozemní</t>
  </si>
  <si>
    <t>23</t>
  </si>
  <si>
    <t>564851111</t>
  </si>
  <si>
    <t>Podklad ze štěrkodrti ŠD s rozprostřením a zhutněním plochy přes 100 m2, po zhutnění tl. 150 mm</t>
  </si>
  <si>
    <t>1084164889</t>
  </si>
  <si>
    <t>https://podminky.urs.cz/item/CS_URS_2023_01/564851111</t>
  </si>
  <si>
    <t>ŠDa</t>
  </si>
  <si>
    <t>ŠDb</t>
  </si>
  <si>
    <t>Skladba pojízdných ploch 2</t>
  </si>
  <si>
    <t>60,00</t>
  </si>
  <si>
    <t>24</t>
  </si>
  <si>
    <t>564851113</t>
  </si>
  <si>
    <t>Podklad ze štěrkodrti ŠD s rozprostřením a zhutněním plochy přes 100 m2, po zhutnění tl. 170 mm</t>
  </si>
  <si>
    <t>-144746845</t>
  </si>
  <si>
    <t>https://podminky.urs.cz/item/CS_URS_2023_01/564851113</t>
  </si>
  <si>
    <t>Skladba pojízdných ploch 1</t>
  </si>
  <si>
    <t>663,00</t>
  </si>
  <si>
    <t>25</t>
  </si>
  <si>
    <t>564851114</t>
  </si>
  <si>
    <t>Podklad ze štěrkodrti ŠD s rozprostřením a zhutněním plochy přes 100 m2, po zhutnění tl. 180 mm</t>
  </si>
  <si>
    <t>1130965399</t>
  </si>
  <si>
    <t>https://podminky.urs.cz/item/CS_URS_2023_01/564851114</t>
  </si>
  <si>
    <t>26</t>
  </si>
  <si>
    <t>564861111</t>
  </si>
  <si>
    <t>Podklad ze štěrkodrti ŠD s rozprostřením a zhutněním plochy přes 100 m2, po zhutnění tl. 200 mm</t>
  </si>
  <si>
    <t>-239561448</t>
  </si>
  <si>
    <t>https://podminky.urs.cz/item/CS_URS_2023_01/564861111</t>
  </si>
  <si>
    <t xml:space="preserve">Skladba opravy komunikace v místě napojení </t>
  </si>
  <si>
    <t>27</t>
  </si>
  <si>
    <t>564871111</t>
  </si>
  <si>
    <t>Podklad ze štěrkodrti ŠD s rozprostřením a zhutněním plochy přes 100 m2, po zhutnění tl. 250 mm</t>
  </si>
  <si>
    <t>1540625625</t>
  </si>
  <si>
    <t>https://podminky.urs.cz/item/CS_URS_2023_01/564871111</t>
  </si>
  <si>
    <t>Skladba chodníku</t>
  </si>
  <si>
    <t>224,00</t>
  </si>
  <si>
    <t>28</t>
  </si>
  <si>
    <t>564952111</t>
  </si>
  <si>
    <t>Podklad z mechanicky zpevněného kameniva MZK (minerální beton) s rozprostřením a s hutněním, po zhutnění tl. 150 mm</t>
  </si>
  <si>
    <t>-754119964</t>
  </si>
  <si>
    <t>https://podminky.urs.cz/item/CS_URS_2023_01/564952111</t>
  </si>
  <si>
    <t>29</t>
  </si>
  <si>
    <t>573191111-R</t>
  </si>
  <si>
    <t>Postřik infiltrační kationaktivní emulzí v množství 1,00 kg/m2</t>
  </si>
  <si>
    <t>479871816</t>
  </si>
  <si>
    <t>https://podminky.urs.cz/item/CS_URS_2023_01/573191111-R</t>
  </si>
  <si>
    <t>Nový živičný kryt</t>
  </si>
  <si>
    <t>Oprava napojení</t>
  </si>
  <si>
    <t>Prováděno ručně</t>
  </si>
  <si>
    <t>30</t>
  </si>
  <si>
    <t>573211111-R</t>
  </si>
  <si>
    <t>Postřik spojovací PS bez posypu kamenivem z asfaltu silničního, v množství 0,60 kg/m2</t>
  </si>
  <si>
    <t>578387741</t>
  </si>
  <si>
    <t>https://podminky.urs.cz/item/CS_URS_2023_01/573211111-R</t>
  </si>
  <si>
    <t>31</t>
  </si>
  <si>
    <t>577134111-R</t>
  </si>
  <si>
    <t>Asfaltový beton vrstva obrusná ACO 11 (ABS) s rozprostřením a se zhutněním z nemodifikovaného asfaltu v pruhu šířky do 3 m tř. I, po zhutnění tl. 40 mm</t>
  </si>
  <si>
    <t>-1382110107</t>
  </si>
  <si>
    <t>https://podminky.urs.cz/item/CS_URS_2023_01/577134111-R</t>
  </si>
  <si>
    <t xml:space="preserve">Prováděno ručně </t>
  </si>
  <si>
    <t>32</t>
  </si>
  <si>
    <t>577155112-R</t>
  </si>
  <si>
    <t>Asfaltový beton vrstva ložní ACL 16 (ABH) s rozprostřením a zhutněním z nemodifikovaného asfaltu v pruhu šířky do 3 m, po zhutnění tl. 60 mm</t>
  </si>
  <si>
    <t>-155185842</t>
  </si>
  <si>
    <t>https://podminky.urs.cz/item/CS_URS_2023_01/577155112-R</t>
  </si>
  <si>
    <t>33</t>
  </si>
  <si>
    <t>591111111-R</t>
  </si>
  <si>
    <t>Kladení dlažby z kostek s provedením lože do tl. 40 mm, s vyplněním spár, s dvojím beraněním a se smetením přebytečného materiálu na krajnici velkých z kamene, do lože z kameniva těženého</t>
  </si>
  <si>
    <t>824068088</t>
  </si>
  <si>
    <t>47,00</t>
  </si>
  <si>
    <t>35</t>
  </si>
  <si>
    <t>591211111-R</t>
  </si>
  <si>
    <t>Kladení dlažby z kostek s provedením lože do tl. 40 mm, s vyplněním spár, s dvojím beraněním a se smetením přebytečného materiálu na krajnici drobných z kamene, do lože z kameniva těženého</t>
  </si>
  <si>
    <t>-2099576227</t>
  </si>
  <si>
    <t>537,00</t>
  </si>
  <si>
    <t>36</t>
  </si>
  <si>
    <t>58381007-R</t>
  </si>
  <si>
    <t>kostka štípaná dlažební kámen drobná 8/10</t>
  </si>
  <si>
    <t>-1560947192</t>
  </si>
  <si>
    <t>537*1,01 "Přepočtené koeficientem množství</t>
  </si>
  <si>
    <t>37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</si>
  <si>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</si>
  <si>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</si>
  <si>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649916823</t>
  </si>
  <si>
    <t>https://podminky.urs.cz/item/CS_URS_2023_01/591411111</t>
  </si>
  <si>
    <t>168,00</t>
  </si>
  <si>
    <t>plocha rampy</t>
  </si>
  <si>
    <t>38</t>
  </si>
  <si>
    <t>58381004-R</t>
  </si>
  <si>
    <t>kostka štípaná dlažební 4/6 tř 1</t>
  </si>
  <si>
    <t>1437224230</t>
  </si>
  <si>
    <t>Plocha rampy</t>
  </si>
  <si>
    <t>175*1,02 "Přepočtené koeficientem množství</t>
  </si>
  <si>
    <t>39</t>
  </si>
  <si>
    <t>599142111</t>
  </si>
  <si>
    <t>Úprava zálivky dilatačních nebo pracovních spár v cementobetonovém krytu, hloubky do 40 mm, šířky přes 20 do 40 mm</t>
  </si>
  <si>
    <t>25217078</t>
  </si>
  <si>
    <t>https://podminky.urs.cz/item/CS_URS_2023_01/599142111</t>
  </si>
  <si>
    <t>Úprava spáry po řezání živičného krytu</t>
  </si>
  <si>
    <t>6,00</t>
  </si>
  <si>
    <t>Úpravy povrchů, podlahy a osazování výplní</t>
  </si>
  <si>
    <t>40</t>
  </si>
  <si>
    <t>637121112</t>
  </si>
  <si>
    <t>Okapový chodník z kameniva s udusáním a urovnáním povrchu z kačírku tl. 150 mm</t>
  </si>
  <si>
    <t>-1129975615</t>
  </si>
  <si>
    <t>https://podminky.urs.cz/item/CS_URS_2023_01/637121112</t>
  </si>
  <si>
    <t>Trubní vedení</t>
  </si>
  <si>
    <t>41</t>
  </si>
  <si>
    <t>890411811</t>
  </si>
  <si>
    <t>Bourání šachet a jímek ručně velikosti obestavěného prostoru do 1,5 m3 z prefabrikovaných skruží</t>
  </si>
  <si>
    <t>832045560</t>
  </si>
  <si>
    <t>https://podminky.urs.cz/item/CS_URS_2023_01/890411811</t>
  </si>
  <si>
    <t>Vybourání 4 kusů uličních vpustí</t>
  </si>
  <si>
    <t>1,50*4</t>
  </si>
  <si>
    <t>42</t>
  </si>
  <si>
    <t>895941111</t>
  </si>
  <si>
    <t>Zřízení vpusti kanalizační uliční z betonových dílců typ UV-50 normální</t>
  </si>
  <si>
    <t>1471057037</t>
  </si>
  <si>
    <t>4,00</t>
  </si>
  <si>
    <t>43</t>
  </si>
  <si>
    <t>28661902</t>
  </si>
  <si>
    <t>dno šachtové 600 DIN UR 160 - přímá</t>
  </si>
  <si>
    <t>1949544082</t>
  </si>
  <si>
    <t>44</t>
  </si>
  <si>
    <t>28661789</t>
  </si>
  <si>
    <t>koš kalový ocelový pro silniční vpusť 425mm vč. madla</t>
  </si>
  <si>
    <t>-844648511</t>
  </si>
  <si>
    <t>45</t>
  </si>
  <si>
    <t>28661040</t>
  </si>
  <si>
    <t>roura šachtová PP korugovaná dno DN 600 dl 1m</t>
  </si>
  <si>
    <t>-1235467418</t>
  </si>
  <si>
    <t>46</t>
  </si>
  <si>
    <t>28661941</t>
  </si>
  <si>
    <t>adaptér šachtový teleskopický dno DN 600 pro třídu zatížení D 400 (vč.těsnění)</t>
  </si>
  <si>
    <t>1542278776</t>
  </si>
  <si>
    <t>47</t>
  </si>
  <si>
    <t>28661938</t>
  </si>
  <si>
    <t>mříž litinová 600/40T, 420X620 D400</t>
  </si>
  <si>
    <t>1789806056</t>
  </si>
  <si>
    <t>48</t>
  </si>
  <si>
    <t>28661939</t>
  </si>
  <si>
    <t>prstenec šachtový betonový dno DN 600</t>
  </si>
  <si>
    <t>-1963650746</t>
  </si>
  <si>
    <t>Ostatní konstrukce a práce, bourání</t>
  </si>
  <si>
    <t>49</t>
  </si>
  <si>
    <t>916241213</t>
  </si>
  <si>
    <t>Osazení obrubníku kamenného se zřízením lože, s vyplněním a zatřením spár cementovou maltou stojatého s boční opěrou z betonu prostého, do lože z betonu prostého</t>
  </si>
  <si>
    <t>-573032390</t>
  </si>
  <si>
    <t>https://podminky.urs.cz/item/CS_URS_2023_01/916241213</t>
  </si>
  <si>
    <t xml:space="preserve">Obrubník </t>
  </si>
  <si>
    <t>37,00</t>
  </si>
  <si>
    <t>Krajník</t>
  </si>
  <si>
    <t>183,00</t>
  </si>
  <si>
    <t>50</t>
  </si>
  <si>
    <t>58380374-R</t>
  </si>
  <si>
    <t>obrubník kamenný žulový přímý 1000x100x250mm</t>
  </si>
  <si>
    <t>2079717389</t>
  </si>
  <si>
    <t>P</t>
  </si>
  <si>
    <t>Poznámka k položce:_x000D_
Hmotnost: 82 kg/bm</t>
  </si>
  <si>
    <t>220*1,02 "Přepočtené koeficientem množství</t>
  </si>
  <si>
    <t>51</t>
  </si>
  <si>
    <t>916921191</t>
  </si>
  <si>
    <t>Monolitické příkopové žlaby, rigoly, krajníky nebo obrubníky Příplatek k cenám za provedení oblouku poloměru do 20 m</t>
  </si>
  <si>
    <t>1277618370</t>
  </si>
  <si>
    <t>https://podminky.urs.cz/item/CS_URS_2023_01/916921191</t>
  </si>
  <si>
    <t xml:space="preserve">Příplatek za oblouky </t>
  </si>
  <si>
    <t>48,00</t>
  </si>
  <si>
    <t>52</t>
  </si>
  <si>
    <t>919731123</t>
  </si>
  <si>
    <t>Zarovnání styčné plochy podkladu nebo krytu podél vybourané části komunikace nebo zpevněné plochy živičné tl. přes 100 do 200 mm</t>
  </si>
  <si>
    <t>1914375778</t>
  </si>
  <si>
    <t>https://podminky.urs.cz/item/CS_URS_2023_01/919731123</t>
  </si>
  <si>
    <t>53</t>
  </si>
  <si>
    <t>919735114</t>
  </si>
  <si>
    <t>Řezání stávajícího živičného krytu nebo podkladu hloubky přes 150 do 200 mm</t>
  </si>
  <si>
    <t>-1223747759</t>
  </si>
  <si>
    <t>https://podminky.urs.cz/item/CS_URS_2023_01/919735114</t>
  </si>
  <si>
    <t>Řezání živice</t>
  </si>
  <si>
    <t>997</t>
  </si>
  <si>
    <t>Přesun sutě</t>
  </si>
  <si>
    <t>54</t>
  </si>
  <si>
    <t>997221571</t>
  </si>
  <si>
    <t>Vodorovná doprava vybouraných hmot bez naložení, ale se složením a s hrubým urovnáním na vzdálenost do 1 km</t>
  </si>
  <si>
    <t>61826297</t>
  </si>
  <si>
    <t>https://podminky.urs.cz/item/CS_URS_2023_01/997221571</t>
  </si>
  <si>
    <t>Zemina a kamenivo a kamenivo</t>
  </si>
  <si>
    <t>1,967</t>
  </si>
  <si>
    <t>6,75</t>
  </si>
  <si>
    <t>1,743</t>
  </si>
  <si>
    <t>Živice</t>
  </si>
  <si>
    <t>4,05</t>
  </si>
  <si>
    <t>Beton</t>
  </si>
  <si>
    <t>11,52</t>
  </si>
  <si>
    <t>55</t>
  </si>
  <si>
    <t>997221579</t>
  </si>
  <si>
    <t>Vodorovná doprava vybouraných hmot bez naložení, ale se složením a s hrubým urovnáním na vzdálenost Příplatek k ceně za každý další i započatý 1 km přes 1 km</t>
  </si>
  <si>
    <t>-1734075112</t>
  </si>
  <si>
    <t>https://podminky.urs.cz/item/CS_URS_2023_01/997221579</t>
  </si>
  <si>
    <t>Zemina a  kamenivo</t>
  </si>
  <si>
    <t>26,03*9 "Přepočtené koeficientem množství</t>
  </si>
  <si>
    <t>56</t>
  </si>
  <si>
    <t>997221862</t>
  </si>
  <si>
    <t>Poplatek za uložení stavebního odpadu na recyklační skládce (skládkovné) z armovaného betonu zatříděného do Katalogu odpadů pod kódem 17 01 01</t>
  </si>
  <si>
    <t>937797101</t>
  </si>
  <si>
    <t>https://podminky.urs.cz/item/CS_URS_2023_01/997221862</t>
  </si>
  <si>
    <t>57</t>
  </si>
  <si>
    <t>997221873</t>
  </si>
  <si>
    <t>-662292700</t>
  </si>
  <si>
    <t>https://podminky.urs.cz/item/CS_URS_2023_01/997221873</t>
  </si>
  <si>
    <t>Zemina a kamenivo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</si>
  <si>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</si>
  <si>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</si>
  <si>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</si>
  <si>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-1865595311</t>
  </si>
  <si>
    <t>https://podminky.urs.cz/item/CS_URS_2023_01/997221875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</si>
  <si>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</si>
  <si>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</si>
  <si>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</si>
  <si>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</si>
  <si>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</si>
  <si>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1344094096</t>
  </si>
  <si>
    <t>https://podminky.urs.cz/item/CS_URS_2023_01/998225111</t>
  </si>
  <si>
    <t>SO-02 - Zámečnické konstrukce a mobiliář</t>
  </si>
  <si>
    <t>Soupis:</t>
  </si>
  <si>
    <t>SO-02-1 - Vrata a branka</t>
  </si>
  <si>
    <t>15671712</t>
  </si>
  <si>
    <t>Ing.Arch.Jiří Kňákal, Okrouhlá 70, 473 01</t>
  </si>
  <si>
    <t>CZ5803031003</t>
  </si>
  <si>
    <t xml:space="preserve">    2 - Zakládání</t>
  </si>
  <si>
    <t>PSV - Práce a dodávky PSV</t>
  </si>
  <si>
    <t xml:space="preserve">    767 - Konstrukce zámečnické</t>
  </si>
  <si>
    <t>131213701</t>
  </si>
  <si>
    <t>Hloubení nezapažených jam ručně s urovnáním dna do předepsaného profilu a spádu v hornině třídy těžitelnosti I skupiny 3 soudržných</t>
  </si>
  <si>
    <t>-2046736950</t>
  </si>
  <si>
    <t>https://podminky.urs.cz/item/CS_URS_2023_01/131213701</t>
  </si>
  <si>
    <t>Základové patky vrat a branky</t>
  </si>
  <si>
    <t>Dokopávka pod úroveň pláně</t>
  </si>
  <si>
    <t>(0,60*0,60)*0,540*2</t>
  </si>
  <si>
    <t>(0,50*0,60)*0,540</t>
  </si>
  <si>
    <t>Zakládání</t>
  </si>
  <si>
    <t>271572211</t>
  </si>
  <si>
    <t>Podsyp pod základové konstrukce se zhutněním a urovnáním povrchu ze štěrkopísku netříděného</t>
  </si>
  <si>
    <t>-822594448</t>
  </si>
  <si>
    <t>https://podminky.urs.cz/item/CS_URS_2023_01/271572211</t>
  </si>
  <si>
    <t>Podsyp pod základové patky</t>
  </si>
  <si>
    <t>(0,60*0,60)*0,10*2</t>
  </si>
  <si>
    <t>(0,50*0,60)*0,10</t>
  </si>
  <si>
    <t>275313711</t>
  </si>
  <si>
    <t>Základy z betonu prostého patky a bloky z betonu kamenem neprokládaného tř. C 20/25</t>
  </si>
  <si>
    <t>1130590449</t>
  </si>
  <si>
    <t>https://podminky.urs.cz/item/CS_URS_2023_01/275313711</t>
  </si>
  <si>
    <t>Beton C20/25 XC2</t>
  </si>
  <si>
    <t>275351121</t>
  </si>
  <si>
    <t>Bednění základů patek zřízení</t>
  </si>
  <si>
    <t>-662016312</t>
  </si>
  <si>
    <t>https://podminky.urs.cz/item/CS_URS_2023_01/275351121</t>
  </si>
  <si>
    <t>(0,60+0,60)*2*0,540*2</t>
  </si>
  <si>
    <t>(0,50+0,60+0,50)*0,540</t>
  </si>
  <si>
    <t>275351122</t>
  </si>
  <si>
    <t>Bednění základů patek odstranění</t>
  </si>
  <si>
    <t>-1730777230</t>
  </si>
  <si>
    <t>https://podminky.urs.cz/item/CS_URS_2023_01/275351122</t>
  </si>
  <si>
    <t>628613611-R</t>
  </si>
  <si>
    <t xml:space="preserve">Žárové zinkování ponorem dílů ocelových konstrukcí </t>
  </si>
  <si>
    <t>1672899995</t>
  </si>
  <si>
    <t>307,21</t>
  </si>
  <si>
    <t>998223011</t>
  </si>
  <si>
    <t>Přesun hmot pro pozemní komunikace s krytem dlážděným dopravní vzdálenost do 200 m jakékoliv délky objektu</t>
  </si>
  <si>
    <t>-1466799597</t>
  </si>
  <si>
    <t>https://podminky.urs.cz/item/CS_URS_2023_01/998223011</t>
  </si>
  <si>
    <t>PSV</t>
  </si>
  <si>
    <t>Práce a dodávky PSV</t>
  </si>
  <si>
    <t>767</t>
  </si>
  <si>
    <t>Konstrukce zámečnické</t>
  </si>
  <si>
    <t>767 VPD 001</t>
  </si>
  <si>
    <t>Výrobní projektová dokumentace</t>
  </si>
  <si>
    <t>kmplt</t>
  </si>
  <si>
    <t>643224993</t>
  </si>
  <si>
    <t>767995117</t>
  </si>
  <si>
    <t>Montáž ostatních atypických zámečnických konstrukcí hmotnosti přes 250 do 500 kg</t>
  </si>
  <si>
    <t>-1566299807</t>
  </si>
  <si>
    <t>https://podminky.urs.cz/item/CS_URS_2023_01/767995117</t>
  </si>
  <si>
    <t>767995117-R</t>
  </si>
  <si>
    <t>Výroba ostatních atypických zámečnických konstrukcí hmotnosti přes 250 do 500 kg</t>
  </si>
  <si>
    <t>-1670828851</t>
  </si>
  <si>
    <t>Svařované spoje OK budou provedeny koutovými svary 6 mm</t>
  </si>
  <si>
    <t>Před zahájením výroby zámečnických konstrukcí bude výrobcem provedeno zaměření</t>
  </si>
  <si>
    <t>skutečných rozměrů stavebních konstrukcí</t>
  </si>
  <si>
    <t>Výrobní rozměry OK a zámečnických konstrukcí budou případně upraveny</t>
  </si>
  <si>
    <t>767SPCM 01</t>
  </si>
  <si>
    <t>Ocelová zástrč uzamykatelná D7/12-300 mm</t>
  </si>
  <si>
    <t>84704565</t>
  </si>
  <si>
    <t>ZU1</t>
  </si>
  <si>
    <t>767SPCM 02</t>
  </si>
  <si>
    <t>Ocelová zástrč uzamykatelná D7/17-160 mm</t>
  </si>
  <si>
    <t>262233634</t>
  </si>
  <si>
    <t>ZU2</t>
  </si>
  <si>
    <t>767SPCM 03</t>
  </si>
  <si>
    <t xml:space="preserve">CAIS HL 20 nastavitelný pant </t>
  </si>
  <si>
    <t>1780247362</t>
  </si>
  <si>
    <t>HL20</t>
  </si>
  <si>
    <t>767SPCM 04</t>
  </si>
  <si>
    <t>Spojovací materiál ( matky, podložky, šrouby, zámky)</t>
  </si>
  <si>
    <t>-1844716313</t>
  </si>
  <si>
    <t>13010270</t>
  </si>
  <si>
    <t>tyč ocelová plochá jakost S235JR (11 375) 80x8mm</t>
  </si>
  <si>
    <t>1495969778</t>
  </si>
  <si>
    <t>0,092888888888889*1,08 "Přepočtené koeficientem množství</t>
  </si>
  <si>
    <t>13214001</t>
  </si>
  <si>
    <t>tyč ocelová čtvercová jakost S235JR (11 375) 12x12mm</t>
  </si>
  <si>
    <t>-919215904</t>
  </si>
  <si>
    <t>0,0908912783751494*1,08 "Přepočtené koeficientem množství</t>
  </si>
  <si>
    <t>13010200</t>
  </si>
  <si>
    <t>tyč ocelová plochá jakost S235JR (11 375) 40x4mm</t>
  </si>
  <si>
    <t>-13785907</t>
  </si>
  <si>
    <t>0,132*1,08 "Přepočtené koeficientem množství</t>
  </si>
  <si>
    <t>13021013</t>
  </si>
  <si>
    <t>tyč ocelová kruhová žebírková DIN 488 jakost B500B (10 505) výztuž do betonu D 12mm</t>
  </si>
  <si>
    <t>601070495</t>
  </si>
  <si>
    <t>BO</t>
  </si>
  <si>
    <t>0,888*9,00*0,001</t>
  </si>
  <si>
    <t>0,008*1,08 "Přepočtené koeficientem množství</t>
  </si>
  <si>
    <t>14550300</t>
  </si>
  <si>
    <t>profil ocelový svařovaný jakost S235 průřez čtvercový 100x100x4mm</t>
  </si>
  <si>
    <t>-1760089151</t>
  </si>
  <si>
    <t>JA1</t>
  </si>
  <si>
    <t>12,09*7,20*0,001</t>
  </si>
  <si>
    <t>0,087*1,08 "Přepočtené koeficientem množství</t>
  </si>
  <si>
    <t>14550402</t>
  </si>
  <si>
    <t>profil ocelový svařovaný jakost S235 průřez obdelníkový 30x15x2mm</t>
  </si>
  <si>
    <t>130234424</t>
  </si>
  <si>
    <t>JA2</t>
  </si>
  <si>
    <t>1,178*0,15*0,001</t>
  </si>
  <si>
    <t>0,001*1,08 "Přepočtené koeficientem množství</t>
  </si>
  <si>
    <t>13611210</t>
  </si>
  <si>
    <t>plech ocelový hladký jakost S235JR tl 3mm tabule</t>
  </si>
  <si>
    <t>-482285463</t>
  </si>
  <si>
    <t>PL3</t>
  </si>
  <si>
    <t>23,55*0,05*0,001</t>
  </si>
  <si>
    <t>998767201</t>
  </si>
  <si>
    <t>Přesun hmot pro zámečnické konstrukce stanovený procentní sazbou (%) z ceny vodorovná dopravní vzdálenost do 50 m v objektech výšky do 6 m</t>
  </si>
  <si>
    <t>%</t>
  </si>
  <si>
    <t>1141837009</t>
  </si>
  <si>
    <t>https://podminky.urs.cz/item/CS_URS_2023_01/998767201</t>
  </si>
  <si>
    <t>998767292</t>
  </si>
  <si>
    <t>Přesun hmot pro zámečnické konstrukce stanovený procentní sazbou (%) z ceny Příplatek k cenám za zvětšený přesun přes vymezenou největší dopravní vzdálenost do 100 m</t>
  </si>
  <si>
    <t>-327212683</t>
  </si>
  <si>
    <t>https://podminky.urs.cz/item/CS_URS_2023_01/998767292</t>
  </si>
  <si>
    <t>SO-02-2 - Ocelová rampa</t>
  </si>
  <si>
    <t>-1605758943</t>
  </si>
  <si>
    <t>Dokopávka pod úroveň upraveného terénu</t>
  </si>
  <si>
    <t>1,82*0,775*0,40</t>
  </si>
  <si>
    <t>1,177*0,30*0,40*2</t>
  </si>
  <si>
    <t>1182690529</t>
  </si>
  <si>
    <t>Základové patky rampy</t>
  </si>
  <si>
    <t>1,82*0,775*0,10</t>
  </si>
  <si>
    <t>1,177*0,30*0,10*2</t>
  </si>
  <si>
    <t>1651403619</t>
  </si>
  <si>
    <t>1,82*0,775*0,30</t>
  </si>
  <si>
    <t>1,177*0,30*0,30*2</t>
  </si>
  <si>
    <t>-1348005515</t>
  </si>
  <si>
    <t>(1,82+0,775)*2*0,30</t>
  </si>
  <si>
    <t>(1,177+0,30+1,177)*0,30*2</t>
  </si>
  <si>
    <t>823655064</t>
  </si>
  <si>
    <t>-1646409892</t>
  </si>
  <si>
    <t>898,58</t>
  </si>
  <si>
    <t>odpočet hmotnosti pororoštů</t>
  </si>
  <si>
    <t>-429,84</t>
  </si>
  <si>
    <t>953961115</t>
  </si>
  <si>
    <t>Kotvy chemické s vyvrtáním otvoru do betonu, železobetonu nebo tvrdého kamene tmel, velikost M 20, hloubka 170 mm</t>
  </si>
  <si>
    <t>177893978</t>
  </si>
  <si>
    <t>https://podminky.urs.cz/item/CS_URS_2023_01/953961115</t>
  </si>
  <si>
    <t>Kotvení rampy</t>
  </si>
  <si>
    <t>12,00</t>
  </si>
  <si>
    <t>-1145134306</t>
  </si>
  <si>
    <t>1406079960</t>
  </si>
  <si>
    <t>-1435154719</t>
  </si>
  <si>
    <t>447441550</t>
  </si>
  <si>
    <t>L profily budou k U profilům kotveny bodovými svary</t>
  </si>
  <si>
    <t>Všechny části madel budou na koncích zavíčkovány plechem tl. 2 mm</t>
  </si>
  <si>
    <t>Závitové tyče D 10 budou do základových prahů osazeny na chemickou kotvu</t>
  </si>
  <si>
    <t>Spojovací materiál ( matky, podložky, šrouby,)</t>
  </si>
  <si>
    <t>-2113314363</t>
  </si>
  <si>
    <t>13010814</t>
  </si>
  <si>
    <t>ocel profilová jakost S235JR (11 375) průřez U (UPN) 80</t>
  </si>
  <si>
    <t>868439334</t>
  </si>
  <si>
    <t>U80</t>
  </si>
  <si>
    <t>8,64*18,80*0,001</t>
  </si>
  <si>
    <t>0,162*1,08 "Přepočtené koeficientem množství</t>
  </si>
  <si>
    <t>13010410</t>
  </si>
  <si>
    <t>úhelník ocelový rovnostranný jakost S235JR (11 375) 35x35x4mm</t>
  </si>
  <si>
    <t>-1589003708</t>
  </si>
  <si>
    <t>L</t>
  </si>
  <si>
    <t>2,01*17,60*0,001</t>
  </si>
  <si>
    <t>0,035*1,08 "Přepočtené koeficientem množství</t>
  </si>
  <si>
    <t>14011019</t>
  </si>
  <si>
    <t>trubka ocelová bezešvá hladká jakost 11 353 42,4x3,2mm</t>
  </si>
  <si>
    <t>-375679661</t>
  </si>
  <si>
    <t>TR</t>
  </si>
  <si>
    <t>1,27*16,76*0,001</t>
  </si>
  <si>
    <t>0,021*1,08 "Přepočtené koeficientem množství</t>
  </si>
  <si>
    <t>13611228-R</t>
  </si>
  <si>
    <t>plech ocelový hladký jakost S235JR tl 8mm tabule</t>
  </si>
  <si>
    <t>2072979131</t>
  </si>
  <si>
    <t>PL8</t>
  </si>
  <si>
    <t>63,20*0,43*0,001</t>
  </si>
  <si>
    <t>0,027*1,08 "Přepočtené koeficientem množství</t>
  </si>
  <si>
    <t>13611214</t>
  </si>
  <si>
    <t>plech ocelový hladký jakost S235JR tl 4mm tabule</t>
  </si>
  <si>
    <t>-1036233136</t>
  </si>
  <si>
    <t>PL4</t>
  </si>
  <si>
    <t>31,34*0,10*0,001</t>
  </si>
  <si>
    <t>0,003*1,08 "Přepočtené koeficientem množství</t>
  </si>
  <si>
    <t>13611309</t>
  </si>
  <si>
    <t>plech ocelový černý žebrovaný S235JR slza tl 6mm tabule</t>
  </si>
  <si>
    <t>-222026523</t>
  </si>
  <si>
    <t>PZ6</t>
  </si>
  <si>
    <t>33,40*1,13*0,001</t>
  </si>
  <si>
    <t>0,038*1,08 "Přepočtené koeficientem množství</t>
  </si>
  <si>
    <t>767SPCM 05</t>
  </si>
  <si>
    <t>PR 1 OCELOVÝ POROROŠT PROTISKLUZOVÝ 25x24mm</t>
  </si>
  <si>
    <t>346280650</t>
  </si>
  <si>
    <t>PR 1</t>
  </si>
  <si>
    <t>NOSNÝ PÁSEK BUDE PO CELÉM OBVODĚ KAŽDÉ ČÁSTI (PR1 - PR4)</t>
  </si>
  <si>
    <t>DO OBVODOVÉHO PÁSKU BUDOU PŘED POZINKOVÁNÍM VYVRTÁNY OTVORY PRO UKOTVENÍ</t>
  </si>
  <si>
    <t>K RÁMU Z L PROFILŮ. POZICE OTVORŮ BUDOU KOORDINOVÁNY</t>
  </si>
  <si>
    <t>1482 mm x 800 mm</t>
  </si>
  <si>
    <t>2,00</t>
  </si>
  <si>
    <t>767SPCM 06</t>
  </si>
  <si>
    <t>PR 2 OCELOVÝ POROROŠT PROTISKLUZOVÝ 25x24mm</t>
  </si>
  <si>
    <t>-388840127</t>
  </si>
  <si>
    <t>1482 mm x 837 mm</t>
  </si>
  <si>
    <t>767SPCM 07</t>
  </si>
  <si>
    <t>PR 3 OCELOVÝ POROROŠT PROTISKLUZOVÝ 25x24mm</t>
  </si>
  <si>
    <t>-1694996571</t>
  </si>
  <si>
    <t>1482 mm x 810 mm</t>
  </si>
  <si>
    <t>767SPCM 08</t>
  </si>
  <si>
    <t>PR 4 OCELOVÝ POROROŠT PROTISKLUZOVÝ 25x24mm</t>
  </si>
  <si>
    <t>-37678458</t>
  </si>
  <si>
    <t>1482 mm x 860 mm</t>
  </si>
  <si>
    <t>13010258</t>
  </si>
  <si>
    <t>tyč ocelová plochá jakost S235JR (11 375) 70x8mm</t>
  </si>
  <si>
    <t>-1064823805</t>
  </si>
  <si>
    <t>P70</t>
  </si>
  <si>
    <t>4,40*41,04*0,001</t>
  </si>
  <si>
    <t>0,181*1,08 "Přepočtené koeficientem množství</t>
  </si>
  <si>
    <t>31197003</t>
  </si>
  <si>
    <t>tyč závitová Pz 4.6 M10</t>
  </si>
  <si>
    <t>-821818080</t>
  </si>
  <si>
    <t>Z10</t>
  </si>
  <si>
    <t>0,617</t>
  </si>
  <si>
    <t>0,617*1,08 "Přepočtené koeficientem množství</t>
  </si>
  <si>
    <t>357002894</t>
  </si>
  <si>
    <t>341080874</t>
  </si>
  <si>
    <t>SO-02-3 - Zábradlí vstupu do 1.PP</t>
  </si>
  <si>
    <t>348262421-R</t>
  </si>
  <si>
    <t>Osazení zákrytových desek lepených mrazuvzdorným lepidlem</t>
  </si>
  <si>
    <t>-1765193773</t>
  </si>
  <si>
    <t>4,004*2</t>
  </si>
  <si>
    <t>583SPCM 01</t>
  </si>
  <si>
    <t>KAMENNÁ ZÁKRYTOVÁ DESKA - ŘEZANÁ PEMRLOVANÁ ŽULA š.360 mm, dl. 500 mm, tl. 50 mm</t>
  </si>
  <si>
    <t>1421027291</t>
  </si>
  <si>
    <t>8,00*2</t>
  </si>
  <si>
    <t>-263051550</t>
  </si>
  <si>
    <t>Zábradlí</t>
  </si>
  <si>
    <t>248,85</t>
  </si>
  <si>
    <t>-1574135702</t>
  </si>
  <si>
    <t>Kotvení zábradlí</t>
  </si>
  <si>
    <t>8,00+8,00</t>
  </si>
  <si>
    <t>1744348936</t>
  </si>
  <si>
    <t>91687882</t>
  </si>
  <si>
    <t>767995116</t>
  </si>
  <si>
    <t>Montáž ostatních atypických zámečnických konstrukcí hmotnosti přes 100 do 250 kg</t>
  </si>
  <si>
    <t>691955359</t>
  </si>
  <si>
    <t>https://podminky.urs.cz/item/CS_URS_2023_01/767995116</t>
  </si>
  <si>
    <t>247,85</t>
  </si>
  <si>
    <t>767995116-R</t>
  </si>
  <si>
    <t>Výroba ostatních atypických zámečnických konstrukcí hmotnosti přes 100 do 250 kg</t>
  </si>
  <si>
    <t>755109881</t>
  </si>
  <si>
    <t>Závitové tyče D10 budou do zárubní zdi osazny na chemickou kotvu</t>
  </si>
  <si>
    <t>-1357969617</t>
  </si>
  <si>
    <t>Spojovací materiál ( matky, podložky, šrouby,zámky, zástrče)</t>
  </si>
  <si>
    <t>-1073514806</t>
  </si>
  <si>
    <t>767SPCM 09</t>
  </si>
  <si>
    <t>CAIS HP 18 nastavitelný pant s matkou a plotnou</t>
  </si>
  <si>
    <t>457131618</t>
  </si>
  <si>
    <t>HP 18</t>
  </si>
  <si>
    <t>1162300238</t>
  </si>
  <si>
    <t>T12</t>
  </si>
  <si>
    <t>1,13*77,45*0,001</t>
  </si>
  <si>
    <t>0,088*1,08 "Přepočtené koeficientem množství</t>
  </si>
  <si>
    <t>13010516</t>
  </si>
  <si>
    <t>úhelník ocelový nerovnostranný jakost S235JR (11 375) 80x60x8mm</t>
  </si>
  <si>
    <t>1345592802</t>
  </si>
  <si>
    <t>8,34*1,70*0,001</t>
  </si>
  <si>
    <t>0,014*1,08 "Přepočtené koeficientem množství</t>
  </si>
  <si>
    <t>-1813277741</t>
  </si>
  <si>
    <t>Poznámka k položce:_x000D_
Hmotnost 160 kg/kus</t>
  </si>
  <si>
    <t>63,20*0,10*0,001</t>
  </si>
  <si>
    <t>0,006*1,08 "Přepočtené koeficientem množství</t>
  </si>
  <si>
    <t>-2043119182</t>
  </si>
  <si>
    <t>5,02*26,90*0,001</t>
  </si>
  <si>
    <t>0,135*1,08 "Přepočtené koeficientem množství</t>
  </si>
  <si>
    <t>13221007-R</t>
  </si>
  <si>
    <t>tyč ocelová plochá jakost S235JR (11 375) 40x6mm</t>
  </si>
  <si>
    <t>763457762</t>
  </si>
  <si>
    <t>P40</t>
  </si>
  <si>
    <t>1,88*1,50*0,001</t>
  </si>
  <si>
    <t>-1837208599</t>
  </si>
  <si>
    <t>1286598991</t>
  </si>
  <si>
    <t>345597936</t>
  </si>
  <si>
    <t>SO-02-4 - Lavička</t>
  </si>
  <si>
    <t>767SPCM 10</t>
  </si>
  <si>
    <t>Mobiliář-lavička</t>
  </si>
  <si>
    <t>1248740895</t>
  </si>
  <si>
    <t>Dodávka lavičky včetně dopravy na stavbu a osazení ( lavička nebude kotvena k podkladu)</t>
  </si>
  <si>
    <t>výška sedáku 450 mm</t>
  </si>
  <si>
    <t>celková výška lavice 850 mm</t>
  </si>
  <si>
    <t>rozměr laťí 35/1500/100 mm</t>
  </si>
  <si>
    <t>barva prken: teak</t>
  </si>
  <si>
    <t>smrkové desky sedací a opěrné části lavice</t>
  </si>
  <si>
    <t>dřevěné latě ošetřeny lazurou</t>
  </si>
  <si>
    <t>ocelová plochá konstrukce 60 mm</t>
  </si>
  <si>
    <t>barva konstrukce: šedá komaxit RAL 7016</t>
  </si>
  <si>
    <t>5,00</t>
  </si>
  <si>
    <t>-1049230875</t>
  </si>
  <si>
    <t>1754037076</t>
  </si>
  <si>
    <t>SO-03 -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</si>
  <si>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</si>
  <si>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</si>
  <si>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</si>
  <si>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628619999-R</t>
  </si>
  <si>
    <t>Odvoz a zpětný dovoz konstrukcí do zinkovny</t>
  </si>
  <si>
    <t>km</t>
  </si>
  <si>
    <t>91858667</t>
  </si>
  <si>
    <t>Veškeré zámečnické výrobky</t>
  </si>
  <si>
    <t>Včetně naložení a složení výrobků</t>
  </si>
  <si>
    <t>vzdálenost k zinkovně</t>
  </si>
  <si>
    <t>Cesta tam</t>
  </si>
  <si>
    <t>50,00</t>
  </si>
  <si>
    <t>Cesta zpět</t>
  </si>
  <si>
    <t>VRN</t>
  </si>
  <si>
    <t>VRN1</t>
  </si>
  <si>
    <t>Průzkumné, geodetické a projektové práce</t>
  </si>
  <si>
    <t>011114000</t>
  </si>
  <si>
    <t>Inženýrsko-geologický průzkum</t>
  </si>
  <si>
    <t>1024</t>
  </si>
  <si>
    <t>1347168200</t>
  </si>
  <si>
    <t>https://podminky.urs.cz/item/CS_URS_2023_01/011114000</t>
  </si>
  <si>
    <t xml:space="preserve">Minimální požadovaná hodnota modulu přetvárnosti zhutněné pláně Edef,2 je 45 MPa. </t>
  </si>
  <si>
    <t>Nebude-li dosaženo požadované míry zhutnění, bude ve spolupráci s geotechnikem navržena vhodná sanace pláně (např. Road mix, elektrárenský stabilizát,</t>
  </si>
  <si>
    <t>geomžíž apod.)</t>
  </si>
  <si>
    <t>012103000</t>
  </si>
  <si>
    <t>Geodetické práce před výstavbou</t>
  </si>
  <si>
    <t>1280145762</t>
  </si>
  <si>
    <t>https://podminky.urs.cz/item/CS_URS_2023_01/012103000</t>
  </si>
  <si>
    <t xml:space="preserve">Jsou v situaci zakresleny na základě informací jejich správců orientačně. Před zahájením prací předá investor směrově a výškově v terénu vytýčené </t>
  </si>
  <si>
    <t>veškeré inženýrské sítě v zájmovém území a případně se ověří ručně kopanou sondou.</t>
  </si>
  <si>
    <t>Součástí geodetických prací před výstavbou je také vytyčení veškerých nových konstrukcí</t>
  </si>
  <si>
    <t>012203000</t>
  </si>
  <si>
    <t>Geodetické práce při provádění stavby</t>
  </si>
  <si>
    <t>-525999958</t>
  </si>
  <si>
    <t>https://podminky.urs.cz/item/CS_URS_2023_01/012203000</t>
  </si>
  <si>
    <t>Geodetické práce v průběhu výstavby</t>
  </si>
  <si>
    <t>VRN3</t>
  </si>
  <si>
    <t>Zařízení staveniště</t>
  </si>
  <si>
    <t>032002000</t>
  </si>
  <si>
    <t>Vybavení staveniště</t>
  </si>
  <si>
    <t>450343766</t>
  </si>
  <si>
    <t>https://podminky.urs.cz/item/CS_URS_2023_01/032002000</t>
  </si>
  <si>
    <t>Mobilní WC</t>
  </si>
  <si>
    <t>1 kus 2 měsíce</t>
  </si>
  <si>
    <t>1,00*2,00</t>
  </si>
  <si>
    <t>039002000</t>
  </si>
  <si>
    <t>Zrušení zařízení staveniště</t>
  </si>
  <si>
    <t>1120278929</t>
  </si>
  <si>
    <t>https://podminky.urs.cz/item/CS_URS_2023_01/039002000</t>
  </si>
  <si>
    <t>Zrušení a odvoz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</si>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</sst>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0" fontId="8" fillId="0" borderId="16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31" TargetMode="External"/><Relationship Id="rId13" Type="http://schemas.openxmlformats.org/officeDocument/2006/relationships/hyperlink" Target="https://podminky.urs.cz/item/CS_URS_2023_01/181411131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577134111-R" TargetMode="External"/><Relationship Id="rId39" Type="http://schemas.openxmlformats.org/officeDocument/2006/relationships/hyperlink" Target="https://podminky.urs.cz/item/CS_URS_2023_01/997221873" TargetMode="External"/><Relationship Id="rId3" Type="http://schemas.openxmlformats.org/officeDocument/2006/relationships/hyperlink" Target="https://podminky.urs.cz/item/CS_URS_2023_01/113107165" TargetMode="External"/><Relationship Id="rId21" Type="http://schemas.openxmlformats.org/officeDocument/2006/relationships/hyperlink" Target="https://podminky.urs.cz/item/CS_URS_2023_01/564861111" TargetMode="External"/><Relationship Id="rId34" Type="http://schemas.openxmlformats.org/officeDocument/2006/relationships/hyperlink" Target="https://podminky.urs.cz/item/CS_URS_2023_01/919731123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311103" TargetMode="External"/><Relationship Id="rId17" Type="http://schemas.openxmlformats.org/officeDocument/2006/relationships/hyperlink" Target="https://podminky.urs.cz/item/CS_URS_2023_01/434191423" TargetMode="External"/><Relationship Id="rId25" Type="http://schemas.openxmlformats.org/officeDocument/2006/relationships/hyperlink" Target="https://podminky.urs.cz/item/CS_URS_2023_01/573211111-R" TargetMode="External"/><Relationship Id="rId33" Type="http://schemas.openxmlformats.org/officeDocument/2006/relationships/hyperlink" Target="https://podminky.urs.cz/item/CS_URS_2023_01/916921191" TargetMode="External"/><Relationship Id="rId38" Type="http://schemas.openxmlformats.org/officeDocument/2006/relationships/hyperlink" Target="https://podminky.urs.cz/item/CS_URS_2023_01/997221862" TargetMode="External"/><Relationship Id="rId2" Type="http://schemas.openxmlformats.org/officeDocument/2006/relationships/hyperlink" Target="https://podminky.urs.cz/item/CS_URS_2023_01/113107144" TargetMode="External"/><Relationship Id="rId16" Type="http://schemas.openxmlformats.org/officeDocument/2006/relationships/hyperlink" Target="https://podminky.urs.cz/item/CS_URS_2023_01/339921132" TargetMode="External"/><Relationship Id="rId20" Type="http://schemas.openxmlformats.org/officeDocument/2006/relationships/hyperlink" Target="https://podminky.urs.cz/item/CS_URS_2023_01/564851114" TargetMode="External"/><Relationship Id="rId29" Type="http://schemas.openxmlformats.org/officeDocument/2006/relationships/hyperlink" Target="https://podminky.urs.cz/item/CS_URS_2023_01/599142111" TargetMode="External"/><Relationship Id="rId41" Type="http://schemas.openxmlformats.org/officeDocument/2006/relationships/hyperlink" Target="https://podminky.urs.cz/item/CS_URS_2023_01/998225111" TargetMode="External"/><Relationship Id="rId1" Type="http://schemas.openxmlformats.org/officeDocument/2006/relationships/hyperlink" Target="https://podminky.urs.cz/item/CS_URS_2023_01/113106111" TargetMode="External"/><Relationship Id="rId6" Type="http://schemas.openxmlformats.org/officeDocument/2006/relationships/hyperlink" Target="https://podminky.urs.cz/item/CS_URS_2023_01/132151102" TargetMode="External"/><Relationship Id="rId11" Type="http://schemas.openxmlformats.org/officeDocument/2006/relationships/hyperlink" Target="https://podminky.urs.cz/item/CS_URS_2023_01/181151331" TargetMode="External"/><Relationship Id="rId24" Type="http://schemas.openxmlformats.org/officeDocument/2006/relationships/hyperlink" Target="https://podminky.urs.cz/item/CS_URS_2023_01/573191111-R" TargetMode="External"/><Relationship Id="rId32" Type="http://schemas.openxmlformats.org/officeDocument/2006/relationships/hyperlink" Target="https://podminky.urs.cz/item/CS_URS_2023_01/916241213" TargetMode="External"/><Relationship Id="rId37" Type="http://schemas.openxmlformats.org/officeDocument/2006/relationships/hyperlink" Target="https://podminky.urs.cz/item/CS_URS_2023_01/997221579" TargetMode="External"/><Relationship Id="rId40" Type="http://schemas.openxmlformats.org/officeDocument/2006/relationships/hyperlink" Target="https://podminky.urs.cz/item/CS_URS_2023_01/997221875" TargetMode="External"/><Relationship Id="rId5" Type="http://schemas.openxmlformats.org/officeDocument/2006/relationships/hyperlink" Target="https://podminky.urs.cz/item/CS_URS_2023_01/122252204" TargetMode="External"/><Relationship Id="rId15" Type="http://schemas.openxmlformats.org/officeDocument/2006/relationships/hyperlink" Target="https://podminky.urs.cz/item/CS_URS_2023_01/181951112" TargetMode="External"/><Relationship Id="rId23" Type="http://schemas.openxmlformats.org/officeDocument/2006/relationships/hyperlink" Target="https://podminky.urs.cz/item/CS_URS_2023_01/564952111" TargetMode="External"/><Relationship Id="rId28" Type="http://schemas.openxmlformats.org/officeDocument/2006/relationships/hyperlink" Target="https://podminky.urs.cz/item/CS_URS_2023_01/591411111" TargetMode="External"/><Relationship Id="rId36" Type="http://schemas.openxmlformats.org/officeDocument/2006/relationships/hyperlink" Target="https://podminky.urs.cz/item/CS_URS_2023_01/997221571" TargetMode="External"/><Relationship Id="rId10" Type="http://schemas.openxmlformats.org/officeDocument/2006/relationships/hyperlink" Target="https://podminky.urs.cz/item/CS_URS_2023_01/175151101" TargetMode="External"/><Relationship Id="rId19" Type="http://schemas.openxmlformats.org/officeDocument/2006/relationships/hyperlink" Target="https://podminky.urs.cz/item/CS_URS_2023_01/564851113" TargetMode="External"/><Relationship Id="rId31" Type="http://schemas.openxmlformats.org/officeDocument/2006/relationships/hyperlink" Target="https://podminky.urs.cz/item/CS_URS_2023_01/890411811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71251101" TargetMode="External"/><Relationship Id="rId14" Type="http://schemas.openxmlformats.org/officeDocument/2006/relationships/hyperlink" Target="https://podminky.urs.cz/item/CS_URS_2023_01/181951111" TargetMode="External"/><Relationship Id="rId22" Type="http://schemas.openxmlformats.org/officeDocument/2006/relationships/hyperlink" Target="https://podminky.urs.cz/item/CS_URS_2023_01/564871111" TargetMode="External"/><Relationship Id="rId27" Type="http://schemas.openxmlformats.org/officeDocument/2006/relationships/hyperlink" Target="https://podminky.urs.cz/item/CS_URS_2023_01/577155112-R" TargetMode="External"/><Relationship Id="rId30" Type="http://schemas.openxmlformats.org/officeDocument/2006/relationships/hyperlink" Target="https://podminky.urs.cz/item/CS_URS_2023_01/637121112" TargetMode="External"/><Relationship Id="rId35" Type="http://schemas.openxmlformats.org/officeDocument/2006/relationships/hyperlink" Target="https://podminky.urs.cz/item/CS_URS_2023_01/91973511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275313711" TargetMode="External"/><Relationship Id="rId7" Type="http://schemas.openxmlformats.org/officeDocument/2006/relationships/hyperlink" Target="https://podminky.urs.cz/item/CS_URS_2023_01/767995117" TargetMode="External"/><Relationship Id="rId2" Type="http://schemas.openxmlformats.org/officeDocument/2006/relationships/hyperlink" Target="https://podminky.urs.cz/item/CS_URS_2023_01/271572211" TargetMode="External"/><Relationship Id="rId1" Type="http://schemas.openxmlformats.org/officeDocument/2006/relationships/hyperlink" Target="https://podminky.urs.cz/item/CS_URS_2023_01/131213701" TargetMode="External"/><Relationship Id="rId6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275351122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275351121" TargetMode="External"/><Relationship Id="rId9" Type="http://schemas.openxmlformats.org/officeDocument/2006/relationships/hyperlink" Target="https://podminky.urs.cz/item/CS_URS_2023_01/99876729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67995117" TargetMode="External"/><Relationship Id="rId3" Type="http://schemas.openxmlformats.org/officeDocument/2006/relationships/hyperlink" Target="https://podminky.urs.cz/item/CS_URS_2023_01/275313711" TargetMode="External"/><Relationship Id="rId7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271572211" TargetMode="External"/><Relationship Id="rId1" Type="http://schemas.openxmlformats.org/officeDocument/2006/relationships/hyperlink" Target="https://podminky.urs.cz/item/CS_URS_2023_01/131213701" TargetMode="External"/><Relationship Id="rId6" Type="http://schemas.openxmlformats.org/officeDocument/2006/relationships/hyperlink" Target="https://podminky.urs.cz/item/CS_URS_2023_01/953961115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275351122" TargetMode="External"/><Relationship Id="rId10" Type="http://schemas.openxmlformats.org/officeDocument/2006/relationships/hyperlink" Target="https://podminky.urs.cz/item/CS_URS_2023_01/998767292" TargetMode="External"/><Relationship Id="rId4" Type="http://schemas.openxmlformats.org/officeDocument/2006/relationships/hyperlink" Target="https://podminky.urs.cz/item/CS_URS_2023_01/275351121" TargetMode="External"/><Relationship Id="rId9" Type="http://schemas.openxmlformats.org/officeDocument/2006/relationships/hyperlink" Target="https://podminky.urs.cz/item/CS_URS_2023_01/99876720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67995116" TargetMode="External"/><Relationship Id="rId2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953961115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998767292" TargetMode="External"/><Relationship Id="rId4" Type="http://schemas.openxmlformats.org/officeDocument/2006/relationships/hyperlink" Target="https://podminky.urs.cz/item/CS_URS_2023_01/9987672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3_01/998767292" TargetMode="External"/><Relationship Id="rId1" Type="http://schemas.openxmlformats.org/officeDocument/2006/relationships/hyperlink" Target="https://podminky.urs.cz/item/CS_URS_2023_01/99876720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12203000" TargetMode="Externa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011114000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3_01/039002000" TargetMode="External"/><Relationship Id="rId4" Type="http://schemas.openxmlformats.org/officeDocument/2006/relationships/hyperlink" Target="https://podminky.urs.cz/item/CS_URS_2023_01/032002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opLeftCell="A7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307" t="s">
        <v>6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91" t="s">
        <v>15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0"/>
      <c r="BE5" s="288" t="s">
        <v>16</v>
      </c>
      <c r="BS5" s="17" t="s">
        <v>7</v>
      </c>
    </row>
    <row r="6" spans="1:74" ht="36.9" customHeight="1">
      <c r="B6" s="20"/>
      <c r="D6" s="26" t="s">
        <v>17</v>
      </c>
      <c r="K6" s="293" t="s">
        <v>18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0"/>
      <c r="BE6" s="289"/>
      <c r="BS6" s="17" t="s">
        <v>7</v>
      </c>
    </row>
    <row r="7" spans="1:74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89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9"/>
      <c r="BS8" s="17" t="s">
        <v>7</v>
      </c>
    </row>
    <row r="9" spans="1:74" ht="14.4" customHeight="1">
      <c r="B9" s="20"/>
      <c r="AR9" s="20"/>
      <c r="BE9" s="289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9"/>
      <c r="BS10" s="17" t="s">
        <v>7</v>
      </c>
    </row>
    <row r="11" spans="1:74" ht="18.45" customHeight="1">
      <c r="B11" s="20"/>
      <c r="E11" s="25" t="s">
        <v>28</v>
      </c>
      <c r="AK11" s="27" t="s">
        <v>29</v>
      </c>
      <c r="AN11" s="25" t="s">
        <v>30</v>
      </c>
      <c r="AR11" s="20"/>
      <c r="BE11" s="289"/>
      <c r="BS11" s="17" t="s">
        <v>7</v>
      </c>
    </row>
    <row r="12" spans="1:74" ht="6.9" customHeight="1">
      <c r="B12" s="20"/>
      <c r="AR12" s="20"/>
      <c r="BE12" s="289"/>
      <c r="BS12" s="17" t="s">
        <v>7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89"/>
      <c r="BS13" s="17" t="s">
        <v>7</v>
      </c>
    </row>
    <row r="14" spans="1:74" ht="13.2">
      <c r="B14" s="20"/>
      <c r="E14" s="294" t="s">
        <v>32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7" t="s">
        <v>29</v>
      </c>
      <c r="AN14" s="29" t="s">
        <v>32</v>
      </c>
      <c r="AR14" s="20"/>
      <c r="BE14" s="289"/>
      <c r="BS14" s="17" t="s">
        <v>7</v>
      </c>
    </row>
    <row r="15" spans="1:74" ht="6.9" customHeight="1">
      <c r="B15" s="20"/>
      <c r="AR15" s="20"/>
      <c r="BE15" s="289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</v>
      </c>
      <c r="AR16" s="20"/>
      <c r="BE16" s="289"/>
      <c r="BS16" s="17" t="s">
        <v>4</v>
      </c>
    </row>
    <row r="17" spans="2:71" ht="18.45" customHeight="1">
      <c r="B17" s="20"/>
      <c r="E17" s="25" t="s">
        <v>34</v>
      </c>
      <c r="AK17" s="27" t="s">
        <v>29</v>
      </c>
      <c r="AN17" s="25" t="s">
        <v>3</v>
      </c>
      <c r="AR17" s="20"/>
      <c r="BE17" s="289"/>
      <c r="BS17" s="17" t="s">
        <v>35</v>
      </c>
    </row>
    <row r="18" spans="2:71" ht="6.9" customHeight="1">
      <c r="B18" s="20"/>
      <c r="AR18" s="20"/>
      <c r="BE18" s="289"/>
      <c r="BS18" s="17" t="s">
        <v>7</v>
      </c>
    </row>
    <row r="19" spans="2:71" ht="12" customHeight="1">
      <c r="B19" s="20"/>
      <c r="D19" s="27" t="s">
        <v>36</v>
      </c>
      <c r="AK19" s="27" t="s">
        <v>26</v>
      </c>
      <c r="AN19" s="25" t="s">
        <v>3</v>
      </c>
      <c r="AR19" s="20"/>
      <c r="BE19" s="289"/>
      <c r="BS19" s="17" t="s">
        <v>7</v>
      </c>
    </row>
    <row r="20" spans="2:71" ht="18.45" customHeight="1">
      <c r="B20" s="20"/>
      <c r="E20" s="25" t="s">
        <v>34</v>
      </c>
      <c r="AK20" s="27" t="s">
        <v>29</v>
      </c>
      <c r="AN20" s="25" t="s">
        <v>3</v>
      </c>
      <c r="AR20" s="20"/>
      <c r="BE20" s="289"/>
      <c r="BS20" s="17" t="s">
        <v>4</v>
      </c>
    </row>
    <row r="21" spans="2:71" ht="6.9" customHeight="1">
      <c r="B21" s="20"/>
      <c r="AR21" s="20"/>
      <c r="BE21" s="289"/>
    </row>
    <row r="22" spans="2:71" ht="12" customHeight="1">
      <c r="B22" s="20"/>
      <c r="D22" s="27" t="s">
        <v>37</v>
      </c>
      <c r="AR22" s="20"/>
      <c r="BE22" s="289"/>
    </row>
    <row r="23" spans="2:71" ht="47.25" customHeight="1">
      <c r="B23" s="20"/>
      <c r="E23" s="296" t="s">
        <v>38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R23" s="20"/>
      <c r="BE23" s="289"/>
    </row>
    <row r="24" spans="2:71" ht="6.9" customHeight="1">
      <c r="B24" s="20"/>
      <c r="AR24" s="20"/>
      <c r="BE24" s="289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9"/>
    </row>
    <row r="26" spans="2:71" s="1" customFormat="1" ht="25.95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7">
        <f>ROUND(AG54,2)</f>
        <v>0</v>
      </c>
      <c r="AL26" s="298"/>
      <c r="AM26" s="298"/>
      <c r="AN26" s="298"/>
      <c r="AO26" s="298"/>
      <c r="AR26" s="32"/>
      <c r="BE26" s="289"/>
    </row>
    <row r="27" spans="2:71" s="1" customFormat="1" ht="6.9" customHeight="1">
      <c r="B27" s="32"/>
      <c r="AR27" s="32"/>
      <c r="BE27" s="289"/>
    </row>
    <row r="28" spans="2:71" s="1" customFormat="1" ht="13.2">
      <c r="B28" s="32"/>
      <c r="L28" s="299" t="s">
        <v>40</v>
      </c>
      <c r="M28" s="299"/>
      <c r="N28" s="299"/>
      <c r="O28" s="299"/>
      <c r="P28" s="299"/>
      <c r="W28" s="299" t="s">
        <v>41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42</v>
      </c>
      <c r="AL28" s="299"/>
      <c r="AM28" s="299"/>
      <c r="AN28" s="299"/>
      <c r="AO28" s="299"/>
      <c r="AR28" s="32"/>
      <c r="BE28" s="289"/>
    </row>
    <row r="29" spans="2:71" s="2" customFormat="1" ht="14.4" customHeight="1">
      <c r="B29" s="36"/>
      <c r="D29" s="27" t="s">
        <v>43</v>
      </c>
      <c r="F29" s="27" t="s">
        <v>44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6"/>
      <c r="BE29" s="290"/>
    </row>
    <row r="30" spans="2:71" s="2" customFormat="1" ht="14.4" customHeight="1">
      <c r="B30" s="36"/>
      <c r="F30" s="27" t="s">
        <v>45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6"/>
      <c r="BE30" s="290"/>
    </row>
    <row r="31" spans="2:71" s="2" customFormat="1" ht="14.4" hidden="1" customHeight="1">
      <c r="B31" s="36"/>
      <c r="F31" s="27" t="s">
        <v>46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6"/>
      <c r="BE31" s="290"/>
    </row>
    <row r="32" spans="2:71" s="2" customFormat="1" ht="14.4" hidden="1" customHeight="1">
      <c r="B32" s="36"/>
      <c r="F32" s="27" t="s">
        <v>47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6"/>
      <c r="BE32" s="290"/>
    </row>
    <row r="33" spans="2:44" s="2" customFormat="1" ht="14.4" hidden="1" customHeight="1">
      <c r="B33" s="36"/>
      <c r="F33" s="27" t="s">
        <v>48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306" t="s">
        <v>51</v>
      </c>
      <c r="Y35" s="304"/>
      <c r="Z35" s="304"/>
      <c r="AA35" s="304"/>
      <c r="AB35" s="304"/>
      <c r="AC35" s="39"/>
      <c r="AD35" s="39"/>
      <c r="AE35" s="39"/>
      <c r="AF35" s="39"/>
      <c r="AG35" s="39"/>
      <c r="AH35" s="39"/>
      <c r="AI35" s="39"/>
      <c r="AJ35" s="39"/>
      <c r="AK35" s="303">
        <f>SUM(AK26:AK33)</f>
        <v>0</v>
      </c>
      <c r="AL35" s="304"/>
      <c r="AM35" s="304"/>
      <c r="AN35" s="304"/>
      <c r="AO35" s="305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52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20221230</v>
      </c>
      <c r="AR44" s="45"/>
    </row>
    <row r="45" spans="2:44" s="4" customFormat="1" ht="36.9" customHeight="1">
      <c r="B45" s="46"/>
      <c r="C45" s="47" t="s">
        <v>17</v>
      </c>
      <c r="L45" s="266" t="str">
        <f>K6</f>
        <v>Rekonstrukce ZŠ Vohradského, T.G.Masaryka 678 Šluknov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Ústecký kraj</v>
      </c>
      <c r="AI47" s="27" t="s">
        <v>23</v>
      </c>
      <c r="AM47" s="268" t="str">
        <f>IF(AN8= "","",AN8)</f>
        <v>30. 12. 2022</v>
      </c>
      <c r="AN47" s="268"/>
      <c r="AR47" s="32"/>
    </row>
    <row r="48" spans="2:44" s="1" customFormat="1" ht="6.9" customHeight="1">
      <c r="B48" s="32"/>
      <c r="AR48" s="32"/>
    </row>
    <row r="49" spans="1:91" s="1" customFormat="1" ht="25.65" customHeight="1">
      <c r="B49" s="32"/>
      <c r="C49" s="27" t="s">
        <v>25</v>
      </c>
      <c r="L49" s="3" t="str">
        <f>IF(E11= "","",E11)</f>
        <v>Město Šluknov, Nám. Míru 1,407 77 Šluknov</v>
      </c>
      <c r="AI49" s="27" t="s">
        <v>33</v>
      </c>
      <c r="AM49" s="269" t="str">
        <f>IF(E17="","",E17)</f>
        <v>Ing. Jiří Hrabák, Ing.arch. Jiří Kňákal</v>
      </c>
      <c r="AN49" s="270"/>
      <c r="AO49" s="270"/>
      <c r="AP49" s="270"/>
      <c r="AR49" s="32"/>
      <c r="AS49" s="271" t="s">
        <v>53</v>
      </c>
      <c r="AT49" s="27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25.65" customHeight="1">
      <c r="B50" s="32"/>
      <c r="C50" s="27" t="s">
        <v>31</v>
      </c>
      <c r="L50" s="3" t="str">
        <f>IF(E14= "Vyplň údaj","",E14)</f>
        <v/>
      </c>
      <c r="AI50" s="27" t="s">
        <v>36</v>
      </c>
      <c r="AM50" s="269" t="str">
        <f>IF(E20="","",E20)</f>
        <v>Ing. Jiří Hrabák, Ing.arch. Jiří Kňákal</v>
      </c>
      <c r="AN50" s="270"/>
      <c r="AO50" s="270"/>
      <c r="AP50" s="270"/>
      <c r="AR50" s="32"/>
      <c r="AS50" s="273"/>
      <c r="AT50" s="274"/>
      <c r="BD50" s="53"/>
    </row>
    <row r="51" spans="1:91" s="1" customFormat="1" ht="10.8" customHeight="1">
      <c r="B51" s="32"/>
      <c r="AR51" s="32"/>
      <c r="AS51" s="273"/>
      <c r="AT51" s="274"/>
      <c r="BD51" s="53"/>
    </row>
    <row r="52" spans="1:91" s="1" customFormat="1" ht="29.25" customHeight="1">
      <c r="B52" s="32"/>
      <c r="C52" s="275" t="s">
        <v>54</v>
      </c>
      <c r="D52" s="276"/>
      <c r="E52" s="276"/>
      <c r="F52" s="276"/>
      <c r="G52" s="276"/>
      <c r="H52" s="54"/>
      <c r="I52" s="278" t="s">
        <v>55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7" t="s">
        <v>56</v>
      </c>
      <c r="AH52" s="276"/>
      <c r="AI52" s="276"/>
      <c r="AJ52" s="276"/>
      <c r="AK52" s="276"/>
      <c r="AL52" s="276"/>
      <c r="AM52" s="276"/>
      <c r="AN52" s="278" t="s">
        <v>57</v>
      </c>
      <c r="AO52" s="276"/>
      <c r="AP52" s="276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6">
        <f>ROUND(AG55+AG56+AG61,2)</f>
        <v>0</v>
      </c>
      <c r="AH54" s="286"/>
      <c r="AI54" s="286"/>
      <c r="AJ54" s="286"/>
      <c r="AK54" s="286"/>
      <c r="AL54" s="286"/>
      <c r="AM54" s="286"/>
      <c r="AN54" s="287">
        <f t="shared" ref="AN54:AN61" si="0">SUM(AG54,AT54)</f>
        <v>0</v>
      </c>
      <c r="AO54" s="287"/>
      <c r="AP54" s="287"/>
      <c r="AQ54" s="64" t="s">
        <v>3</v>
      </c>
      <c r="AR54" s="60"/>
      <c r="AS54" s="65">
        <f>ROUND(AS55+AS56+AS61,2)</f>
        <v>0</v>
      </c>
      <c r="AT54" s="66">
        <f t="shared" ref="AT54:AT61" si="1">ROUND(SUM(AV54:AW54),2)</f>
        <v>0</v>
      </c>
      <c r="AU54" s="67">
        <f>ROUND(AU55+AU56+AU61,5)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ROUND(AZ55+AZ56+AZ61,2)</f>
        <v>0</v>
      </c>
      <c r="BA54" s="66">
        <f>ROUND(BA55+BA56+BA61,2)</f>
        <v>0</v>
      </c>
      <c r="BB54" s="66">
        <f>ROUND(BB55+BB56+BB61,2)</f>
        <v>0</v>
      </c>
      <c r="BC54" s="66">
        <f>ROUND(BC55+BC56+BC61,2)</f>
        <v>0</v>
      </c>
      <c r="BD54" s="68">
        <f>ROUND(BD55+BD56+BD61,2)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3</v>
      </c>
    </row>
    <row r="55" spans="1:91" s="6" customFormat="1" ht="16.5" customHeight="1">
      <c r="A55" s="71" t="s">
        <v>77</v>
      </c>
      <c r="B55" s="72"/>
      <c r="C55" s="73"/>
      <c r="D55" s="281" t="s">
        <v>78</v>
      </c>
      <c r="E55" s="281"/>
      <c r="F55" s="281"/>
      <c r="G55" s="281"/>
      <c r="H55" s="281"/>
      <c r="I55" s="74"/>
      <c r="J55" s="281" t="s">
        <v>79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'SO-01 - Stavební část nád...'!J30</f>
        <v>0</v>
      </c>
      <c r="AH55" s="280"/>
      <c r="AI55" s="280"/>
      <c r="AJ55" s="280"/>
      <c r="AK55" s="280"/>
      <c r="AL55" s="280"/>
      <c r="AM55" s="280"/>
      <c r="AN55" s="279">
        <f t="shared" si="0"/>
        <v>0</v>
      </c>
      <c r="AO55" s="280"/>
      <c r="AP55" s="280"/>
      <c r="AQ55" s="75" t="s">
        <v>80</v>
      </c>
      <c r="AR55" s="72"/>
      <c r="AS55" s="76">
        <v>0</v>
      </c>
      <c r="AT55" s="77">
        <f t="shared" si="1"/>
        <v>0</v>
      </c>
      <c r="AU55" s="78">
        <f>'SO-01 - Stavební část nád...'!P89</f>
        <v>0</v>
      </c>
      <c r="AV55" s="77">
        <f>'SO-01 - Stavební část nád...'!J33</f>
        <v>0</v>
      </c>
      <c r="AW55" s="77">
        <f>'SO-01 - Stavební část nád...'!J34</f>
        <v>0</v>
      </c>
      <c r="AX55" s="77">
        <f>'SO-01 - Stavební část nád...'!J35</f>
        <v>0</v>
      </c>
      <c r="AY55" s="77">
        <f>'SO-01 - Stavební část nád...'!J36</f>
        <v>0</v>
      </c>
      <c r="AZ55" s="77">
        <f>'SO-01 - Stavební část nád...'!F33</f>
        <v>0</v>
      </c>
      <c r="BA55" s="77">
        <f>'SO-01 - Stavební část nád...'!F34</f>
        <v>0</v>
      </c>
      <c r="BB55" s="77">
        <f>'SO-01 - Stavební část nád...'!F35</f>
        <v>0</v>
      </c>
      <c r="BC55" s="77">
        <f>'SO-01 - Stavební část nád...'!F36</f>
        <v>0</v>
      </c>
      <c r="BD55" s="79">
        <f>'SO-01 - Stavební část nád...'!F37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3</v>
      </c>
      <c r="CM55" s="80" t="s">
        <v>83</v>
      </c>
    </row>
    <row r="56" spans="1:91" s="6" customFormat="1" ht="16.5" customHeight="1">
      <c r="B56" s="72"/>
      <c r="C56" s="73"/>
      <c r="D56" s="281" t="s">
        <v>84</v>
      </c>
      <c r="E56" s="281"/>
      <c r="F56" s="281"/>
      <c r="G56" s="281"/>
      <c r="H56" s="281"/>
      <c r="I56" s="74"/>
      <c r="J56" s="281" t="s">
        <v>85</v>
      </c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2">
        <f>ROUND(SUM(AG57:AG60),2)</f>
        <v>0</v>
      </c>
      <c r="AH56" s="280"/>
      <c r="AI56" s="280"/>
      <c r="AJ56" s="280"/>
      <c r="AK56" s="280"/>
      <c r="AL56" s="280"/>
      <c r="AM56" s="280"/>
      <c r="AN56" s="279">
        <f t="shared" si="0"/>
        <v>0</v>
      </c>
      <c r="AO56" s="280"/>
      <c r="AP56" s="280"/>
      <c r="AQ56" s="75" t="s">
        <v>80</v>
      </c>
      <c r="AR56" s="72"/>
      <c r="AS56" s="76">
        <f>ROUND(SUM(AS57:AS60),2)</f>
        <v>0</v>
      </c>
      <c r="AT56" s="77">
        <f t="shared" si="1"/>
        <v>0</v>
      </c>
      <c r="AU56" s="78">
        <f>ROUND(SUM(AU57:AU60),5)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ROUND(SUM(AZ57:AZ60),2)</f>
        <v>0</v>
      </c>
      <c r="BA56" s="77">
        <f>ROUND(SUM(BA57:BA60),2)</f>
        <v>0</v>
      </c>
      <c r="BB56" s="77">
        <f>ROUND(SUM(BB57:BB60),2)</f>
        <v>0</v>
      </c>
      <c r="BC56" s="77">
        <f>ROUND(SUM(BC57:BC60),2)</f>
        <v>0</v>
      </c>
      <c r="BD56" s="79">
        <f>ROUND(SUM(BD57:BD60),2)</f>
        <v>0</v>
      </c>
      <c r="BS56" s="80" t="s">
        <v>72</v>
      </c>
      <c r="BT56" s="80" t="s">
        <v>81</v>
      </c>
      <c r="BU56" s="80" t="s">
        <v>74</v>
      </c>
      <c r="BV56" s="80" t="s">
        <v>75</v>
      </c>
      <c r="BW56" s="80" t="s">
        <v>86</v>
      </c>
      <c r="BX56" s="80" t="s">
        <v>5</v>
      </c>
      <c r="CL56" s="80" t="s">
        <v>3</v>
      </c>
      <c r="CM56" s="80" t="s">
        <v>73</v>
      </c>
    </row>
    <row r="57" spans="1:91" s="3" customFormat="1" ht="16.5" customHeight="1">
      <c r="A57" s="71" t="s">
        <v>77</v>
      </c>
      <c r="B57" s="45"/>
      <c r="C57" s="9"/>
      <c r="D57" s="9"/>
      <c r="E57" s="283" t="s">
        <v>87</v>
      </c>
      <c r="F57" s="283"/>
      <c r="G57" s="283"/>
      <c r="H57" s="283"/>
      <c r="I57" s="283"/>
      <c r="J57" s="9"/>
      <c r="K57" s="283" t="s">
        <v>88</v>
      </c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4">
        <f>'SO-02-1 - Vrata a branka'!J32</f>
        <v>0</v>
      </c>
      <c r="AH57" s="285"/>
      <c r="AI57" s="285"/>
      <c r="AJ57" s="285"/>
      <c r="AK57" s="285"/>
      <c r="AL57" s="285"/>
      <c r="AM57" s="285"/>
      <c r="AN57" s="284">
        <f t="shared" si="0"/>
        <v>0</v>
      </c>
      <c r="AO57" s="285"/>
      <c r="AP57" s="285"/>
      <c r="AQ57" s="81" t="s">
        <v>89</v>
      </c>
      <c r="AR57" s="45"/>
      <c r="AS57" s="82">
        <v>0</v>
      </c>
      <c r="AT57" s="83">
        <f t="shared" si="1"/>
        <v>0</v>
      </c>
      <c r="AU57" s="84">
        <f>'SO-02-1 - Vrata a branka'!P92</f>
        <v>0</v>
      </c>
      <c r="AV57" s="83">
        <f>'SO-02-1 - Vrata a branka'!J35</f>
        <v>0</v>
      </c>
      <c r="AW57" s="83">
        <f>'SO-02-1 - Vrata a branka'!J36</f>
        <v>0</v>
      </c>
      <c r="AX57" s="83">
        <f>'SO-02-1 - Vrata a branka'!J37</f>
        <v>0</v>
      </c>
      <c r="AY57" s="83">
        <f>'SO-02-1 - Vrata a branka'!J38</f>
        <v>0</v>
      </c>
      <c r="AZ57" s="83">
        <f>'SO-02-1 - Vrata a branka'!F35</f>
        <v>0</v>
      </c>
      <c r="BA57" s="83">
        <f>'SO-02-1 - Vrata a branka'!F36</f>
        <v>0</v>
      </c>
      <c r="BB57" s="83">
        <f>'SO-02-1 - Vrata a branka'!F37</f>
        <v>0</v>
      </c>
      <c r="BC57" s="83">
        <f>'SO-02-1 - Vrata a branka'!F38</f>
        <v>0</v>
      </c>
      <c r="BD57" s="85">
        <f>'SO-02-1 - Vrata a branka'!F39</f>
        <v>0</v>
      </c>
      <c r="BT57" s="25" t="s">
        <v>83</v>
      </c>
      <c r="BV57" s="25" t="s">
        <v>75</v>
      </c>
      <c r="BW57" s="25" t="s">
        <v>90</v>
      </c>
      <c r="BX57" s="25" t="s">
        <v>86</v>
      </c>
      <c r="CL57" s="25" t="s">
        <v>3</v>
      </c>
    </row>
    <row r="58" spans="1:91" s="3" customFormat="1" ht="16.5" customHeight="1">
      <c r="A58" s="71" t="s">
        <v>77</v>
      </c>
      <c r="B58" s="45"/>
      <c r="C58" s="9"/>
      <c r="D58" s="9"/>
      <c r="E58" s="283" t="s">
        <v>91</v>
      </c>
      <c r="F58" s="283"/>
      <c r="G58" s="283"/>
      <c r="H58" s="283"/>
      <c r="I58" s="283"/>
      <c r="J58" s="9"/>
      <c r="K58" s="283" t="s">
        <v>92</v>
      </c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4">
        <f>'SO-02-2 - Ocelová rampa'!J32</f>
        <v>0</v>
      </c>
      <c r="AH58" s="285"/>
      <c r="AI58" s="285"/>
      <c r="AJ58" s="285"/>
      <c r="AK58" s="285"/>
      <c r="AL58" s="285"/>
      <c r="AM58" s="285"/>
      <c r="AN58" s="284">
        <f t="shared" si="0"/>
        <v>0</v>
      </c>
      <c r="AO58" s="285"/>
      <c r="AP58" s="285"/>
      <c r="AQ58" s="81" t="s">
        <v>89</v>
      </c>
      <c r="AR58" s="45"/>
      <c r="AS58" s="82">
        <v>0</v>
      </c>
      <c r="AT58" s="83">
        <f t="shared" si="1"/>
        <v>0</v>
      </c>
      <c r="AU58" s="84">
        <f>'SO-02-2 - Ocelová rampa'!P93</f>
        <v>0</v>
      </c>
      <c r="AV58" s="83">
        <f>'SO-02-2 - Ocelová rampa'!J35</f>
        <v>0</v>
      </c>
      <c r="AW58" s="83">
        <f>'SO-02-2 - Ocelová rampa'!J36</f>
        <v>0</v>
      </c>
      <c r="AX58" s="83">
        <f>'SO-02-2 - Ocelová rampa'!J37</f>
        <v>0</v>
      </c>
      <c r="AY58" s="83">
        <f>'SO-02-2 - Ocelová rampa'!J38</f>
        <v>0</v>
      </c>
      <c r="AZ58" s="83">
        <f>'SO-02-2 - Ocelová rampa'!F35</f>
        <v>0</v>
      </c>
      <c r="BA58" s="83">
        <f>'SO-02-2 - Ocelová rampa'!F36</f>
        <v>0</v>
      </c>
      <c r="BB58" s="83">
        <f>'SO-02-2 - Ocelová rampa'!F37</f>
        <v>0</v>
      </c>
      <c r="BC58" s="83">
        <f>'SO-02-2 - Ocelová rampa'!F38</f>
        <v>0</v>
      </c>
      <c r="BD58" s="85">
        <f>'SO-02-2 - Ocelová rampa'!F39</f>
        <v>0</v>
      </c>
      <c r="BT58" s="25" t="s">
        <v>83</v>
      </c>
      <c r="BV58" s="25" t="s">
        <v>75</v>
      </c>
      <c r="BW58" s="25" t="s">
        <v>93</v>
      </c>
      <c r="BX58" s="25" t="s">
        <v>86</v>
      </c>
      <c r="CL58" s="25" t="s">
        <v>3</v>
      </c>
    </row>
    <row r="59" spans="1:91" s="3" customFormat="1" ht="16.5" customHeight="1">
      <c r="A59" s="71" t="s">
        <v>77</v>
      </c>
      <c r="B59" s="45"/>
      <c r="C59" s="9"/>
      <c r="D59" s="9"/>
      <c r="E59" s="283" t="s">
        <v>94</v>
      </c>
      <c r="F59" s="283"/>
      <c r="G59" s="283"/>
      <c r="H59" s="283"/>
      <c r="I59" s="283"/>
      <c r="J59" s="9"/>
      <c r="K59" s="283" t="s">
        <v>95</v>
      </c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4">
        <f>'SO-02-3 - Zábradlí vstupu...'!J32</f>
        <v>0</v>
      </c>
      <c r="AH59" s="285"/>
      <c r="AI59" s="285"/>
      <c r="AJ59" s="285"/>
      <c r="AK59" s="285"/>
      <c r="AL59" s="285"/>
      <c r="AM59" s="285"/>
      <c r="AN59" s="284">
        <f t="shared" si="0"/>
        <v>0</v>
      </c>
      <c r="AO59" s="285"/>
      <c r="AP59" s="285"/>
      <c r="AQ59" s="81" t="s">
        <v>89</v>
      </c>
      <c r="AR59" s="45"/>
      <c r="AS59" s="82">
        <v>0</v>
      </c>
      <c r="AT59" s="83">
        <f t="shared" si="1"/>
        <v>0</v>
      </c>
      <c r="AU59" s="84">
        <f>'SO-02-3 - Zábradlí vstupu...'!P92</f>
        <v>0</v>
      </c>
      <c r="AV59" s="83">
        <f>'SO-02-3 - Zábradlí vstupu...'!J35</f>
        <v>0</v>
      </c>
      <c r="AW59" s="83">
        <f>'SO-02-3 - Zábradlí vstupu...'!J36</f>
        <v>0</v>
      </c>
      <c r="AX59" s="83">
        <f>'SO-02-3 - Zábradlí vstupu...'!J37</f>
        <v>0</v>
      </c>
      <c r="AY59" s="83">
        <f>'SO-02-3 - Zábradlí vstupu...'!J38</f>
        <v>0</v>
      </c>
      <c r="AZ59" s="83">
        <f>'SO-02-3 - Zábradlí vstupu...'!F35</f>
        <v>0</v>
      </c>
      <c r="BA59" s="83">
        <f>'SO-02-3 - Zábradlí vstupu...'!F36</f>
        <v>0</v>
      </c>
      <c r="BB59" s="83">
        <f>'SO-02-3 - Zábradlí vstupu...'!F37</f>
        <v>0</v>
      </c>
      <c r="BC59" s="83">
        <f>'SO-02-3 - Zábradlí vstupu...'!F38</f>
        <v>0</v>
      </c>
      <c r="BD59" s="85">
        <f>'SO-02-3 - Zábradlí vstupu...'!F39</f>
        <v>0</v>
      </c>
      <c r="BT59" s="25" t="s">
        <v>83</v>
      </c>
      <c r="BV59" s="25" t="s">
        <v>75</v>
      </c>
      <c r="BW59" s="25" t="s">
        <v>96</v>
      </c>
      <c r="BX59" s="25" t="s">
        <v>86</v>
      </c>
      <c r="CL59" s="25" t="s">
        <v>3</v>
      </c>
    </row>
    <row r="60" spans="1:91" s="3" customFormat="1" ht="16.5" customHeight="1">
      <c r="A60" s="71" t="s">
        <v>77</v>
      </c>
      <c r="B60" s="45"/>
      <c r="C60" s="9"/>
      <c r="D60" s="9"/>
      <c r="E60" s="283" t="s">
        <v>97</v>
      </c>
      <c r="F60" s="283"/>
      <c r="G60" s="283"/>
      <c r="H60" s="283"/>
      <c r="I60" s="283"/>
      <c r="J60" s="9"/>
      <c r="K60" s="283" t="s">
        <v>98</v>
      </c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>
        <f>'SO-02-4 - Lavička'!J32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81" t="s">
        <v>89</v>
      </c>
      <c r="AR60" s="45"/>
      <c r="AS60" s="82">
        <v>0</v>
      </c>
      <c r="AT60" s="83">
        <f t="shared" si="1"/>
        <v>0</v>
      </c>
      <c r="AU60" s="84">
        <f>'SO-02-4 - Lavička'!P87</f>
        <v>0</v>
      </c>
      <c r="AV60" s="83">
        <f>'SO-02-4 - Lavička'!J35</f>
        <v>0</v>
      </c>
      <c r="AW60" s="83">
        <f>'SO-02-4 - Lavička'!J36</f>
        <v>0</v>
      </c>
      <c r="AX60" s="83">
        <f>'SO-02-4 - Lavička'!J37</f>
        <v>0</v>
      </c>
      <c r="AY60" s="83">
        <f>'SO-02-4 - Lavička'!J38</f>
        <v>0</v>
      </c>
      <c r="AZ60" s="83">
        <f>'SO-02-4 - Lavička'!F35</f>
        <v>0</v>
      </c>
      <c r="BA60" s="83">
        <f>'SO-02-4 - Lavička'!F36</f>
        <v>0</v>
      </c>
      <c r="BB60" s="83">
        <f>'SO-02-4 - Lavička'!F37</f>
        <v>0</v>
      </c>
      <c r="BC60" s="83">
        <f>'SO-02-4 - Lavička'!F38</f>
        <v>0</v>
      </c>
      <c r="BD60" s="85">
        <f>'SO-02-4 - Lavička'!F39</f>
        <v>0</v>
      </c>
      <c r="BT60" s="25" t="s">
        <v>83</v>
      </c>
      <c r="BV60" s="25" t="s">
        <v>75</v>
      </c>
      <c r="BW60" s="25" t="s">
        <v>99</v>
      </c>
      <c r="BX60" s="25" t="s">
        <v>86</v>
      </c>
      <c r="CL60" s="25" t="s">
        <v>3</v>
      </c>
    </row>
    <row r="61" spans="1:91" s="6" customFormat="1" ht="16.5" customHeight="1">
      <c r="A61" s="71" t="s">
        <v>77</v>
      </c>
      <c r="B61" s="72"/>
      <c r="C61" s="73"/>
      <c r="D61" s="281" t="s">
        <v>100</v>
      </c>
      <c r="E61" s="281"/>
      <c r="F61" s="281"/>
      <c r="G61" s="281"/>
      <c r="H61" s="281"/>
      <c r="I61" s="74"/>
      <c r="J61" s="281" t="s">
        <v>101</v>
      </c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79">
        <f>'SO-03 - Vedlejší rozpočto...'!J30</f>
        <v>0</v>
      </c>
      <c r="AH61" s="280"/>
      <c r="AI61" s="280"/>
      <c r="AJ61" s="280"/>
      <c r="AK61" s="280"/>
      <c r="AL61" s="280"/>
      <c r="AM61" s="280"/>
      <c r="AN61" s="279">
        <f t="shared" si="0"/>
        <v>0</v>
      </c>
      <c r="AO61" s="280"/>
      <c r="AP61" s="280"/>
      <c r="AQ61" s="75" t="s">
        <v>80</v>
      </c>
      <c r="AR61" s="72"/>
      <c r="AS61" s="86">
        <v>0</v>
      </c>
      <c r="AT61" s="87">
        <f t="shared" si="1"/>
        <v>0</v>
      </c>
      <c r="AU61" s="88">
        <f>'SO-03 - Vedlejší rozpočto...'!P84</f>
        <v>0</v>
      </c>
      <c r="AV61" s="87">
        <f>'SO-03 - Vedlejší rozpočto...'!J33</f>
        <v>0</v>
      </c>
      <c r="AW61" s="87">
        <f>'SO-03 - Vedlejší rozpočto...'!J34</f>
        <v>0</v>
      </c>
      <c r="AX61" s="87">
        <f>'SO-03 - Vedlejší rozpočto...'!J35</f>
        <v>0</v>
      </c>
      <c r="AY61" s="87">
        <f>'SO-03 - Vedlejší rozpočto...'!J36</f>
        <v>0</v>
      </c>
      <c r="AZ61" s="87">
        <f>'SO-03 - Vedlejší rozpočto...'!F33</f>
        <v>0</v>
      </c>
      <c r="BA61" s="87">
        <f>'SO-03 - Vedlejší rozpočto...'!F34</f>
        <v>0</v>
      </c>
      <c r="BB61" s="87">
        <f>'SO-03 - Vedlejší rozpočto...'!F35</f>
        <v>0</v>
      </c>
      <c r="BC61" s="87">
        <f>'SO-03 - Vedlejší rozpočto...'!F36</f>
        <v>0</v>
      </c>
      <c r="BD61" s="89">
        <f>'SO-03 - Vedlejší rozpočto...'!F37</f>
        <v>0</v>
      </c>
      <c r="BT61" s="80" t="s">
        <v>81</v>
      </c>
      <c r="BV61" s="80" t="s">
        <v>75</v>
      </c>
      <c r="BW61" s="80" t="s">
        <v>102</v>
      </c>
      <c r="BX61" s="80" t="s">
        <v>5</v>
      </c>
      <c r="CL61" s="80" t="s">
        <v>3</v>
      </c>
      <c r="CM61" s="80" t="s">
        <v>83</v>
      </c>
    </row>
    <row r="62" spans="1:91" s="1" customFormat="1" ht="30" customHeight="1">
      <c r="B62" s="32"/>
      <c r="AR62" s="32"/>
    </row>
    <row r="63" spans="1:91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mergeCells count="66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-01 - Stavební část nád...'!C2" display="/" xr:uid="{00000000-0004-0000-0000-000000000000}"/>
    <hyperlink ref="A57" location="'SO-02-1 - Vrata a branka'!C2" display="/" xr:uid="{00000000-0004-0000-0000-000001000000}"/>
    <hyperlink ref="A58" location="'SO-02-2 - Ocelová rampa'!C2" display="/" xr:uid="{00000000-0004-0000-0000-000002000000}"/>
    <hyperlink ref="A59" location="'SO-02-3 - Zábradlí vstupu...'!C2" display="/" xr:uid="{00000000-0004-0000-0000-000003000000}"/>
    <hyperlink ref="A60" location="'SO-02-4 - Lavička'!C2" display="/" xr:uid="{00000000-0004-0000-0000-000004000000}"/>
    <hyperlink ref="A61" location="'SO-03 - Vedlejší rozpočto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0"/>
  <sheetViews>
    <sheetView showGridLines="0" tabSelected="1" topLeftCell="A398" workbookViewId="0">
      <selection activeCell="F295" sqref="F29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6" t="s">
        <v>105</v>
      </c>
      <c r="F9" s="310"/>
      <c r="G9" s="310"/>
      <c r="H9" s="31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30. 12. 2022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1"/>
      <c r="G18" s="291"/>
      <c r="H18" s="291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106</v>
      </c>
      <c r="L20" s="32"/>
    </row>
    <row r="21" spans="2:12" s="1" customFormat="1" ht="18" customHeight="1">
      <c r="B21" s="32"/>
      <c r="E21" s="25" t="s">
        <v>107</v>
      </c>
      <c r="I21" s="27" t="s">
        <v>29</v>
      </c>
      <c r="J21" s="25" t="s">
        <v>108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106</v>
      </c>
      <c r="L23" s="32"/>
    </row>
    <row r="24" spans="2:12" s="1" customFormat="1" ht="18" customHeight="1">
      <c r="B24" s="32"/>
      <c r="E24" s="25" t="s">
        <v>107</v>
      </c>
      <c r="I24" s="27" t="s">
        <v>29</v>
      </c>
      <c r="J24" s="25" t="s">
        <v>108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296" t="s">
        <v>3</v>
      </c>
      <c r="F27" s="296"/>
      <c r="G27" s="296"/>
      <c r="H27" s="296"/>
      <c r="L27" s="91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ROUND(J89,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3">
        <f>ROUND((SUM(BE89:BE425)),  2)</f>
        <v>0</v>
      </c>
      <c r="I33" s="93">
        <v>0.21</v>
      </c>
      <c r="J33" s="83">
        <f>ROUND(((SUM(BE89:BE425))*I33),  2)</f>
        <v>0</v>
      </c>
      <c r="L33" s="32"/>
    </row>
    <row r="34" spans="2:12" s="1" customFormat="1" ht="14.4" customHeight="1">
      <c r="B34" s="32"/>
      <c r="E34" s="27" t="s">
        <v>45</v>
      </c>
      <c r="F34" s="83">
        <f>ROUND((SUM(BF89:BF425)),  2)</f>
        <v>0</v>
      </c>
      <c r="I34" s="93">
        <v>0.15</v>
      </c>
      <c r="J34" s="83">
        <f>ROUND(((SUM(BF89:BF425))*I34),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3">
        <f>ROUND((SUM(BG89:BG425)),  2)</f>
        <v>0</v>
      </c>
      <c r="I35" s="93">
        <v>0.21</v>
      </c>
      <c r="J35" s="83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3">
        <f>ROUND((SUM(BH89:BH425)),  2)</f>
        <v>0</v>
      </c>
      <c r="I36" s="93">
        <v>0.15</v>
      </c>
      <c r="J36" s="83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3">
        <f>ROUND((SUM(BI89:BI425)),  2)</f>
        <v>0</v>
      </c>
      <c r="I37" s="93">
        <v>0</v>
      </c>
      <c r="J37" s="83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109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16.5" customHeight="1">
      <c r="B48" s="32"/>
      <c r="E48" s="308" t="str">
        <f>E7</f>
        <v>Rekonstrukce ZŠ Vohradského, T.G.Masaryka 678 Šluknov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6" t="str">
        <f>E9</f>
        <v>SO-01 - Stavební část nádvoří</v>
      </c>
      <c r="F50" s="310"/>
      <c r="G50" s="310"/>
      <c r="H50" s="31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Ústecký kraj</v>
      </c>
      <c r="I52" s="27" t="s">
        <v>23</v>
      </c>
      <c r="J52" s="49" t="str">
        <f>IF(J12="","",J12)</f>
        <v>30. 12. 2022</v>
      </c>
      <c r="L52" s="32"/>
    </row>
    <row r="53" spans="2:47" s="1" customFormat="1" ht="6.9" customHeight="1">
      <c r="B53" s="32"/>
      <c r="L53" s="32"/>
    </row>
    <row r="54" spans="2:47" s="1" customFormat="1" ht="40.049999999999997" customHeight="1">
      <c r="B54" s="32"/>
      <c r="C54" s="27" t="s">
        <v>25</v>
      </c>
      <c r="F54" s="25" t="str">
        <f>E15</f>
        <v>Město Šluknov, Nám. Míru 1,407 77 Šluknov</v>
      </c>
      <c r="I54" s="27" t="s">
        <v>33</v>
      </c>
      <c r="J54" s="30" t="str">
        <f>E21</f>
        <v>VPH s.r.o., Ing.Jiří Hrabák, Partyzánská 1933,Most</v>
      </c>
      <c r="L54" s="32"/>
    </row>
    <row r="55" spans="2:47" s="1" customFormat="1" ht="40.049999999999997" customHeight="1">
      <c r="B55" s="32"/>
      <c r="C55" s="27" t="s">
        <v>31</v>
      </c>
      <c r="F55" s="25" t="str">
        <f>IF(E18="","",E18)</f>
        <v>Vyplň údaj</v>
      </c>
      <c r="I55" s="27" t="s">
        <v>36</v>
      </c>
      <c r="J55" s="30" t="str">
        <f>E24</f>
        <v>VPH s.r.o., Ing.Jiří Hrabák, Partyzánská 1933,Most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110</v>
      </c>
      <c r="D57" s="94"/>
      <c r="E57" s="94"/>
      <c r="F57" s="94"/>
      <c r="G57" s="94"/>
      <c r="H57" s="94"/>
      <c r="I57" s="94"/>
      <c r="J57" s="101" t="s">
        <v>111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102" t="s">
        <v>71</v>
      </c>
      <c r="J59" s="63">
        <f>J89</f>
        <v>0</v>
      </c>
      <c r="L59" s="32"/>
      <c r="AU59" s="17" t="s">
        <v>112</v>
      </c>
    </row>
    <row r="60" spans="2:47" s="8" customFormat="1" ht="24.9" customHeight="1">
      <c r="B60" s="103"/>
      <c r="D60" s="104" t="s">
        <v>113</v>
      </c>
      <c r="E60" s="105"/>
      <c r="F60" s="105"/>
      <c r="G60" s="105"/>
      <c r="H60" s="105"/>
      <c r="I60" s="105"/>
      <c r="J60" s="106">
        <f>J90</f>
        <v>0</v>
      </c>
      <c r="L60" s="103"/>
    </row>
    <row r="61" spans="2:47" s="9" customFormat="1" ht="19.95" customHeight="1">
      <c r="B61" s="107"/>
      <c r="D61" s="108" t="s">
        <v>114</v>
      </c>
      <c r="E61" s="109"/>
      <c r="F61" s="109"/>
      <c r="G61" s="109"/>
      <c r="H61" s="109"/>
      <c r="I61" s="109"/>
      <c r="J61" s="110">
        <f>J91</f>
        <v>0</v>
      </c>
      <c r="L61" s="107"/>
    </row>
    <row r="62" spans="2:47" s="9" customFormat="1" ht="19.95" customHeight="1">
      <c r="B62" s="107"/>
      <c r="D62" s="108" t="s">
        <v>115</v>
      </c>
      <c r="E62" s="109"/>
      <c r="F62" s="109"/>
      <c r="G62" s="109"/>
      <c r="H62" s="109"/>
      <c r="I62" s="109"/>
      <c r="J62" s="110">
        <f>J215</f>
        <v>0</v>
      </c>
      <c r="L62" s="107"/>
    </row>
    <row r="63" spans="2:47" s="9" customFormat="1" ht="19.95" customHeight="1">
      <c r="B63" s="107"/>
      <c r="D63" s="108" t="s">
        <v>116</v>
      </c>
      <c r="E63" s="109"/>
      <c r="F63" s="109"/>
      <c r="G63" s="109"/>
      <c r="H63" s="109"/>
      <c r="I63" s="109"/>
      <c r="J63" s="110">
        <f>J222</f>
        <v>0</v>
      </c>
      <c r="L63" s="107"/>
    </row>
    <row r="64" spans="2:47" s="9" customFormat="1" ht="19.95" customHeight="1">
      <c r="B64" s="107"/>
      <c r="D64" s="108" t="s">
        <v>117</v>
      </c>
      <c r="E64" s="109"/>
      <c r="F64" s="109"/>
      <c r="G64" s="109"/>
      <c r="H64" s="109"/>
      <c r="I64" s="109"/>
      <c r="J64" s="110">
        <f>J228</f>
        <v>0</v>
      </c>
      <c r="L64" s="107"/>
    </row>
    <row r="65" spans="2:12" s="9" customFormat="1" ht="19.95" customHeight="1">
      <c r="B65" s="107"/>
      <c r="D65" s="108" t="s">
        <v>118</v>
      </c>
      <c r="E65" s="109"/>
      <c r="F65" s="109"/>
      <c r="G65" s="109"/>
      <c r="H65" s="109"/>
      <c r="I65" s="109"/>
      <c r="J65" s="110">
        <f>J322</f>
        <v>0</v>
      </c>
      <c r="L65" s="107"/>
    </row>
    <row r="66" spans="2:12" s="9" customFormat="1" ht="19.95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J325</f>
        <v>0</v>
      </c>
      <c r="L66" s="107"/>
    </row>
    <row r="67" spans="2:12" s="9" customFormat="1" ht="19.95" customHeight="1">
      <c r="B67" s="107"/>
      <c r="D67" s="108" t="s">
        <v>120</v>
      </c>
      <c r="E67" s="109"/>
      <c r="F67" s="109"/>
      <c r="G67" s="109"/>
      <c r="H67" s="109"/>
      <c r="I67" s="109"/>
      <c r="J67" s="110">
        <f>J352</f>
        <v>0</v>
      </c>
      <c r="L67" s="107"/>
    </row>
    <row r="68" spans="2:12" s="9" customFormat="1" ht="19.95" customHeight="1">
      <c r="B68" s="107"/>
      <c r="D68" s="108" t="s">
        <v>121</v>
      </c>
      <c r="E68" s="109"/>
      <c r="F68" s="109"/>
      <c r="G68" s="109"/>
      <c r="H68" s="109"/>
      <c r="I68" s="109"/>
      <c r="J68" s="110">
        <f>J382</f>
        <v>0</v>
      </c>
      <c r="L68" s="107"/>
    </row>
    <row r="69" spans="2:12" s="9" customFormat="1" ht="19.95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J423</f>
        <v>0</v>
      </c>
      <c r="L69" s="107"/>
    </row>
    <row r="70" spans="2:12" s="1" customFormat="1" ht="21.75" customHeight="1">
      <c r="B70" s="32"/>
      <c r="L70" s="32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" customHeight="1">
      <c r="B76" s="32"/>
      <c r="C76" s="21" t="s">
        <v>123</v>
      </c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17</v>
      </c>
      <c r="L78" s="32"/>
    </row>
    <row r="79" spans="2:12" s="1" customFormat="1" ht="16.5" customHeight="1">
      <c r="B79" s="32"/>
      <c r="E79" s="308" t="str">
        <f>E7</f>
        <v>Rekonstrukce ZŠ Vohradského, T.G.Masaryka 678 Šluknov</v>
      </c>
      <c r="F79" s="309"/>
      <c r="G79" s="309"/>
      <c r="H79" s="309"/>
      <c r="L79" s="32"/>
    </row>
    <row r="80" spans="2:12" s="1" customFormat="1" ht="12" customHeight="1">
      <c r="B80" s="32"/>
      <c r="C80" s="27" t="s">
        <v>104</v>
      </c>
      <c r="L80" s="32"/>
    </row>
    <row r="81" spans="2:65" s="1" customFormat="1" ht="16.5" customHeight="1">
      <c r="B81" s="32"/>
      <c r="E81" s="266" t="str">
        <f>E9</f>
        <v>SO-01 - Stavební část nádvoří</v>
      </c>
      <c r="F81" s="310"/>
      <c r="G81" s="310"/>
      <c r="H81" s="310"/>
      <c r="L81" s="32"/>
    </row>
    <row r="82" spans="2:65" s="1" customFormat="1" ht="6.9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Ústecký kraj</v>
      </c>
      <c r="I83" s="27" t="s">
        <v>23</v>
      </c>
      <c r="J83" s="49" t="str">
        <f>IF(J12="","",J12)</f>
        <v>30. 12. 2022</v>
      </c>
      <c r="L83" s="32"/>
    </row>
    <row r="84" spans="2:65" s="1" customFormat="1" ht="6.9" customHeight="1">
      <c r="B84" s="32"/>
      <c r="L84" s="32"/>
    </row>
    <row r="85" spans="2:65" s="1" customFormat="1" ht="40.049999999999997" customHeight="1">
      <c r="B85" s="32"/>
      <c r="C85" s="27" t="s">
        <v>25</v>
      </c>
      <c r="F85" s="25" t="str">
        <f>E15</f>
        <v>Město Šluknov, Nám. Míru 1,407 77 Šluknov</v>
      </c>
      <c r="I85" s="27" t="s">
        <v>33</v>
      </c>
      <c r="J85" s="30" t="str">
        <f>E21</f>
        <v>VPH s.r.o., Ing.Jiří Hrabák, Partyzánská 1933,Most</v>
      </c>
      <c r="L85" s="32"/>
    </row>
    <row r="86" spans="2:65" s="1" customFormat="1" ht="40.049999999999997" customHeight="1">
      <c r="B86" s="32"/>
      <c r="C86" s="27" t="s">
        <v>31</v>
      </c>
      <c r="F86" s="25" t="str">
        <f>IF(E18="","",E18)</f>
        <v>Vyplň údaj</v>
      </c>
      <c r="I86" s="27" t="s">
        <v>36</v>
      </c>
      <c r="J86" s="30" t="str">
        <f>E24</f>
        <v>VPH s.r.o., Ing.Jiří Hrabák, Partyzánská 1933,Most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124</v>
      </c>
      <c r="D88" s="113" t="s">
        <v>58</v>
      </c>
      <c r="E88" s="113" t="s">
        <v>54</v>
      </c>
      <c r="F88" s="113" t="s">
        <v>55</v>
      </c>
      <c r="G88" s="113" t="s">
        <v>125</v>
      </c>
      <c r="H88" s="113" t="s">
        <v>126</v>
      </c>
      <c r="I88" s="113" t="s">
        <v>127</v>
      </c>
      <c r="J88" s="113" t="s">
        <v>111</v>
      </c>
      <c r="K88" s="114" t="s">
        <v>128</v>
      </c>
      <c r="L88" s="111"/>
      <c r="M88" s="56" t="s">
        <v>3</v>
      </c>
      <c r="N88" s="57" t="s">
        <v>43</v>
      </c>
      <c r="O88" s="57" t="s">
        <v>129</v>
      </c>
      <c r="P88" s="57" t="s">
        <v>130</v>
      </c>
      <c r="Q88" s="57" t="s">
        <v>131</v>
      </c>
      <c r="R88" s="57" t="s">
        <v>132</v>
      </c>
      <c r="S88" s="57" t="s">
        <v>133</v>
      </c>
      <c r="T88" s="57" t="s">
        <v>134</v>
      </c>
      <c r="U88" s="58" t="s">
        <v>135</v>
      </c>
    </row>
    <row r="89" spans="2:65" s="1" customFormat="1" ht="22.8" customHeight="1">
      <c r="B89" s="32"/>
      <c r="C89" s="61" t="s">
        <v>136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1112.8234399999997</v>
      </c>
      <c r="S89" s="50"/>
      <c r="T89" s="116">
        <f>T90</f>
        <v>26.029499999999999</v>
      </c>
      <c r="U89" s="51"/>
      <c r="AT89" s="17" t="s">
        <v>72</v>
      </c>
      <c r="AU89" s="17" t="s">
        <v>112</v>
      </c>
      <c r="BK89" s="117">
        <f>BK90</f>
        <v>0</v>
      </c>
    </row>
    <row r="90" spans="2:65" s="11" customFormat="1" ht="25.95" customHeight="1">
      <c r="B90" s="118"/>
      <c r="D90" s="119" t="s">
        <v>72</v>
      </c>
      <c r="E90" s="120" t="s">
        <v>137</v>
      </c>
      <c r="F90" s="120" t="s">
        <v>138</v>
      </c>
      <c r="I90" s="121"/>
      <c r="J90" s="122">
        <f>BK90</f>
        <v>0</v>
      </c>
      <c r="L90" s="118"/>
      <c r="M90" s="123"/>
      <c r="P90" s="124">
        <f>P91+P215+P222+P228+P322+P325+P352+P382+P423</f>
        <v>0</v>
      </c>
      <c r="R90" s="124">
        <f>R91+R215+R222+R228+R322+R325+R352+R382+R423</f>
        <v>1112.8234399999997</v>
      </c>
      <c r="T90" s="124">
        <f>T91+T215+T222+T228+T322+T325+T352+T382+T423</f>
        <v>26.029499999999999</v>
      </c>
      <c r="U90" s="125"/>
      <c r="AR90" s="119" t="s">
        <v>81</v>
      </c>
      <c r="AT90" s="126" t="s">
        <v>72</v>
      </c>
      <c r="AU90" s="126" t="s">
        <v>73</v>
      </c>
      <c r="AY90" s="119" t="s">
        <v>139</v>
      </c>
      <c r="BK90" s="127">
        <f>BK91+BK215+BK222+BK228+BK322+BK325+BK352+BK382+BK423</f>
        <v>0</v>
      </c>
    </row>
    <row r="91" spans="2:65" s="11" customFormat="1" ht="22.8" customHeight="1">
      <c r="B91" s="118"/>
      <c r="D91" s="119" t="s">
        <v>72</v>
      </c>
      <c r="E91" s="128" t="s">
        <v>81</v>
      </c>
      <c r="F91" s="128" t="s">
        <v>140</v>
      </c>
      <c r="I91" s="121"/>
      <c r="J91" s="129">
        <f>BK91</f>
        <v>0</v>
      </c>
      <c r="L91" s="118"/>
      <c r="M91" s="123"/>
      <c r="P91" s="124">
        <f>SUM(P92:P214)</f>
        <v>0</v>
      </c>
      <c r="R91" s="124">
        <f>SUM(R92:R214)</f>
        <v>62.228580000000001</v>
      </c>
      <c r="T91" s="124">
        <f>SUM(T92:T214)</f>
        <v>14.509499999999999</v>
      </c>
      <c r="U91" s="125"/>
      <c r="AR91" s="119" t="s">
        <v>81</v>
      </c>
      <c r="AT91" s="126" t="s">
        <v>72</v>
      </c>
      <c r="AU91" s="126" t="s">
        <v>81</v>
      </c>
      <c r="AY91" s="119" t="s">
        <v>139</v>
      </c>
      <c r="BK91" s="127">
        <f>SUM(BK92:BK214)</f>
        <v>0</v>
      </c>
    </row>
    <row r="92" spans="2:65" s="1" customFormat="1" ht="33" customHeight="1">
      <c r="B92" s="130"/>
      <c r="C92" s="131" t="s">
        <v>81</v>
      </c>
      <c r="D92" s="131" t="s">
        <v>141</v>
      </c>
      <c r="E92" s="132" t="s">
        <v>142</v>
      </c>
      <c r="F92" s="133" t="s">
        <v>143</v>
      </c>
      <c r="G92" s="134" t="s">
        <v>144</v>
      </c>
      <c r="H92" s="135">
        <v>7</v>
      </c>
      <c r="I92" s="136"/>
      <c r="J92" s="137">
        <f>ROUND(I92*H92,2)</f>
        <v>0</v>
      </c>
      <c r="K92" s="133" t="s">
        <v>145</v>
      </c>
      <c r="L92" s="32"/>
      <c r="M92" s="138" t="s">
        <v>3</v>
      </c>
      <c r="N92" s="139" t="s">
        <v>44</v>
      </c>
      <c r="P92" s="140">
        <f>O92*H92</f>
        <v>0</v>
      </c>
      <c r="Q92" s="140">
        <v>0</v>
      </c>
      <c r="R92" s="140">
        <f>Q92*H92</f>
        <v>0</v>
      </c>
      <c r="S92" s="140">
        <v>0.28100000000000003</v>
      </c>
      <c r="T92" s="140">
        <f>S92*H92</f>
        <v>1.9670000000000001</v>
      </c>
      <c r="U92" s="141" t="s">
        <v>3</v>
      </c>
      <c r="AR92" s="142" t="s">
        <v>146</v>
      </c>
      <c r="AT92" s="142" t="s">
        <v>141</v>
      </c>
      <c r="AU92" s="142" t="s">
        <v>83</v>
      </c>
      <c r="AY92" s="17" t="s">
        <v>139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81</v>
      </c>
      <c r="BK92" s="143">
        <f>ROUND(I92*H92,2)</f>
        <v>0</v>
      </c>
      <c r="BL92" s="17" t="s">
        <v>146</v>
      </c>
      <c r="BM92" s="142" t="s">
        <v>147</v>
      </c>
    </row>
    <row r="93" spans="2:65" s="1" customFormat="1" ht="10.199999999999999">
      <c r="B93" s="32"/>
      <c r="D93" s="144" t="s">
        <v>148</v>
      </c>
      <c r="F93" s="145" t="s">
        <v>149</v>
      </c>
      <c r="I93" s="146"/>
      <c r="L93" s="32"/>
      <c r="M93" s="147"/>
      <c r="U93" s="53"/>
      <c r="AT93" s="17" t="s">
        <v>148</v>
      </c>
      <c r="AU93" s="17" t="s">
        <v>83</v>
      </c>
    </row>
    <row r="94" spans="2:65" s="12" customFormat="1" ht="10.199999999999999">
      <c r="B94" s="148"/>
      <c r="D94" s="149" t="s">
        <v>150</v>
      </c>
      <c r="E94" s="150" t="s">
        <v>3</v>
      </c>
      <c r="F94" s="151" t="s">
        <v>151</v>
      </c>
      <c r="H94" s="150" t="s">
        <v>3</v>
      </c>
      <c r="I94" s="152"/>
      <c r="L94" s="148"/>
      <c r="M94" s="153"/>
      <c r="U94" s="154"/>
      <c r="AT94" s="150" t="s">
        <v>150</v>
      </c>
      <c r="AU94" s="150" t="s">
        <v>83</v>
      </c>
      <c r="AV94" s="12" t="s">
        <v>81</v>
      </c>
      <c r="AW94" s="12" t="s">
        <v>35</v>
      </c>
      <c r="AX94" s="12" t="s">
        <v>73</v>
      </c>
      <c r="AY94" s="150" t="s">
        <v>139</v>
      </c>
    </row>
    <row r="95" spans="2:65" s="12" customFormat="1" ht="10.199999999999999">
      <c r="B95" s="148"/>
      <c r="D95" s="149" t="s">
        <v>150</v>
      </c>
      <c r="E95" s="150" t="s">
        <v>3</v>
      </c>
      <c r="F95" s="151" t="s">
        <v>152</v>
      </c>
      <c r="H95" s="150" t="s">
        <v>3</v>
      </c>
      <c r="I95" s="152"/>
      <c r="L95" s="148"/>
      <c r="M95" s="153"/>
      <c r="U95" s="154"/>
      <c r="AT95" s="150" t="s">
        <v>150</v>
      </c>
      <c r="AU95" s="150" t="s">
        <v>83</v>
      </c>
      <c r="AV95" s="12" t="s">
        <v>81</v>
      </c>
      <c r="AW95" s="12" t="s">
        <v>35</v>
      </c>
      <c r="AX95" s="12" t="s">
        <v>73</v>
      </c>
      <c r="AY95" s="150" t="s">
        <v>139</v>
      </c>
    </row>
    <row r="96" spans="2:65" s="13" customFormat="1" ht="10.199999999999999">
      <c r="B96" s="155"/>
      <c r="D96" s="149" t="s">
        <v>150</v>
      </c>
      <c r="E96" s="156" t="s">
        <v>3</v>
      </c>
      <c r="F96" s="157" t="s">
        <v>153</v>
      </c>
      <c r="H96" s="158">
        <v>7</v>
      </c>
      <c r="I96" s="159"/>
      <c r="L96" s="155"/>
      <c r="M96" s="160"/>
      <c r="U96" s="161"/>
      <c r="AT96" s="156" t="s">
        <v>150</v>
      </c>
      <c r="AU96" s="156" t="s">
        <v>83</v>
      </c>
      <c r="AV96" s="13" t="s">
        <v>83</v>
      </c>
      <c r="AW96" s="13" t="s">
        <v>35</v>
      </c>
      <c r="AX96" s="13" t="s">
        <v>73</v>
      </c>
      <c r="AY96" s="156" t="s">
        <v>139</v>
      </c>
    </row>
    <row r="97" spans="2:65" s="14" customFormat="1" ht="10.199999999999999">
      <c r="B97" s="162"/>
      <c r="D97" s="149" t="s">
        <v>150</v>
      </c>
      <c r="E97" s="163" t="s">
        <v>3</v>
      </c>
      <c r="F97" s="164" t="s">
        <v>154</v>
      </c>
      <c r="H97" s="165">
        <v>7</v>
      </c>
      <c r="I97" s="166"/>
      <c r="L97" s="162"/>
      <c r="M97" s="167"/>
      <c r="U97" s="168"/>
      <c r="AT97" s="163" t="s">
        <v>150</v>
      </c>
      <c r="AU97" s="163" t="s">
        <v>83</v>
      </c>
      <c r="AV97" s="14" t="s">
        <v>146</v>
      </c>
      <c r="AW97" s="14" t="s">
        <v>35</v>
      </c>
      <c r="AX97" s="14" t="s">
        <v>81</v>
      </c>
      <c r="AY97" s="163" t="s">
        <v>139</v>
      </c>
    </row>
    <row r="98" spans="2:65" s="1" customFormat="1" ht="24.15" customHeight="1">
      <c r="B98" s="130"/>
      <c r="C98" s="131" t="s">
        <v>83</v>
      </c>
      <c r="D98" s="131" t="s">
        <v>141</v>
      </c>
      <c r="E98" s="132" t="s">
        <v>155</v>
      </c>
      <c r="F98" s="133" t="s">
        <v>156</v>
      </c>
      <c r="G98" s="134" t="s">
        <v>144</v>
      </c>
      <c r="H98" s="135">
        <v>9</v>
      </c>
      <c r="I98" s="136"/>
      <c r="J98" s="137">
        <f>ROUND(I98*H98,2)</f>
        <v>0</v>
      </c>
      <c r="K98" s="133" t="s">
        <v>145</v>
      </c>
      <c r="L98" s="32"/>
      <c r="M98" s="138" t="s">
        <v>3</v>
      </c>
      <c r="N98" s="139" t="s">
        <v>44</v>
      </c>
      <c r="P98" s="140">
        <f>O98*H98</f>
        <v>0</v>
      </c>
      <c r="Q98" s="140">
        <v>0</v>
      </c>
      <c r="R98" s="140">
        <f>Q98*H98</f>
        <v>0</v>
      </c>
      <c r="S98" s="140">
        <v>0.45</v>
      </c>
      <c r="T98" s="140">
        <f>S98*H98</f>
        <v>4.05</v>
      </c>
      <c r="U98" s="141" t="s">
        <v>3</v>
      </c>
      <c r="AR98" s="142" t="s">
        <v>146</v>
      </c>
      <c r="AT98" s="142" t="s">
        <v>141</v>
      </c>
      <c r="AU98" s="142" t="s">
        <v>83</v>
      </c>
      <c r="AY98" s="17" t="s">
        <v>139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81</v>
      </c>
      <c r="BK98" s="143">
        <f>ROUND(I98*H98,2)</f>
        <v>0</v>
      </c>
      <c r="BL98" s="17" t="s">
        <v>146</v>
      </c>
      <c r="BM98" s="142" t="s">
        <v>157</v>
      </c>
    </row>
    <row r="99" spans="2:65" s="1" customFormat="1" ht="10.199999999999999">
      <c r="B99" s="32"/>
      <c r="D99" s="144" t="s">
        <v>148</v>
      </c>
      <c r="F99" s="145" t="s">
        <v>158</v>
      </c>
      <c r="I99" s="146"/>
      <c r="L99" s="32"/>
      <c r="M99" s="147"/>
      <c r="U99" s="53"/>
      <c r="AT99" s="17" t="s">
        <v>148</v>
      </c>
      <c r="AU99" s="17" t="s">
        <v>83</v>
      </c>
    </row>
    <row r="100" spans="2:65" s="12" customFormat="1" ht="10.199999999999999">
      <c r="B100" s="148"/>
      <c r="D100" s="149" t="s">
        <v>150</v>
      </c>
      <c r="E100" s="150" t="s">
        <v>3</v>
      </c>
      <c r="F100" s="151" t="s">
        <v>159</v>
      </c>
      <c r="H100" s="150" t="s">
        <v>3</v>
      </c>
      <c r="I100" s="152"/>
      <c r="L100" s="148"/>
      <c r="M100" s="153"/>
      <c r="U100" s="154"/>
      <c r="AT100" s="150" t="s">
        <v>150</v>
      </c>
      <c r="AU100" s="150" t="s">
        <v>83</v>
      </c>
      <c r="AV100" s="12" t="s">
        <v>81</v>
      </c>
      <c r="AW100" s="12" t="s">
        <v>35</v>
      </c>
      <c r="AX100" s="12" t="s">
        <v>73</v>
      </c>
      <c r="AY100" s="150" t="s">
        <v>139</v>
      </c>
    </row>
    <row r="101" spans="2:65" s="13" customFormat="1" ht="10.199999999999999">
      <c r="B101" s="155"/>
      <c r="D101" s="149" t="s">
        <v>150</v>
      </c>
      <c r="E101" s="156" t="s">
        <v>3</v>
      </c>
      <c r="F101" s="157" t="s">
        <v>160</v>
      </c>
      <c r="H101" s="158">
        <v>9</v>
      </c>
      <c r="I101" s="159"/>
      <c r="L101" s="155"/>
      <c r="M101" s="160"/>
      <c r="U101" s="161"/>
      <c r="AT101" s="156" t="s">
        <v>150</v>
      </c>
      <c r="AU101" s="156" t="s">
        <v>83</v>
      </c>
      <c r="AV101" s="13" t="s">
        <v>83</v>
      </c>
      <c r="AW101" s="13" t="s">
        <v>35</v>
      </c>
      <c r="AX101" s="13" t="s">
        <v>73</v>
      </c>
      <c r="AY101" s="156" t="s">
        <v>139</v>
      </c>
    </row>
    <row r="102" spans="2:65" s="14" customFormat="1" ht="10.199999999999999">
      <c r="B102" s="162"/>
      <c r="D102" s="149" t="s">
        <v>150</v>
      </c>
      <c r="E102" s="163" t="s">
        <v>3</v>
      </c>
      <c r="F102" s="164" t="s">
        <v>154</v>
      </c>
      <c r="H102" s="165">
        <v>9</v>
      </c>
      <c r="I102" s="166"/>
      <c r="L102" s="162"/>
      <c r="M102" s="167"/>
      <c r="U102" s="168"/>
      <c r="AT102" s="163" t="s">
        <v>150</v>
      </c>
      <c r="AU102" s="163" t="s">
        <v>83</v>
      </c>
      <c r="AV102" s="14" t="s">
        <v>146</v>
      </c>
      <c r="AW102" s="14" t="s">
        <v>35</v>
      </c>
      <c r="AX102" s="14" t="s">
        <v>81</v>
      </c>
      <c r="AY102" s="163" t="s">
        <v>139</v>
      </c>
    </row>
    <row r="103" spans="2:65" s="1" customFormat="1" ht="37.799999999999997" customHeight="1">
      <c r="B103" s="130"/>
      <c r="C103" s="131" t="s">
        <v>161</v>
      </c>
      <c r="D103" s="131" t="s">
        <v>141</v>
      </c>
      <c r="E103" s="132" t="s">
        <v>162</v>
      </c>
      <c r="F103" s="133" t="s">
        <v>163</v>
      </c>
      <c r="G103" s="134" t="s">
        <v>144</v>
      </c>
      <c r="H103" s="135">
        <v>9</v>
      </c>
      <c r="I103" s="136"/>
      <c r="J103" s="137">
        <f>ROUND(I103*H103,2)</f>
        <v>0</v>
      </c>
      <c r="K103" s="133" t="s">
        <v>145</v>
      </c>
      <c r="L103" s="32"/>
      <c r="M103" s="138" t="s">
        <v>3</v>
      </c>
      <c r="N103" s="139" t="s">
        <v>44</v>
      </c>
      <c r="P103" s="140">
        <f>O103*H103</f>
        <v>0</v>
      </c>
      <c r="Q103" s="140">
        <v>0</v>
      </c>
      <c r="R103" s="140">
        <f>Q103*H103</f>
        <v>0</v>
      </c>
      <c r="S103" s="140">
        <v>0.75</v>
      </c>
      <c r="T103" s="140">
        <f>S103*H103</f>
        <v>6.75</v>
      </c>
      <c r="U103" s="141" t="s">
        <v>3</v>
      </c>
      <c r="AR103" s="142" t="s">
        <v>146</v>
      </c>
      <c r="AT103" s="142" t="s">
        <v>141</v>
      </c>
      <c r="AU103" s="142" t="s">
        <v>83</v>
      </c>
      <c r="AY103" s="17" t="s">
        <v>139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81</v>
      </c>
      <c r="BK103" s="143">
        <f>ROUND(I103*H103,2)</f>
        <v>0</v>
      </c>
      <c r="BL103" s="17" t="s">
        <v>146</v>
      </c>
      <c r="BM103" s="142" t="s">
        <v>164</v>
      </c>
    </row>
    <row r="104" spans="2:65" s="1" customFormat="1" ht="10.199999999999999">
      <c r="B104" s="32"/>
      <c r="D104" s="144" t="s">
        <v>148</v>
      </c>
      <c r="F104" s="145" t="s">
        <v>165</v>
      </c>
      <c r="I104" s="146"/>
      <c r="L104" s="32"/>
      <c r="M104" s="147"/>
      <c r="U104" s="53"/>
      <c r="AT104" s="17" t="s">
        <v>148</v>
      </c>
      <c r="AU104" s="17" t="s">
        <v>83</v>
      </c>
    </row>
    <row r="105" spans="2:65" s="12" customFormat="1" ht="10.199999999999999">
      <c r="B105" s="148"/>
      <c r="D105" s="149" t="s">
        <v>150</v>
      </c>
      <c r="E105" s="150" t="s">
        <v>3</v>
      </c>
      <c r="F105" s="151" t="s">
        <v>166</v>
      </c>
      <c r="H105" s="150" t="s">
        <v>3</v>
      </c>
      <c r="I105" s="152"/>
      <c r="L105" s="148"/>
      <c r="M105" s="153"/>
      <c r="U105" s="154"/>
      <c r="AT105" s="150" t="s">
        <v>150</v>
      </c>
      <c r="AU105" s="150" t="s">
        <v>83</v>
      </c>
      <c r="AV105" s="12" t="s">
        <v>81</v>
      </c>
      <c r="AW105" s="12" t="s">
        <v>35</v>
      </c>
      <c r="AX105" s="12" t="s">
        <v>73</v>
      </c>
      <c r="AY105" s="150" t="s">
        <v>139</v>
      </c>
    </row>
    <row r="106" spans="2:65" s="13" customFormat="1" ht="10.199999999999999">
      <c r="B106" s="155"/>
      <c r="D106" s="149" t="s">
        <v>150</v>
      </c>
      <c r="E106" s="156" t="s">
        <v>3</v>
      </c>
      <c r="F106" s="157" t="s">
        <v>160</v>
      </c>
      <c r="H106" s="158">
        <v>9</v>
      </c>
      <c r="I106" s="159"/>
      <c r="L106" s="155"/>
      <c r="M106" s="160"/>
      <c r="U106" s="161"/>
      <c r="AT106" s="156" t="s">
        <v>150</v>
      </c>
      <c r="AU106" s="156" t="s">
        <v>83</v>
      </c>
      <c r="AV106" s="13" t="s">
        <v>83</v>
      </c>
      <c r="AW106" s="13" t="s">
        <v>35</v>
      </c>
      <c r="AX106" s="13" t="s">
        <v>73</v>
      </c>
      <c r="AY106" s="156" t="s">
        <v>139</v>
      </c>
    </row>
    <row r="107" spans="2:65" s="14" customFormat="1" ht="10.199999999999999">
      <c r="B107" s="162"/>
      <c r="D107" s="149" t="s">
        <v>150</v>
      </c>
      <c r="E107" s="163" t="s">
        <v>3</v>
      </c>
      <c r="F107" s="164" t="s">
        <v>154</v>
      </c>
      <c r="H107" s="165">
        <v>9</v>
      </c>
      <c r="I107" s="166"/>
      <c r="L107" s="162"/>
      <c r="M107" s="167"/>
      <c r="U107" s="168"/>
      <c r="AT107" s="163" t="s">
        <v>150</v>
      </c>
      <c r="AU107" s="163" t="s">
        <v>83</v>
      </c>
      <c r="AV107" s="14" t="s">
        <v>146</v>
      </c>
      <c r="AW107" s="14" t="s">
        <v>35</v>
      </c>
      <c r="AX107" s="14" t="s">
        <v>81</v>
      </c>
      <c r="AY107" s="163" t="s">
        <v>139</v>
      </c>
    </row>
    <row r="108" spans="2:65" s="1" customFormat="1" ht="24.15" customHeight="1">
      <c r="B108" s="130"/>
      <c r="C108" s="131" t="s">
        <v>146</v>
      </c>
      <c r="D108" s="131" t="s">
        <v>141</v>
      </c>
      <c r="E108" s="132" t="s">
        <v>167</v>
      </c>
      <c r="F108" s="133" t="s">
        <v>168</v>
      </c>
      <c r="G108" s="134" t="s">
        <v>169</v>
      </c>
      <c r="H108" s="135">
        <v>8.5</v>
      </c>
      <c r="I108" s="136"/>
      <c r="J108" s="137">
        <f>ROUND(I108*H108,2)</f>
        <v>0</v>
      </c>
      <c r="K108" s="133" t="s">
        <v>145</v>
      </c>
      <c r="L108" s="32"/>
      <c r="M108" s="138" t="s">
        <v>3</v>
      </c>
      <c r="N108" s="139" t="s">
        <v>44</v>
      </c>
      <c r="P108" s="140">
        <f>O108*H108</f>
        <v>0</v>
      </c>
      <c r="Q108" s="140">
        <v>0</v>
      </c>
      <c r="R108" s="140">
        <f>Q108*H108</f>
        <v>0</v>
      </c>
      <c r="S108" s="140">
        <v>0.20499999999999999</v>
      </c>
      <c r="T108" s="140">
        <f>S108*H108</f>
        <v>1.7424999999999999</v>
      </c>
      <c r="U108" s="141" t="s">
        <v>3</v>
      </c>
      <c r="AR108" s="142" t="s">
        <v>146</v>
      </c>
      <c r="AT108" s="142" t="s">
        <v>141</v>
      </c>
      <c r="AU108" s="142" t="s">
        <v>83</v>
      </c>
      <c r="AY108" s="17" t="s">
        <v>139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81</v>
      </c>
      <c r="BK108" s="143">
        <f>ROUND(I108*H108,2)</f>
        <v>0</v>
      </c>
      <c r="BL108" s="17" t="s">
        <v>146</v>
      </c>
      <c r="BM108" s="142" t="s">
        <v>170</v>
      </c>
    </row>
    <row r="109" spans="2:65" s="1" customFormat="1" ht="10.199999999999999">
      <c r="B109" s="32"/>
      <c r="D109" s="144" t="s">
        <v>148</v>
      </c>
      <c r="F109" s="145" t="s">
        <v>171</v>
      </c>
      <c r="I109" s="146"/>
      <c r="L109" s="32"/>
      <c r="M109" s="147"/>
      <c r="U109" s="53"/>
      <c r="AT109" s="17" t="s">
        <v>148</v>
      </c>
      <c r="AU109" s="17" t="s">
        <v>83</v>
      </c>
    </row>
    <row r="110" spans="2:65" s="12" customFormat="1" ht="10.199999999999999">
      <c r="B110" s="148"/>
      <c r="D110" s="149" t="s">
        <v>150</v>
      </c>
      <c r="E110" s="150" t="s">
        <v>3</v>
      </c>
      <c r="F110" s="151" t="s">
        <v>172</v>
      </c>
      <c r="H110" s="150" t="s">
        <v>3</v>
      </c>
      <c r="I110" s="152"/>
      <c r="L110" s="148"/>
      <c r="M110" s="153"/>
      <c r="U110" s="154"/>
      <c r="AT110" s="150" t="s">
        <v>150</v>
      </c>
      <c r="AU110" s="150" t="s">
        <v>83</v>
      </c>
      <c r="AV110" s="12" t="s">
        <v>81</v>
      </c>
      <c r="AW110" s="12" t="s">
        <v>35</v>
      </c>
      <c r="AX110" s="12" t="s">
        <v>73</v>
      </c>
      <c r="AY110" s="150" t="s">
        <v>139</v>
      </c>
    </row>
    <row r="111" spans="2:65" s="13" customFormat="1" ht="10.199999999999999">
      <c r="B111" s="155"/>
      <c r="D111" s="149" t="s">
        <v>150</v>
      </c>
      <c r="E111" s="156" t="s">
        <v>3</v>
      </c>
      <c r="F111" s="157" t="s">
        <v>173</v>
      </c>
      <c r="H111" s="158">
        <v>8.5</v>
      </c>
      <c r="I111" s="159"/>
      <c r="L111" s="155"/>
      <c r="M111" s="160"/>
      <c r="U111" s="161"/>
      <c r="AT111" s="156" t="s">
        <v>150</v>
      </c>
      <c r="AU111" s="156" t="s">
        <v>83</v>
      </c>
      <c r="AV111" s="13" t="s">
        <v>83</v>
      </c>
      <c r="AW111" s="13" t="s">
        <v>35</v>
      </c>
      <c r="AX111" s="13" t="s">
        <v>73</v>
      </c>
      <c r="AY111" s="156" t="s">
        <v>139</v>
      </c>
    </row>
    <row r="112" spans="2:65" s="14" customFormat="1" ht="10.199999999999999">
      <c r="B112" s="162"/>
      <c r="D112" s="149" t="s">
        <v>150</v>
      </c>
      <c r="E112" s="163" t="s">
        <v>3</v>
      </c>
      <c r="F112" s="164" t="s">
        <v>154</v>
      </c>
      <c r="H112" s="165">
        <v>8.5</v>
      </c>
      <c r="I112" s="166"/>
      <c r="L112" s="162"/>
      <c r="M112" s="167"/>
      <c r="U112" s="168"/>
      <c r="AT112" s="163" t="s">
        <v>150</v>
      </c>
      <c r="AU112" s="163" t="s">
        <v>83</v>
      </c>
      <c r="AV112" s="14" t="s">
        <v>146</v>
      </c>
      <c r="AW112" s="14" t="s">
        <v>35</v>
      </c>
      <c r="AX112" s="14" t="s">
        <v>81</v>
      </c>
      <c r="AY112" s="163" t="s">
        <v>139</v>
      </c>
    </row>
    <row r="113" spans="2:65" s="1" customFormat="1" ht="24.15" customHeight="1">
      <c r="B113" s="130"/>
      <c r="C113" s="131" t="s">
        <v>174</v>
      </c>
      <c r="D113" s="131" t="s">
        <v>141</v>
      </c>
      <c r="E113" s="132" t="s">
        <v>175</v>
      </c>
      <c r="F113" s="133" t="s">
        <v>176</v>
      </c>
      <c r="G113" s="134" t="s">
        <v>177</v>
      </c>
      <c r="H113" s="135">
        <v>494.41</v>
      </c>
      <c r="I113" s="136"/>
      <c r="J113" s="137">
        <f>ROUND(I113*H113,2)</f>
        <v>0</v>
      </c>
      <c r="K113" s="133" t="s">
        <v>145</v>
      </c>
      <c r="L113" s="32"/>
      <c r="M113" s="138" t="s">
        <v>3</v>
      </c>
      <c r="N113" s="139" t="s">
        <v>44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0">
        <f>S113*H113</f>
        <v>0</v>
      </c>
      <c r="U113" s="141" t="s">
        <v>3</v>
      </c>
      <c r="AR113" s="142" t="s">
        <v>146</v>
      </c>
      <c r="AT113" s="142" t="s">
        <v>141</v>
      </c>
      <c r="AU113" s="142" t="s">
        <v>83</v>
      </c>
      <c r="AY113" s="17" t="s">
        <v>139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81</v>
      </c>
      <c r="BK113" s="143">
        <f>ROUND(I113*H113,2)</f>
        <v>0</v>
      </c>
      <c r="BL113" s="17" t="s">
        <v>146</v>
      </c>
      <c r="BM113" s="142" t="s">
        <v>178</v>
      </c>
    </row>
    <row r="114" spans="2:65" s="1" customFormat="1" ht="10.199999999999999">
      <c r="B114" s="32"/>
      <c r="D114" s="144" t="s">
        <v>148</v>
      </c>
      <c r="F114" s="145" t="s">
        <v>179</v>
      </c>
      <c r="I114" s="146"/>
      <c r="L114" s="32"/>
      <c r="M114" s="147"/>
      <c r="U114" s="53"/>
      <c r="AT114" s="17" t="s">
        <v>148</v>
      </c>
      <c r="AU114" s="17" t="s">
        <v>83</v>
      </c>
    </row>
    <row r="115" spans="2:65" s="12" customFormat="1" ht="10.199999999999999">
      <c r="B115" s="148"/>
      <c r="D115" s="149" t="s">
        <v>150</v>
      </c>
      <c r="E115" s="150" t="s">
        <v>3</v>
      </c>
      <c r="F115" s="151" t="s">
        <v>180</v>
      </c>
      <c r="H115" s="150" t="s">
        <v>3</v>
      </c>
      <c r="I115" s="152"/>
      <c r="L115" s="148"/>
      <c r="M115" s="153"/>
      <c r="U115" s="154"/>
      <c r="AT115" s="150" t="s">
        <v>150</v>
      </c>
      <c r="AU115" s="150" t="s">
        <v>83</v>
      </c>
      <c r="AV115" s="12" t="s">
        <v>81</v>
      </c>
      <c r="AW115" s="12" t="s">
        <v>35</v>
      </c>
      <c r="AX115" s="12" t="s">
        <v>73</v>
      </c>
      <c r="AY115" s="150" t="s">
        <v>139</v>
      </c>
    </row>
    <row r="116" spans="2:65" s="13" customFormat="1" ht="10.199999999999999">
      <c r="B116" s="155"/>
      <c r="D116" s="149" t="s">
        <v>150</v>
      </c>
      <c r="E116" s="156" t="s">
        <v>3</v>
      </c>
      <c r="F116" s="157" t="s">
        <v>181</v>
      </c>
      <c r="H116" s="158">
        <v>32.4</v>
      </c>
      <c r="I116" s="159"/>
      <c r="L116" s="155"/>
      <c r="M116" s="160"/>
      <c r="U116" s="161"/>
      <c r="AT116" s="156" t="s">
        <v>150</v>
      </c>
      <c r="AU116" s="156" t="s">
        <v>83</v>
      </c>
      <c r="AV116" s="13" t="s">
        <v>83</v>
      </c>
      <c r="AW116" s="13" t="s">
        <v>35</v>
      </c>
      <c r="AX116" s="13" t="s">
        <v>73</v>
      </c>
      <c r="AY116" s="156" t="s">
        <v>139</v>
      </c>
    </row>
    <row r="117" spans="2:65" s="12" customFormat="1" ht="10.199999999999999">
      <c r="B117" s="148"/>
      <c r="D117" s="149" t="s">
        <v>150</v>
      </c>
      <c r="E117" s="150" t="s">
        <v>3</v>
      </c>
      <c r="F117" s="151" t="s">
        <v>182</v>
      </c>
      <c r="H117" s="150" t="s">
        <v>3</v>
      </c>
      <c r="I117" s="152"/>
      <c r="L117" s="148"/>
      <c r="M117" s="153"/>
      <c r="U117" s="154"/>
      <c r="AT117" s="150" t="s">
        <v>150</v>
      </c>
      <c r="AU117" s="150" t="s">
        <v>83</v>
      </c>
      <c r="AV117" s="12" t="s">
        <v>81</v>
      </c>
      <c r="AW117" s="12" t="s">
        <v>35</v>
      </c>
      <c r="AX117" s="12" t="s">
        <v>73</v>
      </c>
      <c r="AY117" s="150" t="s">
        <v>139</v>
      </c>
    </row>
    <row r="118" spans="2:65" s="13" customFormat="1" ht="10.199999999999999">
      <c r="B118" s="155"/>
      <c r="D118" s="149" t="s">
        <v>150</v>
      </c>
      <c r="E118" s="156" t="s">
        <v>3</v>
      </c>
      <c r="F118" s="157" t="s">
        <v>183</v>
      </c>
      <c r="H118" s="158">
        <v>311.61</v>
      </c>
      <c r="I118" s="159"/>
      <c r="L118" s="155"/>
      <c r="M118" s="160"/>
      <c r="U118" s="161"/>
      <c r="AT118" s="156" t="s">
        <v>150</v>
      </c>
      <c r="AU118" s="156" t="s">
        <v>83</v>
      </c>
      <c r="AV118" s="13" t="s">
        <v>83</v>
      </c>
      <c r="AW118" s="13" t="s">
        <v>35</v>
      </c>
      <c r="AX118" s="13" t="s">
        <v>73</v>
      </c>
      <c r="AY118" s="156" t="s">
        <v>139</v>
      </c>
    </row>
    <row r="119" spans="2:65" s="12" customFormat="1" ht="10.199999999999999">
      <c r="B119" s="148"/>
      <c r="D119" s="149" t="s">
        <v>150</v>
      </c>
      <c r="E119" s="150" t="s">
        <v>3</v>
      </c>
      <c r="F119" s="151" t="s">
        <v>184</v>
      </c>
      <c r="H119" s="150" t="s">
        <v>3</v>
      </c>
      <c r="I119" s="152"/>
      <c r="L119" s="148"/>
      <c r="M119" s="153"/>
      <c r="U119" s="154"/>
      <c r="AT119" s="150" t="s">
        <v>150</v>
      </c>
      <c r="AU119" s="150" t="s">
        <v>83</v>
      </c>
      <c r="AV119" s="12" t="s">
        <v>81</v>
      </c>
      <c r="AW119" s="12" t="s">
        <v>35</v>
      </c>
      <c r="AX119" s="12" t="s">
        <v>73</v>
      </c>
      <c r="AY119" s="150" t="s">
        <v>139</v>
      </c>
    </row>
    <row r="120" spans="2:65" s="13" customFormat="1" ht="10.199999999999999">
      <c r="B120" s="155"/>
      <c r="D120" s="149" t="s">
        <v>150</v>
      </c>
      <c r="E120" s="156" t="s">
        <v>3</v>
      </c>
      <c r="F120" s="157" t="s">
        <v>185</v>
      </c>
      <c r="H120" s="158">
        <v>78.400000000000006</v>
      </c>
      <c r="I120" s="159"/>
      <c r="L120" s="155"/>
      <c r="M120" s="160"/>
      <c r="U120" s="161"/>
      <c r="AT120" s="156" t="s">
        <v>150</v>
      </c>
      <c r="AU120" s="156" t="s">
        <v>83</v>
      </c>
      <c r="AV120" s="13" t="s">
        <v>83</v>
      </c>
      <c r="AW120" s="13" t="s">
        <v>35</v>
      </c>
      <c r="AX120" s="13" t="s">
        <v>73</v>
      </c>
      <c r="AY120" s="156" t="s">
        <v>139</v>
      </c>
    </row>
    <row r="121" spans="2:65" s="12" customFormat="1" ht="10.199999999999999">
      <c r="B121" s="148"/>
      <c r="D121" s="149" t="s">
        <v>150</v>
      </c>
      <c r="E121" s="150" t="s">
        <v>3</v>
      </c>
      <c r="F121" s="151" t="s">
        <v>186</v>
      </c>
      <c r="H121" s="150" t="s">
        <v>3</v>
      </c>
      <c r="I121" s="152"/>
      <c r="L121" s="148"/>
      <c r="M121" s="153"/>
      <c r="U121" s="154"/>
      <c r="AT121" s="150" t="s">
        <v>150</v>
      </c>
      <c r="AU121" s="150" t="s">
        <v>83</v>
      </c>
      <c r="AV121" s="12" t="s">
        <v>81</v>
      </c>
      <c r="AW121" s="12" t="s">
        <v>35</v>
      </c>
      <c r="AX121" s="12" t="s">
        <v>73</v>
      </c>
      <c r="AY121" s="150" t="s">
        <v>139</v>
      </c>
    </row>
    <row r="122" spans="2:65" s="13" customFormat="1" ht="10.199999999999999">
      <c r="B122" s="155"/>
      <c r="D122" s="149" t="s">
        <v>150</v>
      </c>
      <c r="E122" s="156" t="s">
        <v>3</v>
      </c>
      <c r="F122" s="157" t="s">
        <v>187</v>
      </c>
      <c r="H122" s="158">
        <v>72</v>
      </c>
      <c r="I122" s="159"/>
      <c r="L122" s="155"/>
      <c r="M122" s="160"/>
      <c r="U122" s="161"/>
      <c r="AT122" s="156" t="s">
        <v>150</v>
      </c>
      <c r="AU122" s="156" t="s">
        <v>83</v>
      </c>
      <c r="AV122" s="13" t="s">
        <v>83</v>
      </c>
      <c r="AW122" s="13" t="s">
        <v>35</v>
      </c>
      <c r="AX122" s="13" t="s">
        <v>73</v>
      </c>
      <c r="AY122" s="156" t="s">
        <v>139</v>
      </c>
    </row>
    <row r="123" spans="2:65" s="14" customFormat="1" ht="10.199999999999999">
      <c r="B123" s="162"/>
      <c r="D123" s="149" t="s">
        <v>150</v>
      </c>
      <c r="E123" s="163" t="s">
        <v>3</v>
      </c>
      <c r="F123" s="164" t="s">
        <v>154</v>
      </c>
      <c r="H123" s="165">
        <v>494.40999999999997</v>
      </c>
      <c r="I123" s="166"/>
      <c r="L123" s="162"/>
      <c r="M123" s="167"/>
      <c r="U123" s="168"/>
      <c r="AT123" s="163" t="s">
        <v>150</v>
      </c>
      <c r="AU123" s="163" t="s">
        <v>83</v>
      </c>
      <c r="AV123" s="14" t="s">
        <v>146</v>
      </c>
      <c r="AW123" s="14" t="s">
        <v>35</v>
      </c>
      <c r="AX123" s="14" t="s">
        <v>81</v>
      </c>
      <c r="AY123" s="163" t="s">
        <v>139</v>
      </c>
    </row>
    <row r="124" spans="2:65" s="1" customFormat="1" ht="24.15" customHeight="1">
      <c r="B124" s="130"/>
      <c r="C124" s="131" t="s">
        <v>188</v>
      </c>
      <c r="D124" s="131" t="s">
        <v>141</v>
      </c>
      <c r="E124" s="132" t="s">
        <v>189</v>
      </c>
      <c r="F124" s="133" t="s">
        <v>190</v>
      </c>
      <c r="G124" s="134" t="s">
        <v>177</v>
      </c>
      <c r="H124" s="135">
        <v>21.103000000000002</v>
      </c>
      <c r="I124" s="136"/>
      <c r="J124" s="137">
        <f>ROUND(I124*H124,2)</f>
        <v>0</v>
      </c>
      <c r="K124" s="133" t="s">
        <v>145</v>
      </c>
      <c r="L124" s="32"/>
      <c r="M124" s="138" t="s">
        <v>3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0">
        <f>S124*H124</f>
        <v>0</v>
      </c>
      <c r="U124" s="141" t="s">
        <v>3</v>
      </c>
      <c r="AR124" s="142" t="s">
        <v>146</v>
      </c>
      <c r="AT124" s="142" t="s">
        <v>141</v>
      </c>
      <c r="AU124" s="142" t="s">
        <v>83</v>
      </c>
      <c r="AY124" s="17" t="s">
        <v>139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81</v>
      </c>
      <c r="BK124" s="143">
        <f>ROUND(I124*H124,2)</f>
        <v>0</v>
      </c>
      <c r="BL124" s="17" t="s">
        <v>146</v>
      </c>
      <c r="BM124" s="142" t="s">
        <v>191</v>
      </c>
    </row>
    <row r="125" spans="2:65" s="1" customFormat="1" ht="10.199999999999999">
      <c r="B125" s="32"/>
      <c r="D125" s="144" t="s">
        <v>148</v>
      </c>
      <c r="F125" s="145" t="s">
        <v>192</v>
      </c>
      <c r="I125" s="146"/>
      <c r="L125" s="32"/>
      <c r="M125" s="147"/>
      <c r="U125" s="53"/>
      <c r="AT125" s="17" t="s">
        <v>148</v>
      </c>
      <c r="AU125" s="17" t="s">
        <v>83</v>
      </c>
    </row>
    <row r="126" spans="2:65" s="12" customFormat="1" ht="10.199999999999999">
      <c r="B126" s="148"/>
      <c r="D126" s="149" t="s">
        <v>150</v>
      </c>
      <c r="E126" s="150" t="s">
        <v>3</v>
      </c>
      <c r="F126" s="151" t="s">
        <v>193</v>
      </c>
      <c r="H126" s="150" t="s">
        <v>3</v>
      </c>
      <c r="I126" s="152"/>
      <c r="L126" s="148"/>
      <c r="M126" s="153"/>
      <c r="U126" s="154"/>
      <c r="AT126" s="150" t="s">
        <v>150</v>
      </c>
      <c r="AU126" s="150" t="s">
        <v>83</v>
      </c>
      <c r="AV126" s="12" t="s">
        <v>81</v>
      </c>
      <c r="AW126" s="12" t="s">
        <v>35</v>
      </c>
      <c r="AX126" s="12" t="s">
        <v>73</v>
      </c>
      <c r="AY126" s="150" t="s">
        <v>139</v>
      </c>
    </row>
    <row r="127" spans="2:65" s="13" customFormat="1" ht="10.199999999999999">
      <c r="B127" s="155"/>
      <c r="D127" s="149" t="s">
        <v>150</v>
      </c>
      <c r="E127" s="156" t="s">
        <v>3</v>
      </c>
      <c r="F127" s="157" t="s">
        <v>194</v>
      </c>
      <c r="H127" s="158">
        <v>20</v>
      </c>
      <c r="I127" s="159"/>
      <c r="L127" s="155"/>
      <c r="M127" s="160"/>
      <c r="U127" s="161"/>
      <c r="AT127" s="156" t="s">
        <v>150</v>
      </c>
      <c r="AU127" s="156" t="s">
        <v>83</v>
      </c>
      <c r="AV127" s="13" t="s">
        <v>83</v>
      </c>
      <c r="AW127" s="13" t="s">
        <v>35</v>
      </c>
      <c r="AX127" s="13" t="s">
        <v>73</v>
      </c>
      <c r="AY127" s="156" t="s">
        <v>139</v>
      </c>
    </row>
    <row r="128" spans="2:65" s="12" customFormat="1" ht="10.199999999999999">
      <c r="B128" s="148"/>
      <c r="D128" s="149" t="s">
        <v>150</v>
      </c>
      <c r="E128" s="150" t="s">
        <v>3</v>
      </c>
      <c r="F128" s="151" t="s">
        <v>195</v>
      </c>
      <c r="H128" s="150" t="s">
        <v>3</v>
      </c>
      <c r="I128" s="152"/>
      <c r="L128" s="148"/>
      <c r="M128" s="153"/>
      <c r="U128" s="154"/>
      <c r="AT128" s="150" t="s">
        <v>150</v>
      </c>
      <c r="AU128" s="150" t="s">
        <v>83</v>
      </c>
      <c r="AV128" s="12" t="s">
        <v>81</v>
      </c>
      <c r="AW128" s="12" t="s">
        <v>35</v>
      </c>
      <c r="AX128" s="12" t="s">
        <v>73</v>
      </c>
      <c r="AY128" s="150" t="s">
        <v>139</v>
      </c>
    </row>
    <row r="129" spans="2:65" s="13" customFormat="1" ht="10.199999999999999">
      <c r="B129" s="155"/>
      <c r="D129" s="149" t="s">
        <v>150</v>
      </c>
      <c r="E129" s="156" t="s">
        <v>3</v>
      </c>
      <c r="F129" s="157" t="s">
        <v>196</v>
      </c>
      <c r="H129" s="158">
        <v>1.103</v>
      </c>
      <c r="I129" s="159"/>
      <c r="L129" s="155"/>
      <c r="M129" s="160"/>
      <c r="U129" s="161"/>
      <c r="AT129" s="156" t="s">
        <v>150</v>
      </c>
      <c r="AU129" s="156" t="s">
        <v>83</v>
      </c>
      <c r="AV129" s="13" t="s">
        <v>83</v>
      </c>
      <c r="AW129" s="13" t="s">
        <v>35</v>
      </c>
      <c r="AX129" s="13" t="s">
        <v>73</v>
      </c>
      <c r="AY129" s="156" t="s">
        <v>139</v>
      </c>
    </row>
    <row r="130" spans="2:65" s="14" customFormat="1" ht="10.199999999999999">
      <c r="B130" s="162"/>
      <c r="D130" s="149" t="s">
        <v>150</v>
      </c>
      <c r="E130" s="163" t="s">
        <v>3</v>
      </c>
      <c r="F130" s="164" t="s">
        <v>154</v>
      </c>
      <c r="H130" s="165">
        <v>21.103000000000002</v>
      </c>
      <c r="I130" s="166"/>
      <c r="L130" s="162"/>
      <c r="M130" s="167"/>
      <c r="U130" s="168"/>
      <c r="AT130" s="163" t="s">
        <v>150</v>
      </c>
      <c r="AU130" s="163" t="s">
        <v>83</v>
      </c>
      <c r="AV130" s="14" t="s">
        <v>146</v>
      </c>
      <c r="AW130" s="14" t="s">
        <v>35</v>
      </c>
      <c r="AX130" s="14" t="s">
        <v>81</v>
      </c>
      <c r="AY130" s="163" t="s">
        <v>139</v>
      </c>
    </row>
    <row r="131" spans="2:65" s="1" customFormat="1" ht="37.799999999999997" customHeight="1">
      <c r="B131" s="130"/>
      <c r="C131" s="131" t="s">
        <v>197</v>
      </c>
      <c r="D131" s="131" t="s">
        <v>141</v>
      </c>
      <c r="E131" s="132" t="s">
        <v>198</v>
      </c>
      <c r="F131" s="133" t="s">
        <v>199</v>
      </c>
      <c r="G131" s="134" t="s">
        <v>177</v>
      </c>
      <c r="H131" s="135">
        <v>515.51300000000003</v>
      </c>
      <c r="I131" s="136"/>
      <c r="J131" s="137">
        <f>ROUND(I131*H131,2)</f>
        <v>0</v>
      </c>
      <c r="K131" s="133" t="s">
        <v>145</v>
      </c>
      <c r="L131" s="32"/>
      <c r="M131" s="138" t="s">
        <v>3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0">
        <f>S131*H131</f>
        <v>0</v>
      </c>
      <c r="U131" s="141" t="s">
        <v>3</v>
      </c>
      <c r="AR131" s="142" t="s">
        <v>146</v>
      </c>
      <c r="AT131" s="142" t="s">
        <v>141</v>
      </c>
      <c r="AU131" s="142" t="s">
        <v>83</v>
      </c>
      <c r="AY131" s="17" t="s">
        <v>139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81</v>
      </c>
      <c r="BK131" s="143">
        <f>ROUND(I131*H131,2)</f>
        <v>0</v>
      </c>
      <c r="BL131" s="17" t="s">
        <v>146</v>
      </c>
      <c r="BM131" s="142" t="s">
        <v>200</v>
      </c>
    </row>
    <row r="132" spans="2:65" s="1" customFormat="1" ht="10.199999999999999">
      <c r="B132" s="32"/>
      <c r="D132" s="144" t="s">
        <v>148</v>
      </c>
      <c r="F132" s="145" t="s">
        <v>201</v>
      </c>
      <c r="I132" s="146"/>
      <c r="L132" s="32"/>
      <c r="M132" s="147"/>
      <c r="U132" s="53"/>
      <c r="AT132" s="17" t="s">
        <v>148</v>
      </c>
      <c r="AU132" s="17" t="s">
        <v>83</v>
      </c>
    </row>
    <row r="133" spans="2:65" s="12" customFormat="1" ht="10.199999999999999">
      <c r="B133" s="148"/>
      <c r="D133" s="149" t="s">
        <v>150</v>
      </c>
      <c r="E133" s="150" t="s">
        <v>3</v>
      </c>
      <c r="F133" s="151" t="s">
        <v>180</v>
      </c>
      <c r="H133" s="150" t="s">
        <v>3</v>
      </c>
      <c r="I133" s="152"/>
      <c r="L133" s="148"/>
      <c r="M133" s="153"/>
      <c r="U133" s="154"/>
      <c r="AT133" s="150" t="s">
        <v>150</v>
      </c>
      <c r="AU133" s="150" t="s">
        <v>83</v>
      </c>
      <c r="AV133" s="12" t="s">
        <v>81</v>
      </c>
      <c r="AW133" s="12" t="s">
        <v>35</v>
      </c>
      <c r="AX133" s="12" t="s">
        <v>73</v>
      </c>
      <c r="AY133" s="150" t="s">
        <v>139</v>
      </c>
    </row>
    <row r="134" spans="2:65" s="13" customFormat="1" ht="10.199999999999999">
      <c r="B134" s="155"/>
      <c r="D134" s="149" t="s">
        <v>150</v>
      </c>
      <c r="E134" s="156" t="s">
        <v>3</v>
      </c>
      <c r="F134" s="157" t="s">
        <v>181</v>
      </c>
      <c r="H134" s="158">
        <v>32.4</v>
      </c>
      <c r="I134" s="159"/>
      <c r="L134" s="155"/>
      <c r="M134" s="160"/>
      <c r="U134" s="161"/>
      <c r="AT134" s="156" t="s">
        <v>150</v>
      </c>
      <c r="AU134" s="156" t="s">
        <v>83</v>
      </c>
      <c r="AV134" s="13" t="s">
        <v>83</v>
      </c>
      <c r="AW134" s="13" t="s">
        <v>35</v>
      </c>
      <c r="AX134" s="13" t="s">
        <v>73</v>
      </c>
      <c r="AY134" s="156" t="s">
        <v>139</v>
      </c>
    </row>
    <row r="135" spans="2:65" s="12" customFormat="1" ht="10.199999999999999">
      <c r="B135" s="148"/>
      <c r="D135" s="149" t="s">
        <v>150</v>
      </c>
      <c r="E135" s="150" t="s">
        <v>3</v>
      </c>
      <c r="F135" s="151" t="s">
        <v>182</v>
      </c>
      <c r="H135" s="150" t="s">
        <v>3</v>
      </c>
      <c r="I135" s="152"/>
      <c r="L135" s="148"/>
      <c r="M135" s="153"/>
      <c r="U135" s="154"/>
      <c r="AT135" s="150" t="s">
        <v>150</v>
      </c>
      <c r="AU135" s="150" t="s">
        <v>83</v>
      </c>
      <c r="AV135" s="12" t="s">
        <v>81</v>
      </c>
      <c r="AW135" s="12" t="s">
        <v>35</v>
      </c>
      <c r="AX135" s="12" t="s">
        <v>73</v>
      </c>
      <c r="AY135" s="150" t="s">
        <v>139</v>
      </c>
    </row>
    <row r="136" spans="2:65" s="13" customFormat="1" ht="10.199999999999999">
      <c r="B136" s="155"/>
      <c r="D136" s="149" t="s">
        <v>150</v>
      </c>
      <c r="E136" s="156" t="s">
        <v>3</v>
      </c>
      <c r="F136" s="157" t="s">
        <v>183</v>
      </c>
      <c r="H136" s="158">
        <v>311.61</v>
      </c>
      <c r="I136" s="159"/>
      <c r="L136" s="155"/>
      <c r="M136" s="160"/>
      <c r="U136" s="161"/>
      <c r="AT136" s="156" t="s">
        <v>150</v>
      </c>
      <c r="AU136" s="156" t="s">
        <v>83</v>
      </c>
      <c r="AV136" s="13" t="s">
        <v>83</v>
      </c>
      <c r="AW136" s="13" t="s">
        <v>35</v>
      </c>
      <c r="AX136" s="13" t="s">
        <v>73</v>
      </c>
      <c r="AY136" s="156" t="s">
        <v>139</v>
      </c>
    </row>
    <row r="137" spans="2:65" s="12" customFormat="1" ht="10.199999999999999">
      <c r="B137" s="148"/>
      <c r="D137" s="149" t="s">
        <v>150</v>
      </c>
      <c r="E137" s="150" t="s">
        <v>3</v>
      </c>
      <c r="F137" s="151" t="s">
        <v>184</v>
      </c>
      <c r="H137" s="150" t="s">
        <v>3</v>
      </c>
      <c r="I137" s="152"/>
      <c r="L137" s="148"/>
      <c r="M137" s="153"/>
      <c r="U137" s="154"/>
      <c r="AT137" s="150" t="s">
        <v>150</v>
      </c>
      <c r="AU137" s="150" t="s">
        <v>83</v>
      </c>
      <c r="AV137" s="12" t="s">
        <v>81</v>
      </c>
      <c r="AW137" s="12" t="s">
        <v>35</v>
      </c>
      <c r="AX137" s="12" t="s">
        <v>73</v>
      </c>
      <c r="AY137" s="150" t="s">
        <v>139</v>
      </c>
    </row>
    <row r="138" spans="2:65" s="13" customFormat="1" ht="10.199999999999999">
      <c r="B138" s="155"/>
      <c r="D138" s="149" t="s">
        <v>150</v>
      </c>
      <c r="E138" s="156" t="s">
        <v>3</v>
      </c>
      <c r="F138" s="157" t="s">
        <v>185</v>
      </c>
      <c r="H138" s="158">
        <v>78.400000000000006</v>
      </c>
      <c r="I138" s="159"/>
      <c r="L138" s="155"/>
      <c r="M138" s="160"/>
      <c r="U138" s="161"/>
      <c r="AT138" s="156" t="s">
        <v>150</v>
      </c>
      <c r="AU138" s="156" t="s">
        <v>83</v>
      </c>
      <c r="AV138" s="13" t="s">
        <v>83</v>
      </c>
      <c r="AW138" s="13" t="s">
        <v>35</v>
      </c>
      <c r="AX138" s="13" t="s">
        <v>73</v>
      </c>
      <c r="AY138" s="156" t="s">
        <v>139</v>
      </c>
    </row>
    <row r="139" spans="2:65" s="12" customFormat="1" ht="10.199999999999999">
      <c r="B139" s="148"/>
      <c r="D139" s="149" t="s">
        <v>150</v>
      </c>
      <c r="E139" s="150" t="s">
        <v>3</v>
      </c>
      <c r="F139" s="151" t="s">
        <v>186</v>
      </c>
      <c r="H139" s="150" t="s">
        <v>3</v>
      </c>
      <c r="I139" s="152"/>
      <c r="L139" s="148"/>
      <c r="M139" s="153"/>
      <c r="U139" s="154"/>
      <c r="AT139" s="150" t="s">
        <v>150</v>
      </c>
      <c r="AU139" s="150" t="s">
        <v>83</v>
      </c>
      <c r="AV139" s="12" t="s">
        <v>81</v>
      </c>
      <c r="AW139" s="12" t="s">
        <v>35</v>
      </c>
      <c r="AX139" s="12" t="s">
        <v>73</v>
      </c>
      <c r="AY139" s="150" t="s">
        <v>139</v>
      </c>
    </row>
    <row r="140" spans="2:65" s="13" customFormat="1" ht="10.199999999999999">
      <c r="B140" s="155"/>
      <c r="D140" s="149" t="s">
        <v>150</v>
      </c>
      <c r="E140" s="156" t="s">
        <v>3</v>
      </c>
      <c r="F140" s="157" t="s">
        <v>187</v>
      </c>
      <c r="H140" s="158">
        <v>72</v>
      </c>
      <c r="I140" s="159"/>
      <c r="L140" s="155"/>
      <c r="M140" s="160"/>
      <c r="U140" s="161"/>
      <c r="AT140" s="156" t="s">
        <v>150</v>
      </c>
      <c r="AU140" s="156" t="s">
        <v>83</v>
      </c>
      <c r="AV140" s="13" t="s">
        <v>83</v>
      </c>
      <c r="AW140" s="13" t="s">
        <v>35</v>
      </c>
      <c r="AX140" s="13" t="s">
        <v>73</v>
      </c>
      <c r="AY140" s="156" t="s">
        <v>139</v>
      </c>
    </row>
    <row r="141" spans="2:65" s="12" customFormat="1" ht="10.199999999999999">
      <c r="B141" s="148"/>
      <c r="D141" s="149" t="s">
        <v>150</v>
      </c>
      <c r="E141" s="150" t="s">
        <v>3</v>
      </c>
      <c r="F141" s="151" t="s">
        <v>193</v>
      </c>
      <c r="H141" s="150" t="s">
        <v>3</v>
      </c>
      <c r="I141" s="152"/>
      <c r="L141" s="148"/>
      <c r="M141" s="153"/>
      <c r="U141" s="154"/>
      <c r="AT141" s="150" t="s">
        <v>150</v>
      </c>
      <c r="AU141" s="150" t="s">
        <v>83</v>
      </c>
      <c r="AV141" s="12" t="s">
        <v>81</v>
      </c>
      <c r="AW141" s="12" t="s">
        <v>35</v>
      </c>
      <c r="AX141" s="12" t="s">
        <v>73</v>
      </c>
      <c r="AY141" s="150" t="s">
        <v>139</v>
      </c>
    </row>
    <row r="142" spans="2:65" s="13" customFormat="1" ht="10.199999999999999">
      <c r="B142" s="155"/>
      <c r="D142" s="149" t="s">
        <v>150</v>
      </c>
      <c r="E142" s="156" t="s">
        <v>3</v>
      </c>
      <c r="F142" s="157" t="s">
        <v>194</v>
      </c>
      <c r="H142" s="158">
        <v>20</v>
      </c>
      <c r="I142" s="159"/>
      <c r="L142" s="155"/>
      <c r="M142" s="160"/>
      <c r="U142" s="161"/>
      <c r="AT142" s="156" t="s">
        <v>150</v>
      </c>
      <c r="AU142" s="156" t="s">
        <v>83</v>
      </c>
      <c r="AV142" s="13" t="s">
        <v>83</v>
      </c>
      <c r="AW142" s="13" t="s">
        <v>35</v>
      </c>
      <c r="AX142" s="13" t="s">
        <v>73</v>
      </c>
      <c r="AY142" s="156" t="s">
        <v>139</v>
      </c>
    </row>
    <row r="143" spans="2:65" s="12" customFormat="1" ht="10.199999999999999">
      <c r="B143" s="148"/>
      <c r="D143" s="149" t="s">
        <v>150</v>
      </c>
      <c r="E143" s="150" t="s">
        <v>3</v>
      </c>
      <c r="F143" s="151" t="s">
        <v>195</v>
      </c>
      <c r="H143" s="150" t="s">
        <v>3</v>
      </c>
      <c r="I143" s="152"/>
      <c r="L143" s="148"/>
      <c r="M143" s="153"/>
      <c r="U143" s="154"/>
      <c r="AT143" s="150" t="s">
        <v>150</v>
      </c>
      <c r="AU143" s="150" t="s">
        <v>83</v>
      </c>
      <c r="AV143" s="12" t="s">
        <v>81</v>
      </c>
      <c r="AW143" s="12" t="s">
        <v>35</v>
      </c>
      <c r="AX143" s="12" t="s">
        <v>73</v>
      </c>
      <c r="AY143" s="150" t="s">
        <v>139</v>
      </c>
    </row>
    <row r="144" spans="2:65" s="13" customFormat="1" ht="10.199999999999999">
      <c r="B144" s="155"/>
      <c r="D144" s="149" t="s">
        <v>150</v>
      </c>
      <c r="E144" s="156" t="s">
        <v>3</v>
      </c>
      <c r="F144" s="157" t="s">
        <v>196</v>
      </c>
      <c r="H144" s="158">
        <v>1.103</v>
      </c>
      <c r="I144" s="159"/>
      <c r="L144" s="155"/>
      <c r="M144" s="160"/>
      <c r="U144" s="161"/>
      <c r="AT144" s="156" t="s">
        <v>150</v>
      </c>
      <c r="AU144" s="156" t="s">
        <v>83</v>
      </c>
      <c r="AV144" s="13" t="s">
        <v>83</v>
      </c>
      <c r="AW144" s="13" t="s">
        <v>35</v>
      </c>
      <c r="AX144" s="13" t="s">
        <v>73</v>
      </c>
      <c r="AY144" s="156" t="s">
        <v>139</v>
      </c>
    </row>
    <row r="145" spans="2:65" s="14" customFormat="1" ht="10.199999999999999">
      <c r="B145" s="162"/>
      <c r="D145" s="149" t="s">
        <v>150</v>
      </c>
      <c r="E145" s="163" t="s">
        <v>3</v>
      </c>
      <c r="F145" s="164" t="s">
        <v>154</v>
      </c>
      <c r="H145" s="165">
        <v>515.51299999999992</v>
      </c>
      <c r="I145" s="166"/>
      <c r="L145" s="162"/>
      <c r="M145" s="167"/>
      <c r="U145" s="168"/>
      <c r="AT145" s="163" t="s">
        <v>150</v>
      </c>
      <c r="AU145" s="163" t="s">
        <v>83</v>
      </c>
      <c r="AV145" s="14" t="s">
        <v>146</v>
      </c>
      <c r="AW145" s="14" t="s">
        <v>35</v>
      </c>
      <c r="AX145" s="14" t="s">
        <v>81</v>
      </c>
      <c r="AY145" s="163" t="s">
        <v>139</v>
      </c>
    </row>
    <row r="146" spans="2:65" s="1" customFormat="1" ht="24.15" customHeight="1">
      <c r="B146" s="130"/>
      <c r="C146" s="131" t="s">
        <v>202</v>
      </c>
      <c r="D146" s="131" t="s">
        <v>141</v>
      </c>
      <c r="E146" s="132" t="s">
        <v>203</v>
      </c>
      <c r="F146" s="133" t="s">
        <v>204</v>
      </c>
      <c r="G146" s="134" t="s">
        <v>205</v>
      </c>
      <c r="H146" s="135">
        <v>979.47400000000005</v>
      </c>
      <c r="I146" s="136"/>
      <c r="J146" s="137">
        <f>ROUND(I146*H146,2)</f>
        <v>0</v>
      </c>
      <c r="K146" s="133" t="s">
        <v>145</v>
      </c>
      <c r="L146" s="32"/>
      <c r="M146" s="138" t="s">
        <v>3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0">
        <f>S146*H146</f>
        <v>0</v>
      </c>
      <c r="U146" s="141" t="s">
        <v>3</v>
      </c>
      <c r="AR146" s="142" t="s">
        <v>146</v>
      </c>
      <c r="AT146" s="142" t="s">
        <v>141</v>
      </c>
      <c r="AU146" s="142" t="s">
        <v>83</v>
      </c>
      <c r="AY146" s="17" t="s">
        <v>139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81</v>
      </c>
      <c r="BK146" s="143">
        <f>ROUND(I146*H146,2)</f>
        <v>0</v>
      </c>
      <c r="BL146" s="17" t="s">
        <v>146</v>
      </c>
      <c r="BM146" s="142" t="s">
        <v>206</v>
      </c>
    </row>
    <row r="147" spans="2:65" s="1" customFormat="1" ht="10.199999999999999">
      <c r="B147" s="32"/>
      <c r="D147" s="144" t="s">
        <v>148</v>
      </c>
      <c r="F147" s="145" t="s">
        <v>207</v>
      </c>
      <c r="I147" s="146"/>
      <c r="L147" s="32"/>
      <c r="M147" s="147"/>
      <c r="U147" s="53"/>
      <c r="AT147" s="17" t="s">
        <v>148</v>
      </c>
      <c r="AU147" s="17" t="s">
        <v>83</v>
      </c>
    </row>
    <row r="148" spans="2:65" s="12" customFormat="1" ht="10.199999999999999">
      <c r="B148" s="148"/>
      <c r="D148" s="149" t="s">
        <v>150</v>
      </c>
      <c r="E148" s="150" t="s">
        <v>3</v>
      </c>
      <c r="F148" s="151" t="s">
        <v>180</v>
      </c>
      <c r="H148" s="150" t="s">
        <v>3</v>
      </c>
      <c r="I148" s="152"/>
      <c r="L148" s="148"/>
      <c r="M148" s="153"/>
      <c r="U148" s="154"/>
      <c r="AT148" s="150" t="s">
        <v>150</v>
      </c>
      <c r="AU148" s="150" t="s">
        <v>83</v>
      </c>
      <c r="AV148" s="12" t="s">
        <v>81</v>
      </c>
      <c r="AW148" s="12" t="s">
        <v>35</v>
      </c>
      <c r="AX148" s="12" t="s">
        <v>73</v>
      </c>
      <c r="AY148" s="150" t="s">
        <v>139</v>
      </c>
    </row>
    <row r="149" spans="2:65" s="13" customFormat="1" ht="10.199999999999999">
      <c r="B149" s="155"/>
      <c r="D149" s="149" t="s">
        <v>150</v>
      </c>
      <c r="E149" s="156" t="s">
        <v>3</v>
      </c>
      <c r="F149" s="157" t="s">
        <v>208</v>
      </c>
      <c r="H149" s="158">
        <v>61.56</v>
      </c>
      <c r="I149" s="159"/>
      <c r="L149" s="155"/>
      <c r="M149" s="160"/>
      <c r="U149" s="161"/>
      <c r="AT149" s="156" t="s">
        <v>150</v>
      </c>
      <c r="AU149" s="156" t="s">
        <v>83</v>
      </c>
      <c r="AV149" s="13" t="s">
        <v>83</v>
      </c>
      <c r="AW149" s="13" t="s">
        <v>35</v>
      </c>
      <c r="AX149" s="13" t="s">
        <v>73</v>
      </c>
      <c r="AY149" s="156" t="s">
        <v>139</v>
      </c>
    </row>
    <row r="150" spans="2:65" s="12" customFormat="1" ht="10.199999999999999">
      <c r="B150" s="148"/>
      <c r="D150" s="149" t="s">
        <v>150</v>
      </c>
      <c r="E150" s="150" t="s">
        <v>3</v>
      </c>
      <c r="F150" s="151" t="s">
        <v>182</v>
      </c>
      <c r="H150" s="150" t="s">
        <v>3</v>
      </c>
      <c r="I150" s="152"/>
      <c r="L150" s="148"/>
      <c r="M150" s="153"/>
      <c r="U150" s="154"/>
      <c r="AT150" s="150" t="s">
        <v>150</v>
      </c>
      <c r="AU150" s="150" t="s">
        <v>83</v>
      </c>
      <c r="AV150" s="12" t="s">
        <v>81</v>
      </c>
      <c r="AW150" s="12" t="s">
        <v>35</v>
      </c>
      <c r="AX150" s="12" t="s">
        <v>73</v>
      </c>
      <c r="AY150" s="150" t="s">
        <v>139</v>
      </c>
    </row>
    <row r="151" spans="2:65" s="13" customFormat="1" ht="10.199999999999999">
      <c r="B151" s="155"/>
      <c r="D151" s="149" t="s">
        <v>150</v>
      </c>
      <c r="E151" s="156" t="s">
        <v>3</v>
      </c>
      <c r="F151" s="157" t="s">
        <v>209</v>
      </c>
      <c r="H151" s="158">
        <v>592.05899999999997</v>
      </c>
      <c r="I151" s="159"/>
      <c r="L151" s="155"/>
      <c r="M151" s="160"/>
      <c r="U151" s="161"/>
      <c r="AT151" s="156" t="s">
        <v>150</v>
      </c>
      <c r="AU151" s="156" t="s">
        <v>83</v>
      </c>
      <c r="AV151" s="13" t="s">
        <v>83</v>
      </c>
      <c r="AW151" s="13" t="s">
        <v>35</v>
      </c>
      <c r="AX151" s="13" t="s">
        <v>73</v>
      </c>
      <c r="AY151" s="156" t="s">
        <v>139</v>
      </c>
    </row>
    <row r="152" spans="2:65" s="12" customFormat="1" ht="10.199999999999999">
      <c r="B152" s="148"/>
      <c r="D152" s="149" t="s">
        <v>150</v>
      </c>
      <c r="E152" s="150" t="s">
        <v>3</v>
      </c>
      <c r="F152" s="151" t="s">
        <v>184</v>
      </c>
      <c r="H152" s="150" t="s">
        <v>3</v>
      </c>
      <c r="I152" s="152"/>
      <c r="L152" s="148"/>
      <c r="M152" s="153"/>
      <c r="U152" s="154"/>
      <c r="AT152" s="150" t="s">
        <v>150</v>
      </c>
      <c r="AU152" s="150" t="s">
        <v>83</v>
      </c>
      <c r="AV152" s="12" t="s">
        <v>81</v>
      </c>
      <c r="AW152" s="12" t="s">
        <v>35</v>
      </c>
      <c r="AX152" s="12" t="s">
        <v>73</v>
      </c>
      <c r="AY152" s="150" t="s">
        <v>139</v>
      </c>
    </row>
    <row r="153" spans="2:65" s="13" customFormat="1" ht="10.199999999999999">
      <c r="B153" s="155"/>
      <c r="D153" s="149" t="s">
        <v>150</v>
      </c>
      <c r="E153" s="156" t="s">
        <v>3</v>
      </c>
      <c r="F153" s="157" t="s">
        <v>210</v>
      </c>
      <c r="H153" s="158">
        <v>148.96</v>
      </c>
      <c r="I153" s="159"/>
      <c r="L153" s="155"/>
      <c r="M153" s="160"/>
      <c r="U153" s="161"/>
      <c r="AT153" s="156" t="s">
        <v>150</v>
      </c>
      <c r="AU153" s="156" t="s">
        <v>83</v>
      </c>
      <c r="AV153" s="13" t="s">
        <v>83</v>
      </c>
      <c r="AW153" s="13" t="s">
        <v>35</v>
      </c>
      <c r="AX153" s="13" t="s">
        <v>73</v>
      </c>
      <c r="AY153" s="156" t="s">
        <v>139</v>
      </c>
    </row>
    <row r="154" spans="2:65" s="12" customFormat="1" ht="10.199999999999999">
      <c r="B154" s="148"/>
      <c r="D154" s="149" t="s">
        <v>150</v>
      </c>
      <c r="E154" s="150" t="s">
        <v>3</v>
      </c>
      <c r="F154" s="151" t="s">
        <v>186</v>
      </c>
      <c r="H154" s="150" t="s">
        <v>3</v>
      </c>
      <c r="I154" s="152"/>
      <c r="L154" s="148"/>
      <c r="M154" s="153"/>
      <c r="U154" s="154"/>
      <c r="AT154" s="150" t="s">
        <v>150</v>
      </c>
      <c r="AU154" s="150" t="s">
        <v>83</v>
      </c>
      <c r="AV154" s="12" t="s">
        <v>81</v>
      </c>
      <c r="AW154" s="12" t="s">
        <v>35</v>
      </c>
      <c r="AX154" s="12" t="s">
        <v>73</v>
      </c>
      <c r="AY154" s="150" t="s">
        <v>139</v>
      </c>
    </row>
    <row r="155" spans="2:65" s="13" customFormat="1" ht="10.199999999999999">
      <c r="B155" s="155"/>
      <c r="D155" s="149" t="s">
        <v>150</v>
      </c>
      <c r="E155" s="156" t="s">
        <v>3</v>
      </c>
      <c r="F155" s="157" t="s">
        <v>211</v>
      </c>
      <c r="H155" s="158">
        <v>136.80000000000001</v>
      </c>
      <c r="I155" s="159"/>
      <c r="L155" s="155"/>
      <c r="M155" s="160"/>
      <c r="U155" s="161"/>
      <c r="AT155" s="156" t="s">
        <v>150</v>
      </c>
      <c r="AU155" s="156" t="s">
        <v>83</v>
      </c>
      <c r="AV155" s="13" t="s">
        <v>83</v>
      </c>
      <c r="AW155" s="13" t="s">
        <v>35</v>
      </c>
      <c r="AX155" s="13" t="s">
        <v>73</v>
      </c>
      <c r="AY155" s="156" t="s">
        <v>139</v>
      </c>
    </row>
    <row r="156" spans="2:65" s="12" customFormat="1" ht="10.199999999999999">
      <c r="B156" s="148"/>
      <c r="D156" s="149" t="s">
        <v>150</v>
      </c>
      <c r="E156" s="150" t="s">
        <v>3</v>
      </c>
      <c r="F156" s="151" t="s">
        <v>193</v>
      </c>
      <c r="H156" s="150" t="s">
        <v>3</v>
      </c>
      <c r="I156" s="152"/>
      <c r="L156" s="148"/>
      <c r="M156" s="153"/>
      <c r="U156" s="154"/>
      <c r="AT156" s="150" t="s">
        <v>150</v>
      </c>
      <c r="AU156" s="150" t="s">
        <v>83</v>
      </c>
      <c r="AV156" s="12" t="s">
        <v>81</v>
      </c>
      <c r="AW156" s="12" t="s">
        <v>35</v>
      </c>
      <c r="AX156" s="12" t="s">
        <v>73</v>
      </c>
      <c r="AY156" s="150" t="s">
        <v>139</v>
      </c>
    </row>
    <row r="157" spans="2:65" s="13" customFormat="1" ht="10.199999999999999">
      <c r="B157" s="155"/>
      <c r="D157" s="149" t="s">
        <v>150</v>
      </c>
      <c r="E157" s="156" t="s">
        <v>3</v>
      </c>
      <c r="F157" s="157" t="s">
        <v>212</v>
      </c>
      <c r="H157" s="158">
        <v>38</v>
      </c>
      <c r="I157" s="159"/>
      <c r="L157" s="155"/>
      <c r="M157" s="160"/>
      <c r="U157" s="161"/>
      <c r="AT157" s="156" t="s">
        <v>150</v>
      </c>
      <c r="AU157" s="156" t="s">
        <v>83</v>
      </c>
      <c r="AV157" s="13" t="s">
        <v>83</v>
      </c>
      <c r="AW157" s="13" t="s">
        <v>35</v>
      </c>
      <c r="AX157" s="13" t="s">
        <v>73</v>
      </c>
      <c r="AY157" s="156" t="s">
        <v>139</v>
      </c>
    </row>
    <row r="158" spans="2:65" s="12" customFormat="1" ht="10.199999999999999">
      <c r="B158" s="148"/>
      <c r="D158" s="149" t="s">
        <v>150</v>
      </c>
      <c r="E158" s="150" t="s">
        <v>3</v>
      </c>
      <c r="F158" s="151" t="s">
        <v>195</v>
      </c>
      <c r="H158" s="150" t="s">
        <v>3</v>
      </c>
      <c r="I158" s="152"/>
      <c r="L158" s="148"/>
      <c r="M158" s="153"/>
      <c r="U158" s="154"/>
      <c r="AT158" s="150" t="s">
        <v>150</v>
      </c>
      <c r="AU158" s="150" t="s">
        <v>83</v>
      </c>
      <c r="AV158" s="12" t="s">
        <v>81</v>
      </c>
      <c r="AW158" s="12" t="s">
        <v>35</v>
      </c>
      <c r="AX158" s="12" t="s">
        <v>73</v>
      </c>
      <c r="AY158" s="150" t="s">
        <v>139</v>
      </c>
    </row>
    <row r="159" spans="2:65" s="13" customFormat="1" ht="10.199999999999999">
      <c r="B159" s="155"/>
      <c r="D159" s="149" t="s">
        <v>150</v>
      </c>
      <c r="E159" s="156" t="s">
        <v>3</v>
      </c>
      <c r="F159" s="157" t="s">
        <v>213</v>
      </c>
      <c r="H159" s="158">
        <v>2.0950000000000002</v>
      </c>
      <c r="I159" s="159"/>
      <c r="L159" s="155"/>
      <c r="M159" s="160"/>
      <c r="U159" s="161"/>
      <c r="AT159" s="156" t="s">
        <v>150</v>
      </c>
      <c r="AU159" s="156" t="s">
        <v>83</v>
      </c>
      <c r="AV159" s="13" t="s">
        <v>83</v>
      </c>
      <c r="AW159" s="13" t="s">
        <v>35</v>
      </c>
      <c r="AX159" s="13" t="s">
        <v>73</v>
      </c>
      <c r="AY159" s="156" t="s">
        <v>139</v>
      </c>
    </row>
    <row r="160" spans="2:65" s="14" customFormat="1" ht="10.199999999999999">
      <c r="B160" s="162"/>
      <c r="D160" s="149" t="s">
        <v>150</v>
      </c>
      <c r="E160" s="163" t="s">
        <v>3</v>
      </c>
      <c r="F160" s="164" t="s">
        <v>154</v>
      </c>
      <c r="H160" s="165">
        <v>979.47399999999993</v>
      </c>
      <c r="I160" s="166"/>
      <c r="L160" s="162"/>
      <c r="M160" s="167"/>
      <c r="U160" s="168"/>
      <c r="AT160" s="163" t="s">
        <v>150</v>
      </c>
      <c r="AU160" s="163" t="s">
        <v>83</v>
      </c>
      <c r="AV160" s="14" t="s">
        <v>146</v>
      </c>
      <c r="AW160" s="14" t="s">
        <v>35</v>
      </c>
      <c r="AX160" s="14" t="s">
        <v>81</v>
      </c>
      <c r="AY160" s="163" t="s">
        <v>139</v>
      </c>
    </row>
    <row r="161" spans="2:65" s="1" customFormat="1" ht="24.15" customHeight="1">
      <c r="B161" s="130"/>
      <c r="C161" s="131" t="s">
        <v>214</v>
      </c>
      <c r="D161" s="131" t="s">
        <v>141</v>
      </c>
      <c r="E161" s="132" t="s">
        <v>215</v>
      </c>
      <c r="F161" s="133" t="s">
        <v>216</v>
      </c>
      <c r="G161" s="134" t="s">
        <v>177</v>
      </c>
      <c r="H161" s="135">
        <v>515.51300000000003</v>
      </c>
      <c r="I161" s="136"/>
      <c r="J161" s="137">
        <f>ROUND(I161*H161,2)</f>
        <v>0</v>
      </c>
      <c r="K161" s="133" t="s">
        <v>145</v>
      </c>
      <c r="L161" s="32"/>
      <c r="M161" s="138" t="s">
        <v>3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0">
        <f>S161*H161</f>
        <v>0</v>
      </c>
      <c r="U161" s="141" t="s">
        <v>3</v>
      </c>
      <c r="AR161" s="142" t="s">
        <v>146</v>
      </c>
      <c r="AT161" s="142" t="s">
        <v>141</v>
      </c>
      <c r="AU161" s="142" t="s">
        <v>83</v>
      </c>
      <c r="AY161" s="17" t="s">
        <v>139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81</v>
      </c>
      <c r="BK161" s="143">
        <f>ROUND(I161*H161,2)</f>
        <v>0</v>
      </c>
      <c r="BL161" s="17" t="s">
        <v>146</v>
      </c>
      <c r="BM161" s="142" t="s">
        <v>217</v>
      </c>
    </row>
    <row r="162" spans="2:65" s="1" customFormat="1" ht="10.199999999999999">
      <c r="B162" s="32"/>
      <c r="D162" s="144" t="s">
        <v>148</v>
      </c>
      <c r="F162" s="145" t="s">
        <v>218</v>
      </c>
      <c r="I162" s="146"/>
      <c r="L162" s="32"/>
      <c r="M162" s="147"/>
      <c r="U162" s="53"/>
      <c r="AT162" s="17" t="s">
        <v>148</v>
      </c>
      <c r="AU162" s="17" t="s">
        <v>83</v>
      </c>
    </row>
    <row r="163" spans="2:65" s="12" customFormat="1" ht="10.199999999999999">
      <c r="B163" s="148"/>
      <c r="D163" s="149" t="s">
        <v>150</v>
      </c>
      <c r="E163" s="150" t="s">
        <v>3</v>
      </c>
      <c r="F163" s="151" t="s">
        <v>180</v>
      </c>
      <c r="H163" s="150" t="s">
        <v>3</v>
      </c>
      <c r="I163" s="152"/>
      <c r="L163" s="148"/>
      <c r="M163" s="153"/>
      <c r="U163" s="154"/>
      <c r="AT163" s="150" t="s">
        <v>150</v>
      </c>
      <c r="AU163" s="150" t="s">
        <v>83</v>
      </c>
      <c r="AV163" s="12" t="s">
        <v>81</v>
      </c>
      <c r="AW163" s="12" t="s">
        <v>35</v>
      </c>
      <c r="AX163" s="12" t="s">
        <v>73</v>
      </c>
      <c r="AY163" s="150" t="s">
        <v>139</v>
      </c>
    </row>
    <row r="164" spans="2:65" s="13" customFormat="1" ht="10.199999999999999">
      <c r="B164" s="155"/>
      <c r="D164" s="149" t="s">
        <v>150</v>
      </c>
      <c r="E164" s="156" t="s">
        <v>3</v>
      </c>
      <c r="F164" s="157" t="s">
        <v>181</v>
      </c>
      <c r="H164" s="158">
        <v>32.4</v>
      </c>
      <c r="I164" s="159"/>
      <c r="L164" s="155"/>
      <c r="M164" s="160"/>
      <c r="U164" s="161"/>
      <c r="AT164" s="156" t="s">
        <v>150</v>
      </c>
      <c r="AU164" s="156" t="s">
        <v>83</v>
      </c>
      <c r="AV164" s="13" t="s">
        <v>83</v>
      </c>
      <c r="AW164" s="13" t="s">
        <v>35</v>
      </c>
      <c r="AX164" s="13" t="s">
        <v>73</v>
      </c>
      <c r="AY164" s="156" t="s">
        <v>139</v>
      </c>
    </row>
    <row r="165" spans="2:65" s="12" customFormat="1" ht="10.199999999999999">
      <c r="B165" s="148"/>
      <c r="D165" s="149" t="s">
        <v>150</v>
      </c>
      <c r="E165" s="150" t="s">
        <v>3</v>
      </c>
      <c r="F165" s="151" t="s">
        <v>182</v>
      </c>
      <c r="H165" s="150" t="s">
        <v>3</v>
      </c>
      <c r="I165" s="152"/>
      <c r="L165" s="148"/>
      <c r="M165" s="153"/>
      <c r="U165" s="154"/>
      <c r="AT165" s="150" t="s">
        <v>150</v>
      </c>
      <c r="AU165" s="150" t="s">
        <v>83</v>
      </c>
      <c r="AV165" s="12" t="s">
        <v>81</v>
      </c>
      <c r="AW165" s="12" t="s">
        <v>35</v>
      </c>
      <c r="AX165" s="12" t="s">
        <v>73</v>
      </c>
      <c r="AY165" s="150" t="s">
        <v>139</v>
      </c>
    </row>
    <row r="166" spans="2:65" s="13" customFormat="1" ht="10.199999999999999">
      <c r="B166" s="155"/>
      <c r="D166" s="149" t="s">
        <v>150</v>
      </c>
      <c r="E166" s="156" t="s">
        <v>3</v>
      </c>
      <c r="F166" s="157" t="s">
        <v>183</v>
      </c>
      <c r="H166" s="158">
        <v>311.61</v>
      </c>
      <c r="I166" s="159"/>
      <c r="L166" s="155"/>
      <c r="M166" s="160"/>
      <c r="U166" s="161"/>
      <c r="AT166" s="156" t="s">
        <v>150</v>
      </c>
      <c r="AU166" s="156" t="s">
        <v>83</v>
      </c>
      <c r="AV166" s="13" t="s">
        <v>83</v>
      </c>
      <c r="AW166" s="13" t="s">
        <v>35</v>
      </c>
      <c r="AX166" s="13" t="s">
        <v>73</v>
      </c>
      <c r="AY166" s="156" t="s">
        <v>139</v>
      </c>
    </row>
    <row r="167" spans="2:65" s="12" customFormat="1" ht="10.199999999999999">
      <c r="B167" s="148"/>
      <c r="D167" s="149" t="s">
        <v>150</v>
      </c>
      <c r="E167" s="150" t="s">
        <v>3</v>
      </c>
      <c r="F167" s="151" t="s">
        <v>184</v>
      </c>
      <c r="H167" s="150" t="s">
        <v>3</v>
      </c>
      <c r="I167" s="152"/>
      <c r="L167" s="148"/>
      <c r="M167" s="153"/>
      <c r="U167" s="154"/>
      <c r="AT167" s="150" t="s">
        <v>150</v>
      </c>
      <c r="AU167" s="150" t="s">
        <v>83</v>
      </c>
      <c r="AV167" s="12" t="s">
        <v>81</v>
      </c>
      <c r="AW167" s="12" t="s">
        <v>35</v>
      </c>
      <c r="AX167" s="12" t="s">
        <v>73</v>
      </c>
      <c r="AY167" s="150" t="s">
        <v>139</v>
      </c>
    </row>
    <row r="168" spans="2:65" s="13" customFormat="1" ht="10.199999999999999">
      <c r="B168" s="155"/>
      <c r="D168" s="149" t="s">
        <v>150</v>
      </c>
      <c r="E168" s="156" t="s">
        <v>3</v>
      </c>
      <c r="F168" s="157" t="s">
        <v>185</v>
      </c>
      <c r="H168" s="158">
        <v>78.400000000000006</v>
      </c>
      <c r="I168" s="159"/>
      <c r="L168" s="155"/>
      <c r="M168" s="160"/>
      <c r="U168" s="161"/>
      <c r="AT168" s="156" t="s">
        <v>150</v>
      </c>
      <c r="AU168" s="156" t="s">
        <v>83</v>
      </c>
      <c r="AV168" s="13" t="s">
        <v>83</v>
      </c>
      <c r="AW168" s="13" t="s">
        <v>35</v>
      </c>
      <c r="AX168" s="13" t="s">
        <v>73</v>
      </c>
      <c r="AY168" s="156" t="s">
        <v>139</v>
      </c>
    </row>
    <row r="169" spans="2:65" s="12" customFormat="1" ht="10.199999999999999">
      <c r="B169" s="148"/>
      <c r="D169" s="149" t="s">
        <v>150</v>
      </c>
      <c r="E169" s="150" t="s">
        <v>3</v>
      </c>
      <c r="F169" s="151" t="s">
        <v>186</v>
      </c>
      <c r="H169" s="150" t="s">
        <v>3</v>
      </c>
      <c r="I169" s="152"/>
      <c r="L169" s="148"/>
      <c r="M169" s="153"/>
      <c r="U169" s="154"/>
      <c r="AT169" s="150" t="s">
        <v>150</v>
      </c>
      <c r="AU169" s="150" t="s">
        <v>83</v>
      </c>
      <c r="AV169" s="12" t="s">
        <v>81</v>
      </c>
      <c r="AW169" s="12" t="s">
        <v>35</v>
      </c>
      <c r="AX169" s="12" t="s">
        <v>73</v>
      </c>
      <c r="AY169" s="150" t="s">
        <v>139</v>
      </c>
    </row>
    <row r="170" spans="2:65" s="13" customFormat="1" ht="10.199999999999999">
      <c r="B170" s="155"/>
      <c r="D170" s="149" t="s">
        <v>150</v>
      </c>
      <c r="E170" s="156" t="s">
        <v>3</v>
      </c>
      <c r="F170" s="157" t="s">
        <v>187</v>
      </c>
      <c r="H170" s="158">
        <v>72</v>
      </c>
      <c r="I170" s="159"/>
      <c r="L170" s="155"/>
      <c r="M170" s="160"/>
      <c r="U170" s="161"/>
      <c r="AT170" s="156" t="s">
        <v>150</v>
      </c>
      <c r="AU170" s="156" t="s">
        <v>83</v>
      </c>
      <c r="AV170" s="13" t="s">
        <v>83</v>
      </c>
      <c r="AW170" s="13" t="s">
        <v>35</v>
      </c>
      <c r="AX170" s="13" t="s">
        <v>73</v>
      </c>
      <c r="AY170" s="156" t="s">
        <v>139</v>
      </c>
    </row>
    <row r="171" spans="2:65" s="12" customFormat="1" ht="10.199999999999999">
      <c r="B171" s="148"/>
      <c r="D171" s="149" t="s">
        <v>150</v>
      </c>
      <c r="E171" s="150" t="s">
        <v>3</v>
      </c>
      <c r="F171" s="151" t="s">
        <v>193</v>
      </c>
      <c r="H171" s="150" t="s">
        <v>3</v>
      </c>
      <c r="I171" s="152"/>
      <c r="L171" s="148"/>
      <c r="M171" s="153"/>
      <c r="U171" s="154"/>
      <c r="AT171" s="150" t="s">
        <v>150</v>
      </c>
      <c r="AU171" s="150" t="s">
        <v>83</v>
      </c>
      <c r="AV171" s="12" t="s">
        <v>81</v>
      </c>
      <c r="AW171" s="12" t="s">
        <v>35</v>
      </c>
      <c r="AX171" s="12" t="s">
        <v>73</v>
      </c>
      <c r="AY171" s="150" t="s">
        <v>139</v>
      </c>
    </row>
    <row r="172" spans="2:65" s="13" customFormat="1" ht="10.199999999999999">
      <c r="B172" s="155"/>
      <c r="D172" s="149" t="s">
        <v>150</v>
      </c>
      <c r="E172" s="156" t="s">
        <v>3</v>
      </c>
      <c r="F172" s="157" t="s">
        <v>194</v>
      </c>
      <c r="H172" s="158">
        <v>20</v>
      </c>
      <c r="I172" s="159"/>
      <c r="L172" s="155"/>
      <c r="M172" s="160"/>
      <c r="U172" s="161"/>
      <c r="AT172" s="156" t="s">
        <v>150</v>
      </c>
      <c r="AU172" s="156" t="s">
        <v>83</v>
      </c>
      <c r="AV172" s="13" t="s">
        <v>83</v>
      </c>
      <c r="AW172" s="13" t="s">
        <v>35</v>
      </c>
      <c r="AX172" s="13" t="s">
        <v>73</v>
      </c>
      <c r="AY172" s="156" t="s">
        <v>139</v>
      </c>
    </row>
    <row r="173" spans="2:65" s="12" customFormat="1" ht="10.199999999999999">
      <c r="B173" s="148"/>
      <c r="D173" s="149" t="s">
        <v>150</v>
      </c>
      <c r="E173" s="150" t="s">
        <v>3</v>
      </c>
      <c r="F173" s="151" t="s">
        <v>195</v>
      </c>
      <c r="H173" s="150" t="s">
        <v>3</v>
      </c>
      <c r="I173" s="152"/>
      <c r="L173" s="148"/>
      <c r="M173" s="153"/>
      <c r="U173" s="154"/>
      <c r="AT173" s="150" t="s">
        <v>150</v>
      </c>
      <c r="AU173" s="150" t="s">
        <v>83</v>
      </c>
      <c r="AV173" s="12" t="s">
        <v>81</v>
      </c>
      <c r="AW173" s="12" t="s">
        <v>35</v>
      </c>
      <c r="AX173" s="12" t="s">
        <v>73</v>
      </c>
      <c r="AY173" s="150" t="s">
        <v>139</v>
      </c>
    </row>
    <row r="174" spans="2:65" s="13" customFormat="1" ht="10.199999999999999">
      <c r="B174" s="155"/>
      <c r="D174" s="149" t="s">
        <v>150</v>
      </c>
      <c r="E174" s="156" t="s">
        <v>3</v>
      </c>
      <c r="F174" s="157" t="s">
        <v>196</v>
      </c>
      <c r="H174" s="158">
        <v>1.103</v>
      </c>
      <c r="I174" s="159"/>
      <c r="L174" s="155"/>
      <c r="M174" s="160"/>
      <c r="U174" s="161"/>
      <c r="AT174" s="156" t="s">
        <v>150</v>
      </c>
      <c r="AU174" s="156" t="s">
        <v>83</v>
      </c>
      <c r="AV174" s="13" t="s">
        <v>83</v>
      </c>
      <c r="AW174" s="13" t="s">
        <v>35</v>
      </c>
      <c r="AX174" s="13" t="s">
        <v>73</v>
      </c>
      <c r="AY174" s="156" t="s">
        <v>139</v>
      </c>
    </row>
    <row r="175" spans="2:65" s="14" customFormat="1" ht="10.199999999999999">
      <c r="B175" s="162"/>
      <c r="D175" s="149" t="s">
        <v>150</v>
      </c>
      <c r="E175" s="163" t="s">
        <v>3</v>
      </c>
      <c r="F175" s="164" t="s">
        <v>154</v>
      </c>
      <c r="H175" s="165">
        <v>515.51299999999992</v>
      </c>
      <c r="I175" s="166"/>
      <c r="L175" s="162"/>
      <c r="M175" s="167"/>
      <c r="U175" s="168"/>
      <c r="AT175" s="163" t="s">
        <v>150</v>
      </c>
      <c r="AU175" s="163" t="s">
        <v>83</v>
      </c>
      <c r="AV175" s="14" t="s">
        <v>146</v>
      </c>
      <c r="AW175" s="14" t="s">
        <v>35</v>
      </c>
      <c r="AX175" s="14" t="s">
        <v>81</v>
      </c>
      <c r="AY175" s="163" t="s">
        <v>139</v>
      </c>
    </row>
    <row r="176" spans="2:65" s="1" customFormat="1" ht="37.799999999999997" customHeight="1">
      <c r="B176" s="130"/>
      <c r="C176" s="131" t="s">
        <v>219</v>
      </c>
      <c r="D176" s="131" t="s">
        <v>141</v>
      </c>
      <c r="E176" s="132" t="s">
        <v>220</v>
      </c>
      <c r="F176" s="133" t="s">
        <v>221</v>
      </c>
      <c r="G176" s="134" t="s">
        <v>177</v>
      </c>
      <c r="H176" s="135">
        <v>20</v>
      </c>
      <c r="I176" s="136"/>
      <c r="J176" s="137">
        <f>ROUND(I176*H176,2)</f>
        <v>0</v>
      </c>
      <c r="K176" s="133" t="s">
        <v>145</v>
      </c>
      <c r="L176" s="32"/>
      <c r="M176" s="138" t="s">
        <v>3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0">
        <f>S176*H176</f>
        <v>0</v>
      </c>
      <c r="U176" s="141" t="s">
        <v>3</v>
      </c>
      <c r="AR176" s="142" t="s">
        <v>146</v>
      </c>
      <c r="AT176" s="142" t="s">
        <v>141</v>
      </c>
      <c r="AU176" s="142" t="s">
        <v>83</v>
      </c>
      <c r="AY176" s="17" t="s">
        <v>139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81</v>
      </c>
      <c r="BK176" s="143">
        <f>ROUND(I176*H176,2)</f>
        <v>0</v>
      </c>
      <c r="BL176" s="17" t="s">
        <v>146</v>
      </c>
      <c r="BM176" s="142" t="s">
        <v>222</v>
      </c>
    </row>
    <row r="177" spans="2:65" s="1" customFormat="1" ht="10.199999999999999">
      <c r="B177" s="32"/>
      <c r="D177" s="144" t="s">
        <v>148</v>
      </c>
      <c r="F177" s="145" t="s">
        <v>223</v>
      </c>
      <c r="I177" s="146"/>
      <c r="L177" s="32"/>
      <c r="M177" s="147"/>
      <c r="U177" s="53"/>
      <c r="AT177" s="17" t="s">
        <v>148</v>
      </c>
      <c r="AU177" s="17" t="s">
        <v>83</v>
      </c>
    </row>
    <row r="178" spans="2:65" s="12" customFormat="1" ht="10.199999999999999">
      <c r="B178" s="148"/>
      <c r="D178" s="149" t="s">
        <v>150</v>
      </c>
      <c r="E178" s="150" t="s">
        <v>3</v>
      </c>
      <c r="F178" s="151" t="s">
        <v>224</v>
      </c>
      <c r="H178" s="150" t="s">
        <v>3</v>
      </c>
      <c r="I178" s="152"/>
      <c r="L178" s="148"/>
      <c r="M178" s="153"/>
      <c r="U178" s="154"/>
      <c r="AT178" s="150" t="s">
        <v>150</v>
      </c>
      <c r="AU178" s="150" t="s">
        <v>83</v>
      </c>
      <c r="AV178" s="12" t="s">
        <v>81</v>
      </c>
      <c r="AW178" s="12" t="s">
        <v>35</v>
      </c>
      <c r="AX178" s="12" t="s">
        <v>73</v>
      </c>
      <c r="AY178" s="150" t="s">
        <v>139</v>
      </c>
    </row>
    <row r="179" spans="2:65" s="13" customFormat="1" ht="10.199999999999999">
      <c r="B179" s="155"/>
      <c r="D179" s="149" t="s">
        <v>150</v>
      </c>
      <c r="E179" s="156" t="s">
        <v>3</v>
      </c>
      <c r="F179" s="157" t="s">
        <v>194</v>
      </c>
      <c r="H179" s="158">
        <v>20</v>
      </c>
      <c r="I179" s="159"/>
      <c r="L179" s="155"/>
      <c r="M179" s="160"/>
      <c r="U179" s="161"/>
      <c r="AT179" s="156" t="s">
        <v>150</v>
      </c>
      <c r="AU179" s="156" t="s">
        <v>83</v>
      </c>
      <c r="AV179" s="13" t="s">
        <v>83</v>
      </c>
      <c r="AW179" s="13" t="s">
        <v>35</v>
      </c>
      <c r="AX179" s="13" t="s">
        <v>73</v>
      </c>
      <c r="AY179" s="156" t="s">
        <v>139</v>
      </c>
    </row>
    <row r="180" spans="2:65" s="14" customFormat="1" ht="10.199999999999999">
      <c r="B180" s="162"/>
      <c r="D180" s="149" t="s">
        <v>150</v>
      </c>
      <c r="E180" s="163" t="s">
        <v>3</v>
      </c>
      <c r="F180" s="164" t="s">
        <v>154</v>
      </c>
      <c r="H180" s="165">
        <v>20</v>
      </c>
      <c r="I180" s="166"/>
      <c r="L180" s="162"/>
      <c r="M180" s="167"/>
      <c r="U180" s="168"/>
      <c r="AT180" s="163" t="s">
        <v>150</v>
      </c>
      <c r="AU180" s="163" t="s">
        <v>83</v>
      </c>
      <c r="AV180" s="14" t="s">
        <v>146</v>
      </c>
      <c r="AW180" s="14" t="s">
        <v>35</v>
      </c>
      <c r="AX180" s="14" t="s">
        <v>81</v>
      </c>
      <c r="AY180" s="163" t="s">
        <v>139</v>
      </c>
    </row>
    <row r="181" spans="2:65" s="1" customFormat="1" ht="16.5" customHeight="1">
      <c r="B181" s="130"/>
      <c r="C181" s="169" t="s">
        <v>225</v>
      </c>
      <c r="D181" s="169" t="s">
        <v>226</v>
      </c>
      <c r="E181" s="170" t="s">
        <v>227</v>
      </c>
      <c r="F181" s="171" t="s">
        <v>228</v>
      </c>
      <c r="G181" s="172" t="s">
        <v>205</v>
      </c>
      <c r="H181" s="173">
        <v>40</v>
      </c>
      <c r="I181" s="174"/>
      <c r="J181" s="175">
        <f>ROUND(I181*H181,2)</f>
        <v>0</v>
      </c>
      <c r="K181" s="171" t="s">
        <v>145</v>
      </c>
      <c r="L181" s="176"/>
      <c r="M181" s="177" t="s">
        <v>3</v>
      </c>
      <c r="N181" s="178" t="s">
        <v>44</v>
      </c>
      <c r="P181" s="140">
        <f>O181*H181</f>
        <v>0</v>
      </c>
      <c r="Q181" s="140">
        <v>1</v>
      </c>
      <c r="R181" s="140">
        <f>Q181*H181</f>
        <v>40</v>
      </c>
      <c r="S181" s="140">
        <v>0</v>
      </c>
      <c r="T181" s="140">
        <f>S181*H181</f>
        <v>0</v>
      </c>
      <c r="U181" s="141" t="s">
        <v>3</v>
      </c>
      <c r="AR181" s="142" t="s">
        <v>202</v>
      </c>
      <c r="AT181" s="142" t="s">
        <v>226</v>
      </c>
      <c r="AU181" s="142" t="s">
        <v>83</v>
      </c>
      <c r="AY181" s="17" t="s">
        <v>139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81</v>
      </c>
      <c r="BK181" s="143">
        <f>ROUND(I181*H181,2)</f>
        <v>0</v>
      </c>
      <c r="BL181" s="17" t="s">
        <v>146</v>
      </c>
      <c r="BM181" s="142" t="s">
        <v>229</v>
      </c>
    </row>
    <row r="182" spans="2:65" s="12" customFormat="1" ht="10.199999999999999">
      <c r="B182" s="148"/>
      <c r="D182" s="149" t="s">
        <v>150</v>
      </c>
      <c r="E182" s="150" t="s">
        <v>3</v>
      </c>
      <c r="F182" s="151" t="s">
        <v>224</v>
      </c>
      <c r="H182" s="150" t="s">
        <v>3</v>
      </c>
      <c r="I182" s="152"/>
      <c r="L182" s="148"/>
      <c r="M182" s="153"/>
      <c r="U182" s="154"/>
      <c r="AT182" s="150" t="s">
        <v>150</v>
      </c>
      <c r="AU182" s="150" t="s">
        <v>83</v>
      </c>
      <c r="AV182" s="12" t="s">
        <v>81</v>
      </c>
      <c r="AW182" s="12" t="s">
        <v>35</v>
      </c>
      <c r="AX182" s="12" t="s">
        <v>73</v>
      </c>
      <c r="AY182" s="150" t="s">
        <v>139</v>
      </c>
    </row>
    <row r="183" spans="2:65" s="12" customFormat="1" ht="10.199999999999999">
      <c r="B183" s="148"/>
      <c r="D183" s="149" t="s">
        <v>150</v>
      </c>
      <c r="E183" s="150" t="s">
        <v>3</v>
      </c>
      <c r="F183" s="151" t="s">
        <v>230</v>
      </c>
      <c r="H183" s="150" t="s">
        <v>3</v>
      </c>
      <c r="I183" s="152"/>
      <c r="L183" s="148"/>
      <c r="M183" s="153"/>
      <c r="U183" s="154"/>
      <c r="AT183" s="150" t="s">
        <v>150</v>
      </c>
      <c r="AU183" s="150" t="s">
        <v>83</v>
      </c>
      <c r="AV183" s="12" t="s">
        <v>81</v>
      </c>
      <c r="AW183" s="12" t="s">
        <v>35</v>
      </c>
      <c r="AX183" s="12" t="s">
        <v>73</v>
      </c>
      <c r="AY183" s="150" t="s">
        <v>139</v>
      </c>
    </row>
    <row r="184" spans="2:65" s="13" customFormat="1" ht="10.199999999999999">
      <c r="B184" s="155"/>
      <c r="D184" s="149" t="s">
        <v>150</v>
      </c>
      <c r="E184" s="156" t="s">
        <v>3</v>
      </c>
      <c r="F184" s="157" t="s">
        <v>231</v>
      </c>
      <c r="H184" s="158">
        <v>40</v>
      </c>
      <c r="I184" s="159"/>
      <c r="L184" s="155"/>
      <c r="M184" s="160"/>
      <c r="U184" s="161"/>
      <c r="AT184" s="156" t="s">
        <v>150</v>
      </c>
      <c r="AU184" s="156" t="s">
        <v>83</v>
      </c>
      <c r="AV184" s="13" t="s">
        <v>83</v>
      </c>
      <c r="AW184" s="13" t="s">
        <v>35</v>
      </c>
      <c r="AX184" s="13" t="s">
        <v>73</v>
      </c>
      <c r="AY184" s="156" t="s">
        <v>139</v>
      </c>
    </row>
    <row r="185" spans="2:65" s="14" customFormat="1" ht="10.199999999999999">
      <c r="B185" s="162"/>
      <c r="D185" s="149" t="s">
        <v>150</v>
      </c>
      <c r="E185" s="163" t="s">
        <v>3</v>
      </c>
      <c r="F185" s="164" t="s">
        <v>154</v>
      </c>
      <c r="H185" s="165">
        <v>40</v>
      </c>
      <c r="I185" s="166"/>
      <c r="L185" s="162"/>
      <c r="M185" s="167"/>
      <c r="U185" s="168"/>
      <c r="AT185" s="163" t="s">
        <v>150</v>
      </c>
      <c r="AU185" s="163" t="s">
        <v>83</v>
      </c>
      <c r="AV185" s="14" t="s">
        <v>146</v>
      </c>
      <c r="AW185" s="14" t="s">
        <v>35</v>
      </c>
      <c r="AX185" s="14" t="s">
        <v>81</v>
      </c>
      <c r="AY185" s="163" t="s">
        <v>139</v>
      </c>
    </row>
    <row r="186" spans="2:65" s="1" customFormat="1" ht="33" customHeight="1">
      <c r="B186" s="130"/>
      <c r="C186" s="131" t="s">
        <v>232</v>
      </c>
      <c r="D186" s="131" t="s">
        <v>141</v>
      </c>
      <c r="E186" s="132" t="s">
        <v>233</v>
      </c>
      <c r="F186" s="133" t="s">
        <v>234</v>
      </c>
      <c r="G186" s="134" t="s">
        <v>144</v>
      </c>
      <c r="H186" s="135">
        <v>529</v>
      </c>
      <c r="I186" s="136"/>
      <c r="J186" s="137">
        <f>ROUND(I186*H186,2)</f>
        <v>0</v>
      </c>
      <c r="K186" s="133" t="s">
        <v>145</v>
      </c>
      <c r="L186" s="32"/>
      <c r="M186" s="138" t="s">
        <v>3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0">
        <f>S186*H186</f>
        <v>0</v>
      </c>
      <c r="U186" s="141" t="s">
        <v>3</v>
      </c>
      <c r="AR186" s="142" t="s">
        <v>146</v>
      </c>
      <c r="AT186" s="142" t="s">
        <v>141</v>
      </c>
      <c r="AU186" s="142" t="s">
        <v>83</v>
      </c>
      <c r="AY186" s="17" t="s">
        <v>139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81</v>
      </c>
      <c r="BK186" s="143">
        <f>ROUND(I186*H186,2)</f>
        <v>0</v>
      </c>
      <c r="BL186" s="17" t="s">
        <v>146</v>
      </c>
      <c r="BM186" s="142" t="s">
        <v>235</v>
      </c>
    </row>
    <row r="187" spans="2:65" s="1" customFormat="1" ht="10.199999999999999">
      <c r="B187" s="32"/>
      <c r="D187" s="144" t="s">
        <v>148</v>
      </c>
      <c r="F187" s="145" t="s">
        <v>236</v>
      </c>
      <c r="I187" s="146"/>
      <c r="L187" s="32"/>
      <c r="M187" s="147"/>
      <c r="U187" s="53"/>
      <c r="AT187" s="17" t="s">
        <v>148</v>
      </c>
      <c r="AU187" s="17" t="s">
        <v>83</v>
      </c>
    </row>
    <row r="188" spans="2:65" s="13" customFormat="1" ht="10.199999999999999">
      <c r="B188" s="155"/>
      <c r="D188" s="149" t="s">
        <v>150</v>
      </c>
      <c r="E188" s="156" t="s">
        <v>3</v>
      </c>
      <c r="F188" s="157" t="s">
        <v>237</v>
      </c>
      <c r="H188" s="158">
        <v>529</v>
      </c>
      <c r="I188" s="159"/>
      <c r="L188" s="155"/>
      <c r="M188" s="160"/>
      <c r="U188" s="161"/>
      <c r="AT188" s="156" t="s">
        <v>150</v>
      </c>
      <c r="AU188" s="156" t="s">
        <v>83</v>
      </c>
      <c r="AV188" s="13" t="s">
        <v>83</v>
      </c>
      <c r="AW188" s="13" t="s">
        <v>35</v>
      </c>
      <c r="AX188" s="13" t="s">
        <v>73</v>
      </c>
      <c r="AY188" s="156" t="s">
        <v>139</v>
      </c>
    </row>
    <row r="189" spans="2:65" s="14" customFormat="1" ht="10.199999999999999">
      <c r="B189" s="162"/>
      <c r="D189" s="149" t="s">
        <v>150</v>
      </c>
      <c r="E189" s="163" t="s">
        <v>3</v>
      </c>
      <c r="F189" s="164" t="s">
        <v>154</v>
      </c>
      <c r="H189" s="165">
        <v>529</v>
      </c>
      <c r="I189" s="166"/>
      <c r="L189" s="162"/>
      <c r="M189" s="167"/>
      <c r="U189" s="168"/>
      <c r="AT189" s="163" t="s">
        <v>150</v>
      </c>
      <c r="AU189" s="163" t="s">
        <v>83</v>
      </c>
      <c r="AV189" s="14" t="s">
        <v>146</v>
      </c>
      <c r="AW189" s="14" t="s">
        <v>35</v>
      </c>
      <c r="AX189" s="14" t="s">
        <v>81</v>
      </c>
      <c r="AY189" s="163" t="s">
        <v>139</v>
      </c>
    </row>
    <row r="190" spans="2:65" s="1" customFormat="1" ht="24.15" customHeight="1">
      <c r="B190" s="130"/>
      <c r="C190" s="131" t="s">
        <v>238</v>
      </c>
      <c r="D190" s="131" t="s">
        <v>141</v>
      </c>
      <c r="E190" s="132" t="s">
        <v>239</v>
      </c>
      <c r="F190" s="133" t="s">
        <v>240</v>
      </c>
      <c r="G190" s="134" t="s">
        <v>144</v>
      </c>
      <c r="H190" s="135">
        <v>529</v>
      </c>
      <c r="I190" s="136"/>
      <c r="J190" s="137">
        <f>ROUND(I190*H190,2)</f>
        <v>0</v>
      </c>
      <c r="K190" s="133" t="s">
        <v>145</v>
      </c>
      <c r="L190" s="32"/>
      <c r="M190" s="138" t="s">
        <v>3</v>
      </c>
      <c r="N190" s="139" t="s">
        <v>44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0">
        <f>S190*H190</f>
        <v>0</v>
      </c>
      <c r="U190" s="141" t="s">
        <v>3</v>
      </c>
      <c r="AR190" s="142" t="s">
        <v>146</v>
      </c>
      <c r="AT190" s="142" t="s">
        <v>141</v>
      </c>
      <c r="AU190" s="142" t="s">
        <v>83</v>
      </c>
      <c r="AY190" s="17" t="s">
        <v>139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81</v>
      </c>
      <c r="BK190" s="143">
        <f>ROUND(I190*H190,2)</f>
        <v>0</v>
      </c>
      <c r="BL190" s="17" t="s">
        <v>146</v>
      </c>
      <c r="BM190" s="142" t="s">
        <v>241</v>
      </c>
    </row>
    <row r="191" spans="2:65" s="1" customFormat="1" ht="10.199999999999999">
      <c r="B191" s="32"/>
      <c r="D191" s="144" t="s">
        <v>148</v>
      </c>
      <c r="F191" s="145" t="s">
        <v>242</v>
      </c>
      <c r="I191" s="146"/>
      <c r="L191" s="32"/>
      <c r="M191" s="147"/>
      <c r="U191" s="53"/>
      <c r="AT191" s="17" t="s">
        <v>148</v>
      </c>
      <c r="AU191" s="17" t="s">
        <v>83</v>
      </c>
    </row>
    <row r="192" spans="2:65" s="12" customFormat="1" ht="10.199999999999999">
      <c r="B192" s="148"/>
      <c r="D192" s="149" t="s">
        <v>150</v>
      </c>
      <c r="E192" s="150" t="s">
        <v>3</v>
      </c>
      <c r="F192" s="151" t="s">
        <v>243</v>
      </c>
      <c r="H192" s="150" t="s">
        <v>3</v>
      </c>
      <c r="I192" s="152"/>
      <c r="L192" s="148"/>
      <c r="M192" s="153"/>
      <c r="U192" s="154"/>
      <c r="AT192" s="150" t="s">
        <v>150</v>
      </c>
      <c r="AU192" s="150" t="s">
        <v>83</v>
      </c>
      <c r="AV192" s="12" t="s">
        <v>81</v>
      </c>
      <c r="AW192" s="12" t="s">
        <v>35</v>
      </c>
      <c r="AX192" s="12" t="s">
        <v>73</v>
      </c>
      <c r="AY192" s="150" t="s">
        <v>139</v>
      </c>
    </row>
    <row r="193" spans="2:65" s="13" customFormat="1" ht="10.199999999999999">
      <c r="B193" s="155"/>
      <c r="D193" s="149" t="s">
        <v>150</v>
      </c>
      <c r="E193" s="156" t="s">
        <v>3</v>
      </c>
      <c r="F193" s="157" t="s">
        <v>237</v>
      </c>
      <c r="H193" s="158">
        <v>529</v>
      </c>
      <c r="I193" s="159"/>
      <c r="L193" s="155"/>
      <c r="M193" s="160"/>
      <c r="U193" s="161"/>
      <c r="AT193" s="156" t="s">
        <v>150</v>
      </c>
      <c r="AU193" s="156" t="s">
        <v>83</v>
      </c>
      <c r="AV193" s="13" t="s">
        <v>83</v>
      </c>
      <c r="AW193" s="13" t="s">
        <v>35</v>
      </c>
      <c r="AX193" s="13" t="s">
        <v>73</v>
      </c>
      <c r="AY193" s="156" t="s">
        <v>139</v>
      </c>
    </row>
    <row r="194" spans="2:65" s="14" customFormat="1" ht="10.199999999999999">
      <c r="B194" s="162"/>
      <c r="D194" s="149" t="s">
        <v>150</v>
      </c>
      <c r="E194" s="163" t="s">
        <v>3</v>
      </c>
      <c r="F194" s="164" t="s">
        <v>154</v>
      </c>
      <c r="H194" s="165">
        <v>529</v>
      </c>
      <c r="I194" s="166"/>
      <c r="L194" s="162"/>
      <c r="M194" s="167"/>
      <c r="U194" s="168"/>
      <c r="AT194" s="163" t="s">
        <v>150</v>
      </c>
      <c r="AU194" s="163" t="s">
        <v>83</v>
      </c>
      <c r="AV194" s="14" t="s">
        <v>146</v>
      </c>
      <c r="AW194" s="14" t="s">
        <v>35</v>
      </c>
      <c r="AX194" s="14" t="s">
        <v>81</v>
      </c>
      <c r="AY194" s="163" t="s">
        <v>139</v>
      </c>
    </row>
    <row r="195" spans="2:65" s="1" customFormat="1" ht="16.5" customHeight="1">
      <c r="B195" s="130"/>
      <c r="C195" s="169" t="s">
        <v>244</v>
      </c>
      <c r="D195" s="169" t="s">
        <v>226</v>
      </c>
      <c r="E195" s="170" t="s">
        <v>245</v>
      </c>
      <c r="F195" s="171" t="s">
        <v>246</v>
      </c>
      <c r="G195" s="172" t="s">
        <v>177</v>
      </c>
      <c r="H195" s="173">
        <v>105.8</v>
      </c>
      <c r="I195" s="174"/>
      <c r="J195" s="175">
        <f>ROUND(I195*H195,2)</f>
        <v>0</v>
      </c>
      <c r="K195" s="171" t="s">
        <v>145</v>
      </c>
      <c r="L195" s="176"/>
      <c r="M195" s="177" t="s">
        <v>3</v>
      </c>
      <c r="N195" s="178" t="s">
        <v>44</v>
      </c>
      <c r="P195" s="140">
        <f>O195*H195</f>
        <v>0</v>
      </c>
      <c r="Q195" s="140">
        <v>0.21</v>
      </c>
      <c r="R195" s="140">
        <f>Q195*H195</f>
        <v>22.218</v>
      </c>
      <c r="S195" s="140">
        <v>0</v>
      </c>
      <c r="T195" s="140">
        <f>S195*H195</f>
        <v>0</v>
      </c>
      <c r="U195" s="141" t="s">
        <v>3</v>
      </c>
      <c r="AR195" s="142" t="s">
        <v>202</v>
      </c>
      <c r="AT195" s="142" t="s">
        <v>226</v>
      </c>
      <c r="AU195" s="142" t="s">
        <v>83</v>
      </c>
      <c r="AY195" s="17" t="s">
        <v>139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81</v>
      </c>
      <c r="BK195" s="143">
        <f>ROUND(I195*H195,2)</f>
        <v>0</v>
      </c>
      <c r="BL195" s="17" t="s">
        <v>146</v>
      </c>
      <c r="BM195" s="142" t="s">
        <v>247</v>
      </c>
    </row>
    <row r="196" spans="2:65" s="13" customFormat="1" ht="10.199999999999999">
      <c r="B196" s="155"/>
      <c r="D196" s="149" t="s">
        <v>150</v>
      </c>
      <c r="E196" s="156" t="s">
        <v>3</v>
      </c>
      <c r="F196" s="157" t="s">
        <v>248</v>
      </c>
      <c r="H196" s="158">
        <v>105.8</v>
      </c>
      <c r="I196" s="159"/>
      <c r="L196" s="155"/>
      <c r="M196" s="160"/>
      <c r="U196" s="161"/>
      <c r="AT196" s="156" t="s">
        <v>150</v>
      </c>
      <c r="AU196" s="156" t="s">
        <v>83</v>
      </c>
      <c r="AV196" s="13" t="s">
        <v>83</v>
      </c>
      <c r="AW196" s="13" t="s">
        <v>35</v>
      </c>
      <c r="AX196" s="13" t="s">
        <v>73</v>
      </c>
      <c r="AY196" s="156" t="s">
        <v>139</v>
      </c>
    </row>
    <row r="197" spans="2:65" s="14" customFormat="1" ht="10.199999999999999">
      <c r="B197" s="162"/>
      <c r="D197" s="149" t="s">
        <v>150</v>
      </c>
      <c r="E197" s="163" t="s">
        <v>3</v>
      </c>
      <c r="F197" s="164" t="s">
        <v>154</v>
      </c>
      <c r="H197" s="165">
        <v>105.8</v>
      </c>
      <c r="I197" s="166"/>
      <c r="L197" s="162"/>
      <c r="M197" s="167"/>
      <c r="U197" s="168"/>
      <c r="AT197" s="163" t="s">
        <v>150</v>
      </c>
      <c r="AU197" s="163" t="s">
        <v>83</v>
      </c>
      <c r="AV197" s="14" t="s">
        <v>146</v>
      </c>
      <c r="AW197" s="14" t="s">
        <v>35</v>
      </c>
      <c r="AX197" s="14" t="s">
        <v>81</v>
      </c>
      <c r="AY197" s="163" t="s">
        <v>139</v>
      </c>
    </row>
    <row r="198" spans="2:65" s="1" customFormat="1" ht="24.15" customHeight="1">
      <c r="B198" s="130"/>
      <c r="C198" s="131" t="s">
        <v>9</v>
      </c>
      <c r="D198" s="131" t="s">
        <v>141</v>
      </c>
      <c r="E198" s="132" t="s">
        <v>249</v>
      </c>
      <c r="F198" s="133" t="s">
        <v>250</v>
      </c>
      <c r="G198" s="134" t="s">
        <v>144</v>
      </c>
      <c r="H198" s="135">
        <v>529</v>
      </c>
      <c r="I198" s="136"/>
      <c r="J198" s="137">
        <f>ROUND(I198*H198,2)</f>
        <v>0</v>
      </c>
      <c r="K198" s="133" t="s">
        <v>145</v>
      </c>
      <c r="L198" s="32"/>
      <c r="M198" s="138" t="s">
        <v>3</v>
      </c>
      <c r="N198" s="139" t="s">
        <v>44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0">
        <f>S198*H198</f>
        <v>0</v>
      </c>
      <c r="U198" s="141" t="s">
        <v>3</v>
      </c>
      <c r="AR198" s="142" t="s">
        <v>146</v>
      </c>
      <c r="AT198" s="142" t="s">
        <v>141</v>
      </c>
      <c r="AU198" s="142" t="s">
        <v>83</v>
      </c>
      <c r="AY198" s="17" t="s">
        <v>139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81</v>
      </c>
      <c r="BK198" s="143">
        <f>ROUND(I198*H198,2)</f>
        <v>0</v>
      </c>
      <c r="BL198" s="17" t="s">
        <v>146</v>
      </c>
      <c r="BM198" s="142" t="s">
        <v>251</v>
      </c>
    </row>
    <row r="199" spans="2:65" s="1" customFormat="1" ht="10.199999999999999">
      <c r="B199" s="32"/>
      <c r="D199" s="144" t="s">
        <v>148</v>
      </c>
      <c r="F199" s="145" t="s">
        <v>252</v>
      </c>
      <c r="I199" s="146"/>
      <c r="L199" s="32"/>
      <c r="M199" s="147"/>
      <c r="U199" s="53"/>
      <c r="AT199" s="17" t="s">
        <v>148</v>
      </c>
      <c r="AU199" s="17" t="s">
        <v>83</v>
      </c>
    </row>
    <row r="200" spans="2:65" s="13" customFormat="1" ht="10.199999999999999">
      <c r="B200" s="155"/>
      <c r="D200" s="149" t="s">
        <v>150</v>
      </c>
      <c r="E200" s="156" t="s">
        <v>3</v>
      </c>
      <c r="F200" s="157" t="s">
        <v>237</v>
      </c>
      <c r="H200" s="158">
        <v>529</v>
      </c>
      <c r="I200" s="159"/>
      <c r="L200" s="155"/>
      <c r="M200" s="160"/>
      <c r="U200" s="161"/>
      <c r="AT200" s="156" t="s">
        <v>150</v>
      </c>
      <c r="AU200" s="156" t="s">
        <v>83</v>
      </c>
      <c r="AV200" s="13" t="s">
        <v>83</v>
      </c>
      <c r="AW200" s="13" t="s">
        <v>35</v>
      </c>
      <c r="AX200" s="13" t="s">
        <v>73</v>
      </c>
      <c r="AY200" s="156" t="s">
        <v>139</v>
      </c>
    </row>
    <row r="201" spans="2:65" s="14" customFormat="1" ht="10.199999999999999">
      <c r="B201" s="162"/>
      <c r="D201" s="149" t="s">
        <v>150</v>
      </c>
      <c r="E201" s="163" t="s">
        <v>3</v>
      </c>
      <c r="F201" s="164" t="s">
        <v>154</v>
      </c>
      <c r="H201" s="165">
        <v>529</v>
      </c>
      <c r="I201" s="166"/>
      <c r="L201" s="162"/>
      <c r="M201" s="167"/>
      <c r="U201" s="168"/>
      <c r="AT201" s="163" t="s">
        <v>150</v>
      </c>
      <c r="AU201" s="163" t="s">
        <v>83</v>
      </c>
      <c r="AV201" s="14" t="s">
        <v>146</v>
      </c>
      <c r="AW201" s="14" t="s">
        <v>35</v>
      </c>
      <c r="AX201" s="14" t="s">
        <v>81</v>
      </c>
      <c r="AY201" s="163" t="s">
        <v>139</v>
      </c>
    </row>
    <row r="202" spans="2:65" s="1" customFormat="1" ht="16.5" customHeight="1">
      <c r="B202" s="130"/>
      <c r="C202" s="169" t="s">
        <v>253</v>
      </c>
      <c r="D202" s="169" t="s">
        <v>226</v>
      </c>
      <c r="E202" s="170" t="s">
        <v>254</v>
      </c>
      <c r="F202" s="171" t="s">
        <v>255</v>
      </c>
      <c r="G202" s="172" t="s">
        <v>256</v>
      </c>
      <c r="H202" s="173">
        <v>10.58</v>
      </c>
      <c r="I202" s="174"/>
      <c r="J202" s="175">
        <f>ROUND(I202*H202,2)</f>
        <v>0</v>
      </c>
      <c r="K202" s="171" t="s">
        <v>145</v>
      </c>
      <c r="L202" s="176"/>
      <c r="M202" s="177" t="s">
        <v>3</v>
      </c>
      <c r="N202" s="178" t="s">
        <v>44</v>
      </c>
      <c r="P202" s="140">
        <f>O202*H202</f>
        <v>0</v>
      </c>
      <c r="Q202" s="140">
        <v>1E-3</v>
      </c>
      <c r="R202" s="140">
        <f>Q202*H202</f>
        <v>1.0580000000000001E-2</v>
      </c>
      <c r="S202" s="140">
        <v>0</v>
      </c>
      <c r="T202" s="140">
        <f>S202*H202</f>
        <v>0</v>
      </c>
      <c r="U202" s="141" t="s">
        <v>3</v>
      </c>
      <c r="AR202" s="142" t="s">
        <v>202</v>
      </c>
      <c r="AT202" s="142" t="s">
        <v>226</v>
      </c>
      <c r="AU202" s="142" t="s">
        <v>83</v>
      </c>
      <c r="AY202" s="17" t="s">
        <v>139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81</v>
      </c>
      <c r="BK202" s="143">
        <f>ROUND(I202*H202,2)</f>
        <v>0</v>
      </c>
      <c r="BL202" s="17" t="s">
        <v>146</v>
      </c>
      <c r="BM202" s="142" t="s">
        <v>257</v>
      </c>
    </row>
    <row r="203" spans="2:65" s="13" customFormat="1" ht="10.199999999999999">
      <c r="B203" s="155"/>
      <c r="D203" s="149" t="s">
        <v>150</v>
      </c>
      <c r="E203" s="156" t="s">
        <v>3</v>
      </c>
      <c r="F203" s="157" t="s">
        <v>258</v>
      </c>
      <c r="H203" s="158">
        <v>10.58</v>
      </c>
      <c r="I203" s="159"/>
      <c r="L203" s="155"/>
      <c r="M203" s="160"/>
      <c r="U203" s="161"/>
      <c r="AT203" s="156" t="s">
        <v>150</v>
      </c>
      <c r="AU203" s="156" t="s">
        <v>83</v>
      </c>
      <c r="AV203" s="13" t="s">
        <v>83</v>
      </c>
      <c r="AW203" s="13" t="s">
        <v>35</v>
      </c>
      <c r="AX203" s="13" t="s">
        <v>73</v>
      </c>
      <c r="AY203" s="156" t="s">
        <v>139</v>
      </c>
    </row>
    <row r="204" spans="2:65" s="14" customFormat="1" ht="10.199999999999999">
      <c r="B204" s="162"/>
      <c r="D204" s="149" t="s">
        <v>150</v>
      </c>
      <c r="E204" s="163" t="s">
        <v>3</v>
      </c>
      <c r="F204" s="164" t="s">
        <v>154</v>
      </c>
      <c r="H204" s="165">
        <v>10.58</v>
      </c>
      <c r="I204" s="166"/>
      <c r="L204" s="162"/>
      <c r="M204" s="167"/>
      <c r="U204" s="168"/>
      <c r="AT204" s="163" t="s">
        <v>150</v>
      </c>
      <c r="AU204" s="163" t="s">
        <v>83</v>
      </c>
      <c r="AV204" s="14" t="s">
        <v>146</v>
      </c>
      <c r="AW204" s="14" t="s">
        <v>35</v>
      </c>
      <c r="AX204" s="14" t="s">
        <v>81</v>
      </c>
      <c r="AY204" s="163" t="s">
        <v>139</v>
      </c>
    </row>
    <row r="205" spans="2:65" s="1" customFormat="1" ht="21.75" customHeight="1">
      <c r="B205" s="130"/>
      <c r="C205" s="131" t="s">
        <v>259</v>
      </c>
      <c r="D205" s="131" t="s">
        <v>141</v>
      </c>
      <c r="E205" s="132" t="s">
        <v>260</v>
      </c>
      <c r="F205" s="133" t="s">
        <v>261</v>
      </c>
      <c r="G205" s="134" t="s">
        <v>144</v>
      </c>
      <c r="H205" s="135">
        <v>301</v>
      </c>
      <c r="I205" s="136"/>
      <c r="J205" s="137">
        <f>ROUND(I205*H205,2)</f>
        <v>0</v>
      </c>
      <c r="K205" s="133" t="s">
        <v>145</v>
      </c>
      <c r="L205" s="32"/>
      <c r="M205" s="138" t="s">
        <v>3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0">
        <f>S205*H205</f>
        <v>0</v>
      </c>
      <c r="U205" s="141" t="s">
        <v>3</v>
      </c>
      <c r="AR205" s="142" t="s">
        <v>146</v>
      </c>
      <c r="AT205" s="142" t="s">
        <v>141</v>
      </c>
      <c r="AU205" s="142" t="s">
        <v>83</v>
      </c>
      <c r="AY205" s="17" t="s">
        <v>139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81</v>
      </c>
      <c r="BK205" s="143">
        <f>ROUND(I205*H205,2)</f>
        <v>0</v>
      </c>
      <c r="BL205" s="17" t="s">
        <v>146</v>
      </c>
      <c r="BM205" s="142" t="s">
        <v>262</v>
      </c>
    </row>
    <row r="206" spans="2:65" s="1" customFormat="1" ht="10.199999999999999">
      <c r="B206" s="32"/>
      <c r="D206" s="144" t="s">
        <v>148</v>
      </c>
      <c r="F206" s="145" t="s">
        <v>263</v>
      </c>
      <c r="I206" s="146"/>
      <c r="L206" s="32"/>
      <c r="M206" s="147"/>
      <c r="U206" s="53"/>
      <c r="AT206" s="17" t="s">
        <v>148</v>
      </c>
      <c r="AU206" s="17" t="s">
        <v>83</v>
      </c>
    </row>
    <row r="207" spans="2:65" s="12" customFormat="1" ht="10.199999999999999">
      <c r="B207" s="148"/>
      <c r="D207" s="149" t="s">
        <v>150</v>
      </c>
      <c r="E207" s="150" t="s">
        <v>3</v>
      </c>
      <c r="F207" s="151" t="s">
        <v>264</v>
      </c>
      <c r="H207" s="150" t="s">
        <v>3</v>
      </c>
      <c r="I207" s="152"/>
      <c r="L207" s="148"/>
      <c r="M207" s="153"/>
      <c r="U207" s="154"/>
      <c r="AT207" s="150" t="s">
        <v>150</v>
      </c>
      <c r="AU207" s="150" t="s">
        <v>83</v>
      </c>
      <c r="AV207" s="12" t="s">
        <v>81</v>
      </c>
      <c r="AW207" s="12" t="s">
        <v>35</v>
      </c>
      <c r="AX207" s="12" t="s">
        <v>73</v>
      </c>
      <c r="AY207" s="150" t="s">
        <v>139</v>
      </c>
    </row>
    <row r="208" spans="2:65" s="13" customFormat="1" ht="10.199999999999999">
      <c r="B208" s="155"/>
      <c r="D208" s="149" t="s">
        <v>150</v>
      </c>
      <c r="E208" s="156" t="s">
        <v>3</v>
      </c>
      <c r="F208" s="157" t="s">
        <v>265</v>
      </c>
      <c r="H208" s="158">
        <v>301</v>
      </c>
      <c r="I208" s="159"/>
      <c r="L208" s="155"/>
      <c r="M208" s="160"/>
      <c r="U208" s="161"/>
      <c r="AT208" s="156" t="s">
        <v>150</v>
      </c>
      <c r="AU208" s="156" t="s">
        <v>83</v>
      </c>
      <c r="AV208" s="13" t="s">
        <v>83</v>
      </c>
      <c r="AW208" s="13" t="s">
        <v>35</v>
      </c>
      <c r="AX208" s="13" t="s">
        <v>73</v>
      </c>
      <c r="AY208" s="156" t="s">
        <v>139</v>
      </c>
    </row>
    <row r="209" spans="2:65" s="14" customFormat="1" ht="10.199999999999999">
      <c r="B209" s="162"/>
      <c r="D209" s="149" t="s">
        <v>150</v>
      </c>
      <c r="E209" s="163" t="s">
        <v>3</v>
      </c>
      <c r="F209" s="164" t="s">
        <v>154</v>
      </c>
      <c r="H209" s="165">
        <v>301</v>
      </c>
      <c r="I209" s="166"/>
      <c r="L209" s="162"/>
      <c r="M209" s="167"/>
      <c r="U209" s="168"/>
      <c r="AT209" s="163" t="s">
        <v>150</v>
      </c>
      <c r="AU209" s="163" t="s">
        <v>83</v>
      </c>
      <c r="AV209" s="14" t="s">
        <v>146</v>
      </c>
      <c r="AW209" s="14" t="s">
        <v>35</v>
      </c>
      <c r="AX209" s="14" t="s">
        <v>81</v>
      </c>
      <c r="AY209" s="163" t="s">
        <v>139</v>
      </c>
    </row>
    <row r="210" spans="2:65" s="1" customFormat="1" ht="21.75" customHeight="1">
      <c r="B210" s="130"/>
      <c r="C210" s="131" t="s">
        <v>266</v>
      </c>
      <c r="D210" s="131" t="s">
        <v>141</v>
      </c>
      <c r="E210" s="132" t="s">
        <v>267</v>
      </c>
      <c r="F210" s="133" t="s">
        <v>268</v>
      </c>
      <c r="G210" s="134" t="s">
        <v>144</v>
      </c>
      <c r="H210" s="135">
        <v>915</v>
      </c>
      <c r="I210" s="136"/>
      <c r="J210" s="137">
        <f>ROUND(I210*H210,2)</f>
        <v>0</v>
      </c>
      <c r="K210" s="133" t="s">
        <v>145</v>
      </c>
      <c r="L210" s="32"/>
      <c r="M210" s="138" t="s">
        <v>3</v>
      </c>
      <c r="N210" s="139" t="s">
        <v>44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0">
        <f>S210*H210</f>
        <v>0</v>
      </c>
      <c r="U210" s="141" t="s">
        <v>3</v>
      </c>
      <c r="AR210" s="142" t="s">
        <v>146</v>
      </c>
      <c r="AT210" s="142" t="s">
        <v>141</v>
      </c>
      <c r="AU210" s="142" t="s">
        <v>83</v>
      </c>
      <c r="AY210" s="17" t="s">
        <v>139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81</v>
      </c>
      <c r="BK210" s="143">
        <f>ROUND(I210*H210,2)</f>
        <v>0</v>
      </c>
      <c r="BL210" s="17" t="s">
        <v>146</v>
      </c>
      <c r="BM210" s="142" t="s">
        <v>269</v>
      </c>
    </row>
    <row r="211" spans="2:65" s="1" customFormat="1" ht="10.199999999999999">
      <c r="B211" s="32"/>
      <c r="D211" s="144" t="s">
        <v>148</v>
      </c>
      <c r="F211" s="145" t="s">
        <v>270</v>
      </c>
      <c r="I211" s="146"/>
      <c r="L211" s="32"/>
      <c r="M211" s="147"/>
      <c r="U211" s="53"/>
      <c r="AT211" s="17" t="s">
        <v>148</v>
      </c>
      <c r="AU211" s="17" t="s">
        <v>83</v>
      </c>
    </row>
    <row r="212" spans="2:65" s="12" customFormat="1" ht="10.199999999999999">
      <c r="B212" s="148"/>
      <c r="D212" s="149" t="s">
        <v>150</v>
      </c>
      <c r="E212" s="150" t="s">
        <v>3</v>
      </c>
      <c r="F212" s="151" t="s">
        <v>264</v>
      </c>
      <c r="H212" s="150" t="s">
        <v>3</v>
      </c>
      <c r="I212" s="152"/>
      <c r="L212" s="148"/>
      <c r="M212" s="153"/>
      <c r="U212" s="154"/>
      <c r="AT212" s="150" t="s">
        <v>150</v>
      </c>
      <c r="AU212" s="150" t="s">
        <v>83</v>
      </c>
      <c r="AV212" s="12" t="s">
        <v>81</v>
      </c>
      <c r="AW212" s="12" t="s">
        <v>35</v>
      </c>
      <c r="AX212" s="12" t="s">
        <v>73</v>
      </c>
      <c r="AY212" s="150" t="s">
        <v>139</v>
      </c>
    </row>
    <row r="213" spans="2:65" s="13" customFormat="1" ht="10.199999999999999">
      <c r="B213" s="155"/>
      <c r="D213" s="149" t="s">
        <v>150</v>
      </c>
      <c r="E213" s="156" t="s">
        <v>3</v>
      </c>
      <c r="F213" s="157" t="s">
        <v>271</v>
      </c>
      <c r="H213" s="158">
        <v>915</v>
      </c>
      <c r="I213" s="159"/>
      <c r="L213" s="155"/>
      <c r="M213" s="160"/>
      <c r="U213" s="161"/>
      <c r="AT213" s="156" t="s">
        <v>150</v>
      </c>
      <c r="AU213" s="156" t="s">
        <v>83</v>
      </c>
      <c r="AV213" s="13" t="s">
        <v>83</v>
      </c>
      <c r="AW213" s="13" t="s">
        <v>35</v>
      </c>
      <c r="AX213" s="13" t="s">
        <v>73</v>
      </c>
      <c r="AY213" s="156" t="s">
        <v>139</v>
      </c>
    </row>
    <row r="214" spans="2:65" s="14" customFormat="1" ht="10.199999999999999">
      <c r="B214" s="162"/>
      <c r="D214" s="149" t="s">
        <v>150</v>
      </c>
      <c r="E214" s="163" t="s">
        <v>3</v>
      </c>
      <c r="F214" s="164" t="s">
        <v>154</v>
      </c>
      <c r="H214" s="165">
        <v>915</v>
      </c>
      <c r="I214" s="166"/>
      <c r="L214" s="162"/>
      <c r="M214" s="167"/>
      <c r="U214" s="168"/>
      <c r="AT214" s="163" t="s">
        <v>150</v>
      </c>
      <c r="AU214" s="163" t="s">
        <v>83</v>
      </c>
      <c r="AV214" s="14" t="s">
        <v>146</v>
      </c>
      <c r="AW214" s="14" t="s">
        <v>35</v>
      </c>
      <c r="AX214" s="14" t="s">
        <v>81</v>
      </c>
      <c r="AY214" s="163" t="s">
        <v>139</v>
      </c>
    </row>
    <row r="215" spans="2:65" s="11" customFormat="1" ht="22.8" customHeight="1">
      <c r="B215" s="118"/>
      <c r="D215" s="119" t="s">
        <v>72</v>
      </c>
      <c r="E215" s="128" t="s">
        <v>161</v>
      </c>
      <c r="F215" s="128" t="s">
        <v>272</v>
      </c>
      <c r="I215" s="121"/>
      <c r="J215" s="129">
        <f>BK215</f>
        <v>0</v>
      </c>
      <c r="L215" s="118"/>
      <c r="M215" s="123"/>
      <c r="P215" s="124">
        <f>SUM(P216:P221)</f>
        <v>0</v>
      </c>
      <c r="R215" s="124">
        <f>SUM(R216:R221)</f>
        <v>5.2308500000000002</v>
      </c>
      <c r="T215" s="124">
        <f>SUM(T216:T221)</f>
        <v>0</v>
      </c>
      <c r="U215" s="125"/>
      <c r="AR215" s="119" t="s">
        <v>81</v>
      </c>
      <c r="AT215" s="126" t="s">
        <v>72</v>
      </c>
      <c r="AU215" s="126" t="s">
        <v>81</v>
      </c>
      <c r="AY215" s="119" t="s">
        <v>139</v>
      </c>
      <c r="BK215" s="127">
        <f>SUM(BK216:BK221)</f>
        <v>0</v>
      </c>
    </row>
    <row r="216" spans="2:65" s="1" customFormat="1" ht="16.5" customHeight="1">
      <c r="B216" s="130"/>
      <c r="C216" s="131" t="s">
        <v>273</v>
      </c>
      <c r="D216" s="131" t="s">
        <v>141</v>
      </c>
      <c r="E216" s="132" t="s">
        <v>274</v>
      </c>
      <c r="F216" s="133" t="s">
        <v>275</v>
      </c>
      <c r="G216" s="134" t="s">
        <v>169</v>
      </c>
      <c r="H216" s="135">
        <v>12.25</v>
      </c>
      <c r="I216" s="136"/>
      <c r="J216" s="137">
        <f>ROUND(I216*H216,2)</f>
        <v>0</v>
      </c>
      <c r="K216" s="133" t="s">
        <v>145</v>
      </c>
      <c r="L216" s="32"/>
      <c r="M216" s="138" t="s">
        <v>3</v>
      </c>
      <c r="N216" s="139" t="s">
        <v>44</v>
      </c>
      <c r="P216" s="140">
        <f>O216*H216</f>
        <v>0</v>
      </c>
      <c r="Q216" s="140">
        <v>0.24127000000000001</v>
      </c>
      <c r="R216" s="140">
        <f>Q216*H216</f>
        <v>2.9555575000000003</v>
      </c>
      <c r="S216" s="140">
        <v>0</v>
      </c>
      <c r="T216" s="140">
        <f>S216*H216</f>
        <v>0</v>
      </c>
      <c r="U216" s="141" t="s">
        <v>3</v>
      </c>
      <c r="AR216" s="142" t="s">
        <v>146</v>
      </c>
      <c r="AT216" s="142" t="s">
        <v>141</v>
      </c>
      <c r="AU216" s="142" t="s">
        <v>83</v>
      </c>
      <c r="AY216" s="17" t="s">
        <v>139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81</v>
      </c>
      <c r="BK216" s="143">
        <f>ROUND(I216*H216,2)</f>
        <v>0</v>
      </c>
      <c r="BL216" s="17" t="s">
        <v>146</v>
      </c>
      <c r="BM216" s="142" t="s">
        <v>276</v>
      </c>
    </row>
    <row r="217" spans="2:65" s="1" customFormat="1" ht="10.199999999999999">
      <c r="B217" s="32"/>
      <c r="D217" s="144" t="s">
        <v>148</v>
      </c>
      <c r="F217" s="145" t="s">
        <v>277</v>
      </c>
      <c r="I217" s="146"/>
      <c r="L217" s="32"/>
      <c r="M217" s="147"/>
      <c r="U217" s="53"/>
      <c r="AT217" s="17" t="s">
        <v>148</v>
      </c>
      <c r="AU217" s="17" t="s">
        <v>83</v>
      </c>
    </row>
    <row r="218" spans="2:65" s="13" customFormat="1" ht="10.199999999999999">
      <c r="B218" s="155"/>
      <c r="D218" s="149" t="s">
        <v>150</v>
      </c>
      <c r="E218" s="156" t="s">
        <v>3</v>
      </c>
      <c r="F218" s="157" t="s">
        <v>278</v>
      </c>
      <c r="H218" s="158">
        <v>12.25</v>
      </c>
      <c r="I218" s="159"/>
      <c r="L218" s="155"/>
      <c r="M218" s="160"/>
      <c r="U218" s="161"/>
      <c r="AT218" s="156" t="s">
        <v>150</v>
      </c>
      <c r="AU218" s="156" t="s">
        <v>83</v>
      </c>
      <c r="AV218" s="13" t="s">
        <v>83</v>
      </c>
      <c r="AW218" s="13" t="s">
        <v>35</v>
      </c>
      <c r="AX218" s="13" t="s">
        <v>73</v>
      </c>
      <c r="AY218" s="156" t="s">
        <v>139</v>
      </c>
    </row>
    <row r="219" spans="2:65" s="14" customFormat="1" ht="10.199999999999999">
      <c r="B219" s="162"/>
      <c r="D219" s="149" t="s">
        <v>150</v>
      </c>
      <c r="E219" s="163" t="s">
        <v>3</v>
      </c>
      <c r="F219" s="164" t="s">
        <v>154</v>
      </c>
      <c r="H219" s="165">
        <v>12.25</v>
      </c>
      <c r="I219" s="166"/>
      <c r="L219" s="162"/>
      <c r="M219" s="167"/>
      <c r="U219" s="168"/>
      <c r="AT219" s="163" t="s">
        <v>150</v>
      </c>
      <c r="AU219" s="163" t="s">
        <v>83</v>
      </c>
      <c r="AV219" s="14" t="s">
        <v>146</v>
      </c>
      <c r="AW219" s="14" t="s">
        <v>35</v>
      </c>
      <c r="AX219" s="14" t="s">
        <v>81</v>
      </c>
      <c r="AY219" s="163" t="s">
        <v>139</v>
      </c>
    </row>
    <row r="220" spans="2:65" s="1" customFormat="1" ht="16.5" customHeight="1">
      <c r="B220" s="130"/>
      <c r="C220" s="169" t="s">
        <v>279</v>
      </c>
      <c r="D220" s="169" t="s">
        <v>226</v>
      </c>
      <c r="E220" s="170" t="s">
        <v>280</v>
      </c>
      <c r="F220" s="171" t="s">
        <v>281</v>
      </c>
      <c r="G220" s="172" t="s">
        <v>282</v>
      </c>
      <c r="H220" s="173">
        <v>70.009</v>
      </c>
      <c r="I220" s="174"/>
      <c r="J220" s="175">
        <f>ROUND(I220*H220,2)</f>
        <v>0</v>
      </c>
      <c r="K220" s="171" t="s">
        <v>145</v>
      </c>
      <c r="L220" s="176"/>
      <c r="M220" s="177" t="s">
        <v>3</v>
      </c>
      <c r="N220" s="178" t="s">
        <v>44</v>
      </c>
      <c r="P220" s="140">
        <f>O220*H220</f>
        <v>0</v>
      </c>
      <c r="Q220" s="140">
        <v>3.2500000000000001E-2</v>
      </c>
      <c r="R220" s="140">
        <f>Q220*H220</f>
        <v>2.2752924999999999</v>
      </c>
      <c r="S220" s="140">
        <v>0</v>
      </c>
      <c r="T220" s="140">
        <f>S220*H220</f>
        <v>0</v>
      </c>
      <c r="U220" s="141" t="s">
        <v>3</v>
      </c>
      <c r="AR220" s="142" t="s">
        <v>202</v>
      </c>
      <c r="AT220" s="142" t="s">
        <v>226</v>
      </c>
      <c r="AU220" s="142" t="s">
        <v>83</v>
      </c>
      <c r="AY220" s="17" t="s">
        <v>139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81</v>
      </c>
      <c r="BK220" s="143">
        <f>ROUND(I220*H220,2)</f>
        <v>0</v>
      </c>
      <c r="BL220" s="17" t="s">
        <v>146</v>
      </c>
      <c r="BM220" s="142" t="s">
        <v>283</v>
      </c>
    </row>
    <row r="221" spans="2:65" s="13" customFormat="1" ht="10.199999999999999">
      <c r="B221" s="155"/>
      <c r="D221" s="149" t="s">
        <v>150</v>
      </c>
      <c r="E221" s="156" t="s">
        <v>3</v>
      </c>
      <c r="F221" s="157" t="s">
        <v>284</v>
      </c>
      <c r="H221" s="158">
        <v>70.009</v>
      </c>
      <c r="I221" s="159"/>
      <c r="L221" s="155"/>
      <c r="M221" s="160"/>
      <c r="U221" s="161"/>
      <c r="AT221" s="156" t="s">
        <v>150</v>
      </c>
      <c r="AU221" s="156" t="s">
        <v>83</v>
      </c>
      <c r="AV221" s="13" t="s">
        <v>83</v>
      </c>
      <c r="AW221" s="13" t="s">
        <v>35</v>
      </c>
      <c r="AX221" s="13" t="s">
        <v>81</v>
      </c>
      <c r="AY221" s="156" t="s">
        <v>139</v>
      </c>
    </row>
    <row r="222" spans="2:65" s="11" customFormat="1" ht="22.8" customHeight="1">
      <c r="B222" s="118"/>
      <c r="D222" s="119" t="s">
        <v>72</v>
      </c>
      <c r="E222" s="128" t="s">
        <v>146</v>
      </c>
      <c r="F222" s="128" t="s">
        <v>285</v>
      </c>
      <c r="I222" s="121"/>
      <c r="J222" s="129">
        <f>BK222</f>
        <v>0</v>
      </c>
      <c r="L222" s="118"/>
      <c r="M222" s="123"/>
      <c r="P222" s="124">
        <f>SUM(P223:P227)</f>
        <v>0</v>
      </c>
      <c r="R222" s="124">
        <f>SUM(R223:R227)</f>
        <v>0.20730000000000001</v>
      </c>
      <c r="T222" s="124">
        <f>SUM(T223:T227)</f>
        <v>0</v>
      </c>
      <c r="U222" s="125"/>
      <c r="AR222" s="119" t="s">
        <v>81</v>
      </c>
      <c r="AT222" s="126" t="s">
        <v>72</v>
      </c>
      <c r="AU222" s="126" t="s">
        <v>81</v>
      </c>
      <c r="AY222" s="119" t="s">
        <v>139</v>
      </c>
      <c r="BK222" s="127">
        <f>SUM(BK223:BK227)</f>
        <v>0</v>
      </c>
    </row>
    <row r="223" spans="2:65" s="1" customFormat="1" ht="24.15" customHeight="1">
      <c r="B223" s="130"/>
      <c r="C223" s="131" t="s">
        <v>8</v>
      </c>
      <c r="D223" s="131" t="s">
        <v>141</v>
      </c>
      <c r="E223" s="132" t="s">
        <v>286</v>
      </c>
      <c r="F223" s="133" t="s">
        <v>287</v>
      </c>
      <c r="G223" s="134" t="s">
        <v>169</v>
      </c>
      <c r="H223" s="135">
        <v>2</v>
      </c>
      <c r="I223" s="136"/>
      <c r="J223" s="137">
        <f>ROUND(I223*H223,2)</f>
        <v>0</v>
      </c>
      <c r="K223" s="133" t="s">
        <v>145</v>
      </c>
      <c r="L223" s="32"/>
      <c r="M223" s="138" t="s">
        <v>3</v>
      </c>
      <c r="N223" s="139" t="s">
        <v>44</v>
      </c>
      <c r="P223" s="140">
        <f>O223*H223</f>
        <v>0</v>
      </c>
      <c r="Q223" s="140">
        <v>3.465E-2</v>
      </c>
      <c r="R223" s="140">
        <f>Q223*H223</f>
        <v>6.93E-2</v>
      </c>
      <c r="S223" s="140">
        <v>0</v>
      </c>
      <c r="T223" s="140">
        <f>S223*H223</f>
        <v>0</v>
      </c>
      <c r="U223" s="141" t="s">
        <v>3</v>
      </c>
      <c r="AR223" s="142" t="s">
        <v>146</v>
      </c>
      <c r="AT223" s="142" t="s">
        <v>141</v>
      </c>
      <c r="AU223" s="142" t="s">
        <v>83</v>
      </c>
      <c r="AY223" s="17" t="s">
        <v>139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81</v>
      </c>
      <c r="BK223" s="143">
        <f>ROUND(I223*H223,2)</f>
        <v>0</v>
      </c>
      <c r="BL223" s="17" t="s">
        <v>146</v>
      </c>
      <c r="BM223" s="142" t="s">
        <v>288</v>
      </c>
    </row>
    <row r="224" spans="2:65" s="1" customFormat="1" ht="10.199999999999999">
      <c r="B224" s="32"/>
      <c r="D224" s="144" t="s">
        <v>148</v>
      </c>
      <c r="F224" s="145" t="s">
        <v>289</v>
      </c>
      <c r="I224" s="146"/>
      <c r="L224" s="32"/>
      <c r="M224" s="147"/>
      <c r="U224" s="53"/>
      <c r="AT224" s="17" t="s">
        <v>148</v>
      </c>
      <c r="AU224" s="17" t="s">
        <v>83</v>
      </c>
    </row>
    <row r="225" spans="2:65" s="1" customFormat="1" ht="16.5" customHeight="1">
      <c r="B225" s="130"/>
      <c r="C225" s="169" t="s">
        <v>290</v>
      </c>
      <c r="D225" s="169" t="s">
        <v>226</v>
      </c>
      <c r="E225" s="170" t="s">
        <v>291</v>
      </c>
      <c r="F225" s="171" t="s">
        <v>292</v>
      </c>
      <c r="G225" s="172" t="s">
        <v>282</v>
      </c>
      <c r="H225" s="173">
        <v>1</v>
      </c>
      <c r="I225" s="174"/>
      <c r="J225" s="175">
        <f>ROUND(I225*H225,2)</f>
        <v>0</v>
      </c>
      <c r="K225" s="171" t="s">
        <v>145</v>
      </c>
      <c r="L225" s="176"/>
      <c r="M225" s="177" t="s">
        <v>3</v>
      </c>
      <c r="N225" s="178" t="s">
        <v>44</v>
      </c>
      <c r="P225" s="140">
        <f>O225*H225</f>
        <v>0</v>
      </c>
      <c r="Q225" s="140">
        <v>0.13800000000000001</v>
      </c>
      <c r="R225" s="140">
        <f>Q225*H225</f>
        <v>0.13800000000000001</v>
      </c>
      <c r="S225" s="140">
        <v>0</v>
      </c>
      <c r="T225" s="140">
        <f>S225*H225</f>
        <v>0</v>
      </c>
      <c r="U225" s="141" t="s">
        <v>3</v>
      </c>
      <c r="AR225" s="142" t="s">
        <v>202</v>
      </c>
      <c r="AT225" s="142" t="s">
        <v>226</v>
      </c>
      <c r="AU225" s="142" t="s">
        <v>83</v>
      </c>
      <c r="AY225" s="17" t="s">
        <v>139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81</v>
      </c>
      <c r="BK225" s="143">
        <f>ROUND(I225*H225,2)</f>
        <v>0</v>
      </c>
      <c r="BL225" s="17" t="s">
        <v>146</v>
      </c>
      <c r="BM225" s="142" t="s">
        <v>293</v>
      </c>
    </row>
    <row r="226" spans="2:65" s="13" customFormat="1" ht="10.199999999999999">
      <c r="B226" s="155"/>
      <c r="D226" s="149" t="s">
        <v>150</v>
      </c>
      <c r="E226" s="156" t="s">
        <v>3</v>
      </c>
      <c r="F226" s="157" t="s">
        <v>294</v>
      </c>
      <c r="H226" s="158">
        <v>1</v>
      </c>
      <c r="I226" s="159"/>
      <c r="L226" s="155"/>
      <c r="M226" s="160"/>
      <c r="U226" s="161"/>
      <c r="AT226" s="156" t="s">
        <v>150</v>
      </c>
      <c r="AU226" s="156" t="s">
        <v>83</v>
      </c>
      <c r="AV226" s="13" t="s">
        <v>83</v>
      </c>
      <c r="AW226" s="13" t="s">
        <v>35</v>
      </c>
      <c r="AX226" s="13" t="s">
        <v>73</v>
      </c>
      <c r="AY226" s="156" t="s">
        <v>139</v>
      </c>
    </row>
    <row r="227" spans="2:65" s="14" customFormat="1" ht="10.199999999999999">
      <c r="B227" s="162"/>
      <c r="D227" s="149" t="s">
        <v>150</v>
      </c>
      <c r="E227" s="163" t="s">
        <v>3</v>
      </c>
      <c r="F227" s="164" t="s">
        <v>154</v>
      </c>
      <c r="H227" s="165">
        <v>1</v>
      </c>
      <c r="I227" s="166"/>
      <c r="L227" s="162"/>
      <c r="M227" s="167"/>
      <c r="U227" s="168"/>
      <c r="AT227" s="163" t="s">
        <v>150</v>
      </c>
      <c r="AU227" s="163" t="s">
        <v>83</v>
      </c>
      <c r="AV227" s="14" t="s">
        <v>146</v>
      </c>
      <c r="AW227" s="14" t="s">
        <v>35</v>
      </c>
      <c r="AX227" s="14" t="s">
        <v>81</v>
      </c>
      <c r="AY227" s="163" t="s">
        <v>139</v>
      </c>
    </row>
    <row r="228" spans="2:65" s="11" customFormat="1" ht="22.8" customHeight="1">
      <c r="B228" s="118"/>
      <c r="D228" s="119" t="s">
        <v>72</v>
      </c>
      <c r="E228" s="128" t="s">
        <v>174</v>
      </c>
      <c r="F228" s="128" t="s">
        <v>295</v>
      </c>
      <c r="I228" s="121"/>
      <c r="J228" s="129">
        <f>BK228</f>
        <v>0</v>
      </c>
      <c r="L228" s="118"/>
      <c r="M228" s="123"/>
      <c r="P228" s="124">
        <f>SUM(P229:P321)</f>
        <v>0</v>
      </c>
      <c r="R228" s="124">
        <f>SUM(R229:R321)</f>
        <v>991.73290999999995</v>
      </c>
      <c r="T228" s="124">
        <f>SUM(T229:T321)</f>
        <v>0</v>
      </c>
      <c r="U228" s="125"/>
      <c r="AR228" s="119" t="s">
        <v>81</v>
      </c>
      <c r="AT228" s="126" t="s">
        <v>72</v>
      </c>
      <c r="AU228" s="126" t="s">
        <v>81</v>
      </c>
      <c r="AY228" s="119" t="s">
        <v>139</v>
      </c>
      <c r="BK228" s="127">
        <f>SUM(BK229:BK321)</f>
        <v>0</v>
      </c>
    </row>
    <row r="229" spans="2:65" s="1" customFormat="1" ht="21.75" customHeight="1">
      <c r="B229" s="130"/>
      <c r="C229" s="131" t="s">
        <v>296</v>
      </c>
      <c r="D229" s="131" t="s">
        <v>141</v>
      </c>
      <c r="E229" s="132" t="s">
        <v>297</v>
      </c>
      <c r="F229" s="133" t="s">
        <v>298</v>
      </c>
      <c r="G229" s="134" t="s">
        <v>144</v>
      </c>
      <c r="H229" s="135">
        <v>120</v>
      </c>
      <c r="I229" s="136"/>
      <c r="J229" s="137">
        <f>ROUND(I229*H229,2)</f>
        <v>0</v>
      </c>
      <c r="K229" s="133" t="s">
        <v>145</v>
      </c>
      <c r="L229" s="32"/>
      <c r="M229" s="138" t="s">
        <v>3</v>
      </c>
      <c r="N229" s="139" t="s">
        <v>44</v>
      </c>
      <c r="P229" s="140">
        <f>O229*H229</f>
        <v>0</v>
      </c>
      <c r="Q229" s="140">
        <v>0.34499999999999997</v>
      </c>
      <c r="R229" s="140">
        <f>Q229*H229</f>
        <v>41.4</v>
      </c>
      <c r="S229" s="140">
        <v>0</v>
      </c>
      <c r="T229" s="140">
        <f>S229*H229</f>
        <v>0</v>
      </c>
      <c r="U229" s="141" t="s">
        <v>3</v>
      </c>
      <c r="AR229" s="142" t="s">
        <v>146</v>
      </c>
      <c r="AT229" s="142" t="s">
        <v>141</v>
      </c>
      <c r="AU229" s="142" t="s">
        <v>83</v>
      </c>
      <c r="AY229" s="17" t="s">
        <v>139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81</v>
      </c>
      <c r="BK229" s="143">
        <f>ROUND(I229*H229,2)</f>
        <v>0</v>
      </c>
      <c r="BL229" s="17" t="s">
        <v>146</v>
      </c>
      <c r="BM229" s="142" t="s">
        <v>299</v>
      </c>
    </row>
    <row r="230" spans="2:65" s="1" customFormat="1" ht="10.199999999999999">
      <c r="B230" s="32"/>
      <c r="D230" s="144" t="s">
        <v>148</v>
      </c>
      <c r="F230" s="145" t="s">
        <v>300</v>
      </c>
      <c r="I230" s="146"/>
      <c r="L230" s="32"/>
      <c r="M230" s="147"/>
      <c r="U230" s="53"/>
      <c r="AT230" s="17" t="s">
        <v>148</v>
      </c>
      <c r="AU230" s="17" t="s">
        <v>83</v>
      </c>
    </row>
    <row r="231" spans="2:65" s="12" customFormat="1" ht="10.199999999999999">
      <c r="B231" s="148"/>
      <c r="D231" s="149" t="s">
        <v>150</v>
      </c>
      <c r="E231" s="150" t="s">
        <v>3</v>
      </c>
      <c r="F231" s="151" t="s">
        <v>301</v>
      </c>
      <c r="H231" s="150" t="s">
        <v>3</v>
      </c>
      <c r="I231" s="152"/>
      <c r="L231" s="148"/>
      <c r="M231" s="153"/>
      <c r="U231" s="154"/>
      <c r="AT231" s="150" t="s">
        <v>150</v>
      </c>
      <c r="AU231" s="150" t="s">
        <v>83</v>
      </c>
      <c r="AV231" s="12" t="s">
        <v>81</v>
      </c>
      <c r="AW231" s="12" t="s">
        <v>35</v>
      </c>
      <c r="AX231" s="12" t="s">
        <v>73</v>
      </c>
      <c r="AY231" s="150" t="s">
        <v>139</v>
      </c>
    </row>
    <row r="232" spans="2:65" s="12" customFormat="1" ht="10.199999999999999">
      <c r="B232" s="148"/>
      <c r="D232" s="149" t="s">
        <v>150</v>
      </c>
      <c r="E232" s="150" t="s">
        <v>3</v>
      </c>
      <c r="F232" s="151" t="s">
        <v>302</v>
      </c>
      <c r="H232" s="150" t="s">
        <v>3</v>
      </c>
      <c r="I232" s="152"/>
      <c r="L232" s="148"/>
      <c r="M232" s="153"/>
      <c r="U232" s="154"/>
      <c r="AT232" s="150" t="s">
        <v>150</v>
      </c>
      <c r="AU232" s="150" t="s">
        <v>83</v>
      </c>
      <c r="AV232" s="12" t="s">
        <v>81</v>
      </c>
      <c r="AW232" s="12" t="s">
        <v>35</v>
      </c>
      <c r="AX232" s="12" t="s">
        <v>73</v>
      </c>
      <c r="AY232" s="150" t="s">
        <v>139</v>
      </c>
    </row>
    <row r="233" spans="2:65" s="12" customFormat="1" ht="10.199999999999999">
      <c r="B233" s="148"/>
      <c r="D233" s="149" t="s">
        <v>150</v>
      </c>
      <c r="E233" s="150" t="s">
        <v>3</v>
      </c>
      <c r="F233" s="151" t="s">
        <v>303</v>
      </c>
      <c r="H233" s="150" t="s">
        <v>3</v>
      </c>
      <c r="I233" s="152"/>
      <c r="L233" s="148"/>
      <c r="M233" s="153"/>
      <c r="U233" s="154"/>
      <c r="AT233" s="150" t="s">
        <v>150</v>
      </c>
      <c r="AU233" s="150" t="s">
        <v>83</v>
      </c>
      <c r="AV233" s="12" t="s">
        <v>81</v>
      </c>
      <c r="AW233" s="12" t="s">
        <v>35</v>
      </c>
      <c r="AX233" s="12" t="s">
        <v>73</v>
      </c>
      <c r="AY233" s="150" t="s">
        <v>139</v>
      </c>
    </row>
    <row r="234" spans="2:65" s="13" customFormat="1" ht="10.199999999999999">
      <c r="B234" s="155"/>
      <c r="D234" s="149" t="s">
        <v>150</v>
      </c>
      <c r="E234" s="156" t="s">
        <v>3</v>
      </c>
      <c r="F234" s="157" t="s">
        <v>304</v>
      </c>
      <c r="H234" s="158">
        <v>60</v>
      </c>
      <c r="I234" s="159"/>
      <c r="L234" s="155"/>
      <c r="M234" s="160"/>
      <c r="U234" s="161"/>
      <c r="AT234" s="156" t="s">
        <v>150</v>
      </c>
      <c r="AU234" s="156" t="s">
        <v>83</v>
      </c>
      <c r="AV234" s="13" t="s">
        <v>83</v>
      </c>
      <c r="AW234" s="13" t="s">
        <v>35</v>
      </c>
      <c r="AX234" s="13" t="s">
        <v>73</v>
      </c>
      <c r="AY234" s="156" t="s">
        <v>139</v>
      </c>
    </row>
    <row r="235" spans="2:65" s="13" customFormat="1" ht="10.199999999999999">
      <c r="B235" s="155"/>
      <c r="D235" s="149" t="s">
        <v>150</v>
      </c>
      <c r="E235" s="156" t="s">
        <v>3</v>
      </c>
      <c r="F235" s="157" t="s">
        <v>304</v>
      </c>
      <c r="H235" s="158">
        <v>60</v>
      </c>
      <c r="I235" s="159"/>
      <c r="L235" s="155"/>
      <c r="M235" s="160"/>
      <c r="U235" s="161"/>
      <c r="AT235" s="156" t="s">
        <v>150</v>
      </c>
      <c r="AU235" s="156" t="s">
        <v>83</v>
      </c>
      <c r="AV235" s="13" t="s">
        <v>83</v>
      </c>
      <c r="AW235" s="13" t="s">
        <v>35</v>
      </c>
      <c r="AX235" s="13" t="s">
        <v>73</v>
      </c>
      <c r="AY235" s="156" t="s">
        <v>139</v>
      </c>
    </row>
    <row r="236" spans="2:65" s="14" customFormat="1" ht="10.199999999999999">
      <c r="B236" s="162"/>
      <c r="D236" s="149" t="s">
        <v>150</v>
      </c>
      <c r="E236" s="163" t="s">
        <v>3</v>
      </c>
      <c r="F236" s="164" t="s">
        <v>154</v>
      </c>
      <c r="H236" s="165">
        <v>120</v>
      </c>
      <c r="I236" s="166"/>
      <c r="L236" s="162"/>
      <c r="M236" s="167"/>
      <c r="U236" s="168"/>
      <c r="AT236" s="163" t="s">
        <v>150</v>
      </c>
      <c r="AU236" s="163" t="s">
        <v>83</v>
      </c>
      <c r="AV236" s="14" t="s">
        <v>146</v>
      </c>
      <c r="AW236" s="14" t="s">
        <v>35</v>
      </c>
      <c r="AX236" s="14" t="s">
        <v>81</v>
      </c>
      <c r="AY236" s="163" t="s">
        <v>139</v>
      </c>
    </row>
    <row r="237" spans="2:65" s="1" customFormat="1" ht="21.75" customHeight="1">
      <c r="B237" s="130"/>
      <c r="C237" s="131" t="s">
        <v>305</v>
      </c>
      <c r="D237" s="131" t="s">
        <v>141</v>
      </c>
      <c r="E237" s="132" t="s">
        <v>306</v>
      </c>
      <c r="F237" s="133" t="s">
        <v>307</v>
      </c>
      <c r="G237" s="134" t="s">
        <v>144</v>
      </c>
      <c r="H237" s="135">
        <v>663</v>
      </c>
      <c r="I237" s="136"/>
      <c r="J237" s="137">
        <f>ROUND(I237*H237,2)</f>
        <v>0</v>
      </c>
      <c r="K237" s="133" t="s">
        <v>145</v>
      </c>
      <c r="L237" s="32"/>
      <c r="M237" s="138" t="s">
        <v>3</v>
      </c>
      <c r="N237" s="139" t="s">
        <v>44</v>
      </c>
      <c r="P237" s="140">
        <f>O237*H237</f>
        <v>0</v>
      </c>
      <c r="Q237" s="140">
        <v>0.39100000000000001</v>
      </c>
      <c r="R237" s="140">
        <f>Q237*H237</f>
        <v>259.233</v>
      </c>
      <c r="S237" s="140">
        <v>0</v>
      </c>
      <c r="T237" s="140">
        <f>S237*H237</f>
        <v>0</v>
      </c>
      <c r="U237" s="141" t="s">
        <v>3</v>
      </c>
      <c r="AR237" s="142" t="s">
        <v>146</v>
      </c>
      <c r="AT237" s="142" t="s">
        <v>141</v>
      </c>
      <c r="AU237" s="142" t="s">
        <v>83</v>
      </c>
      <c r="AY237" s="17" t="s">
        <v>139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81</v>
      </c>
      <c r="BK237" s="143">
        <f>ROUND(I237*H237,2)</f>
        <v>0</v>
      </c>
      <c r="BL237" s="17" t="s">
        <v>146</v>
      </c>
      <c r="BM237" s="142" t="s">
        <v>308</v>
      </c>
    </row>
    <row r="238" spans="2:65" s="1" customFormat="1" ht="10.199999999999999">
      <c r="B238" s="32"/>
      <c r="D238" s="144" t="s">
        <v>148</v>
      </c>
      <c r="F238" s="145" t="s">
        <v>309</v>
      </c>
      <c r="I238" s="146"/>
      <c r="L238" s="32"/>
      <c r="M238" s="147"/>
      <c r="U238" s="53"/>
      <c r="AT238" s="17" t="s">
        <v>148</v>
      </c>
      <c r="AU238" s="17" t="s">
        <v>83</v>
      </c>
    </row>
    <row r="239" spans="2:65" s="12" customFormat="1" ht="10.199999999999999">
      <c r="B239" s="148"/>
      <c r="D239" s="149" t="s">
        <v>150</v>
      </c>
      <c r="E239" s="150" t="s">
        <v>3</v>
      </c>
      <c r="F239" s="151" t="s">
        <v>301</v>
      </c>
      <c r="H239" s="150" t="s">
        <v>3</v>
      </c>
      <c r="I239" s="152"/>
      <c r="L239" s="148"/>
      <c r="M239" s="153"/>
      <c r="U239" s="154"/>
      <c r="AT239" s="150" t="s">
        <v>150</v>
      </c>
      <c r="AU239" s="150" t="s">
        <v>83</v>
      </c>
      <c r="AV239" s="12" t="s">
        <v>81</v>
      </c>
      <c r="AW239" s="12" t="s">
        <v>35</v>
      </c>
      <c r="AX239" s="12" t="s">
        <v>73</v>
      </c>
      <c r="AY239" s="150" t="s">
        <v>139</v>
      </c>
    </row>
    <row r="240" spans="2:65" s="12" customFormat="1" ht="10.199999999999999">
      <c r="B240" s="148"/>
      <c r="D240" s="149" t="s">
        <v>150</v>
      </c>
      <c r="E240" s="150" t="s">
        <v>3</v>
      </c>
      <c r="F240" s="151" t="s">
        <v>310</v>
      </c>
      <c r="H240" s="150" t="s">
        <v>3</v>
      </c>
      <c r="I240" s="152"/>
      <c r="L240" s="148"/>
      <c r="M240" s="153"/>
      <c r="U240" s="154"/>
      <c r="AT240" s="150" t="s">
        <v>150</v>
      </c>
      <c r="AU240" s="150" t="s">
        <v>83</v>
      </c>
      <c r="AV240" s="12" t="s">
        <v>81</v>
      </c>
      <c r="AW240" s="12" t="s">
        <v>35</v>
      </c>
      <c r="AX240" s="12" t="s">
        <v>73</v>
      </c>
      <c r="AY240" s="150" t="s">
        <v>139</v>
      </c>
    </row>
    <row r="241" spans="2:65" s="13" customFormat="1" ht="10.199999999999999">
      <c r="B241" s="155"/>
      <c r="D241" s="149" t="s">
        <v>150</v>
      </c>
      <c r="E241" s="156" t="s">
        <v>3</v>
      </c>
      <c r="F241" s="157" t="s">
        <v>311</v>
      </c>
      <c r="H241" s="158">
        <v>663</v>
      </c>
      <c r="I241" s="159"/>
      <c r="L241" s="155"/>
      <c r="M241" s="160"/>
      <c r="U241" s="161"/>
      <c r="AT241" s="156" t="s">
        <v>150</v>
      </c>
      <c r="AU241" s="156" t="s">
        <v>83</v>
      </c>
      <c r="AV241" s="13" t="s">
        <v>83</v>
      </c>
      <c r="AW241" s="13" t="s">
        <v>35</v>
      </c>
      <c r="AX241" s="13" t="s">
        <v>73</v>
      </c>
      <c r="AY241" s="156" t="s">
        <v>139</v>
      </c>
    </row>
    <row r="242" spans="2:65" s="14" customFormat="1" ht="10.199999999999999">
      <c r="B242" s="162"/>
      <c r="D242" s="149" t="s">
        <v>150</v>
      </c>
      <c r="E242" s="163" t="s">
        <v>3</v>
      </c>
      <c r="F242" s="164" t="s">
        <v>154</v>
      </c>
      <c r="H242" s="165">
        <v>663</v>
      </c>
      <c r="I242" s="166"/>
      <c r="L242" s="162"/>
      <c r="M242" s="167"/>
      <c r="U242" s="168"/>
      <c r="AT242" s="163" t="s">
        <v>150</v>
      </c>
      <c r="AU242" s="163" t="s">
        <v>83</v>
      </c>
      <c r="AV242" s="14" t="s">
        <v>146</v>
      </c>
      <c r="AW242" s="14" t="s">
        <v>35</v>
      </c>
      <c r="AX242" s="14" t="s">
        <v>81</v>
      </c>
      <c r="AY242" s="163" t="s">
        <v>139</v>
      </c>
    </row>
    <row r="243" spans="2:65" s="1" customFormat="1" ht="21.75" customHeight="1">
      <c r="B243" s="130"/>
      <c r="C243" s="131" t="s">
        <v>312</v>
      </c>
      <c r="D243" s="131" t="s">
        <v>141</v>
      </c>
      <c r="E243" s="132" t="s">
        <v>313</v>
      </c>
      <c r="F243" s="133" t="s">
        <v>314</v>
      </c>
      <c r="G243" s="134" t="s">
        <v>144</v>
      </c>
      <c r="H243" s="135">
        <v>663</v>
      </c>
      <c r="I243" s="136"/>
      <c r="J243" s="137">
        <f>ROUND(I243*H243,2)</f>
        <v>0</v>
      </c>
      <c r="K243" s="133" t="s">
        <v>145</v>
      </c>
      <c r="L243" s="32"/>
      <c r="M243" s="138" t="s">
        <v>3</v>
      </c>
      <c r="N243" s="139" t="s">
        <v>44</v>
      </c>
      <c r="P243" s="140">
        <f>O243*H243</f>
        <v>0</v>
      </c>
      <c r="Q243" s="140">
        <v>0.41399999999999998</v>
      </c>
      <c r="R243" s="140">
        <f>Q243*H243</f>
        <v>274.48199999999997</v>
      </c>
      <c r="S243" s="140">
        <v>0</v>
      </c>
      <c r="T243" s="140">
        <f>S243*H243</f>
        <v>0</v>
      </c>
      <c r="U243" s="141" t="s">
        <v>3</v>
      </c>
      <c r="AR243" s="142" t="s">
        <v>146</v>
      </c>
      <c r="AT243" s="142" t="s">
        <v>141</v>
      </c>
      <c r="AU243" s="142" t="s">
        <v>83</v>
      </c>
      <c r="AY243" s="17" t="s">
        <v>139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81</v>
      </c>
      <c r="BK243" s="143">
        <f>ROUND(I243*H243,2)</f>
        <v>0</v>
      </c>
      <c r="BL243" s="17" t="s">
        <v>146</v>
      </c>
      <c r="BM243" s="142" t="s">
        <v>315</v>
      </c>
    </row>
    <row r="244" spans="2:65" s="1" customFormat="1" ht="10.199999999999999">
      <c r="B244" s="32"/>
      <c r="D244" s="144" t="s">
        <v>148</v>
      </c>
      <c r="F244" s="145" t="s">
        <v>316</v>
      </c>
      <c r="I244" s="146"/>
      <c r="L244" s="32"/>
      <c r="M244" s="147"/>
      <c r="U244" s="53"/>
      <c r="AT244" s="17" t="s">
        <v>148</v>
      </c>
      <c r="AU244" s="17" t="s">
        <v>83</v>
      </c>
    </row>
    <row r="245" spans="2:65" s="12" customFormat="1" ht="10.199999999999999">
      <c r="B245" s="148"/>
      <c r="D245" s="149" t="s">
        <v>150</v>
      </c>
      <c r="E245" s="150" t="s">
        <v>3</v>
      </c>
      <c r="F245" s="151" t="s">
        <v>302</v>
      </c>
      <c r="H245" s="150" t="s">
        <v>3</v>
      </c>
      <c r="I245" s="152"/>
      <c r="L245" s="148"/>
      <c r="M245" s="153"/>
      <c r="U245" s="154"/>
      <c r="AT245" s="150" t="s">
        <v>150</v>
      </c>
      <c r="AU245" s="150" t="s">
        <v>83</v>
      </c>
      <c r="AV245" s="12" t="s">
        <v>81</v>
      </c>
      <c r="AW245" s="12" t="s">
        <v>35</v>
      </c>
      <c r="AX245" s="12" t="s">
        <v>73</v>
      </c>
      <c r="AY245" s="150" t="s">
        <v>139</v>
      </c>
    </row>
    <row r="246" spans="2:65" s="12" customFormat="1" ht="10.199999999999999">
      <c r="B246" s="148"/>
      <c r="D246" s="149" t="s">
        <v>150</v>
      </c>
      <c r="E246" s="150" t="s">
        <v>3</v>
      </c>
      <c r="F246" s="151" t="s">
        <v>310</v>
      </c>
      <c r="H246" s="150" t="s">
        <v>3</v>
      </c>
      <c r="I246" s="152"/>
      <c r="L246" s="148"/>
      <c r="M246" s="153"/>
      <c r="U246" s="154"/>
      <c r="AT246" s="150" t="s">
        <v>150</v>
      </c>
      <c r="AU246" s="150" t="s">
        <v>83</v>
      </c>
      <c r="AV246" s="12" t="s">
        <v>81</v>
      </c>
      <c r="AW246" s="12" t="s">
        <v>35</v>
      </c>
      <c r="AX246" s="12" t="s">
        <v>73</v>
      </c>
      <c r="AY246" s="150" t="s">
        <v>139</v>
      </c>
    </row>
    <row r="247" spans="2:65" s="13" customFormat="1" ht="10.199999999999999">
      <c r="B247" s="155"/>
      <c r="D247" s="149" t="s">
        <v>150</v>
      </c>
      <c r="E247" s="156" t="s">
        <v>3</v>
      </c>
      <c r="F247" s="157" t="s">
        <v>311</v>
      </c>
      <c r="H247" s="158">
        <v>663</v>
      </c>
      <c r="I247" s="159"/>
      <c r="L247" s="155"/>
      <c r="M247" s="160"/>
      <c r="U247" s="161"/>
      <c r="AT247" s="156" t="s">
        <v>150</v>
      </c>
      <c r="AU247" s="156" t="s">
        <v>83</v>
      </c>
      <c r="AV247" s="13" t="s">
        <v>83</v>
      </c>
      <c r="AW247" s="13" t="s">
        <v>35</v>
      </c>
      <c r="AX247" s="13" t="s">
        <v>73</v>
      </c>
      <c r="AY247" s="156" t="s">
        <v>139</v>
      </c>
    </row>
    <row r="248" spans="2:65" s="14" customFormat="1" ht="10.199999999999999">
      <c r="B248" s="162"/>
      <c r="D248" s="149" t="s">
        <v>150</v>
      </c>
      <c r="E248" s="163" t="s">
        <v>3</v>
      </c>
      <c r="F248" s="164" t="s">
        <v>154</v>
      </c>
      <c r="H248" s="165">
        <v>663</v>
      </c>
      <c r="I248" s="166"/>
      <c r="L248" s="162"/>
      <c r="M248" s="167"/>
      <c r="U248" s="168"/>
      <c r="AT248" s="163" t="s">
        <v>150</v>
      </c>
      <c r="AU248" s="163" t="s">
        <v>83</v>
      </c>
      <c r="AV248" s="14" t="s">
        <v>146</v>
      </c>
      <c r="AW248" s="14" t="s">
        <v>35</v>
      </c>
      <c r="AX248" s="14" t="s">
        <v>81</v>
      </c>
      <c r="AY248" s="163" t="s">
        <v>139</v>
      </c>
    </row>
    <row r="249" spans="2:65" s="1" customFormat="1" ht="21.75" customHeight="1">
      <c r="B249" s="130"/>
      <c r="C249" s="131" t="s">
        <v>317</v>
      </c>
      <c r="D249" s="131" t="s">
        <v>141</v>
      </c>
      <c r="E249" s="132" t="s">
        <v>318</v>
      </c>
      <c r="F249" s="133" t="s">
        <v>319</v>
      </c>
      <c r="G249" s="134" t="s">
        <v>144</v>
      </c>
      <c r="H249" s="135">
        <v>9</v>
      </c>
      <c r="I249" s="136"/>
      <c r="J249" s="137">
        <f>ROUND(I249*H249,2)</f>
        <v>0</v>
      </c>
      <c r="K249" s="133" t="s">
        <v>145</v>
      </c>
      <c r="L249" s="32"/>
      <c r="M249" s="138" t="s">
        <v>3</v>
      </c>
      <c r="N249" s="139" t="s">
        <v>44</v>
      </c>
      <c r="P249" s="140">
        <f>O249*H249</f>
        <v>0</v>
      </c>
      <c r="Q249" s="140">
        <v>0.46</v>
      </c>
      <c r="R249" s="140">
        <f>Q249*H249</f>
        <v>4.1400000000000006</v>
      </c>
      <c r="S249" s="140">
        <v>0</v>
      </c>
      <c r="T249" s="140">
        <f>S249*H249</f>
        <v>0</v>
      </c>
      <c r="U249" s="141" t="s">
        <v>3</v>
      </c>
      <c r="AR249" s="142" t="s">
        <v>146</v>
      </c>
      <c r="AT249" s="142" t="s">
        <v>141</v>
      </c>
      <c r="AU249" s="142" t="s">
        <v>83</v>
      </c>
      <c r="AY249" s="17" t="s">
        <v>139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81</v>
      </c>
      <c r="BK249" s="143">
        <f>ROUND(I249*H249,2)</f>
        <v>0</v>
      </c>
      <c r="BL249" s="17" t="s">
        <v>146</v>
      </c>
      <c r="BM249" s="142" t="s">
        <v>320</v>
      </c>
    </row>
    <row r="250" spans="2:65" s="1" customFormat="1" ht="10.199999999999999">
      <c r="B250" s="32"/>
      <c r="D250" s="144" t="s">
        <v>148</v>
      </c>
      <c r="F250" s="145" t="s">
        <v>321</v>
      </c>
      <c r="I250" s="146"/>
      <c r="L250" s="32"/>
      <c r="M250" s="147"/>
      <c r="U250" s="53"/>
      <c r="AT250" s="17" t="s">
        <v>148</v>
      </c>
      <c r="AU250" s="17" t="s">
        <v>83</v>
      </c>
    </row>
    <row r="251" spans="2:65" s="12" customFormat="1" ht="10.199999999999999">
      <c r="B251" s="148"/>
      <c r="D251" s="149" t="s">
        <v>150</v>
      </c>
      <c r="E251" s="150" t="s">
        <v>3</v>
      </c>
      <c r="F251" s="151" t="s">
        <v>301</v>
      </c>
      <c r="H251" s="150" t="s">
        <v>3</v>
      </c>
      <c r="I251" s="152"/>
      <c r="L251" s="148"/>
      <c r="M251" s="153"/>
      <c r="U251" s="154"/>
      <c r="AT251" s="150" t="s">
        <v>150</v>
      </c>
      <c r="AU251" s="150" t="s">
        <v>83</v>
      </c>
      <c r="AV251" s="12" t="s">
        <v>81</v>
      </c>
      <c r="AW251" s="12" t="s">
        <v>35</v>
      </c>
      <c r="AX251" s="12" t="s">
        <v>73</v>
      </c>
      <c r="AY251" s="150" t="s">
        <v>139</v>
      </c>
    </row>
    <row r="252" spans="2:65" s="12" customFormat="1" ht="10.199999999999999">
      <c r="B252" s="148"/>
      <c r="D252" s="149" t="s">
        <v>150</v>
      </c>
      <c r="E252" s="150" t="s">
        <v>3</v>
      </c>
      <c r="F252" s="151" t="s">
        <v>322</v>
      </c>
      <c r="H252" s="150" t="s">
        <v>3</v>
      </c>
      <c r="I252" s="152"/>
      <c r="L252" s="148"/>
      <c r="M252" s="153"/>
      <c r="U252" s="154"/>
      <c r="AT252" s="150" t="s">
        <v>150</v>
      </c>
      <c r="AU252" s="150" t="s">
        <v>83</v>
      </c>
      <c r="AV252" s="12" t="s">
        <v>81</v>
      </c>
      <c r="AW252" s="12" t="s">
        <v>35</v>
      </c>
      <c r="AX252" s="12" t="s">
        <v>73</v>
      </c>
      <c r="AY252" s="150" t="s">
        <v>139</v>
      </c>
    </row>
    <row r="253" spans="2:65" s="13" customFormat="1" ht="10.199999999999999">
      <c r="B253" s="155"/>
      <c r="D253" s="149" t="s">
        <v>150</v>
      </c>
      <c r="E253" s="156" t="s">
        <v>3</v>
      </c>
      <c r="F253" s="157" t="s">
        <v>160</v>
      </c>
      <c r="H253" s="158">
        <v>9</v>
      </c>
      <c r="I253" s="159"/>
      <c r="L253" s="155"/>
      <c r="M253" s="160"/>
      <c r="U253" s="161"/>
      <c r="AT253" s="156" t="s">
        <v>150</v>
      </c>
      <c r="AU253" s="156" t="s">
        <v>83</v>
      </c>
      <c r="AV253" s="13" t="s">
        <v>83</v>
      </c>
      <c r="AW253" s="13" t="s">
        <v>35</v>
      </c>
      <c r="AX253" s="13" t="s">
        <v>73</v>
      </c>
      <c r="AY253" s="156" t="s">
        <v>139</v>
      </c>
    </row>
    <row r="254" spans="2:65" s="14" customFormat="1" ht="10.199999999999999">
      <c r="B254" s="162"/>
      <c r="D254" s="149" t="s">
        <v>150</v>
      </c>
      <c r="E254" s="163" t="s">
        <v>3</v>
      </c>
      <c r="F254" s="164" t="s">
        <v>154</v>
      </c>
      <c r="H254" s="165">
        <v>9</v>
      </c>
      <c r="I254" s="166"/>
      <c r="L254" s="162"/>
      <c r="M254" s="167"/>
      <c r="U254" s="168"/>
      <c r="AT254" s="163" t="s">
        <v>150</v>
      </c>
      <c r="AU254" s="163" t="s">
        <v>83</v>
      </c>
      <c r="AV254" s="14" t="s">
        <v>146</v>
      </c>
      <c r="AW254" s="14" t="s">
        <v>35</v>
      </c>
      <c r="AX254" s="14" t="s">
        <v>81</v>
      </c>
      <c r="AY254" s="163" t="s">
        <v>139</v>
      </c>
    </row>
    <row r="255" spans="2:65" s="1" customFormat="1" ht="21.75" customHeight="1">
      <c r="B255" s="130"/>
      <c r="C255" s="131" t="s">
        <v>323</v>
      </c>
      <c r="D255" s="131" t="s">
        <v>141</v>
      </c>
      <c r="E255" s="132" t="s">
        <v>324</v>
      </c>
      <c r="F255" s="133" t="s">
        <v>325</v>
      </c>
      <c r="G255" s="134" t="s">
        <v>144</v>
      </c>
      <c r="H255" s="135">
        <v>224</v>
      </c>
      <c r="I255" s="136"/>
      <c r="J255" s="137">
        <f>ROUND(I255*H255,2)</f>
        <v>0</v>
      </c>
      <c r="K255" s="133" t="s">
        <v>145</v>
      </c>
      <c r="L255" s="32"/>
      <c r="M255" s="138" t="s">
        <v>3</v>
      </c>
      <c r="N255" s="139" t="s">
        <v>44</v>
      </c>
      <c r="P255" s="140">
        <f>O255*H255</f>
        <v>0</v>
      </c>
      <c r="Q255" s="140">
        <v>0.57499999999999996</v>
      </c>
      <c r="R255" s="140">
        <f>Q255*H255</f>
        <v>128.79999999999998</v>
      </c>
      <c r="S255" s="140">
        <v>0</v>
      </c>
      <c r="T255" s="140">
        <f>S255*H255</f>
        <v>0</v>
      </c>
      <c r="U255" s="141" t="s">
        <v>3</v>
      </c>
      <c r="AR255" s="142" t="s">
        <v>146</v>
      </c>
      <c r="AT255" s="142" t="s">
        <v>141</v>
      </c>
      <c r="AU255" s="142" t="s">
        <v>83</v>
      </c>
      <c r="AY255" s="17" t="s">
        <v>139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81</v>
      </c>
      <c r="BK255" s="143">
        <f>ROUND(I255*H255,2)</f>
        <v>0</v>
      </c>
      <c r="BL255" s="17" t="s">
        <v>146</v>
      </c>
      <c r="BM255" s="142" t="s">
        <v>326</v>
      </c>
    </row>
    <row r="256" spans="2:65" s="1" customFormat="1" ht="10.199999999999999">
      <c r="B256" s="32"/>
      <c r="D256" s="144" t="s">
        <v>148</v>
      </c>
      <c r="F256" s="145" t="s">
        <v>327</v>
      </c>
      <c r="I256" s="146"/>
      <c r="L256" s="32"/>
      <c r="M256" s="147"/>
      <c r="U256" s="53"/>
      <c r="AT256" s="17" t="s">
        <v>148</v>
      </c>
      <c r="AU256" s="17" t="s">
        <v>83</v>
      </c>
    </row>
    <row r="257" spans="2:65" s="12" customFormat="1" ht="10.199999999999999">
      <c r="B257" s="148"/>
      <c r="D257" s="149" t="s">
        <v>150</v>
      </c>
      <c r="E257" s="150" t="s">
        <v>3</v>
      </c>
      <c r="F257" s="151" t="s">
        <v>301</v>
      </c>
      <c r="H257" s="150" t="s">
        <v>3</v>
      </c>
      <c r="I257" s="152"/>
      <c r="L257" s="148"/>
      <c r="M257" s="153"/>
      <c r="U257" s="154"/>
      <c r="AT257" s="150" t="s">
        <v>150</v>
      </c>
      <c r="AU257" s="150" t="s">
        <v>83</v>
      </c>
      <c r="AV257" s="12" t="s">
        <v>81</v>
      </c>
      <c r="AW257" s="12" t="s">
        <v>35</v>
      </c>
      <c r="AX257" s="12" t="s">
        <v>73</v>
      </c>
      <c r="AY257" s="150" t="s">
        <v>139</v>
      </c>
    </row>
    <row r="258" spans="2:65" s="12" customFormat="1" ht="10.199999999999999">
      <c r="B258" s="148"/>
      <c r="D258" s="149" t="s">
        <v>150</v>
      </c>
      <c r="E258" s="150" t="s">
        <v>3</v>
      </c>
      <c r="F258" s="151" t="s">
        <v>328</v>
      </c>
      <c r="H258" s="150" t="s">
        <v>3</v>
      </c>
      <c r="I258" s="152"/>
      <c r="L258" s="148"/>
      <c r="M258" s="153"/>
      <c r="U258" s="154"/>
      <c r="AT258" s="150" t="s">
        <v>150</v>
      </c>
      <c r="AU258" s="150" t="s">
        <v>83</v>
      </c>
      <c r="AV258" s="12" t="s">
        <v>81</v>
      </c>
      <c r="AW258" s="12" t="s">
        <v>35</v>
      </c>
      <c r="AX258" s="12" t="s">
        <v>73</v>
      </c>
      <c r="AY258" s="150" t="s">
        <v>139</v>
      </c>
    </row>
    <row r="259" spans="2:65" s="13" customFormat="1" ht="10.199999999999999">
      <c r="B259" s="155"/>
      <c r="D259" s="149" t="s">
        <v>150</v>
      </c>
      <c r="E259" s="156" t="s">
        <v>3</v>
      </c>
      <c r="F259" s="157" t="s">
        <v>329</v>
      </c>
      <c r="H259" s="158">
        <v>224</v>
      </c>
      <c r="I259" s="159"/>
      <c r="L259" s="155"/>
      <c r="M259" s="160"/>
      <c r="U259" s="161"/>
      <c r="AT259" s="156" t="s">
        <v>150</v>
      </c>
      <c r="AU259" s="156" t="s">
        <v>83</v>
      </c>
      <c r="AV259" s="13" t="s">
        <v>83</v>
      </c>
      <c r="AW259" s="13" t="s">
        <v>35</v>
      </c>
      <c r="AX259" s="13" t="s">
        <v>73</v>
      </c>
      <c r="AY259" s="156" t="s">
        <v>139</v>
      </c>
    </row>
    <row r="260" spans="2:65" s="14" customFormat="1" ht="10.199999999999999">
      <c r="B260" s="162"/>
      <c r="D260" s="149" t="s">
        <v>150</v>
      </c>
      <c r="E260" s="163" t="s">
        <v>3</v>
      </c>
      <c r="F260" s="164" t="s">
        <v>154</v>
      </c>
      <c r="H260" s="165">
        <v>224</v>
      </c>
      <c r="I260" s="166"/>
      <c r="L260" s="162"/>
      <c r="M260" s="167"/>
      <c r="U260" s="168"/>
      <c r="AT260" s="163" t="s">
        <v>150</v>
      </c>
      <c r="AU260" s="163" t="s">
        <v>83</v>
      </c>
      <c r="AV260" s="14" t="s">
        <v>146</v>
      </c>
      <c r="AW260" s="14" t="s">
        <v>35</v>
      </c>
      <c r="AX260" s="14" t="s">
        <v>81</v>
      </c>
      <c r="AY260" s="163" t="s">
        <v>139</v>
      </c>
    </row>
    <row r="261" spans="2:65" s="1" customFormat="1" ht="24.15" customHeight="1">
      <c r="B261" s="130"/>
      <c r="C261" s="131" t="s">
        <v>330</v>
      </c>
      <c r="D261" s="131" t="s">
        <v>141</v>
      </c>
      <c r="E261" s="132" t="s">
        <v>331</v>
      </c>
      <c r="F261" s="133" t="s">
        <v>332</v>
      </c>
      <c r="G261" s="134" t="s">
        <v>144</v>
      </c>
      <c r="H261" s="135">
        <v>9</v>
      </c>
      <c r="I261" s="136"/>
      <c r="J261" s="137">
        <f>ROUND(I261*H261,2)</f>
        <v>0</v>
      </c>
      <c r="K261" s="133" t="s">
        <v>145</v>
      </c>
      <c r="L261" s="32"/>
      <c r="M261" s="138" t="s">
        <v>3</v>
      </c>
      <c r="N261" s="139" t="s">
        <v>44</v>
      </c>
      <c r="P261" s="140">
        <f>O261*H261</f>
        <v>0</v>
      </c>
      <c r="Q261" s="140">
        <v>0.37190000000000001</v>
      </c>
      <c r="R261" s="140">
        <f>Q261*H261</f>
        <v>3.3471000000000002</v>
      </c>
      <c r="S261" s="140">
        <v>0</v>
      </c>
      <c r="T261" s="140">
        <f>S261*H261</f>
        <v>0</v>
      </c>
      <c r="U261" s="141" t="s">
        <v>3</v>
      </c>
      <c r="AR261" s="142" t="s">
        <v>146</v>
      </c>
      <c r="AT261" s="142" t="s">
        <v>141</v>
      </c>
      <c r="AU261" s="142" t="s">
        <v>83</v>
      </c>
      <c r="AY261" s="17" t="s">
        <v>139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81</v>
      </c>
      <c r="BK261" s="143">
        <f>ROUND(I261*H261,2)</f>
        <v>0</v>
      </c>
      <c r="BL261" s="17" t="s">
        <v>146</v>
      </c>
      <c r="BM261" s="142" t="s">
        <v>333</v>
      </c>
    </row>
    <row r="262" spans="2:65" s="1" customFormat="1" ht="10.199999999999999">
      <c r="B262" s="32"/>
      <c r="D262" s="144" t="s">
        <v>148</v>
      </c>
      <c r="F262" s="145" t="s">
        <v>334</v>
      </c>
      <c r="I262" s="146"/>
      <c r="L262" s="32"/>
      <c r="M262" s="147"/>
      <c r="U262" s="53"/>
      <c r="AT262" s="17" t="s">
        <v>148</v>
      </c>
      <c r="AU262" s="17" t="s">
        <v>83</v>
      </c>
    </row>
    <row r="263" spans="2:65" s="12" customFormat="1" ht="10.199999999999999">
      <c r="B263" s="148"/>
      <c r="D263" s="149" t="s">
        <v>150</v>
      </c>
      <c r="E263" s="150" t="s">
        <v>3</v>
      </c>
      <c r="F263" s="151" t="s">
        <v>301</v>
      </c>
      <c r="H263" s="150" t="s">
        <v>3</v>
      </c>
      <c r="I263" s="152"/>
      <c r="L263" s="148"/>
      <c r="M263" s="153"/>
      <c r="U263" s="154"/>
      <c r="AT263" s="150" t="s">
        <v>150</v>
      </c>
      <c r="AU263" s="150" t="s">
        <v>83</v>
      </c>
      <c r="AV263" s="12" t="s">
        <v>81</v>
      </c>
      <c r="AW263" s="12" t="s">
        <v>35</v>
      </c>
      <c r="AX263" s="12" t="s">
        <v>73</v>
      </c>
      <c r="AY263" s="150" t="s">
        <v>139</v>
      </c>
    </row>
    <row r="264" spans="2:65" s="12" customFormat="1" ht="10.199999999999999">
      <c r="B264" s="148"/>
      <c r="D264" s="149" t="s">
        <v>150</v>
      </c>
      <c r="E264" s="150" t="s">
        <v>3</v>
      </c>
      <c r="F264" s="151" t="s">
        <v>322</v>
      </c>
      <c r="H264" s="150" t="s">
        <v>3</v>
      </c>
      <c r="I264" s="152"/>
      <c r="L264" s="148"/>
      <c r="M264" s="153"/>
      <c r="U264" s="154"/>
      <c r="AT264" s="150" t="s">
        <v>150</v>
      </c>
      <c r="AU264" s="150" t="s">
        <v>83</v>
      </c>
      <c r="AV264" s="12" t="s">
        <v>81</v>
      </c>
      <c r="AW264" s="12" t="s">
        <v>35</v>
      </c>
      <c r="AX264" s="12" t="s">
        <v>73</v>
      </c>
      <c r="AY264" s="150" t="s">
        <v>139</v>
      </c>
    </row>
    <row r="265" spans="2:65" s="13" customFormat="1" ht="10.199999999999999">
      <c r="B265" s="155"/>
      <c r="D265" s="149" t="s">
        <v>150</v>
      </c>
      <c r="E265" s="156" t="s">
        <v>3</v>
      </c>
      <c r="F265" s="157" t="s">
        <v>160</v>
      </c>
      <c r="H265" s="158">
        <v>9</v>
      </c>
      <c r="I265" s="159"/>
      <c r="L265" s="155"/>
      <c r="M265" s="160"/>
      <c r="U265" s="161"/>
      <c r="AT265" s="156" t="s">
        <v>150</v>
      </c>
      <c r="AU265" s="156" t="s">
        <v>83</v>
      </c>
      <c r="AV265" s="13" t="s">
        <v>83</v>
      </c>
      <c r="AW265" s="13" t="s">
        <v>35</v>
      </c>
      <c r="AX265" s="13" t="s">
        <v>73</v>
      </c>
      <c r="AY265" s="156" t="s">
        <v>139</v>
      </c>
    </row>
    <row r="266" spans="2:65" s="14" customFormat="1" ht="10.199999999999999">
      <c r="B266" s="162"/>
      <c r="D266" s="149" t="s">
        <v>150</v>
      </c>
      <c r="E266" s="163" t="s">
        <v>3</v>
      </c>
      <c r="F266" s="164" t="s">
        <v>154</v>
      </c>
      <c r="H266" s="165">
        <v>9</v>
      </c>
      <c r="I266" s="166"/>
      <c r="L266" s="162"/>
      <c r="M266" s="167"/>
      <c r="U266" s="168"/>
      <c r="AT266" s="163" t="s">
        <v>150</v>
      </c>
      <c r="AU266" s="163" t="s">
        <v>83</v>
      </c>
      <c r="AV266" s="14" t="s">
        <v>146</v>
      </c>
      <c r="AW266" s="14" t="s">
        <v>35</v>
      </c>
      <c r="AX266" s="14" t="s">
        <v>81</v>
      </c>
      <c r="AY266" s="163" t="s">
        <v>139</v>
      </c>
    </row>
    <row r="267" spans="2:65" s="1" customFormat="1" ht="16.5" customHeight="1">
      <c r="B267" s="130"/>
      <c r="C267" s="131" t="s">
        <v>335</v>
      </c>
      <c r="D267" s="131" t="s">
        <v>141</v>
      </c>
      <c r="E267" s="132" t="s">
        <v>336</v>
      </c>
      <c r="F267" s="133" t="s">
        <v>337</v>
      </c>
      <c r="G267" s="134" t="s">
        <v>144</v>
      </c>
      <c r="H267" s="135">
        <v>9</v>
      </c>
      <c r="I267" s="136"/>
      <c r="J267" s="137">
        <f>ROUND(I267*H267,2)</f>
        <v>0</v>
      </c>
      <c r="K267" s="133" t="s">
        <v>145</v>
      </c>
      <c r="L267" s="32"/>
      <c r="M267" s="138" t="s">
        <v>3</v>
      </c>
      <c r="N267" s="139" t="s">
        <v>44</v>
      </c>
      <c r="P267" s="140">
        <f>O267*H267</f>
        <v>0</v>
      </c>
      <c r="Q267" s="140">
        <v>3.4000000000000002E-4</v>
      </c>
      <c r="R267" s="140">
        <f>Q267*H267</f>
        <v>3.0600000000000002E-3</v>
      </c>
      <c r="S267" s="140">
        <v>0</v>
      </c>
      <c r="T267" s="140">
        <f>S267*H267</f>
        <v>0</v>
      </c>
      <c r="U267" s="141" t="s">
        <v>3</v>
      </c>
      <c r="AR267" s="142" t="s">
        <v>146</v>
      </c>
      <c r="AT267" s="142" t="s">
        <v>141</v>
      </c>
      <c r="AU267" s="142" t="s">
        <v>83</v>
      </c>
      <c r="AY267" s="17" t="s">
        <v>139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81</v>
      </c>
      <c r="BK267" s="143">
        <f>ROUND(I267*H267,2)</f>
        <v>0</v>
      </c>
      <c r="BL267" s="17" t="s">
        <v>146</v>
      </c>
      <c r="BM267" s="142" t="s">
        <v>338</v>
      </c>
    </row>
    <row r="268" spans="2:65" s="1" customFormat="1" ht="10.199999999999999">
      <c r="B268" s="32"/>
      <c r="D268" s="144" t="s">
        <v>148</v>
      </c>
      <c r="F268" s="145" t="s">
        <v>339</v>
      </c>
      <c r="I268" s="146"/>
      <c r="L268" s="32"/>
      <c r="M268" s="147"/>
      <c r="U268" s="53"/>
      <c r="AT268" s="17" t="s">
        <v>148</v>
      </c>
      <c r="AU268" s="17" t="s">
        <v>83</v>
      </c>
    </row>
    <row r="269" spans="2:65" s="12" customFormat="1" ht="10.199999999999999">
      <c r="B269" s="148"/>
      <c r="D269" s="149" t="s">
        <v>150</v>
      </c>
      <c r="E269" s="150" t="s">
        <v>3</v>
      </c>
      <c r="F269" s="151" t="s">
        <v>340</v>
      </c>
      <c r="H269" s="150" t="s">
        <v>3</v>
      </c>
      <c r="I269" s="152"/>
      <c r="L269" s="148"/>
      <c r="M269" s="153"/>
      <c r="U269" s="154"/>
      <c r="AT269" s="150" t="s">
        <v>150</v>
      </c>
      <c r="AU269" s="150" t="s">
        <v>83</v>
      </c>
      <c r="AV269" s="12" t="s">
        <v>81</v>
      </c>
      <c r="AW269" s="12" t="s">
        <v>35</v>
      </c>
      <c r="AX269" s="12" t="s">
        <v>73</v>
      </c>
      <c r="AY269" s="150" t="s">
        <v>139</v>
      </c>
    </row>
    <row r="270" spans="2:65" s="12" customFormat="1" ht="10.199999999999999">
      <c r="B270" s="148"/>
      <c r="D270" s="149" t="s">
        <v>150</v>
      </c>
      <c r="E270" s="150" t="s">
        <v>3</v>
      </c>
      <c r="F270" s="151" t="s">
        <v>341</v>
      </c>
      <c r="H270" s="150" t="s">
        <v>3</v>
      </c>
      <c r="I270" s="152"/>
      <c r="L270" s="148"/>
      <c r="M270" s="153"/>
      <c r="U270" s="154"/>
      <c r="AT270" s="150" t="s">
        <v>150</v>
      </c>
      <c r="AU270" s="150" t="s">
        <v>83</v>
      </c>
      <c r="AV270" s="12" t="s">
        <v>81</v>
      </c>
      <c r="AW270" s="12" t="s">
        <v>35</v>
      </c>
      <c r="AX270" s="12" t="s">
        <v>73</v>
      </c>
      <c r="AY270" s="150" t="s">
        <v>139</v>
      </c>
    </row>
    <row r="271" spans="2:65" s="12" customFormat="1" ht="10.199999999999999">
      <c r="B271" s="148"/>
      <c r="D271" s="149" t="s">
        <v>150</v>
      </c>
      <c r="E271" s="150" t="s">
        <v>3</v>
      </c>
      <c r="F271" s="151" t="s">
        <v>342</v>
      </c>
      <c r="H271" s="150" t="s">
        <v>3</v>
      </c>
      <c r="I271" s="152"/>
      <c r="L271" s="148"/>
      <c r="M271" s="153"/>
      <c r="U271" s="154"/>
      <c r="AT271" s="150" t="s">
        <v>150</v>
      </c>
      <c r="AU271" s="150" t="s">
        <v>83</v>
      </c>
      <c r="AV271" s="12" t="s">
        <v>81</v>
      </c>
      <c r="AW271" s="12" t="s">
        <v>35</v>
      </c>
      <c r="AX271" s="12" t="s">
        <v>73</v>
      </c>
      <c r="AY271" s="150" t="s">
        <v>139</v>
      </c>
    </row>
    <row r="272" spans="2:65" s="13" customFormat="1" ht="10.199999999999999">
      <c r="B272" s="155"/>
      <c r="D272" s="149" t="s">
        <v>150</v>
      </c>
      <c r="E272" s="156" t="s">
        <v>3</v>
      </c>
      <c r="F272" s="157" t="s">
        <v>160</v>
      </c>
      <c r="H272" s="158">
        <v>9</v>
      </c>
      <c r="I272" s="159"/>
      <c r="L272" s="155"/>
      <c r="M272" s="160"/>
      <c r="U272" s="161"/>
      <c r="AT272" s="156" t="s">
        <v>150</v>
      </c>
      <c r="AU272" s="156" t="s">
        <v>83</v>
      </c>
      <c r="AV272" s="13" t="s">
        <v>83</v>
      </c>
      <c r="AW272" s="13" t="s">
        <v>35</v>
      </c>
      <c r="AX272" s="13" t="s">
        <v>73</v>
      </c>
      <c r="AY272" s="156" t="s">
        <v>139</v>
      </c>
    </row>
    <row r="273" spans="2:65" s="14" customFormat="1" ht="10.199999999999999">
      <c r="B273" s="162"/>
      <c r="D273" s="149" t="s">
        <v>150</v>
      </c>
      <c r="E273" s="163" t="s">
        <v>3</v>
      </c>
      <c r="F273" s="164" t="s">
        <v>154</v>
      </c>
      <c r="H273" s="165">
        <v>9</v>
      </c>
      <c r="I273" s="166"/>
      <c r="L273" s="162"/>
      <c r="M273" s="167"/>
      <c r="U273" s="168"/>
      <c r="AT273" s="163" t="s">
        <v>150</v>
      </c>
      <c r="AU273" s="163" t="s">
        <v>83</v>
      </c>
      <c r="AV273" s="14" t="s">
        <v>146</v>
      </c>
      <c r="AW273" s="14" t="s">
        <v>35</v>
      </c>
      <c r="AX273" s="14" t="s">
        <v>81</v>
      </c>
      <c r="AY273" s="163" t="s">
        <v>139</v>
      </c>
    </row>
    <row r="274" spans="2:65" s="1" customFormat="1" ht="16.5" customHeight="1">
      <c r="B274" s="130"/>
      <c r="C274" s="131" t="s">
        <v>343</v>
      </c>
      <c r="D274" s="131" t="s">
        <v>141</v>
      </c>
      <c r="E274" s="132" t="s">
        <v>344</v>
      </c>
      <c r="F274" s="133" t="s">
        <v>345</v>
      </c>
      <c r="G274" s="134" t="s">
        <v>144</v>
      </c>
      <c r="H274" s="135">
        <v>9</v>
      </c>
      <c r="I274" s="136"/>
      <c r="J274" s="137">
        <f>ROUND(I274*H274,2)</f>
        <v>0</v>
      </c>
      <c r="K274" s="133" t="s">
        <v>145</v>
      </c>
      <c r="L274" s="32"/>
      <c r="M274" s="138" t="s">
        <v>3</v>
      </c>
      <c r="N274" s="139" t="s">
        <v>44</v>
      </c>
      <c r="P274" s="140">
        <f>O274*H274</f>
        <v>0</v>
      </c>
      <c r="Q274" s="140">
        <v>6.0999999999999997E-4</v>
      </c>
      <c r="R274" s="140">
        <f>Q274*H274</f>
        <v>5.4900000000000001E-3</v>
      </c>
      <c r="S274" s="140">
        <v>0</v>
      </c>
      <c r="T274" s="140">
        <f>S274*H274</f>
        <v>0</v>
      </c>
      <c r="U274" s="141" t="s">
        <v>3</v>
      </c>
      <c r="AR274" s="142" t="s">
        <v>146</v>
      </c>
      <c r="AT274" s="142" t="s">
        <v>141</v>
      </c>
      <c r="AU274" s="142" t="s">
        <v>83</v>
      </c>
      <c r="AY274" s="17" t="s">
        <v>139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81</v>
      </c>
      <c r="BK274" s="143">
        <f>ROUND(I274*H274,2)</f>
        <v>0</v>
      </c>
      <c r="BL274" s="17" t="s">
        <v>146</v>
      </c>
      <c r="BM274" s="142" t="s">
        <v>346</v>
      </c>
    </row>
    <row r="275" spans="2:65" s="1" customFormat="1" ht="10.199999999999999">
      <c r="B275" s="32"/>
      <c r="D275" s="144" t="s">
        <v>148</v>
      </c>
      <c r="F275" s="145" t="s">
        <v>347</v>
      </c>
      <c r="I275" s="146"/>
      <c r="L275" s="32"/>
      <c r="M275" s="147"/>
      <c r="U275" s="53"/>
      <c r="AT275" s="17" t="s">
        <v>148</v>
      </c>
      <c r="AU275" s="17" t="s">
        <v>83</v>
      </c>
    </row>
    <row r="276" spans="2:65" s="12" customFormat="1" ht="10.199999999999999">
      <c r="B276" s="148"/>
      <c r="D276" s="149" t="s">
        <v>150</v>
      </c>
      <c r="E276" s="150" t="s">
        <v>3</v>
      </c>
      <c r="F276" s="151" t="s">
        <v>340</v>
      </c>
      <c r="H276" s="150" t="s">
        <v>3</v>
      </c>
      <c r="I276" s="152"/>
      <c r="L276" s="148"/>
      <c r="M276" s="153"/>
      <c r="U276" s="154"/>
      <c r="AT276" s="150" t="s">
        <v>150</v>
      </c>
      <c r="AU276" s="150" t="s">
        <v>83</v>
      </c>
      <c r="AV276" s="12" t="s">
        <v>81</v>
      </c>
      <c r="AW276" s="12" t="s">
        <v>35</v>
      </c>
      <c r="AX276" s="12" t="s">
        <v>73</v>
      </c>
      <c r="AY276" s="150" t="s">
        <v>139</v>
      </c>
    </row>
    <row r="277" spans="2:65" s="12" customFormat="1" ht="10.199999999999999">
      <c r="B277" s="148"/>
      <c r="D277" s="149" t="s">
        <v>150</v>
      </c>
      <c r="E277" s="150" t="s">
        <v>3</v>
      </c>
      <c r="F277" s="151" t="s">
        <v>341</v>
      </c>
      <c r="H277" s="150" t="s">
        <v>3</v>
      </c>
      <c r="I277" s="152"/>
      <c r="L277" s="148"/>
      <c r="M277" s="153"/>
      <c r="U277" s="154"/>
      <c r="AT277" s="150" t="s">
        <v>150</v>
      </c>
      <c r="AU277" s="150" t="s">
        <v>83</v>
      </c>
      <c r="AV277" s="12" t="s">
        <v>81</v>
      </c>
      <c r="AW277" s="12" t="s">
        <v>35</v>
      </c>
      <c r="AX277" s="12" t="s">
        <v>73</v>
      </c>
      <c r="AY277" s="150" t="s">
        <v>139</v>
      </c>
    </row>
    <row r="278" spans="2:65" s="12" customFormat="1" ht="10.199999999999999">
      <c r="B278" s="148"/>
      <c r="D278" s="149" t="s">
        <v>150</v>
      </c>
      <c r="E278" s="150" t="s">
        <v>3</v>
      </c>
      <c r="F278" s="151" t="s">
        <v>342</v>
      </c>
      <c r="H278" s="150" t="s">
        <v>3</v>
      </c>
      <c r="I278" s="152"/>
      <c r="L278" s="148"/>
      <c r="M278" s="153"/>
      <c r="U278" s="154"/>
      <c r="AT278" s="150" t="s">
        <v>150</v>
      </c>
      <c r="AU278" s="150" t="s">
        <v>83</v>
      </c>
      <c r="AV278" s="12" t="s">
        <v>81</v>
      </c>
      <c r="AW278" s="12" t="s">
        <v>35</v>
      </c>
      <c r="AX278" s="12" t="s">
        <v>73</v>
      </c>
      <c r="AY278" s="150" t="s">
        <v>139</v>
      </c>
    </row>
    <row r="279" spans="2:65" s="13" customFormat="1" ht="10.199999999999999">
      <c r="B279" s="155"/>
      <c r="D279" s="149" t="s">
        <v>150</v>
      </c>
      <c r="E279" s="156" t="s">
        <v>3</v>
      </c>
      <c r="F279" s="157" t="s">
        <v>160</v>
      </c>
      <c r="H279" s="158">
        <v>9</v>
      </c>
      <c r="I279" s="159"/>
      <c r="L279" s="155"/>
      <c r="M279" s="160"/>
      <c r="U279" s="161"/>
      <c r="AT279" s="156" t="s">
        <v>150</v>
      </c>
      <c r="AU279" s="156" t="s">
        <v>83</v>
      </c>
      <c r="AV279" s="13" t="s">
        <v>83</v>
      </c>
      <c r="AW279" s="13" t="s">
        <v>35</v>
      </c>
      <c r="AX279" s="13" t="s">
        <v>73</v>
      </c>
      <c r="AY279" s="156" t="s">
        <v>139</v>
      </c>
    </row>
    <row r="280" spans="2:65" s="14" customFormat="1" ht="10.199999999999999">
      <c r="B280" s="162"/>
      <c r="D280" s="149" t="s">
        <v>150</v>
      </c>
      <c r="E280" s="163" t="s">
        <v>3</v>
      </c>
      <c r="F280" s="164" t="s">
        <v>154</v>
      </c>
      <c r="H280" s="165">
        <v>9</v>
      </c>
      <c r="I280" s="166"/>
      <c r="L280" s="162"/>
      <c r="M280" s="167"/>
      <c r="U280" s="168"/>
      <c r="AT280" s="163" t="s">
        <v>150</v>
      </c>
      <c r="AU280" s="163" t="s">
        <v>83</v>
      </c>
      <c r="AV280" s="14" t="s">
        <v>146</v>
      </c>
      <c r="AW280" s="14" t="s">
        <v>35</v>
      </c>
      <c r="AX280" s="14" t="s">
        <v>81</v>
      </c>
      <c r="AY280" s="163" t="s">
        <v>139</v>
      </c>
    </row>
    <row r="281" spans="2:65" s="1" customFormat="1" ht="24.15" customHeight="1">
      <c r="B281" s="130"/>
      <c r="C281" s="131" t="s">
        <v>348</v>
      </c>
      <c r="D281" s="131" t="s">
        <v>141</v>
      </c>
      <c r="E281" s="132" t="s">
        <v>349</v>
      </c>
      <c r="F281" s="133" t="s">
        <v>350</v>
      </c>
      <c r="G281" s="134" t="s">
        <v>144</v>
      </c>
      <c r="H281" s="135">
        <v>9</v>
      </c>
      <c r="I281" s="136"/>
      <c r="J281" s="137">
        <f>ROUND(I281*H281,2)</f>
        <v>0</v>
      </c>
      <c r="K281" s="133" t="s">
        <v>145</v>
      </c>
      <c r="L281" s="32"/>
      <c r="M281" s="138" t="s">
        <v>3</v>
      </c>
      <c r="N281" s="139" t="s">
        <v>44</v>
      </c>
      <c r="P281" s="140">
        <f>O281*H281</f>
        <v>0</v>
      </c>
      <c r="Q281" s="140">
        <v>0.10373</v>
      </c>
      <c r="R281" s="140">
        <f>Q281*H281</f>
        <v>0.93357000000000001</v>
      </c>
      <c r="S281" s="140">
        <v>0</v>
      </c>
      <c r="T281" s="140">
        <f>S281*H281</f>
        <v>0</v>
      </c>
      <c r="U281" s="141" t="s">
        <v>3</v>
      </c>
      <c r="AR281" s="142" t="s">
        <v>146</v>
      </c>
      <c r="AT281" s="142" t="s">
        <v>141</v>
      </c>
      <c r="AU281" s="142" t="s">
        <v>83</v>
      </c>
      <c r="AY281" s="17" t="s">
        <v>139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81</v>
      </c>
      <c r="BK281" s="143">
        <f>ROUND(I281*H281,2)</f>
        <v>0</v>
      </c>
      <c r="BL281" s="17" t="s">
        <v>146</v>
      </c>
      <c r="BM281" s="142" t="s">
        <v>351</v>
      </c>
    </row>
    <row r="282" spans="2:65" s="1" customFormat="1" ht="10.199999999999999">
      <c r="B282" s="32"/>
      <c r="D282" s="144" t="s">
        <v>148</v>
      </c>
      <c r="F282" s="145" t="s">
        <v>352</v>
      </c>
      <c r="I282" s="146"/>
      <c r="L282" s="32"/>
      <c r="M282" s="147"/>
      <c r="U282" s="53"/>
      <c r="AT282" s="17" t="s">
        <v>148</v>
      </c>
      <c r="AU282" s="17" t="s">
        <v>83</v>
      </c>
    </row>
    <row r="283" spans="2:65" s="12" customFormat="1" ht="10.199999999999999">
      <c r="B283" s="148"/>
      <c r="D283" s="149" t="s">
        <v>150</v>
      </c>
      <c r="E283" s="150" t="s">
        <v>3</v>
      </c>
      <c r="F283" s="151" t="s">
        <v>340</v>
      </c>
      <c r="H283" s="150" t="s">
        <v>3</v>
      </c>
      <c r="I283" s="152"/>
      <c r="L283" s="148"/>
      <c r="M283" s="153"/>
      <c r="U283" s="154"/>
      <c r="AT283" s="150" t="s">
        <v>150</v>
      </c>
      <c r="AU283" s="150" t="s">
        <v>83</v>
      </c>
      <c r="AV283" s="12" t="s">
        <v>81</v>
      </c>
      <c r="AW283" s="12" t="s">
        <v>35</v>
      </c>
      <c r="AX283" s="12" t="s">
        <v>73</v>
      </c>
      <c r="AY283" s="150" t="s">
        <v>139</v>
      </c>
    </row>
    <row r="284" spans="2:65" s="12" customFormat="1" ht="10.199999999999999">
      <c r="B284" s="148"/>
      <c r="D284" s="149" t="s">
        <v>150</v>
      </c>
      <c r="E284" s="150" t="s">
        <v>3</v>
      </c>
      <c r="F284" s="151" t="s">
        <v>341</v>
      </c>
      <c r="H284" s="150" t="s">
        <v>3</v>
      </c>
      <c r="I284" s="152"/>
      <c r="L284" s="148"/>
      <c r="M284" s="153"/>
      <c r="U284" s="154"/>
      <c r="AT284" s="150" t="s">
        <v>150</v>
      </c>
      <c r="AU284" s="150" t="s">
        <v>83</v>
      </c>
      <c r="AV284" s="12" t="s">
        <v>81</v>
      </c>
      <c r="AW284" s="12" t="s">
        <v>35</v>
      </c>
      <c r="AX284" s="12" t="s">
        <v>73</v>
      </c>
      <c r="AY284" s="150" t="s">
        <v>139</v>
      </c>
    </row>
    <row r="285" spans="2:65" s="12" customFormat="1" ht="10.199999999999999">
      <c r="B285" s="148"/>
      <c r="D285" s="149" t="s">
        <v>150</v>
      </c>
      <c r="E285" s="150" t="s">
        <v>3</v>
      </c>
      <c r="F285" s="151" t="s">
        <v>353</v>
      </c>
      <c r="H285" s="150" t="s">
        <v>3</v>
      </c>
      <c r="I285" s="152"/>
      <c r="L285" s="148"/>
      <c r="M285" s="153"/>
      <c r="U285" s="154"/>
      <c r="AT285" s="150" t="s">
        <v>150</v>
      </c>
      <c r="AU285" s="150" t="s">
        <v>83</v>
      </c>
      <c r="AV285" s="12" t="s">
        <v>81</v>
      </c>
      <c r="AW285" s="12" t="s">
        <v>35</v>
      </c>
      <c r="AX285" s="12" t="s">
        <v>73</v>
      </c>
      <c r="AY285" s="150" t="s">
        <v>139</v>
      </c>
    </row>
    <row r="286" spans="2:65" s="13" customFormat="1" ht="10.199999999999999">
      <c r="B286" s="155"/>
      <c r="D286" s="149" t="s">
        <v>150</v>
      </c>
      <c r="E286" s="156" t="s">
        <v>3</v>
      </c>
      <c r="F286" s="157" t="s">
        <v>160</v>
      </c>
      <c r="H286" s="158">
        <v>9</v>
      </c>
      <c r="I286" s="159"/>
      <c r="L286" s="155"/>
      <c r="M286" s="160"/>
      <c r="U286" s="161"/>
      <c r="AT286" s="156" t="s">
        <v>150</v>
      </c>
      <c r="AU286" s="156" t="s">
        <v>83</v>
      </c>
      <c r="AV286" s="13" t="s">
        <v>83</v>
      </c>
      <c r="AW286" s="13" t="s">
        <v>35</v>
      </c>
      <c r="AX286" s="13" t="s">
        <v>73</v>
      </c>
      <c r="AY286" s="156" t="s">
        <v>139</v>
      </c>
    </row>
    <row r="287" spans="2:65" s="14" customFormat="1" ht="10.199999999999999">
      <c r="B287" s="162"/>
      <c r="D287" s="149" t="s">
        <v>150</v>
      </c>
      <c r="E287" s="163" t="s">
        <v>3</v>
      </c>
      <c r="F287" s="164" t="s">
        <v>154</v>
      </c>
      <c r="H287" s="165">
        <v>9</v>
      </c>
      <c r="I287" s="166"/>
      <c r="L287" s="162"/>
      <c r="M287" s="167"/>
      <c r="U287" s="168"/>
      <c r="AT287" s="163" t="s">
        <v>150</v>
      </c>
      <c r="AU287" s="163" t="s">
        <v>83</v>
      </c>
      <c r="AV287" s="14" t="s">
        <v>146</v>
      </c>
      <c r="AW287" s="14" t="s">
        <v>35</v>
      </c>
      <c r="AX287" s="14" t="s">
        <v>81</v>
      </c>
      <c r="AY287" s="163" t="s">
        <v>139</v>
      </c>
    </row>
    <row r="288" spans="2:65" s="1" customFormat="1" ht="24.15" customHeight="1">
      <c r="B288" s="130"/>
      <c r="C288" s="131" t="s">
        <v>354</v>
      </c>
      <c r="D288" s="131" t="s">
        <v>141</v>
      </c>
      <c r="E288" s="132" t="s">
        <v>355</v>
      </c>
      <c r="F288" s="133" t="s">
        <v>356</v>
      </c>
      <c r="G288" s="134" t="s">
        <v>144</v>
      </c>
      <c r="H288" s="135">
        <v>9</v>
      </c>
      <c r="I288" s="136"/>
      <c r="J288" s="137">
        <f>ROUND(I288*H288,2)</f>
        <v>0</v>
      </c>
      <c r="K288" s="133" t="s">
        <v>145</v>
      </c>
      <c r="L288" s="32"/>
      <c r="M288" s="138" t="s">
        <v>3</v>
      </c>
      <c r="N288" s="139" t="s">
        <v>44</v>
      </c>
      <c r="P288" s="140">
        <f>O288*H288</f>
        <v>0</v>
      </c>
      <c r="Q288" s="140">
        <v>0.15559000000000001</v>
      </c>
      <c r="R288" s="140">
        <f>Q288*H288</f>
        <v>1.4003100000000002</v>
      </c>
      <c r="S288" s="140">
        <v>0</v>
      </c>
      <c r="T288" s="140">
        <f>S288*H288</f>
        <v>0</v>
      </c>
      <c r="U288" s="141" t="s">
        <v>3</v>
      </c>
      <c r="AR288" s="142" t="s">
        <v>146</v>
      </c>
      <c r="AT288" s="142" t="s">
        <v>141</v>
      </c>
      <c r="AU288" s="142" t="s">
        <v>83</v>
      </c>
      <c r="AY288" s="17" t="s">
        <v>139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81</v>
      </c>
      <c r="BK288" s="143">
        <f>ROUND(I288*H288,2)</f>
        <v>0</v>
      </c>
      <c r="BL288" s="17" t="s">
        <v>146</v>
      </c>
      <c r="BM288" s="142" t="s">
        <v>357</v>
      </c>
    </row>
    <row r="289" spans="2:65" s="1" customFormat="1" ht="10.199999999999999">
      <c r="B289" s="32"/>
      <c r="D289" s="144" t="s">
        <v>148</v>
      </c>
      <c r="F289" s="145" t="s">
        <v>358</v>
      </c>
      <c r="I289" s="146"/>
      <c r="L289" s="32"/>
      <c r="M289" s="147"/>
      <c r="U289" s="53"/>
      <c r="AT289" s="17" t="s">
        <v>148</v>
      </c>
      <c r="AU289" s="17" t="s">
        <v>83</v>
      </c>
    </row>
    <row r="290" spans="2:65" s="12" customFormat="1" ht="10.199999999999999">
      <c r="B290" s="148"/>
      <c r="D290" s="149" t="s">
        <v>150</v>
      </c>
      <c r="E290" s="150" t="s">
        <v>3</v>
      </c>
      <c r="F290" s="151" t="s">
        <v>340</v>
      </c>
      <c r="H290" s="150" t="s">
        <v>3</v>
      </c>
      <c r="I290" s="152"/>
      <c r="L290" s="148"/>
      <c r="M290" s="153"/>
      <c r="U290" s="154"/>
      <c r="AT290" s="150" t="s">
        <v>150</v>
      </c>
      <c r="AU290" s="150" t="s">
        <v>83</v>
      </c>
      <c r="AV290" s="12" t="s">
        <v>81</v>
      </c>
      <c r="AW290" s="12" t="s">
        <v>35</v>
      </c>
      <c r="AX290" s="12" t="s">
        <v>73</v>
      </c>
      <c r="AY290" s="150" t="s">
        <v>139</v>
      </c>
    </row>
    <row r="291" spans="2:65" s="12" customFormat="1" ht="10.199999999999999">
      <c r="B291" s="148"/>
      <c r="D291" s="149" t="s">
        <v>150</v>
      </c>
      <c r="E291" s="150" t="s">
        <v>3</v>
      </c>
      <c r="F291" s="151" t="s">
        <v>341</v>
      </c>
      <c r="H291" s="150" t="s">
        <v>3</v>
      </c>
      <c r="I291" s="152"/>
      <c r="L291" s="148"/>
      <c r="M291" s="153"/>
      <c r="U291" s="154"/>
      <c r="AT291" s="150" t="s">
        <v>150</v>
      </c>
      <c r="AU291" s="150" t="s">
        <v>83</v>
      </c>
      <c r="AV291" s="12" t="s">
        <v>81</v>
      </c>
      <c r="AW291" s="12" t="s">
        <v>35</v>
      </c>
      <c r="AX291" s="12" t="s">
        <v>73</v>
      </c>
      <c r="AY291" s="150" t="s">
        <v>139</v>
      </c>
    </row>
    <row r="292" spans="2:65" s="12" customFormat="1" ht="10.199999999999999">
      <c r="B292" s="148"/>
      <c r="D292" s="149" t="s">
        <v>150</v>
      </c>
      <c r="E292" s="150" t="s">
        <v>3</v>
      </c>
      <c r="F292" s="151" t="s">
        <v>342</v>
      </c>
      <c r="H292" s="150" t="s">
        <v>3</v>
      </c>
      <c r="I292" s="152"/>
      <c r="L292" s="148"/>
      <c r="M292" s="153"/>
      <c r="U292" s="154"/>
      <c r="AT292" s="150" t="s">
        <v>150</v>
      </c>
      <c r="AU292" s="150" t="s">
        <v>83</v>
      </c>
      <c r="AV292" s="12" t="s">
        <v>81</v>
      </c>
      <c r="AW292" s="12" t="s">
        <v>35</v>
      </c>
      <c r="AX292" s="12" t="s">
        <v>73</v>
      </c>
      <c r="AY292" s="150" t="s">
        <v>139</v>
      </c>
    </row>
    <row r="293" spans="2:65" s="13" customFormat="1" ht="10.199999999999999">
      <c r="B293" s="155"/>
      <c r="D293" s="149" t="s">
        <v>150</v>
      </c>
      <c r="E293" s="156" t="s">
        <v>3</v>
      </c>
      <c r="F293" s="157" t="s">
        <v>160</v>
      </c>
      <c r="H293" s="158">
        <v>9</v>
      </c>
      <c r="I293" s="159"/>
      <c r="L293" s="155"/>
      <c r="M293" s="160"/>
      <c r="U293" s="161"/>
      <c r="AT293" s="156" t="s">
        <v>150</v>
      </c>
      <c r="AU293" s="156" t="s">
        <v>83</v>
      </c>
      <c r="AV293" s="13" t="s">
        <v>83</v>
      </c>
      <c r="AW293" s="13" t="s">
        <v>35</v>
      </c>
      <c r="AX293" s="13" t="s">
        <v>73</v>
      </c>
      <c r="AY293" s="156" t="s">
        <v>139</v>
      </c>
    </row>
    <row r="294" spans="2:65" s="14" customFormat="1" ht="10.199999999999999">
      <c r="B294" s="162"/>
      <c r="D294" s="149" t="s">
        <v>150</v>
      </c>
      <c r="E294" s="163" t="s">
        <v>3</v>
      </c>
      <c r="F294" s="164" t="s">
        <v>154</v>
      </c>
      <c r="H294" s="165">
        <v>9</v>
      </c>
      <c r="I294" s="166"/>
      <c r="L294" s="162"/>
      <c r="M294" s="167"/>
      <c r="U294" s="168"/>
      <c r="AT294" s="163" t="s">
        <v>150</v>
      </c>
      <c r="AU294" s="163" t="s">
        <v>83</v>
      </c>
      <c r="AV294" s="14" t="s">
        <v>146</v>
      </c>
      <c r="AW294" s="14" t="s">
        <v>35</v>
      </c>
      <c r="AX294" s="14" t="s">
        <v>81</v>
      </c>
      <c r="AY294" s="163" t="s">
        <v>139</v>
      </c>
    </row>
    <row r="295" spans="2:65" s="1" customFormat="1" ht="33" customHeight="1">
      <c r="B295" s="130"/>
      <c r="C295" s="131" t="s">
        <v>359</v>
      </c>
      <c r="D295" s="131" t="s">
        <v>141</v>
      </c>
      <c r="E295" s="132" t="s">
        <v>360</v>
      </c>
      <c r="F295" s="133" t="s">
        <v>361</v>
      </c>
      <c r="G295" s="134" t="s">
        <v>144</v>
      </c>
      <c r="H295" s="135">
        <v>47</v>
      </c>
      <c r="I295" s="136"/>
      <c r="J295" s="137">
        <f>ROUND(I295*H295,2)</f>
        <v>0</v>
      </c>
      <c r="K295" s="133" t="s">
        <v>3</v>
      </c>
      <c r="L295" s="32"/>
      <c r="M295" s="138" t="s">
        <v>3</v>
      </c>
      <c r="N295" s="139" t="s">
        <v>44</v>
      </c>
      <c r="P295" s="140">
        <f>O295*H295</f>
        <v>0</v>
      </c>
      <c r="Q295" s="140">
        <v>0.1837</v>
      </c>
      <c r="R295" s="140">
        <f>Q295*H295</f>
        <v>8.6339000000000006</v>
      </c>
      <c r="S295" s="140">
        <v>0</v>
      </c>
      <c r="T295" s="140">
        <f>S295*H295</f>
        <v>0</v>
      </c>
      <c r="U295" s="141" t="s">
        <v>3</v>
      </c>
      <c r="AR295" s="142" t="s">
        <v>146</v>
      </c>
      <c r="AT295" s="142" t="s">
        <v>141</v>
      </c>
      <c r="AU295" s="142" t="s">
        <v>83</v>
      </c>
      <c r="AY295" s="17" t="s">
        <v>139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81</v>
      </c>
      <c r="BK295" s="143">
        <f>ROUND(I295*H295,2)</f>
        <v>0</v>
      </c>
      <c r="BL295" s="17" t="s">
        <v>146</v>
      </c>
      <c r="BM295" s="142" t="s">
        <v>362</v>
      </c>
    </row>
    <row r="296" spans="2:65" s="13" customFormat="1" ht="10.199999999999999">
      <c r="B296" s="155"/>
      <c r="D296" s="149" t="s">
        <v>150</v>
      </c>
      <c r="E296" s="156" t="s">
        <v>3</v>
      </c>
      <c r="F296" s="157" t="s">
        <v>363</v>
      </c>
      <c r="H296" s="158">
        <v>47</v>
      </c>
      <c r="I296" s="159"/>
      <c r="L296" s="155"/>
      <c r="M296" s="160"/>
      <c r="U296" s="161"/>
      <c r="AT296" s="156" t="s">
        <v>150</v>
      </c>
      <c r="AU296" s="156" t="s">
        <v>83</v>
      </c>
      <c r="AV296" s="13" t="s">
        <v>83</v>
      </c>
      <c r="AW296" s="13" t="s">
        <v>35</v>
      </c>
      <c r="AX296" s="13" t="s">
        <v>73</v>
      </c>
      <c r="AY296" s="156" t="s">
        <v>139</v>
      </c>
    </row>
    <row r="297" spans="2:65" s="14" customFormat="1" ht="10.199999999999999">
      <c r="B297" s="162"/>
      <c r="D297" s="149" t="s">
        <v>150</v>
      </c>
      <c r="E297" s="163" t="s">
        <v>3</v>
      </c>
      <c r="F297" s="164" t="s">
        <v>154</v>
      </c>
      <c r="H297" s="165">
        <v>47</v>
      </c>
      <c r="I297" s="166"/>
      <c r="L297" s="162"/>
      <c r="M297" s="167"/>
      <c r="U297" s="168"/>
      <c r="AT297" s="163" t="s">
        <v>150</v>
      </c>
      <c r="AU297" s="163" t="s">
        <v>83</v>
      </c>
      <c r="AV297" s="14" t="s">
        <v>146</v>
      </c>
      <c r="AW297" s="14" t="s">
        <v>35</v>
      </c>
      <c r="AX297" s="14" t="s">
        <v>81</v>
      </c>
      <c r="AY297" s="163" t="s">
        <v>139</v>
      </c>
    </row>
    <row r="298" spans="2:65" s="1" customFormat="1" ht="33" customHeight="1">
      <c r="B298" s="130"/>
      <c r="C298" s="131" t="s">
        <v>364</v>
      </c>
      <c r="D298" s="131" t="s">
        <v>141</v>
      </c>
      <c r="E298" s="132" t="s">
        <v>365</v>
      </c>
      <c r="F298" s="133" t="s">
        <v>366</v>
      </c>
      <c r="G298" s="134" t="s">
        <v>144</v>
      </c>
      <c r="H298" s="135">
        <v>537</v>
      </c>
      <c r="I298" s="136"/>
      <c r="J298" s="137">
        <f>ROUND(I298*H298,2)</f>
        <v>0</v>
      </c>
      <c r="K298" s="133" t="s">
        <v>3</v>
      </c>
      <c r="L298" s="32"/>
      <c r="M298" s="138" t="s">
        <v>3</v>
      </c>
      <c r="N298" s="139" t="s">
        <v>44</v>
      </c>
      <c r="P298" s="140">
        <f>O298*H298</f>
        <v>0</v>
      </c>
      <c r="Q298" s="140">
        <v>0.1837</v>
      </c>
      <c r="R298" s="140">
        <f>Q298*H298</f>
        <v>98.646900000000002</v>
      </c>
      <c r="S298" s="140">
        <v>0</v>
      </c>
      <c r="T298" s="140">
        <f>S298*H298</f>
        <v>0</v>
      </c>
      <c r="U298" s="141" t="s">
        <v>3</v>
      </c>
      <c r="AR298" s="142" t="s">
        <v>146</v>
      </c>
      <c r="AT298" s="142" t="s">
        <v>141</v>
      </c>
      <c r="AU298" s="142" t="s">
        <v>83</v>
      </c>
      <c r="AY298" s="17" t="s">
        <v>139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81</v>
      </c>
      <c r="BK298" s="143">
        <f>ROUND(I298*H298,2)</f>
        <v>0</v>
      </c>
      <c r="BL298" s="17" t="s">
        <v>146</v>
      </c>
      <c r="BM298" s="142" t="s">
        <v>367</v>
      </c>
    </row>
    <row r="299" spans="2:65" s="13" customFormat="1" ht="10.199999999999999">
      <c r="B299" s="155"/>
      <c r="D299" s="149" t="s">
        <v>150</v>
      </c>
      <c r="E299" s="156" t="s">
        <v>3</v>
      </c>
      <c r="F299" s="157" t="s">
        <v>368</v>
      </c>
      <c r="H299" s="158">
        <v>537</v>
      </c>
      <c r="I299" s="159"/>
      <c r="L299" s="155"/>
      <c r="M299" s="160"/>
      <c r="U299" s="161"/>
      <c r="AT299" s="156" t="s">
        <v>150</v>
      </c>
      <c r="AU299" s="156" t="s">
        <v>83</v>
      </c>
      <c r="AV299" s="13" t="s">
        <v>83</v>
      </c>
      <c r="AW299" s="13" t="s">
        <v>35</v>
      </c>
      <c r="AX299" s="13" t="s">
        <v>73</v>
      </c>
      <c r="AY299" s="156" t="s">
        <v>139</v>
      </c>
    </row>
    <row r="300" spans="2:65" s="14" customFormat="1" ht="10.199999999999999">
      <c r="B300" s="162"/>
      <c r="D300" s="149" t="s">
        <v>150</v>
      </c>
      <c r="E300" s="163" t="s">
        <v>3</v>
      </c>
      <c r="F300" s="164" t="s">
        <v>154</v>
      </c>
      <c r="H300" s="165">
        <v>537</v>
      </c>
      <c r="I300" s="166"/>
      <c r="L300" s="162"/>
      <c r="M300" s="167"/>
      <c r="U300" s="168"/>
      <c r="AT300" s="163" t="s">
        <v>150</v>
      </c>
      <c r="AU300" s="163" t="s">
        <v>83</v>
      </c>
      <c r="AV300" s="14" t="s">
        <v>146</v>
      </c>
      <c r="AW300" s="14" t="s">
        <v>35</v>
      </c>
      <c r="AX300" s="14" t="s">
        <v>81</v>
      </c>
      <c r="AY300" s="163" t="s">
        <v>139</v>
      </c>
    </row>
    <row r="301" spans="2:65" s="1" customFormat="1" ht="16.5" customHeight="1">
      <c r="B301" s="130"/>
      <c r="C301" s="169" t="s">
        <v>369</v>
      </c>
      <c r="D301" s="169" t="s">
        <v>226</v>
      </c>
      <c r="E301" s="170" t="s">
        <v>370</v>
      </c>
      <c r="F301" s="171" t="s">
        <v>371</v>
      </c>
      <c r="G301" s="172" t="s">
        <v>144</v>
      </c>
      <c r="H301" s="173">
        <v>542.37</v>
      </c>
      <c r="I301" s="174"/>
      <c r="J301" s="175">
        <f>ROUND(I301*H301,2)</f>
        <v>0</v>
      </c>
      <c r="K301" s="171" t="s">
        <v>3</v>
      </c>
      <c r="L301" s="176"/>
      <c r="M301" s="177" t="s">
        <v>3</v>
      </c>
      <c r="N301" s="178" t="s">
        <v>44</v>
      </c>
      <c r="P301" s="140">
        <f>O301*H301</f>
        <v>0</v>
      </c>
      <c r="Q301" s="140">
        <v>0.222</v>
      </c>
      <c r="R301" s="140">
        <f>Q301*H301</f>
        <v>120.40614000000001</v>
      </c>
      <c r="S301" s="140">
        <v>0</v>
      </c>
      <c r="T301" s="140">
        <f>S301*H301</f>
        <v>0</v>
      </c>
      <c r="U301" s="141" t="s">
        <v>3</v>
      </c>
      <c r="AR301" s="142" t="s">
        <v>202</v>
      </c>
      <c r="AT301" s="142" t="s">
        <v>226</v>
      </c>
      <c r="AU301" s="142" t="s">
        <v>83</v>
      </c>
      <c r="AY301" s="17" t="s">
        <v>139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81</v>
      </c>
      <c r="BK301" s="143">
        <f>ROUND(I301*H301,2)</f>
        <v>0</v>
      </c>
      <c r="BL301" s="17" t="s">
        <v>146</v>
      </c>
      <c r="BM301" s="142" t="s">
        <v>372</v>
      </c>
    </row>
    <row r="302" spans="2:65" s="13" customFormat="1" ht="10.199999999999999">
      <c r="B302" s="155"/>
      <c r="D302" s="149" t="s">
        <v>150</v>
      </c>
      <c r="E302" s="156" t="s">
        <v>3</v>
      </c>
      <c r="F302" s="157" t="s">
        <v>368</v>
      </c>
      <c r="H302" s="158">
        <v>537</v>
      </c>
      <c r="I302" s="159"/>
      <c r="L302" s="155"/>
      <c r="M302" s="160"/>
      <c r="U302" s="161"/>
      <c r="AT302" s="156" t="s">
        <v>150</v>
      </c>
      <c r="AU302" s="156" t="s">
        <v>83</v>
      </c>
      <c r="AV302" s="13" t="s">
        <v>83</v>
      </c>
      <c r="AW302" s="13" t="s">
        <v>35</v>
      </c>
      <c r="AX302" s="13" t="s">
        <v>73</v>
      </c>
      <c r="AY302" s="156" t="s">
        <v>139</v>
      </c>
    </row>
    <row r="303" spans="2:65" s="14" customFormat="1" ht="10.199999999999999">
      <c r="B303" s="162"/>
      <c r="D303" s="149" t="s">
        <v>150</v>
      </c>
      <c r="E303" s="163" t="s">
        <v>3</v>
      </c>
      <c r="F303" s="164" t="s">
        <v>154</v>
      </c>
      <c r="H303" s="165">
        <v>537</v>
      </c>
      <c r="I303" s="166"/>
      <c r="L303" s="162"/>
      <c r="M303" s="167"/>
      <c r="U303" s="168"/>
      <c r="AT303" s="163" t="s">
        <v>150</v>
      </c>
      <c r="AU303" s="163" t="s">
        <v>83</v>
      </c>
      <c r="AV303" s="14" t="s">
        <v>146</v>
      </c>
      <c r="AW303" s="14" t="s">
        <v>35</v>
      </c>
      <c r="AX303" s="14" t="s">
        <v>73</v>
      </c>
      <c r="AY303" s="163" t="s">
        <v>139</v>
      </c>
    </row>
    <row r="304" spans="2:65" s="13" customFormat="1" ht="10.199999999999999">
      <c r="B304" s="155"/>
      <c r="D304" s="149" t="s">
        <v>150</v>
      </c>
      <c r="E304" s="156" t="s">
        <v>3</v>
      </c>
      <c r="F304" s="157" t="s">
        <v>373</v>
      </c>
      <c r="H304" s="158">
        <v>542.37</v>
      </c>
      <c r="I304" s="159"/>
      <c r="L304" s="155"/>
      <c r="M304" s="160"/>
      <c r="U304" s="161"/>
      <c r="AT304" s="156" t="s">
        <v>150</v>
      </c>
      <c r="AU304" s="156" t="s">
        <v>83</v>
      </c>
      <c r="AV304" s="13" t="s">
        <v>83</v>
      </c>
      <c r="AW304" s="13" t="s">
        <v>35</v>
      </c>
      <c r="AX304" s="13" t="s">
        <v>81</v>
      </c>
      <c r="AY304" s="156" t="s">
        <v>139</v>
      </c>
    </row>
    <row r="305" spans="2:65" s="1" customFormat="1" ht="33" customHeight="1">
      <c r="B305" s="130"/>
      <c r="C305" s="131" t="s">
        <v>374</v>
      </c>
      <c r="D305" s="131" t="s">
        <v>141</v>
      </c>
      <c r="E305" s="132" t="s">
        <v>375</v>
      </c>
      <c r="F305" s="133" t="s">
        <v>376</v>
      </c>
      <c r="G305" s="134" t="s">
        <v>144</v>
      </c>
      <c r="H305" s="135">
        <v>175</v>
      </c>
      <c r="I305" s="136"/>
      <c r="J305" s="137">
        <f>ROUND(I305*H305,2)</f>
        <v>0</v>
      </c>
      <c r="K305" s="133" t="s">
        <v>145</v>
      </c>
      <c r="L305" s="32"/>
      <c r="M305" s="138" t="s">
        <v>3</v>
      </c>
      <c r="N305" s="139" t="s">
        <v>44</v>
      </c>
      <c r="P305" s="140">
        <f>O305*H305</f>
        <v>0</v>
      </c>
      <c r="Q305" s="140">
        <v>0.16700000000000001</v>
      </c>
      <c r="R305" s="140">
        <f>Q305*H305</f>
        <v>29.225000000000001</v>
      </c>
      <c r="S305" s="140">
        <v>0</v>
      </c>
      <c r="T305" s="140">
        <f>S305*H305</f>
        <v>0</v>
      </c>
      <c r="U305" s="141" t="s">
        <v>3</v>
      </c>
      <c r="AR305" s="142" t="s">
        <v>146</v>
      </c>
      <c r="AT305" s="142" t="s">
        <v>141</v>
      </c>
      <c r="AU305" s="142" t="s">
        <v>83</v>
      </c>
      <c r="AY305" s="17" t="s">
        <v>139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81</v>
      </c>
      <c r="BK305" s="143">
        <f>ROUND(I305*H305,2)</f>
        <v>0</v>
      </c>
      <c r="BL305" s="17" t="s">
        <v>146</v>
      </c>
      <c r="BM305" s="142" t="s">
        <v>377</v>
      </c>
    </row>
    <row r="306" spans="2:65" s="1" customFormat="1" ht="10.199999999999999">
      <c r="B306" s="32"/>
      <c r="D306" s="144" t="s">
        <v>148</v>
      </c>
      <c r="F306" s="145" t="s">
        <v>378</v>
      </c>
      <c r="I306" s="146"/>
      <c r="L306" s="32"/>
      <c r="M306" s="147"/>
      <c r="U306" s="53"/>
      <c r="AT306" s="17" t="s">
        <v>148</v>
      </c>
      <c r="AU306" s="17" t="s">
        <v>83</v>
      </c>
    </row>
    <row r="307" spans="2:65" s="13" customFormat="1" ht="10.199999999999999">
      <c r="B307" s="155"/>
      <c r="D307" s="149" t="s">
        <v>150</v>
      </c>
      <c r="E307" s="156" t="s">
        <v>3</v>
      </c>
      <c r="F307" s="157" t="s">
        <v>379</v>
      </c>
      <c r="H307" s="158">
        <v>168</v>
      </c>
      <c r="I307" s="159"/>
      <c r="L307" s="155"/>
      <c r="M307" s="160"/>
      <c r="U307" s="161"/>
      <c r="AT307" s="156" t="s">
        <v>150</v>
      </c>
      <c r="AU307" s="156" t="s">
        <v>83</v>
      </c>
      <c r="AV307" s="13" t="s">
        <v>83</v>
      </c>
      <c r="AW307" s="13" t="s">
        <v>35</v>
      </c>
      <c r="AX307" s="13" t="s">
        <v>73</v>
      </c>
      <c r="AY307" s="156" t="s">
        <v>139</v>
      </c>
    </row>
    <row r="308" spans="2:65" s="12" customFormat="1" ht="10.199999999999999">
      <c r="B308" s="148"/>
      <c r="D308" s="149" t="s">
        <v>150</v>
      </c>
      <c r="E308" s="150" t="s">
        <v>3</v>
      </c>
      <c r="F308" s="151" t="s">
        <v>380</v>
      </c>
      <c r="H308" s="150" t="s">
        <v>3</v>
      </c>
      <c r="I308" s="152"/>
      <c r="L308" s="148"/>
      <c r="M308" s="153"/>
      <c r="U308" s="154"/>
      <c r="AT308" s="150" t="s">
        <v>150</v>
      </c>
      <c r="AU308" s="150" t="s">
        <v>83</v>
      </c>
      <c r="AV308" s="12" t="s">
        <v>81</v>
      </c>
      <c r="AW308" s="12" t="s">
        <v>35</v>
      </c>
      <c r="AX308" s="12" t="s">
        <v>73</v>
      </c>
      <c r="AY308" s="150" t="s">
        <v>139</v>
      </c>
    </row>
    <row r="309" spans="2:65" s="13" customFormat="1" ht="10.199999999999999">
      <c r="B309" s="155"/>
      <c r="D309" s="149" t="s">
        <v>150</v>
      </c>
      <c r="E309" s="156" t="s">
        <v>3</v>
      </c>
      <c r="F309" s="157" t="s">
        <v>153</v>
      </c>
      <c r="H309" s="158">
        <v>7</v>
      </c>
      <c r="I309" s="159"/>
      <c r="L309" s="155"/>
      <c r="M309" s="160"/>
      <c r="U309" s="161"/>
      <c r="AT309" s="156" t="s">
        <v>150</v>
      </c>
      <c r="AU309" s="156" t="s">
        <v>83</v>
      </c>
      <c r="AV309" s="13" t="s">
        <v>83</v>
      </c>
      <c r="AW309" s="13" t="s">
        <v>35</v>
      </c>
      <c r="AX309" s="13" t="s">
        <v>73</v>
      </c>
      <c r="AY309" s="156" t="s">
        <v>139</v>
      </c>
    </row>
    <row r="310" spans="2:65" s="14" customFormat="1" ht="10.199999999999999">
      <c r="B310" s="162"/>
      <c r="D310" s="149" t="s">
        <v>150</v>
      </c>
      <c r="E310" s="163" t="s">
        <v>3</v>
      </c>
      <c r="F310" s="164" t="s">
        <v>154</v>
      </c>
      <c r="H310" s="165">
        <v>175</v>
      </c>
      <c r="I310" s="166"/>
      <c r="L310" s="162"/>
      <c r="M310" s="167"/>
      <c r="U310" s="168"/>
      <c r="AT310" s="163" t="s">
        <v>150</v>
      </c>
      <c r="AU310" s="163" t="s">
        <v>83</v>
      </c>
      <c r="AV310" s="14" t="s">
        <v>146</v>
      </c>
      <c r="AW310" s="14" t="s">
        <v>35</v>
      </c>
      <c r="AX310" s="14" t="s">
        <v>81</v>
      </c>
      <c r="AY310" s="163" t="s">
        <v>139</v>
      </c>
    </row>
    <row r="311" spans="2:65" s="1" customFormat="1" ht="16.5" customHeight="1">
      <c r="B311" s="130"/>
      <c r="C311" s="169" t="s">
        <v>381</v>
      </c>
      <c r="D311" s="169" t="s">
        <v>226</v>
      </c>
      <c r="E311" s="170" t="s">
        <v>382</v>
      </c>
      <c r="F311" s="171" t="s">
        <v>383</v>
      </c>
      <c r="G311" s="172" t="s">
        <v>144</v>
      </c>
      <c r="H311" s="173">
        <v>178.5</v>
      </c>
      <c r="I311" s="174"/>
      <c r="J311" s="175">
        <f>ROUND(I311*H311,2)</f>
        <v>0</v>
      </c>
      <c r="K311" s="171" t="s">
        <v>3</v>
      </c>
      <c r="L311" s="176"/>
      <c r="M311" s="177" t="s">
        <v>3</v>
      </c>
      <c r="N311" s="178" t="s">
        <v>44</v>
      </c>
      <c r="P311" s="140">
        <f>O311*H311</f>
        <v>0</v>
      </c>
      <c r="Q311" s="140">
        <v>0.11799999999999999</v>
      </c>
      <c r="R311" s="140">
        <f>Q311*H311</f>
        <v>21.062999999999999</v>
      </c>
      <c r="S311" s="140">
        <v>0</v>
      </c>
      <c r="T311" s="140">
        <f>S311*H311</f>
        <v>0</v>
      </c>
      <c r="U311" s="141" t="s">
        <v>3</v>
      </c>
      <c r="AR311" s="142" t="s">
        <v>202</v>
      </c>
      <c r="AT311" s="142" t="s">
        <v>226</v>
      </c>
      <c r="AU311" s="142" t="s">
        <v>83</v>
      </c>
      <c r="AY311" s="17" t="s">
        <v>139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81</v>
      </c>
      <c r="BK311" s="143">
        <f>ROUND(I311*H311,2)</f>
        <v>0</v>
      </c>
      <c r="BL311" s="17" t="s">
        <v>146</v>
      </c>
      <c r="BM311" s="142" t="s">
        <v>384</v>
      </c>
    </row>
    <row r="312" spans="2:65" s="13" customFormat="1" ht="10.199999999999999">
      <c r="B312" s="155"/>
      <c r="D312" s="149" t="s">
        <v>150</v>
      </c>
      <c r="E312" s="156" t="s">
        <v>3</v>
      </c>
      <c r="F312" s="157" t="s">
        <v>379</v>
      </c>
      <c r="H312" s="158">
        <v>168</v>
      </c>
      <c r="I312" s="159"/>
      <c r="L312" s="155"/>
      <c r="M312" s="160"/>
      <c r="U312" s="161"/>
      <c r="AT312" s="156" t="s">
        <v>150</v>
      </c>
      <c r="AU312" s="156" t="s">
        <v>83</v>
      </c>
      <c r="AV312" s="13" t="s">
        <v>83</v>
      </c>
      <c r="AW312" s="13" t="s">
        <v>35</v>
      </c>
      <c r="AX312" s="13" t="s">
        <v>73</v>
      </c>
      <c r="AY312" s="156" t="s">
        <v>139</v>
      </c>
    </row>
    <row r="313" spans="2:65" s="12" customFormat="1" ht="10.199999999999999">
      <c r="B313" s="148"/>
      <c r="D313" s="149" t="s">
        <v>150</v>
      </c>
      <c r="E313" s="150" t="s">
        <v>3</v>
      </c>
      <c r="F313" s="151" t="s">
        <v>385</v>
      </c>
      <c r="H313" s="150" t="s">
        <v>3</v>
      </c>
      <c r="I313" s="152"/>
      <c r="L313" s="148"/>
      <c r="M313" s="153"/>
      <c r="U313" s="154"/>
      <c r="AT313" s="150" t="s">
        <v>150</v>
      </c>
      <c r="AU313" s="150" t="s">
        <v>83</v>
      </c>
      <c r="AV313" s="12" t="s">
        <v>81</v>
      </c>
      <c r="AW313" s="12" t="s">
        <v>35</v>
      </c>
      <c r="AX313" s="12" t="s">
        <v>73</v>
      </c>
      <c r="AY313" s="150" t="s">
        <v>139</v>
      </c>
    </row>
    <row r="314" spans="2:65" s="13" customFormat="1" ht="10.199999999999999">
      <c r="B314" s="155"/>
      <c r="D314" s="149" t="s">
        <v>150</v>
      </c>
      <c r="E314" s="156" t="s">
        <v>3</v>
      </c>
      <c r="F314" s="157" t="s">
        <v>153</v>
      </c>
      <c r="H314" s="158">
        <v>7</v>
      </c>
      <c r="I314" s="159"/>
      <c r="L314" s="155"/>
      <c r="M314" s="160"/>
      <c r="U314" s="161"/>
      <c r="AT314" s="156" t="s">
        <v>150</v>
      </c>
      <c r="AU314" s="156" t="s">
        <v>83</v>
      </c>
      <c r="AV314" s="13" t="s">
        <v>83</v>
      </c>
      <c r="AW314" s="13" t="s">
        <v>35</v>
      </c>
      <c r="AX314" s="13" t="s">
        <v>73</v>
      </c>
      <c r="AY314" s="156" t="s">
        <v>139</v>
      </c>
    </row>
    <row r="315" spans="2:65" s="14" customFormat="1" ht="10.199999999999999">
      <c r="B315" s="162"/>
      <c r="D315" s="149" t="s">
        <v>150</v>
      </c>
      <c r="E315" s="163" t="s">
        <v>3</v>
      </c>
      <c r="F315" s="164" t="s">
        <v>154</v>
      </c>
      <c r="H315" s="165">
        <v>175</v>
      </c>
      <c r="I315" s="166"/>
      <c r="L315" s="162"/>
      <c r="M315" s="167"/>
      <c r="U315" s="168"/>
      <c r="AT315" s="163" t="s">
        <v>150</v>
      </c>
      <c r="AU315" s="163" t="s">
        <v>83</v>
      </c>
      <c r="AV315" s="14" t="s">
        <v>146</v>
      </c>
      <c r="AW315" s="14" t="s">
        <v>35</v>
      </c>
      <c r="AX315" s="14" t="s">
        <v>73</v>
      </c>
      <c r="AY315" s="163" t="s">
        <v>139</v>
      </c>
    </row>
    <row r="316" spans="2:65" s="13" customFormat="1" ht="10.199999999999999">
      <c r="B316" s="155"/>
      <c r="D316" s="149" t="s">
        <v>150</v>
      </c>
      <c r="E316" s="156" t="s">
        <v>3</v>
      </c>
      <c r="F316" s="157" t="s">
        <v>386</v>
      </c>
      <c r="H316" s="158">
        <v>178.5</v>
      </c>
      <c r="I316" s="159"/>
      <c r="L316" s="155"/>
      <c r="M316" s="160"/>
      <c r="U316" s="161"/>
      <c r="AT316" s="156" t="s">
        <v>150</v>
      </c>
      <c r="AU316" s="156" t="s">
        <v>83</v>
      </c>
      <c r="AV316" s="13" t="s">
        <v>83</v>
      </c>
      <c r="AW316" s="13" t="s">
        <v>35</v>
      </c>
      <c r="AX316" s="13" t="s">
        <v>81</v>
      </c>
      <c r="AY316" s="156" t="s">
        <v>139</v>
      </c>
    </row>
    <row r="317" spans="2:65" s="1" customFormat="1" ht="24.15" customHeight="1">
      <c r="B317" s="130"/>
      <c r="C317" s="131" t="s">
        <v>387</v>
      </c>
      <c r="D317" s="131" t="s">
        <v>141</v>
      </c>
      <c r="E317" s="132" t="s">
        <v>388</v>
      </c>
      <c r="F317" s="133" t="s">
        <v>389</v>
      </c>
      <c r="G317" s="134" t="s">
        <v>169</v>
      </c>
      <c r="H317" s="135">
        <v>6</v>
      </c>
      <c r="I317" s="136"/>
      <c r="J317" s="137">
        <f>ROUND(I317*H317,2)</f>
        <v>0</v>
      </c>
      <c r="K317" s="133" t="s">
        <v>145</v>
      </c>
      <c r="L317" s="32"/>
      <c r="M317" s="138" t="s">
        <v>3</v>
      </c>
      <c r="N317" s="139" t="s">
        <v>44</v>
      </c>
      <c r="P317" s="140">
        <f>O317*H317</f>
        <v>0</v>
      </c>
      <c r="Q317" s="140">
        <v>2.2399999999999998E-3</v>
      </c>
      <c r="R317" s="140">
        <f>Q317*H317</f>
        <v>1.3439999999999999E-2</v>
      </c>
      <c r="S317" s="140">
        <v>0</v>
      </c>
      <c r="T317" s="140">
        <f>S317*H317</f>
        <v>0</v>
      </c>
      <c r="U317" s="141" t="s">
        <v>3</v>
      </c>
      <c r="AR317" s="142" t="s">
        <v>146</v>
      </c>
      <c r="AT317" s="142" t="s">
        <v>141</v>
      </c>
      <c r="AU317" s="142" t="s">
        <v>83</v>
      </c>
      <c r="AY317" s="17" t="s">
        <v>139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81</v>
      </c>
      <c r="BK317" s="143">
        <f>ROUND(I317*H317,2)</f>
        <v>0</v>
      </c>
      <c r="BL317" s="17" t="s">
        <v>146</v>
      </c>
      <c r="BM317" s="142" t="s">
        <v>390</v>
      </c>
    </row>
    <row r="318" spans="2:65" s="1" customFormat="1" ht="10.199999999999999">
      <c r="B318" s="32"/>
      <c r="D318" s="144" t="s">
        <v>148</v>
      </c>
      <c r="F318" s="145" t="s">
        <v>391</v>
      </c>
      <c r="I318" s="146"/>
      <c r="L318" s="32"/>
      <c r="M318" s="147"/>
      <c r="U318" s="53"/>
      <c r="AT318" s="17" t="s">
        <v>148</v>
      </c>
      <c r="AU318" s="17" t="s">
        <v>83</v>
      </c>
    </row>
    <row r="319" spans="2:65" s="12" customFormat="1" ht="10.199999999999999">
      <c r="B319" s="148"/>
      <c r="D319" s="149" t="s">
        <v>150</v>
      </c>
      <c r="E319" s="150" t="s">
        <v>3</v>
      </c>
      <c r="F319" s="151" t="s">
        <v>392</v>
      </c>
      <c r="H319" s="150" t="s">
        <v>3</v>
      </c>
      <c r="I319" s="152"/>
      <c r="L319" s="148"/>
      <c r="M319" s="153"/>
      <c r="U319" s="154"/>
      <c r="AT319" s="150" t="s">
        <v>150</v>
      </c>
      <c r="AU319" s="150" t="s">
        <v>83</v>
      </c>
      <c r="AV319" s="12" t="s">
        <v>81</v>
      </c>
      <c r="AW319" s="12" t="s">
        <v>35</v>
      </c>
      <c r="AX319" s="12" t="s">
        <v>73</v>
      </c>
      <c r="AY319" s="150" t="s">
        <v>139</v>
      </c>
    </row>
    <row r="320" spans="2:65" s="13" customFormat="1" ht="10.199999999999999">
      <c r="B320" s="155"/>
      <c r="D320" s="149" t="s">
        <v>150</v>
      </c>
      <c r="E320" s="156" t="s">
        <v>3</v>
      </c>
      <c r="F320" s="157" t="s">
        <v>393</v>
      </c>
      <c r="H320" s="158">
        <v>6</v>
      </c>
      <c r="I320" s="159"/>
      <c r="L320" s="155"/>
      <c r="M320" s="160"/>
      <c r="U320" s="161"/>
      <c r="AT320" s="156" t="s">
        <v>150</v>
      </c>
      <c r="AU320" s="156" t="s">
        <v>83</v>
      </c>
      <c r="AV320" s="13" t="s">
        <v>83</v>
      </c>
      <c r="AW320" s="13" t="s">
        <v>35</v>
      </c>
      <c r="AX320" s="13" t="s">
        <v>73</v>
      </c>
      <c r="AY320" s="156" t="s">
        <v>139</v>
      </c>
    </row>
    <row r="321" spans="2:65" s="14" customFormat="1" ht="10.199999999999999">
      <c r="B321" s="162"/>
      <c r="D321" s="149" t="s">
        <v>150</v>
      </c>
      <c r="E321" s="163" t="s">
        <v>3</v>
      </c>
      <c r="F321" s="164" t="s">
        <v>154</v>
      </c>
      <c r="H321" s="165">
        <v>6</v>
      </c>
      <c r="I321" s="166"/>
      <c r="L321" s="162"/>
      <c r="M321" s="167"/>
      <c r="U321" s="168"/>
      <c r="AT321" s="163" t="s">
        <v>150</v>
      </c>
      <c r="AU321" s="163" t="s">
        <v>83</v>
      </c>
      <c r="AV321" s="14" t="s">
        <v>146</v>
      </c>
      <c r="AW321" s="14" t="s">
        <v>35</v>
      </c>
      <c r="AX321" s="14" t="s">
        <v>81</v>
      </c>
      <c r="AY321" s="163" t="s">
        <v>139</v>
      </c>
    </row>
    <row r="322" spans="2:65" s="11" customFormat="1" ht="22.8" customHeight="1">
      <c r="B322" s="118"/>
      <c r="D322" s="119" t="s">
        <v>72</v>
      </c>
      <c r="E322" s="128" t="s">
        <v>188</v>
      </c>
      <c r="F322" s="128" t="s">
        <v>394</v>
      </c>
      <c r="I322" s="121"/>
      <c r="J322" s="129">
        <f>BK322</f>
        <v>0</v>
      </c>
      <c r="L322" s="118"/>
      <c r="M322" s="123"/>
      <c r="P322" s="124">
        <f>SUM(P323:P324)</f>
        <v>0</v>
      </c>
      <c r="R322" s="124">
        <f>SUM(R323:R324)</f>
        <v>1.3780000000000001</v>
      </c>
      <c r="T322" s="124">
        <f>SUM(T323:T324)</f>
        <v>0</v>
      </c>
      <c r="U322" s="125"/>
      <c r="AR322" s="119" t="s">
        <v>81</v>
      </c>
      <c r="AT322" s="126" t="s">
        <v>72</v>
      </c>
      <c r="AU322" s="126" t="s">
        <v>81</v>
      </c>
      <c r="AY322" s="119" t="s">
        <v>139</v>
      </c>
      <c r="BK322" s="127">
        <f>SUM(BK323:BK324)</f>
        <v>0</v>
      </c>
    </row>
    <row r="323" spans="2:65" s="1" customFormat="1" ht="16.5" customHeight="1">
      <c r="B323" s="130"/>
      <c r="C323" s="131" t="s">
        <v>395</v>
      </c>
      <c r="D323" s="131" t="s">
        <v>141</v>
      </c>
      <c r="E323" s="132" t="s">
        <v>396</v>
      </c>
      <c r="F323" s="133" t="s">
        <v>397</v>
      </c>
      <c r="G323" s="134" t="s">
        <v>144</v>
      </c>
      <c r="H323" s="135">
        <v>5</v>
      </c>
      <c r="I323" s="136"/>
      <c r="J323" s="137">
        <f>ROUND(I323*H323,2)</f>
        <v>0</v>
      </c>
      <c r="K323" s="133" t="s">
        <v>145</v>
      </c>
      <c r="L323" s="32"/>
      <c r="M323" s="138" t="s">
        <v>3</v>
      </c>
      <c r="N323" s="139" t="s">
        <v>44</v>
      </c>
      <c r="P323" s="140">
        <f>O323*H323</f>
        <v>0</v>
      </c>
      <c r="Q323" s="140">
        <v>0.27560000000000001</v>
      </c>
      <c r="R323" s="140">
        <f>Q323*H323</f>
        <v>1.3780000000000001</v>
      </c>
      <c r="S323" s="140">
        <v>0</v>
      </c>
      <c r="T323" s="140">
        <f>S323*H323</f>
        <v>0</v>
      </c>
      <c r="U323" s="141" t="s">
        <v>3</v>
      </c>
      <c r="AR323" s="142" t="s">
        <v>146</v>
      </c>
      <c r="AT323" s="142" t="s">
        <v>141</v>
      </c>
      <c r="AU323" s="142" t="s">
        <v>83</v>
      </c>
      <c r="AY323" s="17" t="s">
        <v>139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7" t="s">
        <v>81</v>
      </c>
      <c r="BK323" s="143">
        <f>ROUND(I323*H323,2)</f>
        <v>0</v>
      </c>
      <c r="BL323" s="17" t="s">
        <v>146</v>
      </c>
      <c r="BM323" s="142" t="s">
        <v>398</v>
      </c>
    </row>
    <row r="324" spans="2:65" s="1" customFormat="1" ht="10.199999999999999">
      <c r="B324" s="32"/>
      <c r="D324" s="144" t="s">
        <v>148</v>
      </c>
      <c r="F324" s="145" t="s">
        <v>399</v>
      </c>
      <c r="I324" s="146"/>
      <c r="L324" s="32"/>
      <c r="M324" s="147"/>
      <c r="U324" s="53"/>
      <c r="AT324" s="17" t="s">
        <v>148</v>
      </c>
      <c r="AU324" s="17" t="s">
        <v>83</v>
      </c>
    </row>
    <row r="325" spans="2:65" s="11" customFormat="1" ht="22.8" customHeight="1">
      <c r="B325" s="118"/>
      <c r="D325" s="119" t="s">
        <v>72</v>
      </c>
      <c r="E325" s="128" t="s">
        <v>202</v>
      </c>
      <c r="F325" s="128" t="s">
        <v>400</v>
      </c>
      <c r="I325" s="121"/>
      <c r="J325" s="129">
        <f>BK325</f>
        <v>0</v>
      </c>
      <c r="L325" s="118"/>
      <c r="M325" s="123"/>
      <c r="P325" s="124">
        <f>SUM(P326:P351)</f>
        <v>0</v>
      </c>
      <c r="R325" s="124">
        <f>SUM(R326:R351)</f>
        <v>2.6976</v>
      </c>
      <c r="T325" s="124">
        <f>SUM(T326:T351)</f>
        <v>11.52</v>
      </c>
      <c r="U325" s="125"/>
      <c r="AR325" s="119" t="s">
        <v>81</v>
      </c>
      <c r="AT325" s="126" t="s">
        <v>72</v>
      </c>
      <c r="AU325" s="126" t="s">
        <v>81</v>
      </c>
      <c r="AY325" s="119" t="s">
        <v>139</v>
      </c>
      <c r="BK325" s="127">
        <f>SUM(BK326:BK351)</f>
        <v>0</v>
      </c>
    </row>
    <row r="326" spans="2:65" s="1" customFormat="1" ht="21.75" customHeight="1">
      <c r="B326" s="130"/>
      <c r="C326" s="131" t="s">
        <v>401</v>
      </c>
      <c r="D326" s="131" t="s">
        <v>141</v>
      </c>
      <c r="E326" s="132" t="s">
        <v>402</v>
      </c>
      <c r="F326" s="133" t="s">
        <v>403</v>
      </c>
      <c r="G326" s="134" t="s">
        <v>177</v>
      </c>
      <c r="H326" s="135">
        <v>6</v>
      </c>
      <c r="I326" s="136"/>
      <c r="J326" s="137">
        <f>ROUND(I326*H326,2)</f>
        <v>0</v>
      </c>
      <c r="K326" s="133" t="s">
        <v>145</v>
      </c>
      <c r="L326" s="32"/>
      <c r="M326" s="138" t="s">
        <v>3</v>
      </c>
      <c r="N326" s="139" t="s">
        <v>44</v>
      </c>
      <c r="P326" s="140">
        <f>O326*H326</f>
        <v>0</v>
      </c>
      <c r="Q326" s="140">
        <v>0</v>
      </c>
      <c r="R326" s="140">
        <f>Q326*H326</f>
        <v>0</v>
      </c>
      <c r="S326" s="140">
        <v>1.92</v>
      </c>
      <c r="T326" s="140">
        <f>S326*H326</f>
        <v>11.52</v>
      </c>
      <c r="U326" s="141" t="s">
        <v>3</v>
      </c>
      <c r="AR326" s="142" t="s">
        <v>146</v>
      </c>
      <c r="AT326" s="142" t="s">
        <v>141</v>
      </c>
      <c r="AU326" s="142" t="s">
        <v>83</v>
      </c>
      <c r="AY326" s="17" t="s">
        <v>139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81</v>
      </c>
      <c r="BK326" s="143">
        <f>ROUND(I326*H326,2)</f>
        <v>0</v>
      </c>
      <c r="BL326" s="17" t="s">
        <v>146</v>
      </c>
      <c r="BM326" s="142" t="s">
        <v>404</v>
      </c>
    </row>
    <row r="327" spans="2:65" s="1" customFormat="1" ht="10.199999999999999">
      <c r="B327" s="32"/>
      <c r="D327" s="144" t="s">
        <v>148</v>
      </c>
      <c r="F327" s="145" t="s">
        <v>405</v>
      </c>
      <c r="I327" s="146"/>
      <c r="L327" s="32"/>
      <c r="M327" s="147"/>
      <c r="U327" s="53"/>
      <c r="AT327" s="17" t="s">
        <v>148</v>
      </c>
      <c r="AU327" s="17" t="s">
        <v>83</v>
      </c>
    </row>
    <row r="328" spans="2:65" s="12" customFormat="1" ht="10.199999999999999">
      <c r="B328" s="148"/>
      <c r="D328" s="149" t="s">
        <v>150</v>
      </c>
      <c r="E328" s="150" t="s">
        <v>3</v>
      </c>
      <c r="F328" s="151" t="s">
        <v>406</v>
      </c>
      <c r="H328" s="150" t="s">
        <v>3</v>
      </c>
      <c r="I328" s="152"/>
      <c r="L328" s="148"/>
      <c r="M328" s="153"/>
      <c r="U328" s="154"/>
      <c r="AT328" s="150" t="s">
        <v>150</v>
      </c>
      <c r="AU328" s="150" t="s">
        <v>83</v>
      </c>
      <c r="AV328" s="12" t="s">
        <v>81</v>
      </c>
      <c r="AW328" s="12" t="s">
        <v>35</v>
      </c>
      <c r="AX328" s="12" t="s">
        <v>73</v>
      </c>
      <c r="AY328" s="150" t="s">
        <v>139</v>
      </c>
    </row>
    <row r="329" spans="2:65" s="13" customFormat="1" ht="10.199999999999999">
      <c r="B329" s="155"/>
      <c r="D329" s="149" t="s">
        <v>150</v>
      </c>
      <c r="E329" s="156" t="s">
        <v>3</v>
      </c>
      <c r="F329" s="157" t="s">
        <v>407</v>
      </c>
      <c r="H329" s="158">
        <v>6</v>
      </c>
      <c r="I329" s="159"/>
      <c r="L329" s="155"/>
      <c r="M329" s="160"/>
      <c r="U329" s="161"/>
      <c r="AT329" s="156" t="s">
        <v>150</v>
      </c>
      <c r="AU329" s="156" t="s">
        <v>83</v>
      </c>
      <c r="AV329" s="13" t="s">
        <v>83</v>
      </c>
      <c r="AW329" s="13" t="s">
        <v>35</v>
      </c>
      <c r="AX329" s="13" t="s">
        <v>73</v>
      </c>
      <c r="AY329" s="156" t="s">
        <v>139</v>
      </c>
    </row>
    <row r="330" spans="2:65" s="14" customFormat="1" ht="10.199999999999999">
      <c r="B330" s="162"/>
      <c r="D330" s="149" t="s">
        <v>150</v>
      </c>
      <c r="E330" s="163" t="s">
        <v>3</v>
      </c>
      <c r="F330" s="164" t="s">
        <v>154</v>
      </c>
      <c r="H330" s="165">
        <v>6</v>
      </c>
      <c r="I330" s="166"/>
      <c r="L330" s="162"/>
      <c r="M330" s="167"/>
      <c r="U330" s="168"/>
      <c r="AT330" s="163" t="s">
        <v>150</v>
      </c>
      <c r="AU330" s="163" t="s">
        <v>83</v>
      </c>
      <c r="AV330" s="14" t="s">
        <v>146</v>
      </c>
      <c r="AW330" s="14" t="s">
        <v>35</v>
      </c>
      <c r="AX330" s="14" t="s">
        <v>81</v>
      </c>
      <c r="AY330" s="163" t="s">
        <v>139</v>
      </c>
    </row>
    <row r="331" spans="2:65" s="1" customFormat="1" ht="16.5" customHeight="1">
      <c r="B331" s="130"/>
      <c r="C331" s="131" t="s">
        <v>408</v>
      </c>
      <c r="D331" s="131" t="s">
        <v>141</v>
      </c>
      <c r="E331" s="132" t="s">
        <v>409</v>
      </c>
      <c r="F331" s="133" t="s">
        <v>410</v>
      </c>
      <c r="G331" s="134" t="s">
        <v>282</v>
      </c>
      <c r="H331" s="135">
        <v>4</v>
      </c>
      <c r="I331" s="136"/>
      <c r="J331" s="137">
        <f>ROUND(I331*H331,2)</f>
        <v>0</v>
      </c>
      <c r="K331" s="133" t="s">
        <v>3</v>
      </c>
      <c r="L331" s="32"/>
      <c r="M331" s="138" t="s">
        <v>3</v>
      </c>
      <c r="N331" s="139" t="s">
        <v>44</v>
      </c>
      <c r="P331" s="140">
        <f>O331*H331</f>
        <v>0</v>
      </c>
      <c r="Q331" s="140">
        <v>0.34089999999999998</v>
      </c>
      <c r="R331" s="140">
        <f>Q331*H331</f>
        <v>1.3635999999999999</v>
      </c>
      <c r="S331" s="140">
        <v>0</v>
      </c>
      <c r="T331" s="140">
        <f>S331*H331</f>
        <v>0</v>
      </c>
      <c r="U331" s="141" t="s">
        <v>3</v>
      </c>
      <c r="AR331" s="142" t="s">
        <v>146</v>
      </c>
      <c r="AT331" s="142" t="s">
        <v>141</v>
      </c>
      <c r="AU331" s="142" t="s">
        <v>83</v>
      </c>
      <c r="AY331" s="17" t="s">
        <v>139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81</v>
      </c>
      <c r="BK331" s="143">
        <f>ROUND(I331*H331,2)</f>
        <v>0</v>
      </c>
      <c r="BL331" s="17" t="s">
        <v>146</v>
      </c>
      <c r="BM331" s="142" t="s">
        <v>411</v>
      </c>
    </row>
    <row r="332" spans="2:65" s="13" customFormat="1" ht="10.199999999999999">
      <c r="B332" s="155"/>
      <c r="D332" s="149" t="s">
        <v>150</v>
      </c>
      <c r="E332" s="156" t="s">
        <v>3</v>
      </c>
      <c r="F332" s="157" t="s">
        <v>412</v>
      </c>
      <c r="H332" s="158">
        <v>4</v>
      </c>
      <c r="I332" s="159"/>
      <c r="L332" s="155"/>
      <c r="M332" s="160"/>
      <c r="U332" s="161"/>
      <c r="AT332" s="156" t="s">
        <v>150</v>
      </c>
      <c r="AU332" s="156" t="s">
        <v>83</v>
      </c>
      <c r="AV332" s="13" t="s">
        <v>83</v>
      </c>
      <c r="AW332" s="13" t="s">
        <v>35</v>
      </c>
      <c r="AX332" s="13" t="s">
        <v>73</v>
      </c>
      <c r="AY332" s="156" t="s">
        <v>139</v>
      </c>
    </row>
    <row r="333" spans="2:65" s="14" customFormat="1" ht="10.199999999999999">
      <c r="B333" s="162"/>
      <c r="D333" s="149" t="s">
        <v>150</v>
      </c>
      <c r="E333" s="163" t="s">
        <v>3</v>
      </c>
      <c r="F333" s="164" t="s">
        <v>154</v>
      </c>
      <c r="H333" s="165">
        <v>4</v>
      </c>
      <c r="I333" s="166"/>
      <c r="L333" s="162"/>
      <c r="M333" s="167"/>
      <c r="U333" s="168"/>
      <c r="AT333" s="163" t="s">
        <v>150</v>
      </c>
      <c r="AU333" s="163" t="s">
        <v>83</v>
      </c>
      <c r="AV333" s="14" t="s">
        <v>146</v>
      </c>
      <c r="AW333" s="14" t="s">
        <v>35</v>
      </c>
      <c r="AX333" s="14" t="s">
        <v>81</v>
      </c>
      <c r="AY333" s="163" t="s">
        <v>139</v>
      </c>
    </row>
    <row r="334" spans="2:65" s="1" customFormat="1" ht="16.5" customHeight="1">
      <c r="B334" s="130"/>
      <c r="C334" s="169" t="s">
        <v>413</v>
      </c>
      <c r="D334" s="169" t="s">
        <v>226</v>
      </c>
      <c r="E334" s="170" t="s">
        <v>414</v>
      </c>
      <c r="F334" s="171" t="s">
        <v>415</v>
      </c>
      <c r="G334" s="172" t="s">
        <v>282</v>
      </c>
      <c r="H334" s="173">
        <v>4</v>
      </c>
      <c r="I334" s="174"/>
      <c r="J334" s="175">
        <f>ROUND(I334*H334,2)</f>
        <v>0</v>
      </c>
      <c r="K334" s="171" t="s">
        <v>145</v>
      </c>
      <c r="L334" s="176"/>
      <c r="M334" s="177" t="s">
        <v>3</v>
      </c>
      <c r="N334" s="178" t="s">
        <v>44</v>
      </c>
      <c r="P334" s="140">
        <f>O334*H334</f>
        <v>0</v>
      </c>
      <c r="Q334" s="140">
        <v>2.1000000000000001E-2</v>
      </c>
      <c r="R334" s="140">
        <f>Q334*H334</f>
        <v>8.4000000000000005E-2</v>
      </c>
      <c r="S334" s="140">
        <v>0</v>
      </c>
      <c r="T334" s="140">
        <f>S334*H334</f>
        <v>0</v>
      </c>
      <c r="U334" s="141" t="s">
        <v>3</v>
      </c>
      <c r="AR334" s="142" t="s">
        <v>202</v>
      </c>
      <c r="AT334" s="142" t="s">
        <v>226</v>
      </c>
      <c r="AU334" s="142" t="s">
        <v>83</v>
      </c>
      <c r="AY334" s="17" t="s">
        <v>139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81</v>
      </c>
      <c r="BK334" s="143">
        <f>ROUND(I334*H334,2)</f>
        <v>0</v>
      </c>
      <c r="BL334" s="17" t="s">
        <v>146</v>
      </c>
      <c r="BM334" s="142" t="s">
        <v>416</v>
      </c>
    </row>
    <row r="335" spans="2:65" s="13" customFormat="1" ht="10.199999999999999">
      <c r="B335" s="155"/>
      <c r="D335" s="149" t="s">
        <v>150</v>
      </c>
      <c r="E335" s="156" t="s">
        <v>3</v>
      </c>
      <c r="F335" s="157" t="s">
        <v>412</v>
      </c>
      <c r="H335" s="158">
        <v>4</v>
      </c>
      <c r="I335" s="159"/>
      <c r="L335" s="155"/>
      <c r="M335" s="160"/>
      <c r="U335" s="161"/>
      <c r="AT335" s="156" t="s">
        <v>150</v>
      </c>
      <c r="AU335" s="156" t="s">
        <v>83</v>
      </c>
      <c r="AV335" s="13" t="s">
        <v>83</v>
      </c>
      <c r="AW335" s="13" t="s">
        <v>35</v>
      </c>
      <c r="AX335" s="13" t="s">
        <v>73</v>
      </c>
      <c r="AY335" s="156" t="s">
        <v>139</v>
      </c>
    </row>
    <row r="336" spans="2:65" s="14" customFormat="1" ht="10.199999999999999">
      <c r="B336" s="162"/>
      <c r="D336" s="149" t="s">
        <v>150</v>
      </c>
      <c r="E336" s="163" t="s">
        <v>3</v>
      </c>
      <c r="F336" s="164" t="s">
        <v>154</v>
      </c>
      <c r="H336" s="165">
        <v>4</v>
      </c>
      <c r="I336" s="166"/>
      <c r="L336" s="162"/>
      <c r="M336" s="167"/>
      <c r="U336" s="168"/>
      <c r="AT336" s="163" t="s">
        <v>150</v>
      </c>
      <c r="AU336" s="163" t="s">
        <v>83</v>
      </c>
      <c r="AV336" s="14" t="s">
        <v>146</v>
      </c>
      <c r="AW336" s="14" t="s">
        <v>35</v>
      </c>
      <c r="AX336" s="14" t="s">
        <v>81</v>
      </c>
      <c r="AY336" s="163" t="s">
        <v>139</v>
      </c>
    </row>
    <row r="337" spans="2:65" s="1" customFormat="1" ht="16.5" customHeight="1">
      <c r="B337" s="130"/>
      <c r="C337" s="169" t="s">
        <v>417</v>
      </c>
      <c r="D337" s="169" t="s">
        <v>226</v>
      </c>
      <c r="E337" s="170" t="s">
        <v>418</v>
      </c>
      <c r="F337" s="171" t="s">
        <v>419</v>
      </c>
      <c r="G337" s="172" t="s">
        <v>282</v>
      </c>
      <c r="H337" s="173">
        <v>4</v>
      </c>
      <c r="I337" s="174"/>
      <c r="J337" s="175">
        <f>ROUND(I337*H337,2)</f>
        <v>0</v>
      </c>
      <c r="K337" s="171" t="s">
        <v>145</v>
      </c>
      <c r="L337" s="176"/>
      <c r="M337" s="177" t="s">
        <v>3</v>
      </c>
      <c r="N337" s="178" t="s">
        <v>44</v>
      </c>
      <c r="P337" s="140">
        <f>O337*H337</f>
        <v>0</v>
      </c>
      <c r="Q337" s="140">
        <v>8.5000000000000006E-3</v>
      </c>
      <c r="R337" s="140">
        <f>Q337*H337</f>
        <v>3.4000000000000002E-2</v>
      </c>
      <c r="S337" s="140">
        <v>0</v>
      </c>
      <c r="T337" s="140">
        <f>S337*H337</f>
        <v>0</v>
      </c>
      <c r="U337" s="141" t="s">
        <v>3</v>
      </c>
      <c r="AR337" s="142" t="s">
        <v>202</v>
      </c>
      <c r="AT337" s="142" t="s">
        <v>226</v>
      </c>
      <c r="AU337" s="142" t="s">
        <v>83</v>
      </c>
      <c r="AY337" s="17" t="s">
        <v>139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81</v>
      </c>
      <c r="BK337" s="143">
        <f>ROUND(I337*H337,2)</f>
        <v>0</v>
      </c>
      <c r="BL337" s="17" t="s">
        <v>146</v>
      </c>
      <c r="BM337" s="142" t="s">
        <v>420</v>
      </c>
    </row>
    <row r="338" spans="2:65" s="13" customFormat="1" ht="10.199999999999999">
      <c r="B338" s="155"/>
      <c r="D338" s="149" t="s">
        <v>150</v>
      </c>
      <c r="E338" s="156" t="s">
        <v>3</v>
      </c>
      <c r="F338" s="157" t="s">
        <v>412</v>
      </c>
      <c r="H338" s="158">
        <v>4</v>
      </c>
      <c r="I338" s="159"/>
      <c r="L338" s="155"/>
      <c r="M338" s="160"/>
      <c r="U338" s="161"/>
      <c r="AT338" s="156" t="s">
        <v>150</v>
      </c>
      <c r="AU338" s="156" t="s">
        <v>83</v>
      </c>
      <c r="AV338" s="13" t="s">
        <v>83</v>
      </c>
      <c r="AW338" s="13" t="s">
        <v>35</v>
      </c>
      <c r="AX338" s="13" t="s">
        <v>73</v>
      </c>
      <c r="AY338" s="156" t="s">
        <v>139</v>
      </c>
    </row>
    <row r="339" spans="2:65" s="14" customFormat="1" ht="10.199999999999999">
      <c r="B339" s="162"/>
      <c r="D339" s="149" t="s">
        <v>150</v>
      </c>
      <c r="E339" s="163" t="s">
        <v>3</v>
      </c>
      <c r="F339" s="164" t="s">
        <v>154</v>
      </c>
      <c r="H339" s="165">
        <v>4</v>
      </c>
      <c r="I339" s="166"/>
      <c r="L339" s="162"/>
      <c r="M339" s="167"/>
      <c r="U339" s="168"/>
      <c r="AT339" s="163" t="s">
        <v>150</v>
      </c>
      <c r="AU339" s="163" t="s">
        <v>83</v>
      </c>
      <c r="AV339" s="14" t="s">
        <v>146</v>
      </c>
      <c r="AW339" s="14" t="s">
        <v>35</v>
      </c>
      <c r="AX339" s="14" t="s">
        <v>81</v>
      </c>
      <c r="AY339" s="163" t="s">
        <v>139</v>
      </c>
    </row>
    <row r="340" spans="2:65" s="1" customFormat="1" ht="16.5" customHeight="1">
      <c r="B340" s="130"/>
      <c r="C340" s="169" t="s">
        <v>421</v>
      </c>
      <c r="D340" s="169" t="s">
        <v>226</v>
      </c>
      <c r="E340" s="170" t="s">
        <v>422</v>
      </c>
      <c r="F340" s="171" t="s">
        <v>423</v>
      </c>
      <c r="G340" s="172" t="s">
        <v>169</v>
      </c>
      <c r="H340" s="173">
        <v>4</v>
      </c>
      <c r="I340" s="174"/>
      <c r="J340" s="175">
        <f>ROUND(I340*H340,2)</f>
        <v>0</v>
      </c>
      <c r="K340" s="171" t="s">
        <v>145</v>
      </c>
      <c r="L340" s="176"/>
      <c r="M340" s="177" t="s">
        <v>3</v>
      </c>
      <c r="N340" s="178" t="s">
        <v>44</v>
      </c>
      <c r="P340" s="140">
        <f>O340*H340</f>
        <v>0</v>
      </c>
      <c r="Q340" s="140">
        <v>1.2E-2</v>
      </c>
      <c r="R340" s="140">
        <f>Q340*H340</f>
        <v>4.8000000000000001E-2</v>
      </c>
      <c r="S340" s="140">
        <v>0</v>
      </c>
      <c r="T340" s="140">
        <f>S340*H340</f>
        <v>0</v>
      </c>
      <c r="U340" s="141" t="s">
        <v>3</v>
      </c>
      <c r="AR340" s="142" t="s">
        <v>202</v>
      </c>
      <c r="AT340" s="142" t="s">
        <v>226</v>
      </c>
      <c r="AU340" s="142" t="s">
        <v>83</v>
      </c>
      <c r="AY340" s="17" t="s">
        <v>139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7" t="s">
        <v>81</v>
      </c>
      <c r="BK340" s="143">
        <f>ROUND(I340*H340,2)</f>
        <v>0</v>
      </c>
      <c r="BL340" s="17" t="s">
        <v>146</v>
      </c>
      <c r="BM340" s="142" t="s">
        <v>424</v>
      </c>
    </row>
    <row r="341" spans="2:65" s="13" customFormat="1" ht="10.199999999999999">
      <c r="B341" s="155"/>
      <c r="D341" s="149" t="s">
        <v>150</v>
      </c>
      <c r="E341" s="156" t="s">
        <v>3</v>
      </c>
      <c r="F341" s="157" t="s">
        <v>412</v>
      </c>
      <c r="H341" s="158">
        <v>4</v>
      </c>
      <c r="I341" s="159"/>
      <c r="L341" s="155"/>
      <c r="M341" s="160"/>
      <c r="U341" s="161"/>
      <c r="AT341" s="156" t="s">
        <v>150</v>
      </c>
      <c r="AU341" s="156" t="s">
        <v>83</v>
      </c>
      <c r="AV341" s="13" t="s">
        <v>83</v>
      </c>
      <c r="AW341" s="13" t="s">
        <v>35</v>
      </c>
      <c r="AX341" s="13" t="s">
        <v>73</v>
      </c>
      <c r="AY341" s="156" t="s">
        <v>139</v>
      </c>
    </row>
    <row r="342" spans="2:65" s="14" customFormat="1" ht="10.199999999999999">
      <c r="B342" s="162"/>
      <c r="D342" s="149" t="s">
        <v>150</v>
      </c>
      <c r="E342" s="163" t="s">
        <v>3</v>
      </c>
      <c r="F342" s="164" t="s">
        <v>154</v>
      </c>
      <c r="H342" s="165">
        <v>4</v>
      </c>
      <c r="I342" s="166"/>
      <c r="L342" s="162"/>
      <c r="M342" s="167"/>
      <c r="U342" s="168"/>
      <c r="AT342" s="163" t="s">
        <v>150</v>
      </c>
      <c r="AU342" s="163" t="s">
        <v>83</v>
      </c>
      <c r="AV342" s="14" t="s">
        <v>146</v>
      </c>
      <c r="AW342" s="14" t="s">
        <v>35</v>
      </c>
      <c r="AX342" s="14" t="s">
        <v>81</v>
      </c>
      <c r="AY342" s="163" t="s">
        <v>139</v>
      </c>
    </row>
    <row r="343" spans="2:65" s="1" customFormat="1" ht="16.5" customHeight="1">
      <c r="B343" s="130"/>
      <c r="C343" s="169" t="s">
        <v>425</v>
      </c>
      <c r="D343" s="169" t="s">
        <v>226</v>
      </c>
      <c r="E343" s="170" t="s">
        <v>426</v>
      </c>
      <c r="F343" s="171" t="s">
        <v>427</v>
      </c>
      <c r="G343" s="172" t="s">
        <v>282</v>
      </c>
      <c r="H343" s="173">
        <v>4</v>
      </c>
      <c r="I343" s="174"/>
      <c r="J343" s="175">
        <f>ROUND(I343*H343,2)</f>
        <v>0</v>
      </c>
      <c r="K343" s="171" t="s">
        <v>145</v>
      </c>
      <c r="L343" s="176"/>
      <c r="M343" s="177" t="s">
        <v>3</v>
      </c>
      <c r="N343" s="178" t="s">
        <v>44</v>
      </c>
      <c r="P343" s="140">
        <f>O343*H343</f>
        <v>0</v>
      </c>
      <c r="Q343" s="140">
        <v>1.2E-2</v>
      </c>
      <c r="R343" s="140">
        <f>Q343*H343</f>
        <v>4.8000000000000001E-2</v>
      </c>
      <c r="S343" s="140">
        <v>0</v>
      </c>
      <c r="T343" s="140">
        <f>S343*H343</f>
        <v>0</v>
      </c>
      <c r="U343" s="141" t="s">
        <v>3</v>
      </c>
      <c r="AR343" s="142" t="s">
        <v>202</v>
      </c>
      <c r="AT343" s="142" t="s">
        <v>226</v>
      </c>
      <c r="AU343" s="142" t="s">
        <v>83</v>
      </c>
      <c r="AY343" s="17" t="s">
        <v>139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81</v>
      </c>
      <c r="BK343" s="143">
        <f>ROUND(I343*H343,2)</f>
        <v>0</v>
      </c>
      <c r="BL343" s="17" t="s">
        <v>146</v>
      </c>
      <c r="BM343" s="142" t="s">
        <v>428</v>
      </c>
    </row>
    <row r="344" spans="2:65" s="13" customFormat="1" ht="10.199999999999999">
      <c r="B344" s="155"/>
      <c r="D344" s="149" t="s">
        <v>150</v>
      </c>
      <c r="E344" s="156" t="s">
        <v>3</v>
      </c>
      <c r="F344" s="157" t="s">
        <v>412</v>
      </c>
      <c r="H344" s="158">
        <v>4</v>
      </c>
      <c r="I344" s="159"/>
      <c r="L344" s="155"/>
      <c r="M344" s="160"/>
      <c r="U344" s="161"/>
      <c r="AT344" s="156" t="s">
        <v>150</v>
      </c>
      <c r="AU344" s="156" t="s">
        <v>83</v>
      </c>
      <c r="AV344" s="13" t="s">
        <v>83</v>
      </c>
      <c r="AW344" s="13" t="s">
        <v>35</v>
      </c>
      <c r="AX344" s="13" t="s">
        <v>73</v>
      </c>
      <c r="AY344" s="156" t="s">
        <v>139</v>
      </c>
    </row>
    <row r="345" spans="2:65" s="14" customFormat="1" ht="10.199999999999999">
      <c r="B345" s="162"/>
      <c r="D345" s="149" t="s">
        <v>150</v>
      </c>
      <c r="E345" s="163" t="s">
        <v>3</v>
      </c>
      <c r="F345" s="164" t="s">
        <v>154</v>
      </c>
      <c r="H345" s="165">
        <v>4</v>
      </c>
      <c r="I345" s="166"/>
      <c r="L345" s="162"/>
      <c r="M345" s="167"/>
      <c r="U345" s="168"/>
      <c r="AT345" s="163" t="s">
        <v>150</v>
      </c>
      <c r="AU345" s="163" t="s">
        <v>83</v>
      </c>
      <c r="AV345" s="14" t="s">
        <v>146</v>
      </c>
      <c r="AW345" s="14" t="s">
        <v>35</v>
      </c>
      <c r="AX345" s="14" t="s">
        <v>81</v>
      </c>
      <c r="AY345" s="163" t="s">
        <v>139</v>
      </c>
    </row>
    <row r="346" spans="2:65" s="1" customFormat="1" ht="16.5" customHeight="1">
      <c r="B346" s="130"/>
      <c r="C346" s="169" t="s">
        <v>429</v>
      </c>
      <c r="D346" s="169" t="s">
        <v>226</v>
      </c>
      <c r="E346" s="170" t="s">
        <v>430</v>
      </c>
      <c r="F346" s="171" t="s">
        <v>431</v>
      </c>
      <c r="G346" s="172" t="s">
        <v>282</v>
      </c>
      <c r="H346" s="173">
        <v>4</v>
      </c>
      <c r="I346" s="174"/>
      <c r="J346" s="175">
        <f>ROUND(I346*H346,2)</f>
        <v>0</v>
      </c>
      <c r="K346" s="171" t="s">
        <v>145</v>
      </c>
      <c r="L346" s="176"/>
      <c r="M346" s="177" t="s">
        <v>3</v>
      </c>
      <c r="N346" s="178" t="s">
        <v>44</v>
      </c>
      <c r="P346" s="140">
        <f>O346*H346</f>
        <v>0</v>
      </c>
      <c r="Q346" s="140">
        <v>0.06</v>
      </c>
      <c r="R346" s="140">
        <f>Q346*H346</f>
        <v>0.24</v>
      </c>
      <c r="S346" s="140">
        <v>0</v>
      </c>
      <c r="T346" s="140">
        <f>S346*H346</f>
        <v>0</v>
      </c>
      <c r="U346" s="141" t="s">
        <v>3</v>
      </c>
      <c r="AR346" s="142" t="s">
        <v>202</v>
      </c>
      <c r="AT346" s="142" t="s">
        <v>226</v>
      </c>
      <c r="AU346" s="142" t="s">
        <v>83</v>
      </c>
      <c r="AY346" s="17" t="s">
        <v>139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81</v>
      </c>
      <c r="BK346" s="143">
        <f>ROUND(I346*H346,2)</f>
        <v>0</v>
      </c>
      <c r="BL346" s="17" t="s">
        <v>146</v>
      </c>
      <c r="BM346" s="142" t="s">
        <v>432</v>
      </c>
    </row>
    <row r="347" spans="2:65" s="13" customFormat="1" ht="10.199999999999999">
      <c r="B347" s="155"/>
      <c r="D347" s="149" t="s">
        <v>150</v>
      </c>
      <c r="E347" s="156" t="s">
        <v>3</v>
      </c>
      <c r="F347" s="157" t="s">
        <v>412</v>
      </c>
      <c r="H347" s="158">
        <v>4</v>
      </c>
      <c r="I347" s="159"/>
      <c r="L347" s="155"/>
      <c r="M347" s="160"/>
      <c r="U347" s="161"/>
      <c r="AT347" s="156" t="s">
        <v>150</v>
      </c>
      <c r="AU347" s="156" t="s">
        <v>83</v>
      </c>
      <c r="AV347" s="13" t="s">
        <v>83</v>
      </c>
      <c r="AW347" s="13" t="s">
        <v>35</v>
      </c>
      <c r="AX347" s="13" t="s">
        <v>73</v>
      </c>
      <c r="AY347" s="156" t="s">
        <v>139</v>
      </c>
    </row>
    <row r="348" spans="2:65" s="14" customFormat="1" ht="10.199999999999999">
      <c r="B348" s="162"/>
      <c r="D348" s="149" t="s">
        <v>150</v>
      </c>
      <c r="E348" s="163" t="s">
        <v>3</v>
      </c>
      <c r="F348" s="164" t="s">
        <v>154</v>
      </c>
      <c r="H348" s="165">
        <v>4</v>
      </c>
      <c r="I348" s="166"/>
      <c r="L348" s="162"/>
      <c r="M348" s="167"/>
      <c r="U348" s="168"/>
      <c r="AT348" s="163" t="s">
        <v>150</v>
      </c>
      <c r="AU348" s="163" t="s">
        <v>83</v>
      </c>
      <c r="AV348" s="14" t="s">
        <v>146</v>
      </c>
      <c r="AW348" s="14" t="s">
        <v>35</v>
      </c>
      <c r="AX348" s="14" t="s">
        <v>81</v>
      </c>
      <c r="AY348" s="163" t="s">
        <v>139</v>
      </c>
    </row>
    <row r="349" spans="2:65" s="1" customFormat="1" ht="16.5" customHeight="1">
      <c r="B349" s="130"/>
      <c r="C349" s="169" t="s">
        <v>433</v>
      </c>
      <c r="D349" s="169" t="s">
        <v>226</v>
      </c>
      <c r="E349" s="170" t="s">
        <v>434</v>
      </c>
      <c r="F349" s="171" t="s">
        <v>435</v>
      </c>
      <c r="G349" s="172" t="s">
        <v>282</v>
      </c>
      <c r="H349" s="173">
        <v>4</v>
      </c>
      <c r="I349" s="174"/>
      <c r="J349" s="175">
        <f>ROUND(I349*H349,2)</f>
        <v>0</v>
      </c>
      <c r="K349" s="171" t="s">
        <v>145</v>
      </c>
      <c r="L349" s="176"/>
      <c r="M349" s="177" t="s">
        <v>3</v>
      </c>
      <c r="N349" s="178" t="s">
        <v>44</v>
      </c>
      <c r="P349" s="140">
        <f>O349*H349</f>
        <v>0</v>
      </c>
      <c r="Q349" s="140">
        <v>0.22</v>
      </c>
      <c r="R349" s="140">
        <f>Q349*H349</f>
        <v>0.88</v>
      </c>
      <c r="S349" s="140">
        <v>0</v>
      </c>
      <c r="T349" s="140">
        <f>S349*H349</f>
        <v>0</v>
      </c>
      <c r="U349" s="141" t="s">
        <v>3</v>
      </c>
      <c r="AR349" s="142" t="s">
        <v>202</v>
      </c>
      <c r="AT349" s="142" t="s">
        <v>226</v>
      </c>
      <c r="AU349" s="142" t="s">
        <v>83</v>
      </c>
      <c r="AY349" s="17" t="s">
        <v>139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81</v>
      </c>
      <c r="BK349" s="143">
        <f>ROUND(I349*H349,2)</f>
        <v>0</v>
      </c>
      <c r="BL349" s="17" t="s">
        <v>146</v>
      </c>
      <c r="BM349" s="142" t="s">
        <v>436</v>
      </c>
    </row>
    <row r="350" spans="2:65" s="13" customFormat="1" ht="10.199999999999999">
      <c r="B350" s="155"/>
      <c r="D350" s="149" t="s">
        <v>150</v>
      </c>
      <c r="E350" s="156" t="s">
        <v>3</v>
      </c>
      <c r="F350" s="157" t="s">
        <v>412</v>
      </c>
      <c r="H350" s="158">
        <v>4</v>
      </c>
      <c r="I350" s="159"/>
      <c r="L350" s="155"/>
      <c r="M350" s="160"/>
      <c r="U350" s="161"/>
      <c r="AT350" s="156" t="s">
        <v>150</v>
      </c>
      <c r="AU350" s="156" t="s">
        <v>83</v>
      </c>
      <c r="AV350" s="13" t="s">
        <v>83</v>
      </c>
      <c r="AW350" s="13" t="s">
        <v>35</v>
      </c>
      <c r="AX350" s="13" t="s">
        <v>73</v>
      </c>
      <c r="AY350" s="156" t="s">
        <v>139</v>
      </c>
    </row>
    <row r="351" spans="2:65" s="14" customFormat="1" ht="10.199999999999999">
      <c r="B351" s="162"/>
      <c r="D351" s="149" t="s">
        <v>150</v>
      </c>
      <c r="E351" s="163" t="s">
        <v>3</v>
      </c>
      <c r="F351" s="164" t="s">
        <v>154</v>
      </c>
      <c r="H351" s="165">
        <v>4</v>
      </c>
      <c r="I351" s="166"/>
      <c r="L351" s="162"/>
      <c r="M351" s="167"/>
      <c r="U351" s="168"/>
      <c r="AT351" s="163" t="s">
        <v>150</v>
      </c>
      <c r="AU351" s="163" t="s">
        <v>83</v>
      </c>
      <c r="AV351" s="14" t="s">
        <v>146</v>
      </c>
      <c r="AW351" s="14" t="s">
        <v>35</v>
      </c>
      <c r="AX351" s="14" t="s">
        <v>81</v>
      </c>
      <c r="AY351" s="163" t="s">
        <v>139</v>
      </c>
    </row>
    <row r="352" spans="2:65" s="11" customFormat="1" ht="22.8" customHeight="1">
      <c r="B352" s="118"/>
      <c r="D352" s="119" t="s">
        <v>72</v>
      </c>
      <c r="E352" s="128" t="s">
        <v>214</v>
      </c>
      <c r="F352" s="128" t="s">
        <v>437</v>
      </c>
      <c r="I352" s="121"/>
      <c r="J352" s="129">
        <f>BK352</f>
        <v>0</v>
      </c>
      <c r="L352" s="118"/>
      <c r="M352" s="123"/>
      <c r="P352" s="124">
        <f>SUM(P353:P381)</f>
        <v>0</v>
      </c>
      <c r="R352" s="124">
        <f>SUM(R353:R381)</f>
        <v>49.348199999999999</v>
      </c>
      <c r="T352" s="124">
        <f>SUM(T353:T381)</f>
        <v>0</v>
      </c>
      <c r="U352" s="125"/>
      <c r="AR352" s="119" t="s">
        <v>81</v>
      </c>
      <c r="AT352" s="126" t="s">
        <v>72</v>
      </c>
      <c r="AU352" s="126" t="s">
        <v>81</v>
      </c>
      <c r="AY352" s="119" t="s">
        <v>139</v>
      </c>
      <c r="BK352" s="127">
        <f>SUM(BK353:BK381)</f>
        <v>0</v>
      </c>
    </row>
    <row r="353" spans="2:65" s="1" customFormat="1" ht="24.15" customHeight="1">
      <c r="B353" s="130"/>
      <c r="C353" s="131" t="s">
        <v>438</v>
      </c>
      <c r="D353" s="131" t="s">
        <v>141</v>
      </c>
      <c r="E353" s="132" t="s">
        <v>439</v>
      </c>
      <c r="F353" s="133" t="s">
        <v>440</v>
      </c>
      <c r="G353" s="134" t="s">
        <v>169</v>
      </c>
      <c r="H353" s="135">
        <v>220</v>
      </c>
      <c r="I353" s="136"/>
      <c r="J353" s="137">
        <f>ROUND(I353*H353,2)</f>
        <v>0</v>
      </c>
      <c r="K353" s="133" t="s">
        <v>145</v>
      </c>
      <c r="L353" s="32"/>
      <c r="M353" s="138" t="s">
        <v>3</v>
      </c>
      <c r="N353" s="139" t="s">
        <v>44</v>
      </c>
      <c r="P353" s="140">
        <f>O353*H353</f>
        <v>0</v>
      </c>
      <c r="Q353" s="140">
        <v>0.14066999999999999</v>
      </c>
      <c r="R353" s="140">
        <f>Q353*H353</f>
        <v>30.947399999999998</v>
      </c>
      <c r="S353" s="140">
        <v>0</v>
      </c>
      <c r="T353" s="140">
        <f>S353*H353</f>
        <v>0</v>
      </c>
      <c r="U353" s="141" t="s">
        <v>3</v>
      </c>
      <c r="AR353" s="142" t="s">
        <v>146</v>
      </c>
      <c r="AT353" s="142" t="s">
        <v>141</v>
      </c>
      <c r="AU353" s="142" t="s">
        <v>83</v>
      </c>
      <c r="AY353" s="17" t="s">
        <v>139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81</v>
      </c>
      <c r="BK353" s="143">
        <f>ROUND(I353*H353,2)</f>
        <v>0</v>
      </c>
      <c r="BL353" s="17" t="s">
        <v>146</v>
      </c>
      <c r="BM353" s="142" t="s">
        <v>441</v>
      </c>
    </row>
    <row r="354" spans="2:65" s="1" customFormat="1" ht="10.199999999999999">
      <c r="B354" s="32"/>
      <c r="D354" s="144" t="s">
        <v>148</v>
      </c>
      <c r="F354" s="145" t="s">
        <v>442</v>
      </c>
      <c r="I354" s="146"/>
      <c r="L354" s="32"/>
      <c r="M354" s="147"/>
      <c r="U354" s="53"/>
      <c r="AT354" s="17" t="s">
        <v>148</v>
      </c>
      <c r="AU354" s="17" t="s">
        <v>83</v>
      </c>
    </row>
    <row r="355" spans="2:65" s="12" customFormat="1" ht="10.199999999999999">
      <c r="B355" s="148"/>
      <c r="D355" s="149" t="s">
        <v>150</v>
      </c>
      <c r="E355" s="150" t="s">
        <v>3</v>
      </c>
      <c r="F355" s="151" t="s">
        <v>443</v>
      </c>
      <c r="H355" s="150" t="s">
        <v>3</v>
      </c>
      <c r="I355" s="152"/>
      <c r="L355" s="148"/>
      <c r="M355" s="153"/>
      <c r="U355" s="154"/>
      <c r="AT355" s="150" t="s">
        <v>150</v>
      </c>
      <c r="AU355" s="150" t="s">
        <v>83</v>
      </c>
      <c r="AV355" s="12" t="s">
        <v>81</v>
      </c>
      <c r="AW355" s="12" t="s">
        <v>35</v>
      </c>
      <c r="AX355" s="12" t="s">
        <v>73</v>
      </c>
      <c r="AY355" s="150" t="s">
        <v>139</v>
      </c>
    </row>
    <row r="356" spans="2:65" s="13" customFormat="1" ht="10.199999999999999">
      <c r="B356" s="155"/>
      <c r="D356" s="149" t="s">
        <v>150</v>
      </c>
      <c r="E356" s="156" t="s">
        <v>3</v>
      </c>
      <c r="F356" s="157" t="s">
        <v>444</v>
      </c>
      <c r="H356" s="158">
        <v>37</v>
      </c>
      <c r="I356" s="159"/>
      <c r="L356" s="155"/>
      <c r="M356" s="160"/>
      <c r="U356" s="161"/>
      <c r="AT356" s="156" t="s">
        <v>150</v>
      </c>
      <c r="AU356" s="156" t="s">
        <v>83</v>
      </c>
      <c r="AV356" s="13" t="s">
        <v>83</v>
      </c>
      <c r="AW356" s="13" t="s">
        <v>35</v>
      </c>
      <c r="AX356" s="13" t="s">
        <v>73</v>
      </c>
      <c r="AY356" s="156" t="s">
        <v>139</v>
      </c>
    </row>
    <row r="357" spans="2:65" s="12" customFormat="1" ht="10.199999999999999">
      <c r="B357" s="148"/>
      <c r="D357" s="149" t="s">
        <v>150</v>
      </c>
      <c r="E357" s="150" t="s">
        <v>3</v>
      </c>
      <c r="F357" s="151" t="s">
        <v>445</v>
      </c>
      <c r="H357" s="150" t="s">
        <v>3</v>
      </c>
      <c r="I357" s="152"/>
      <c r="L357" s="148"/>
      <c r="M357" s="153"/>
      <c r="U357" s="154"/>
      <c r="AT357" s="150" t="s">
        <v>150</v>
      </c>
      <c r="AU357" s="150" t="s">
        <v>83</v>
      </c>
      <c r="AV357" s="12" t="s">
        <v>81</v>
      </c>
      <c r="AW357" s="12" t="s">
        <v>35</v>
      </c>
      <c r="AX357" s="12" t="s">
        <v>73</v>
      </c>
      <c r="AY357" s="150" t="s">
        <v>139</v>
      </c>
    </row>
    <row r="358" spans="2:65" s="13" customFormat="1" ht="10.199999999999999">
      <c r="B358" s="155"/>
      <c r="D358" s="149" t="s">
        <v>150</v>
      </c>
      <c r="E358" s="156" t="s">
        <v>3</v>
      </c>
      <c r="F358" s="157" t="s">
        <v>446</v>
      </c>
      <c r="H358" s="158">
        <v>183</v>
      </c>
      <c r="I358" s="159"/>
      <c r="L358" s="155"/>
      <c r="M358" s="160"/>
      <c r="U358" s="161"/>
      <c r="AT358" s="156" t="s">
        <v>150</v>
      </c>
      <c r="AU358" s="156" t="s">
        <v>83</v>
      </c>
      <c r="AV358" s="13" t="s">
        <v>83</v>
      </c>
      <c r="AW358" s="13" t="s">
        <v>35</v>
      </c>
      <c r="AX358" s="13" t="s">
        <v>73</v>
      </c>
      <c r="AY358" s="156" t="s">
        <v>139</v>
      </c>
    </row>
    <row r="359" spans="2:65" s="14" customFormat="1" ht="10.199999999999999">
      <c r="B359" s="162"/>
      <c r="D359" s="149" t="s">
        <v>150</v>
      </c>
      <c r="E359" s="163" t="s">
        <v>3</v>
      </c>
      <c r="F359" s="164" t="s">
        <v>154</v>
      </c>
      <c r="H359" s="165">
        <v>220</v>
      </c>
      <c r="I359" s="166"/>
      <c r="L359" s="162"/>
      <c r="M359" s="167"/>
      <c r="U359" s="168"/>
      <c r="AT359" s="163" t="s">
        <v>150</v>
      </c>
      <c r="AU359" s="163" t="s">
        <v>83</v>
      </c>
      <c r="AV359" s="14" t="s">
        <v>146</v>
      </c>
      <c r="AW359" s="14" t="s">
        <v>35</v>
      </c>
      <c r="AX359" s="14" t="s">
        <v>81</v>
      </c>
      <c r="AY359" s="163" t="s">
        <v>139</v>
      </c>
    </row>
    <row r="360" spans="2:65" s="1" customFormat="1" ht="16.5" customHeight="1">
      <c r="B360" s="130"/>
      <c r="C360" s="169" t="s">
        <v>447</v>
      </c>
      <c r="D360" s="169" t="s">
        <v>226</v>
      </c>
      <c r="E360" s="170" t="s">
        <v>448</v>
      </c>
      <c r="F360" s="171" t="s">
        <v>449</v>
      </c>
      <c r="G360" s="172" t="s">
        <v>169</v>
      </c>
      <c r="H360" s="173">
        <v>224.4</v>
      </c>
      <c r="I360" s="174"/>
      <c r="J360" s="175">
        <f>ROUND(I360*H360,2)</f>
        <v>0</v>
      </c>
      <c r="K360" s="171" t="s">
        <v>3</v>
      </c>
      <c r="L360" s="176"/>
      <c r="M360" s="177" t="s">
        <v>3</v>
      </c>
      <c r="N360" s="178" t="s">
        <v>44</v>
      </c>
      <c r="P360" s="140">
        <f>O360*H360</f>
        <v>0</v>
      </c>
      <c r="Q360" s="140">
        <v>8.2000000000000003E-2</v>
      </c>
      <c r="R360" s="140">
        <f>Q360*H360</f>
        <v>18.4008</v>
      </c>
      <c r="S360" s="140">
        <v>0</v>
      </c>
      <c r="T360" s="140">
        <f>S360*H360</f>
        <v>0</v>
      </c>
      <c r="U360" s="141" t="s">
        <v>3</v>
      </c>
      <c r="AR360" s="142" t="s">
        <v>202</v>
      </c>
      <c r="AT360" s="142" t="s">
        <v>226</v>
      </c>
      <c r="AU360" s="142" t="s">
        <v>83</v>
      </c>
      <c r="AY360" s="17" t="s">
        <v>139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7" t="s">
        <v>81</v>
      </c>
      <c r="BK360" s="143">
        <f>ROUND(I360*H360,2)</f>
        <v>0</v>
      </c>
      <c r="BL360" s="17" t="s">
        <v>146</v>
      </c>
      <c r="BM360" s="142" t="s">
        <v>450</v>
      </c>
    </row>
    <row r="361" spans="2:65" s="1" customFormat="1" ht="19.2">
      <c r="B361" s="32"/>
      <c r="D361" s="149" t="s">
        <v>451</v>
      </c>
      <c r="F361" s="179" t="s">
        <v>452</v>
      </c>
      <c r="I361" s="146"/>
      <c r="L361" s="32"/>
      <c r="M361" s="147"/>
      <c r="U361" s="53"/>
      <c r="AT361" s="17" t="s">
        <v>451</v>
      </c>
      <c r="AU361" s="17" t="s">
        <v>83</v>
      </c>
    </row>
    <row r="362" spans="2:65" s="12" customFormat="1" ht="10.199999999999999">
      <c r="B362" s="148"/>
      <c r="D362" s="149" t="s">
        <v>150</v>
      </c>
      <c r="E362" s="150" t="s">
        <v>3</v>
      </c>
      <c r="F362" s="151" t="s">
        <v>443</v>
      </c>
      <c r="H362" s="150" t="s">
        <v>3</v>
      </c>
      <c r="I362" s="152"/>
      <c r="L362" s="148"/>
      <c r="M362" s="153"/>
      <c r="U362" s="154"/>
      <c r="AT362" s="150" t="s">
        <v>150</v>
      </c>
      <c r="AU362" s="150" t="s">
        <v>83</v>
      </c>
      <c r="AV362" s="12" t="s">
        <v>81</v>
      </c>
      <c r="AW362" s="12" t="s">
        <v>35</v>
      </c>
      <c r="AX362" s="12" t="s">
        <v>73</v>
      </c>
      <c r="AY362" s="150" t="s">
        <v>139</v>
      </c>
    </row>
    <row r="363" spans="2:65" s="13" customFormat="1" ht="10.199999999999999">
      <c r="B363" s="155"/>
      <c r="D363" s="149" t="s">
        <v>150</v>
      </c>
      <c r="E363" s="156" t="s">
        <v>3</v>
      </c>
      <c r="F363" s="157" t="s">
        <v>444</v>
      </c>
      <c r="H363" s="158">
        <v>37</v>
      </c>
      <c r="I363" s="159"/>
      <c r="L363" s="155"/>
      <c r="M363" s="160"/>
      <c r="U363" s="161"/>
      <c r="AT363" s="156" t="s">
        <v>150</v>
      </c>
      <c r="AU363" s="156" t="s">
        <v>83</v>
      </c>
      <c r="AV363" s="13" t="s">
        <v>83</v>
      </c>
      <c r="AW363" s="13" t="s">
        <v>35</v>
      </c>
      <c r="AX363" s="13" t="s">
        <v>73</v>
      </c>
      <c r="AY363" s="156" t="s">
        <v>139</v>
      </c>
    </row>
    <row r="364" spans="2:65" s="12" customFormat="1" ht="10.199999999999999">
      <c r="B364" s="148"/>
      <c r="D364" s="149" t="s">
        <v>150</v>
      </c>
      <c r="E364" s="150" t="s">
        <v>3</v>
      </c>
      <c r="F364" s="151" t="s">
        <v>445</v>
      </c>
      <c r="H364" s="150" t="s">
        <v>3</v>
      </c>
      <c r="I364" s="152"/>
      <c r="L364" s="148"/>
      <c r="M364" s="153"/>
      <c r="U364" s="154"/>
      <c r="AT364" s="150" t="s">
        <v>150</v>
      </c>
      <c r="AU364" s="150" t="s">
        <v>83</v>
      </c>
      <c r="AV364" s="12" t="s">
        <v>81</v>
      </c>
      <c r="AW364" s="12" t="s">
        <v>35</v>
      </c>
      <c r="AX364" s="12" t="s">
        <v>73</v>
      </c>
      <c r="AY364" s="150" t="s">
        <v>139</v>
      </c>
    </row>
    <row r="365" spans="2:65" s="13" customFormat="1" ht="10.199999999999999">
      <c r="B365" s="155"/>
      <c r="D365" s="149" t="s">
        <v>150</v>
      </c>
      <c r="E365" s="156" t="s">
        <v>3</v>
      </c>
      <c r="F365" s="157" t="s">
        <v>446</v>
      </c>
      <c r="H365" s="158">
        <v>183</v>
      </c>
      <c r="I365" s="159"/>
      <c r="L365" s="155"/>
      <c r="M365" s="160"/>
      <c r="U365" s="161"/>
      <c r="AT365" s="156" t="s">
        <v>150</v>
      </c>
      <c r="AU365" s="156" t="s">
        <v>83</v>
      </c>
      <c r="AV365" s="13" t="s">
        <v>83</v>
      </c>
      <c r="AW365" s="13" t="s">
        <v>35</v>
      </c>
      <c r="AX365" s="13" t="s">
        <v>73</v>
      </c>
      <c r="AY365" s="156" t="s">
        <v>139</v>
      </c>
    </row>
    <row r="366" spans="2:65" s="14" customFormat="1" ht="10.199999999999999">
      <c r="B366" s="162"/>
      <c r="D366" s="149" t="s">
        <v>150</v>
      </c>
      <c r="E366" s="163" t="s">
        <v>3</v>
      </c>
      <c r="F366" s="164" t="s">
        <v>154</v>
      </c>
      <c r="H366" s="165">
        <v>220</v>
      </c>
      <c r="I366" s="166"/>
      <c r="L366" s="162"/>
      <c r="M366" s="167"/>
      <c r="U366" s="168"/>
      <c r="AT366" s="163" t="s">
        <v>150</v>
      </c>
      <c r="AU366" s="163" t="s">
        <v>83</v>
      </c>
      <c r="AV366" s="14" t="s">
        <v>146</v>
      </c>
      <c r="AW366" s="14" t="s">
        <v>35</v>
      </c>
      <c r="AX366" s="14" t="s">
        <v>73</v>
      </c>
      <c r="AY366" s="163" t="s">
        <v>139</v>
      </c>
    </row>
    <row r="367" spans="2:65" s="13" customFormat="1" ht="10.199999999999999">
      <c r="B367" s="155"/>
      <c r="D367" s="149" t="s">
        <v>150</v>
      </c>
      <c r="E367" s="156" t="s">
        <v>3</v>
      </c>
      <c r="F367" s="157" t="s">
        <v>453</v>
      </c>
      <c r="H367" s="158">
        <v>224.4</v>
      </c>
      <c r="I367" s="159"/>
      <c r="L367" s="155"/>
      <c r="M367" s="160"/>
      <c r="U367" s="161"/>
      <c r="AT367" s="156" t="s">
        <v>150</v>
      </c>
      <c r="AU367" s="156" t="s">
        <v>83</v>
      </c>
      <c r="AV367" s="13" t="s">
        <v>83</v>
      </c>
      <c r="AW367" s="13" t="s">
        <v>35</v>
      </c>
      <c r="AX367" s="13" t="s">
        <v>81</v>
      </c>
      <c r="AY367" s="156" t="s">
        <v>139</v>
      </c>
    </row>
    <row r="368" spans="2:65" s="1" customFormat="1" ht="24.15" customHeight="1">
      <c r="B368" s="130"/>
      <c r="C368" s="131" t="s">
        <v>454</v>
      </c>
      <c r="D368" s="131" t="s">
        <v>141</v>
      </c>
      <c r="E368" s="132" t="s">
        <v>455</v>
      </c>
      <c r="F368" s="133" t="s">
        <v>456</v>
      </c>
      <c r="G368" s="134" t="s">
        <v>169</v>
      </c>
      <c r="H368" s="135">
        <v>48</v>
      </c>
      <c r="I368" s="136"/>
      <c r="J368" s="137">
        <f>ROUND(I368*H368,2)</f>
        <v>0</v>
      </c>
      <c r="K368" s="133" t="s">
        <v>145</v>
      </c>
      <c r="L368" s="32"/>
      <c r="M368" s="138" t="s">
        <v>3</v>
      </c>
      <c r="N368" s="139" t="s">
        <v>44</v>
      </c>
      <c r="P368" s="140">
        <f>O368*H368</f>
        <v>0</v>
      </c>
      <c r="Q368" s="140">
        <v>0</v>
      </c>
      <c r="R368" s="140">
        <f>Q368*H368</f>
        <v>0</v>
      </c>
      <c r="S368" s="140">
        <v>0</v>
      </c>
      <c r="T368" s="140">
        <f>S368*H368</f>
        <v>0</v>
      </c>
      <c r="U368" s="141" t="s">
        <v>3</v>
      </c>
      <c r="AR368" s="142" t="s">
        <v>146</v>
      </c>
      <c r="AT368" s="142" t="s">
        <v>141</v>
      </c>
      <c r="AU368" s="142" t="s">
        <v>83</v>
      </c>
      <c r="AY368" s="17" t="s">
        <v>139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81</v>
      </c>
      <c r="BK368" s="143">
        <f>ROUND(I368*H368,2)</f>
        <v>0</v>
      </c>
      <c r="BL368" s="17" t="s">
        <v>146</v>
      </c>
      <c r="BM368" s="142" t="s">
        <v>457</v>
      </c>
    </row>
    <row r="369" spans="2:65" s="1" customFormat="1" ht="10.199999999999999">
      <c r="B369" s="32"/>
      <c r="D369" s="144" t="s">
        <v>148</v>
      </c>
      <c r="F369" s="145" t="s">
        <v>458</v>
      </c>
      <c r="I369" s="146"/>
      <c r="L369" s="32"/>
      <c r="M369" s="147"/>
      <c r="U369" s="53"/>
      <c r="AT369" s="17" t="s">
        <v>148</v>
      </c>
      <c r="AU369" s="17" t="s">
        <v>83</v>
      </c>
    </row>
    <row r="370" spans="2:65" s="12" customFormat="1" ht="10.199999999999999">
      <c r="B370" s="148"/>
      <c r="D370" s="149" t="s">
        <v>150</v>
      </c>
      <c r="E370" s="150" t="s">
        <v>3</v>
      </c>
      <c r="F370" s="151" t="s">
        <v>459</v>
      </c>
      <c r="H370" s="150" t="s">
        <v>3</v>
      </c>
      <c r="I370" s="152"/>
      <c r="L370" s="148"/>
      <c r="M370" s="153"/>
      <c r="U370" s="154"/>
      <c r="AT370" s="150" t="s">
        <v>150</v>
      </c>
      <c r="AU370" s="150" t="s">
        <v>83</v>
      </c>
      <c r="AV370" s="12" t="s">
        <v>81</v>
      </c>
      <c r="AW370" s="12" t="s">
        <v>35</v>
      </c>
      <c r="AX370" s="12" t="s">
        <v>73</v>
      </c>
      <c r="AY370" s="150" t="s">
        <v>139</v>
      </c>
    </row>
    <row r="371" spans="2:65" s="13" customFormat="1" ht="10.199999999999999">
      <c r="B371" s="155"/>
      <c r="D371" s="149" t="s">
        <v>150</v>
      </c>
      <c r="E371" s="156" t="s">
        <v>3</v>
      </c>
      <c r="F371" s="157" t="s">
        <v>460</v>
      </c>
      <c r="H371" s="158">
        <v>48</v>
      </c>
      <c r="I371" s="159"/>
      <c r="L371" s="155"/>
      <c r="M371" s="160"/>
      <c r="U371" s="161"/>
      <c r="AT371" s="156" t="s">
        <v>150</v>
      </c>
      <c r="AU371" s="156" t="s">
        <v>83</v>
      </c>
      <c r="AV371" s="13" t="s">
        <v>83</v>
      </c>
      <c r="AW371" s="13" t="s">
        <v>35</v>
      </c>
      <c r="AX371" s="13" t="s">
        <v>73</v>
      </c>
      <c r="AY371" s="156" t="s">
        <v>139</v>
      </c>
    </row>
    <row r="372" spans="2:65" s="14" customFormat="1" ht="10.199999999999999">
      <c r="B372" s="162"/>
      <c r="D372" s="149" t="s">
        <v>150</v>
      </c>
      <c r="E372" s="163" t="s">
        <v>3</v>
      </c>
      <c r="F372" s="164" t="s">
        <v>154</v>
      </c>
      <c r="H372" s="165">
        <v>48</v>
      </c>
      <c r="I372" s="166"/>
      <c r="L372" s="162"/>
      <c r="M372" s="167"/>
      <c r="U372" s="168"/>
      <c r="AT372" s="163" t="s">
        <v>150</v>
      </c>
      <c r="AU372" s="163" t="s">
        <v>83</v>
      </c>
      <c r="AV372" s="14" t="s">
        <v>146</v>
      </c>
      <c r="AW372" s="14" t="s">
        <v>35</v>
      </c>
      <c r="AX372" s="14" t="s">
        <v>81</v>
      </c>
      <c r="AY372" s="163" t="s">
        <v>139</v>
      </c>
    </row>
    <row r="373" spans="2:65" s="1" customFormat="1" ht="24.15" customHeight="1">
      <c r="B373" s="130"/>
      <c r="C373" s="131" t="s">
        <v>461</v>
      </c>
      <c r="D373" s="131" t="s">
        <v>141</v>
      </c>
      <c r="E373" s="132" t="s">
        <v>462</v>
      </c>
      <c r="F373" s="133" t="s">
        <v>463</v>
      </c>
      <c r="G373" s="134" t="s">
        <v>169</v>
      </c>
      <c r="H373" s="135">
        <v>6</v>
      </c>
      <c r="I373" s="136"/>
      <c r="J373" s="137">
        <f>ROUND(I373*H373,2)</f>
        <v>0</v>
      </c>
      <c r="K373" s="133" t="s">
        <v>145</v>
      </c>
      <c r="L373" s="32"/>
      <c r="M373" s="138" t="s">
        <v>3</v>
      </c>
      <c r="N373" s="139" t="s">
        <v>44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0">
        <f>S373*H373</f>
        <v>0</v>
      </c>
      <c r="U373" s="141" t="s">
        <v>3</v>
      </c>
      <c r="AR373" s="142" t="s">
        <v>146</v>
      </c>
      <c r="AT373" s="142" t="s">
        <v>141</v>
      </c>
      <c r="AU373" s="142" t="s">
        <v>83</v>
      </c>
      <c r="AY373" s="17" t="s">
        <v>139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81</v>
      </c>
      <c r="BK373" s="143">
        <f>ROUND(I373*H373,2)</f>
        <v>0</v>
      </c>
      <c r="BL373" s="17" t="s">
        <v>146</v>
      </c>
      <c r="BM373" s="142" t="s">
        <v>464</v>
      </c>
    </row>
    <row r="374" spans="2:65" s="1" customFormat="1" ht="10.199999999999999">
      <c r="B374" s="32"/>
      <c r="D374" s="144" t="s">
        <v>148</v>
      </c>
      <c r="F374" s="145" t="s">
        <v>465</v>
      </c>
      <c r="I374" s="146"/>
      <c r="L374" s="32"/>
      <c r="M374" s="147"/>
      <c r="U374" s="53"/>
      <c r="AT374" s="17" t="s">
        <v>148</v>
      </c>
      <c r="AU374" s="17" t="s">
        <v>83</v>
      </c>
    </row>
    <row r="375" spans="2:65" s="13" customFormat="1" ht="10.199999999999999">
      <c r="B375" s="155"/>
      <c r="D375" s="149" t="s">
        <v>150</v>
      </c>
      <c r="E375" s="156" t="s">
        <v>3</v>
      </c>
      <c r="F375" s="157" t="s">
        <v>393</v>
      </c>
      <c r="H375" s="158">
        <v>6</v>
      </c>
      <c r="I375" s="159"/>
      <c r="L375" s="155"/>
      <c r="M375" s="160"/>
      <c r="U375" s="161"/>
      <c r="AT375" s="156" t="s">
        <v>150</v>
      </c>
      <c r="AU375" s="156" t="s">
        <v>83</v>
      </c>
      <c r="AV375" s="13" t="s">
        <v>83</v>
      </c>
      <c r="AW375" s="13" t="s">
        <v>35</v>
      </c>
      <c r="AX375" s="13" t="s">
        <v>73</v>
      </c>
      <c r="AY375" s="156" t="s">
        <v>139</v>
      </c>
    </row>
    <row r="376" spans="2:65" s="14" customFormat="1" ht="10.199999999999999">
      <c r="B376" s="162"/>
      <c r="D376" s="149" t="s">
        <v>150</v>
      </c>
      <c r="E376" s="163" t="s">
        <v>3</v>
      </c>
      <c r="F376" s="164" t="s">
        <v>154</v>
      </c>
      <c r="H376" s="165">
        <v>6</v>
      </c>
      <c r="I376" s="166"/>
      <c r="L376" s="162"/>
      <c r="M376" s="167"/>
      <c r="U376" s="168"/>
      <c r="AT376" s="163" t="s">
        <v>150</v>
      </c>
      <c r="AU376" s="163" t="s">
        <v>83</v>
      </c>
      <c r="AV376" s="14" t="s">
        <v>146</v>
      </c>
      <c r="AW376" s="14" t="s">
        <v>35</v>
      </c>
      <c r="AX376" s="14" t="s">
        <v>81</v>
      </c>
      <c r="AY376" s="163" t="s">
        <v>139</v>
      </c>
    </row>
    <row r="377" spans="2:65" s="1" customFormat="1" ht="16.5" customHeight="1">
      <c r="B377" s="130"/>
      <c r="C377" s="131" t="s">
        <v>466</v>
      </c>
      <c r="D377" s="131" t="s">
        <v>141</v>
      </c>
      <c r="E377" s="132" t="s">
        <v>467</v>
      </c>
      <c r="F377" s="133" t="s">
        <v>468</v>
      </c>
      <c r="G377" s="134" t="s">
        <v>169</v>
      </c>
      <c r="H377" s="135">
        <v>6</v>
      </c>
      <c r="I377" s="136"/>
      <c r="J377" s="137">
        <f>ROUND(I377*H377,2)</f>
        <v>0</v>
      </c>
      <c r="K377" s="133" t="s">
        <v>145</v>
      </c>
      <c r="L377" s="32"/>
      <c r="M377" s="138" t="s">
        <v>3</v>
      </c>
      <c r="N377" s="139" t="s">
        <v>44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0">
        <f>S377*H377</f>
        <v>0</v>
      </c>
      <c r="U377" s="141" t="s">
        <v>3</v>
      </c>
      <c r="AR377" s="142" t="s">
        <v>146</v>
      </c>
      <c r="AT377" s="142" t="s">
        <v>141</v>
      </c>
      <c r="AU377" s="142" t="s">
        <v>83</v>
      </c>
      <c r="AY377" s="17" t="s">
        <v>139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81</v>
      </c>
      <c r="BK377" s="143">
        <f>ROUND(I377*H377,2)</f>
        <v>0</v>
      </c>
      <c r="BL377" s="17" t="s">
        <v>146</v>
      </c>
      <c r="BM377" s="142" t="s">
        <v>469</v>
      </c>
    </row>
    <row r="378" spans="2:65" s="1" customFormat="1" ht="10.199999999999999">
      <c r="B378" s="32"/>
      <c r="D378" s="144" t="s">
        <v>148</v>
      </c>
      <c r="F378" s="145" t="s">
        <v>470</v>
      </c>
      <c r="I378" s="146"/>
      <c r="L378" s="32"/>
      <c r="M378" s="147"/>
      <c r="U378" s="53"/>
      <c r="AT378" s="17" t="s">
        <v>148</v>
      </c>
      <c r="AU378" s="17" t="s">
        <v>83</v>
      </c>
    </row>
    <row r="379" spans="2:65" s="12" customFormat="1" ht="10.199999999999999">
      <c r="B379" s="148"/>
      <c r="D379" s="149" t="s">
        <v>150</v>
      </c>
      <c r="E379" s="150" t="s">
        <v>3</v>
      </c>
      <c r="F379" s="151" t="s">
        <v>471</v>
      </c>
      <c r="H379" s="150" t="s">
        <v>3</v>
      </c>
      <c r="I379" s="152"/>
      <c r="L379" s="148"/>
      <c r="M379" s="153"/>
      <c r="U379" s="154"/>
      <c r="AT379" s="150" t="s">
        <v>150</v>
      </c>
      <c r="AU379" s="150" t="s">
        <v>83</v>
      </c>
      <c r="AV379" s="12" t="s">
        <v>81</v>
      </c>
      <c r="AW379" s="12" t="s">
        <v>35</v>
      </c>
      <c r="AX379" s="12" t="s">
        <v>73</v>
      </c>
      <c r="AY379" s="150" t="s">
        <v>139</v>
      </c>
    </row>
    <row r="380" spans="2:65" s="13" customFormat="1" ht="10.199999999999999">
      <c r="B380" s="155"/>
      <c r="D380" s="149" t="s">
        <v>150</v>
      </c>
      <c r="E380" s="156" t="s">
        <v>3</v>
      </c>
      <c r="F380" s="157" t="s">
        <v>393</v>
      </c>
      <c r="H380" s="158">
        <v>6</v>
      </c>
      <c r="I380" s="159"/>
      <c r="L380" s="155"/>
      <c r="M380" s="160"/>
      <c r="U380" s="161"/>
      <c r="AT380" s="156" t="s">
        <v>150</v>
      </c>
      <c r="AU380" s="156" t="s">
        <v>83</v>
      </c>
      <c r="AV380" s="13" t="s">
        <v>83</v>
      </c>
      <c r="AW380" s="13" t="s">
        <v>35</v>
      </c>
      <c r="AX380" s="13" t="s">
        <v>73</v>
      </c>
      <c r="AY380" s="156" t="s">
        <v>139</v>
      </c>
    </row>
    <row r="381" spans="2:65" s="14" customFormat="1" ht="10.199999999999999">
      <c r="B381" s="162"/>
      <c r="D381" s="149" t="s">
        <v>150</v>
      </c>
      <c r="E381" s="163" t="s">
        <v>3</v>
      </c>
      <c r="F381" s="164" t="s">
        <v>154</v>
      </c>
      <c r="H381" s="165">
        <v>6</v>
      </c>
      <c r="I381" s="166"/>
      <c r="L381" s="162"/>
      <c r="M381" s="167"/>
      <c r="U381" s="168"/>
      <c r="AT381" s="163" t="s">
        <v>150</v>
      </c>
      <c r="AU381" s="163" t="s">
        <v>83</v>
      </c>
      <c r="AV381" s="14" t="s">
        <v>146</v>
      </c>
      <c r="AW381" s="14" t="s">
        <v>35</v>
      </c>
      <c r="AX381" s="14" t="s">
        <v>81</v>
      </c>
      <c r="AY381" s="163" t="s">
        <v>139</v>
      </c>
    </row>
    <row r="382" spans="2:65" s="11" customFormat="1" ht="22.8" customHeight="1">
      <c r="B382" s="118"/>
      <c r="D382" s="119" t="s">
        <v>72</v>
      </c>
      <c r="E382" s="128" t="s">
        <v>472</v>
      </c>
      <c r="F382" s="128" t="s">
        <v>473</v>
      </c>
      <c r="I382" s="121"/>
      <c r="J382" s="129">
        <f>BK382</f>
        <v>0</v>
      </c>
      <c r="L382" s="118"/>
      <c r="M382" s="123"/>
      <c r="P382" s="124">
        <f>SUM(P383:P422)</f>
        <v>0</v>
      </c>
      <c r="R382" s="124">
        <f>SUM(R383:R422)</f>
        <v>0</v>
      </c>
      <c r="T382" s="124">
        <f>SUM(T383:T422)</f>
        <v>0</v>
      </c>
      <c r="U382" s="125"/>
      <c r="AR382" s="119" t="s">
        <v>81</v>
      </c>
      <c r="AT382" s="126" t="s">
        <v>72</v>
      </c>
      <c r="AU382" s="126" t="s">
        <v>81</v>
      </c>
      <c r="AY382" s="119" t="s">
        <v>139</v>
      </c>
      <c r="BK382" s="127">
        <f>SUM(BK383:BK422)</f>
        <v>0</v>
      </c>
    </row>
    <row r="383" spans="2:65" s="1" customFormat="1" ht="24.15" customHeight="1">
      <c r="B383" s="130"/>
      <c r="C383" s="131" t="s">
        <v>474</v>
      </c>
      <c r="D383" s="131" t="s">
        <v>141</v>
      </c>
      <c r="E383" s="132" t="s">
        <v>475</v>
      </c>
      <c r="F383" s="133" t="s">
        <v>476</v>
      </c>
      <c r="G383" s="134" t="s">
        <v>205</v>
      </c>
      <c r="H383" s="135">
        <v>26.03</v>
      </c>
      <c r="I383" s="136"/>
      <c r="J383" s="137">
        <f>ROUND(I383*H383,2)</f>
        <v>0</v>
      </c>
      <c r="K383" s="133" t="s">
        <v>145</v>
      </c>
      <c r="L383" s="32"/>
      <c r="M383" s="138" t="s">
        <v>3</v>
      </c>
      <c r="N383" s="139" t="s">
        <v>44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0">
        <f>S383*H383</f>
        <v>0</v>
      </c>
      <c r="U383" s="141" t="s">
        <v>3</v>
      </c>
      <c r="AR383" s="142" t="s">
        <v>146</v>
      </c>
      <c r="AT383" s="142" t="s">
        <v>141</v>
      </c>
      <c r="AU383" s="142" t="s">
        <v>83</v>
      </c>
      <c r="AY383" s="17" t="s">
        <v>139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81</v>
      </c>
      <c r="BK383" s="143">
        <f>ROUND(I383*H383,2)</f>
        <v>0</v>
      </c>
      <c r="BL383" s="17" t="s">
        <v>146</v>
      </c>
      <c r="BM383" s="142" t="s">
        <v>477</v>
      </c>
    </row>
    <row r="384" spans="2:65" s="1" customFormat="1" ht="10.199999999999999">
      <c r="B384" s="32"/>
      <c r="D384" s="144" t="s">
        <v>148</v>
      </c>
      <c r="F384" s="145" t="s">
        <v>478</v>
      </c>
      <c r="I384" s="146"/>
      <c r="L384" s="32"/>
      <c r="M384" s="147"/>
      <c r="U384" s="53"/>
      <c r="AT384" s="17" t="s">
        <v>148</v>
      </c>
      <c r="AU384" s="17" t="s">
        <v>83</v>
      </c>
    </row>
    <row r="385" spans="2:65" s="12" customFormat="1" ht="10.199999999999999">
      <c r="B385" s="148"/>
      <c r="D385" s="149" t="s">
        <v>150</v>
      </c>
      <c r="E385" s="150" t="s">
        <v>3</v>
      </c>
      <c r="F385" s="151" t="s">
        <v>479</v>
      </c>
      <c r="H385" s="150" t="s">
        <v>3</v>
      </c>
      <c r="I385" s="152"/>
      <c r="L385" s="148"/>
      <c r="M385" s="153"/>
      <c r="U385" s="154"/>
      <c r="AT385" s="150" t="s">
        <v>150</v>
      </c>
      <c r="AU385" s="150" t="s">
        <v>83</v>
      </c>
      <c r="AV385" s="12" t="s">
        <v>81</v>
      </c>
      <c r="AW385" s="12" t="s">
        <v>35</v>
      </c>
      <c r="AX385" s="12" t="s">
        <v>73</v>
      </c>
      <c r="AY385" s="150" t="s">
        <v>139</v>
      </c>
    </row>
    <row r="386" spans="2:65" s="13" customFormat="1" ht="10.199999999999999">
      <c r="B386" s="155"/>
      <c r="D386" s="149" t="s">
        <v>150</v>
      </c>
      <c r="E386" s="156" t="s">
        <v>3</v>
      </c>
      <c r="F386" s="157" t="s">
        <v>480</v>
      </c>
      <c r="H386" s="158">
        <v>1.9670000000000001</v>
      </c>
      <c r="I386" s="159"/>
      <c r="L386" s="155"/>
      <c r="M386" s="160"/>
      <c r="U386" s="161"/>
      <c r="AT386" s="156" t="s">
        <v>150</v>
      </c>
      <c r="AU386" s="156" t="s">
        <v>83</v>
      </c>
      <c r="AV386" s="13" t="s">
        <v>83</v>
      </c>
      <c r="AW386" s="13" t="s">
        <v>35</v>
      </c>
      <c r="AX386" s="13" t="s">
        <v>73</v>
      </c>
      <c r="AY386" s="156" t="s">
        <v>139</v>
      </c>
    </row>
    <row r="387" spans="2:65" s="13" customFormat="1" ht="10.199999999999999">
      <c r="B387" s="155"/>
      <c r="D387" s="149" t="s">
        <v>150</v>
      </c>
      <c r="E387" s="156" t="s">
        <v>3</v>
      </c>
      <c r="F387" s="157" t="s">
        <v>481</v>
      </c>
      <c r="H387" s="158">
        <v>6.75</v>
      </c>
      <c r="I387" s="159"/>
      <c r="L387" s="155"/>
      <c r="M387" s="160"/>
      <c r="U387" s="161"/>
      <c r="AT387" s="156" t="s">
        <v>150</v>
      </c>
      <c r="AU387" s="156" t="s">
        <v>83</v>
      </c>
      <c r="AV387" s="13" t="s">
        <v>83</v>
      </c>
      <c r="AW387" s="13" t="s">
        <v>35</v>
      </c>
      <c r="AX387" s="13" t="s">
        <v>73</v>
      </c>
      <c r="AY387" s="156" t="s">
        <v>139</v>
      </c>
    </row>
    <row r="388" spans="2:65" s="13" customFormat="1" ht="10.199999999999999">
      <c r="B388" s="155"/>
      <c r="D388" s="149" t="s">
        <v>150</v>
      </c>
      <c r="E388" s="156" t="s">
        <v>3</v>
      </c>
      <c r="F388" s="157" t="s">
        <v>482</v>
      </c>
      <c r="H388" s="158">
        <v>1.7430000000000001</v>
      </c>
      <c r="I388" s="159"/>
      <c r="L388" s="155"/>
      <c r="M388" s="160"/>
      <c r="U388" s="161"/>
      <c r="AT388" s="156" t="s">
        <v>150</v>
      </c>
      <c r="AU388" s="156" t="s">
        <v>83</v>
      </c>
      <c r="AV388" s="13" t="s">
        <v>83</v>
      </c>
      <c r="AW388" s="13" t="s">
        <v>35</v>
      </c>
      <c r="AX388" s="13" t="s">
        <v>73</v>
      </c>
      <c r="AY388" s="156" t="s">
        <v>139</v>
      </c>
    </row>
    <row r="389" spans="2:65" s="12" customFormat="1" ht="10.199999999999999">
      <c r="B389" s="148"/>
      <c r="D389" s="149" t="s">
        <v>150</v>
      </c>
      <c r="E389" s="150" t="s">
        <v>3</v>
      </c>
      <c r="F389" s="151" t="s">
        <v>483</v>
      </c>
      <c r="H389" s="150" t="s">
        <v>3</v>
      </c>
      <c r="I389" s="152"/>
      <c r="L389" s="148"/>
      <c r="M389" s="153"/>
      <c r="U389" s="154"/>
      <c r="AT389" s="150" t="s">
        <v>150</v>
      </c>
      <c r="AU389" s="150" t="s">
        <v>83</v>
      </c>
      <c r="AV389" s="12" t="s">
        <v>81</v>
      </c>
      <c r="AW389" s="12" t="s">
        <v>35</v>
      </c>
      <c r="AX389" s="12" t="s">
        <v>73</v>
      </c>
      <c r="AY389" s="150" t="s">
        <v>139</v>
      </c>
    </row>
    <row r="390" spans="2:65" s="13" customFormat="1" ht="10.199999999999999">
      <c r="B390" s="155"/>
      <c r="D390" s="149" t="s">
        <v>150</v>
      </c>
      <c r="E390" s="156" t="s">
        <v>3</v>
      </c>
      <c r="F390" s="157" t="s">
        <v>484</v>
      </c>
      <c r="H390" s="158">
        <v>4.05</v>
      </c>
      <c r="I390" s="159"/>
      <c r="L390" s="155"/>
      <c r="M390" s="160"/>
      <c r="U390" s="161"/>
      <c r="AT390" s="156" t="s">
        <v>150</v>
      </c>
      <c r="AU390" s="156" t="s">
        <v>83</v>
      </c>
      <c r="AV390" s="13" t="s">
        <v>83</v>
      </c>
      <c r="AW390" s="13" t="s">
        <v>35</v>
      </c>
      <c r="AX390" s="13" t="s">
        <v>73</v>
      </c>
      <c r="AY390" s="156" t="s">
        <v>139</v>
      </c>
    </row>
    <row r="391" spans="2:65" s="12" customFormat="1" ht="10.199999999999999">
      <c r="B391" s="148"/>
      <c r="D391" s="149" t="s">
        <v>150</v>
      </c>
      <c r="E391" s="150" t="s">
        <v>3</v>
      </c>
      <c r="F391" s="151" t="s">
        <v>485</v>
      </c>
      <c r="H391" s="150" t="s">
        <v>3</v>
      </c>
      <c r="I391" s="152"/>
      <c r="L391" s="148"/>
      <c r="M391" s="153"/>
      <c r="U391" s="154"/>
      <c r="AT391" s="150" t="s">
        <v>150</v>
      </c>
      <c r="AU391" s="150" t="s">
        <v>83</v>
      </c>
      <c r="AV391" s="12" t="s">
        <v>81</v>
      </c>
      <c r="AW391" s="12" t="s">
        <v>35</v>
      </c>
      <c r="AX391" s="12" t="s">
        <v>73</v>
      </c>
      <c r="AY391" s="150" t="s">
        <v>139</v>
      </c>
    </row>
    <row r="392" spans="2:65" s="13" customFormat="1" ht="10.199999999999999">
      <c r="B392" s="155"/>
      <c r="D392" s="149" t="s">
        <v>150</v>
      </c>
      <c r="E392" s="156" t="s">
        <v>3</v>
      </c>
      <c r="F392" s="157" t="s">
        <v>486</v>
      </c>
      <c r="H392" s="158">
        <v>11.52</v>
      </c>
      <c r="I392" s="159"/>
      <c r="L392" s="155"/>
      <c r="M392" s="160"/>
      <c r="U392" s="161"/>
      <c r="AT392" s="156" t="s">
        <v>150</v>
      </c>
      <c r="AU392" s="156" t="s">
        <v>83</v>
      </c>
      <c r="AV392" s="13" t="s">
        <v>83</v>
      </c>
      <c r="AW392" s="13" t="s">
        <v>35</v>
      </c>
      <c r="AX392" s="13" t="s">
        <v>73</v>
      </c>
      <c r="AY392" s="156" t="s">
        <v>139</v>
      </c>
    </row>
    <row r="393" spans="2:65" s="14" customFormat="1" ht="10.199999999999999">
      <c r="B393" s="162"/>
      <c r="D393" s="149" t="s">
        <v>150</v>
      </c>
      <c r="E393" s="163" t="s">
        <v>3</v>
      </c>
      <c r="F393" s="164" t="s">
        <v>154</v>
      </c>
      <c r="H393" s="165">
        <v>26.03</v>
      </c>
      <c r="I393" s="166"/>
      <c r="L393" s="162"/>
      <c r="M393" s="167"/>
      <c r="U393" s="168"/>
      <c r="AT393" s="163" t="s">
        <v>150</v>
      </c>
      <c r="AU393" s="163" t="s">
        <v>83</v>
      </c>
      <c r="AV393" s="14" t="s">
        <v>146</v>
      </c>
      <c r="AW393" s="14" t="s">
        <v>35</v>
      </c>
      <c r="AX393" s="14" t="s">
        <v>81</v>
      </c>
      <c r="AY393" s="163" t="s">
        <v>139</v>
      </c>
    </row>
    <row r="394" spans="2:65" s="1" customFormat="1" ht="24.15" customHeight="1">
      <c r="B394" s="130"/>
      <c r="C394" s="131" t="s">
        <v>487</v>
      </c>
      <c r="D394" s="131" t="s">
        <v>141</v>
      </c>
      <c r="E394" s="132" t="s">
        <v>488</v>
      </c>
      <c r="F394" s="133" t="s">
        <v>489</v>
      </c>
      <c r="G394" s="134" t="s">
        <v>205</v>
      </c>
      <c r="H394" s="135">
        <v>234.27</v>
      </c>
      <c r="I394" s="136"/>
      <c r="J394" s="137">
        <f>ROUND(I394*H394,2)</f>
        <v>0</v>
      </c>
      <c r="K394" s="133" t="s">
        <v>145</v>
      </c>
      <c r="L394" s="32"/>
      <c r="M394" s="138" t="s">
        <v>3</v>
      </c>
      <c r="N394" s="139" t="s">
        <v>44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0">
        <f>S394*H394</f>
        <v>0</v>
      </c>
      <c r="U394" s="141" t="s">
        <v>3</v>
      </c>
      <c r="AR394" s="142" t="s">
        <v>146</v>
      </c>
      <c r="AT394" s="142" t="s">
        <v>141</v>
      </c>
      <c r="AU394" s="142" t="s">
        <v>83</v>
      </c>
      <c r="AY394" s="17" t="s">
        <v>139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81</v>
      </c>
      <c r="BK394" s="143">
        <f>ROUND(I394*H394,2)</f>
        <v>0</v>
      </c>
      <c r="BL394" s="17" t="s">
        <v>146</v>
      </c>
      <c r="BM394" s="142" t="s">
        <v>490</v>
      </c>
    </row>
    <row r="395" spans="2:65" s="1" customFormat="1" ht="10.199999999999999">
      <c r="B395" s="32"/>
      <c r="D395" s="144" t="s">
        <v>148</v>
      </c>
      <c r="F395" s="145" t="s">
        <v>491</v>
      </c>
      <c r="I395" s="146"/>
      <c r="L395" s="32"/>
      <c r="M395" s="147"/>
      <c r="U395" s="53"/>
      <c r="AT395" s="17" t="s">
        <v>148</v>
      </c>
      <c r="AU395" s="17" t="s">
        <v>83</v>
      </c>
    </row>
    <row r="396" spans="2:65" s="12" customFormat="1" ht="10.199999999999999">
      <c r="B396" s="148"/>
      <c r="D396" s="149" t="s">
        <v>150</v>
      </c>
      <c r="E396" s="150" t="s">
        <v>3</v>
      </c>
      <c r="F396" s="151" t="s">
        <v>492</v>
      </c>
      <c r="H396" s="150" t="s">
        <v>3</v>
      </c>
      <c r="I396" s="152"/>
      <c r="L396" s="148"/>
      <c r="M396" s="153"/>
      <c r="U396" s="154"/>
      <c r="AT396" s="150" t="s">
        <v>150</v>
      </c>
      <c r="AU396" s="150" t="s">
        <v>83</v>
      </c>
      <c r="AV396" s="12" t="s">
        <v>81</v>
      </c>
      <c r="AW396" s="12" t="s">
        <v>35</v>
      </c>
      <c r="AX396" s="12" t="s">
        <v>73</v>
      </c>
      <c r="AY396" s="150" t="s">
        <v>139</v>
      </c>
    </row>
    <row r="397" spans="2:65" s="13" customFormat="1" ht="10.199999999999999">
      <c r="B397" s="155"/>
      <c r="D397" s="149" t="s">
        <v>150</v>
      </c>
      <c r="E397" s="156" t="s">
        <v>3</v>
      </c>
      <c r="F397" s="157" t="s">
        <v>480</v>
      </c>
      <c r="H397" s="158">
        <v>1.9670000000000001</v>
      </c>
      <c r="I397" s="159"/>
      <c r="L397" s="155"/>
      <c r="M397" s="160"/>
      <c r="U397" s="161"/>
      <c r="AT397" s="156" t="s">
        <v>150</v>
      </c>
      <c r="AU397" s="156" t="s">
        <v>83</v>
      </c>
      <c r="AV397" s="13" t="s">
        <v>83</v>
      </c>
      <c r="AW397" s="13" t="s">
        <v>35</v>
      </c>
      <c r="AX397" s="13" t="s">
        <v>73</v>
      </c>
      <c r="AY397" s="156" t="s">
        <v>139</v>
      </c>
    </row>
    <row r="398" spans="2:65" s="13" customFormat="1" ht="10.199999999999999">
      <c r="B398" s="155"/>
      <c r="D398" s="149" t="s">
        <v>150</v>
      </c>
      <c r="E398" s="156" t="s">
        <v>3</v>
      </c>
      <c r="F398" s="157" t="s">
        <v>481</v>
      </c>
      <c r="H398" s="158">
        <v>6.75</v>
      </c>
      <c r="I398" s="159"/>
      <c r="L398" s="155"/>
      <c r="M398" s="160"/>
      <c r="U398" s="161"/>
      <c r="AT398" s="156" t="s">
        <v>150</v>
      </c>
      <c r="AU398" s="156" t="s">
        <v>83</v>
      </c>
      <c r="AV398" s="13" t="s">
        <v>83</v>
      </c>
      <c r="AW398" s="13" t="s">
        <v>35</v>
      </c>
      <c r="AX398" s="13" t="s">
        <v>73</v>
      </c>
      <c r="AY398" s="156" t="s">
        <v>139</v>
      </c>
    </row>
    <row r="399" spans="2:65" s="13" customFormat="1" ht="10.199999999999999">
      <c r="B399" s="155"/>
      <c r="D399" s="149" t="s">
        <v>150</v>
      </c>
      <c r="E399" s="156" t="s">
        <v>3</v>
      </c>
      <c r="F399" s="157" t="s">
        <v>482</v>
      </c>
      <c r="H399" s="158">
        <v>1.7430000000000001</v>
      </c>
      <c r="I399" s="159"/>
      <c r="L399" s="155"/>
      <c r="M399" s="160"/>
      <c r="U399" s="161"/>
      <c r="AT399" s="156" t="s">
        <v>150</v>
      </c>
      <c r="AU399" s="156" t="s">
        <v>83</v>
      </c>
      <c r="AV399" s="13" t="s">
        <v>83</v>
      </c>
      <c r="AW399" s="13" t="s">
        <v>35</v>
      </c>
      <c r="AX399" s="13" t="s">
        <v>73</v>
      </c>
      <c r="AY399" s="156" t="s">
        <v>139</v>
      </c>
    </row>
    <row r="400" spans="2:65" s="12" customFormat="1" ht="10.199999999999999">
      <c r="B400" s="148"/>
      <c r="D400" s="149" t="s">
        <v>150</v>
      </c>
      <c r="E400" s="150" t="s">
        <v>3</v>
      </c>
      <c r="F400" s="151" t="s">
        <v>483</v>
      </c>
      <c r="H400" s="150" t="s">
        <v>3</v>
      </c>
      <c r="I400" s="152"/>
      <c r="L400" s="148"/>
      <c r="M400" s="153"/>
      <c r="U400" s="154"/>
      <c r="AT400" s="150" t="s">
        <v>150</v>
      </c>
      <c r="AU400" s="150" t="s">
        <v>83</v>
      </c>
      <c r="AV400" s="12" t="s">
        <v>81</v>
      </c>
      <c r="AW400" s="12" t="s">
        <v>35</v>
      </c>
      <c r="AX400" s="12" t="s">
        <v>73</v>
      </c>
      <c r="AY400" s="150" t="s">
        <v>139</v>
      </c>
    </row>
    <row r="401" spans="2:65" s="13" customFormat="1" ht="10.199999999999999">
      <c r="B401" s="155"/>
      <c r="D401" s="149" t="s">
        <v>150</v>
      </c>
      <c r="E401" s="156" t="s">
        <v>3</v>
      </c>
      <c r="F401" s="157" t="s">
        <v>484</v>
      </c>
      <c r="H401" s="158">
        <v>4.05</v>
      </c>
      <c r="I401" s="159"/>
      <c r="L401" s="155"/>
      <c r="M401" s="160"/>
      <c r="U401" s="161"/>
      <c r="AT401" s="156" t="s">
        <v>150</v>
      </c>
      <c r="AU401" s="156" t="s">
        <v>83</v>
      </c>
      <c r="AV401" s="13" t="s">
        <v>83</v>
      </c>
      <c r="AW401" s="13" t="s">
        <v>35</v>
      </c>
      <c r="AX401" s="13" t="s">
        <v>73</v>
      </c>
      <c r="AY401" s="156" t="s">
        <v>139</v>
      </c>
    </row>
    <row r="402" spans="2:65" s="12" customFormat="1" ht="10.199999999999999">
      <c r="B402" s="148"/>
      <c r="D402" s="149" t="s">
        <v>150</v>
      </c>
      <c r="E402" s="150" t="s">
        <v>3</v>
      </c>
      <c r="F402" s="151" t="s">
        <v>485</v>
      </c>
      <c r="H402" s="150" t="s">
        <v>3</v>
      </c>
      <c r="I402" s="152"/>
      <c r="L402" s="148"/>
      <c r="M402" s="153"/>
      <c r="U402" s="154"/>
      <c r="AT402" s="150" t="s">
        <v>150</v>
      </c>
      <c r="AU402" s="150" t="s">
        <v>83</v>
      </c>
      <c r="AV402" s="12" t="s">
        <v>81</v>
      </c>
      <c r="AW402" s="12" t="s">
        <v>35</v>
      </c>
      <c r="AX402" s="12" t="s">
        <v>73</v>
      </c>
      <c r="AY402" s="150" t="s">
        <v>139</v>
      </c>
    </row>
    <row r="403" spans="2:65" s="13" customFormat="1" ht="10.199999999999999">
      <c r="B403" s="155"/>
      <c r="D403" s="149" t="s">
        <v>150</v>
      </c>
      <c r="E403" s="156" t="s">
        <v>3</v>
      </c>
      <c r="F403" s="157" t="s">
        <v>486</v>
      </c>
      <c r="H403" s="158">
        <v>11.52</v>
      </c>
      <c r="I403" s="159"/>
      <c r="L403" s="155"/>
      <c r="M403" s="160"/>
      <c r="U403" s="161"/>
      <c r="AT403" s="156" t="s">
        <v>150</v>
      </c>
      <c r="AU403" s="156" t="s">
        <v>83</v>
      </c>
      <c r="AV403" s="13" t="s">
        <v>83</v>
      </c>
      <c r="AW403" s="13" t="s">
        <v>35</v>
      </c>
      <c r="AX403" s="13" t="s">
        <v>73</v>
      </c>
      <c r="AY403" s="156" t="s">
        <v>139</v>
      </c>
    </row>
    <row r="404" spans="2:65" s="14" customFormat="1" ht="10.199999999999999">
      <c r="B404" s="162"/>
      <c r="D404" s="149" t="s">
        <v>150</v>
      </c>
      <c r="E404" s="163" t="s">
        <v>3</v>
      </c>
      <c r="F404" s="164" t="s">
        <v>154</v>
      </c>
      <c r="H404" s="165">
        <v>26.03</v>
      </c>
      <c r="I404" s="166"/>
      <c r="L404" s="162"/>
      <c r="M404" s="167"/>
      <c r="U404" s="168"/>
      <c r="AT404" s="163" t="s">
        <v>150</v>
      </c>
      <c r="AU404" s="163" t="s">
        <v>83</v>
      </c>
      <c r="AV404" s="14" t="s">
        <v>146</v>
      </c>
      <c r="AW404" s="14" t="s">
        <v>35</v>
      </c>
      <c r="AX404" s="14" t="s">
        <v>73</v>
      </c>
      <c r="AY404" s="163" t="s">
        <v>139</v>
      </c>
    </row>
    <row r="405" spans="2:65" s="13" customFormat="1" ht="10.199999999999999">
      <c r="B405" s="155"/>
      <c r="D405" s="149" t="s">
        <v>150</v>
      </c>
      <c r="E405" s="156" t="s">
        <v>3</v>
      </c>
      <c r="F405" s="157" t="s">
        <v>493</v>
      </c>
      <c r="H405" s="158">
        <v>234.27</v>
      </c>
      <c r="I405" s="159"/>
      <c r="L405" s="155"/>
      <c r="M405" s="160"/>
      <c r="U405" s="161"/>
      <c r="AT405" s="156" t="s">
        <v>150</v>
      </c>
      <c r="AU405" s="156" t="s">
        <v>83</v>
      </c>
      <c r="AV405" s="13" t="s">
        <v>83</v>
      </c>
      <c r="AW405" s="13" t="s">
        <v>35</v>
      </c>
      <c r="AX405" s="13" t="s">
        <v>81</v>
      </c>
      <c r="AY405" s="156" t="s">
        <v>139</v>
      </c>
    </row>
    <row r="406" spans="2:65" s="1" customFormat="1" ht="24.15" customHeight="1">
      <c r="B406" s="130"/>
      <c r="C406" s="131" t="s">
        <v>494</v>
      </c>
      <c r="D406" s="131" t="s">
        <v>141</v>
      </c>
      <c r="E406" s="132" t="s">
        <v>495</v>
      </c>
      <c r="F406" s="133" t="s">
        <v>496</v>
      </c>
      <c r="G406" s="134" t="s">
        <v>205</v>
      </c>
      <c r="H406" s="135">
        <v>11.52</v>
      </c>
      <c r="I406" s="136"/>
      <c r="J406" s="137">
        <f>ROUND(I406*H406,2)</f>
        <v>0</v>
      </c>
      <c r="K406" s="133" t="s">
        <v>145</v>
      </c>
      <c r="L406" s="32"/>
      <c r="M406" s="138" t="s">
        <v>3</v>
      </c>
      <c r="N406" s="139" t="s">
        <v>44</v>
      </c>
      <c r="P406" s="140">
        <f>O406*H406</f>
        <v>0</v>
      </c>
      <c r="Q406" s="140">
        <v>0</v>
      </c>
      <c r="R406" s="140">
        <f>Q406*H406</f>
        <v>0</v>
      </c>
      <c r="S406" s="140">
        <v>0</v>
      </c>
      <c r="T406" s="140">
        <f>S406*H406</f>
        <v>0</v>
      </c>
      <c r="U406" s="141" t="s">
        <v>3</v>
      </c>
      <c r="AR406" s="142" t="s">
        <v>146</v>
      </c>
      <c r="AT406" s="142" t="s">
        <v>141</v>
      </c>
      <c r="AU406" s="142" t="s">
        <v>83</v>
      </c>
      <c r="AY406" s="17" t="s">
        <v>139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7" t="s">
        <v>81</v>
      </c>
      <c r="BK406" s="143">
        <f>ROUND(I406*H406,2)</f>
        <v>0</v>
      </c>
      <c r="BL406" s="17" t="s">
        <v>146</v>
      </c>
      <c r="BM406" s="142" t="s">
        <v>497</v>
      </c>
    </row>
    <row r="407" spans="2:65" s="1" customFormat="1" ht="10.199999999999999">
      <c r="B407" s="32"/>
      <c r="D407" s="144" t="s">
        <v>148</v>
      </c>
      <c r="F407" s="145" t="s">
        <v>498</v>
      </c>
      <c r="I407" s="146"/>
      <c r="L407" s="32"/>
      <c r="M407" s="147"/>
      <c r="U407" s="53"/>
      <c r="AT407" s="17" t="s">
        <v>148</v>
      </c>
      <c r="AU407" s="17" t="s">
        <v>83</v>
      </c>
    </row>
    <row r="408" spans="2:65" s="12" customFormat="1" ht="10.199999999999999">
      <c r="B408" s="148"/>
      <c r="D408" s="149" t="s">
        <v>150</v>
      </c>
      <c r="E408" s="150" t="s">
        <v>3</v>
      </c>
      <c r="F408" s="151" t="s">
        <v>485</v>
      </c>
      <c r="H408" s="150" t="s">
        <v>3</v>
      </c>
      <c r="I408" s="152"/>
      <c r="L408" s="148"/>
      <c r="M408" s="153"/>
      <c r="U408" s="154"/>
      <c r="AT408" s="150" t="s">
        <v>150</v>
      </c>
      <c r="AU408" s="150" t="s">
        <v>83</v>
      </c>
      <c r="AV408" s="12" t="s">
        <v>81</v>
      </c>
      <c r="AW408" s="12" t="s">
        <v>35</v>
      </c>
      <c r="AX408" s="12" t="s">
        <v>73</v>
      </c>
      <c r="AY408" s="150" t="s">
        <v>139</v>
      </c>
    </row>
    <row r="409" spans="2:65" s="13" customFormat="1" ht="10.199999999999999">
      <c r="B409" s="155"/>
      <c r="D409" s="149" t="s">
        <v>150</v>
      </c>
      <c r="E409" s="156" t="s">
        <v>3</v>
      </c>
      <c r="F409" s="157" t="s">
        <v>486</v>
      </c>
      <c r="H409" s="158">
        <v>11.52</v>
      </c>
      <c r="I409" s="159"/>
      <c r="L409" s="155"/>
      <c r="M409" s="160"/>
      <c r="U409" s="161"/>
      <c r="AT409" s="156" t="s">
        <v>150</v>
      </c>
      <c r="AU409" s="156" t="s">
        <v>83</v>
      </c>
      <c r="AV409" s="13" t="s">
        <v>83</v>
      </c>
      <c r="AW409" s="13" t="s">
        <v>35</v>
      </c>
      <c r="AX409" s="13" t="s">
        <v>73</v>
      </c>
      <c r="AY409" s="156" t="s">
        <v>139</v>
      </c>
    </row>
    <row r="410" spans="2:65" s="14" customFormat="1" ht="10.199999999999999">
      <c r="B410" s="162"/>
      <c r="D410" s="149" t="s">
        <v>150</v>
      </c>
      <c r="E410" s="163" t="s">
        <v>3</v>
      </c>
      <c r="F410" s="164" t="s">
        <v>154</v>
      </c>
      <c r="H410" s="165">
        <v>11.52</v>
      </c>
      <c r="I410" s="166"/>
      <c r="L410" s="162"/>
      <c r="M410" s="167"/>
      <c r="U410" s="168"/>
      <c r="AT410" s="163" t="s">
        <v>150</v>
      </c>
      <c r="AU410" s="163" t="s">
        <v>83</v>
      </c>
      <c r="AV410" s="14" t="s">
        <v>146</v>
      </c>
      <c r="AW410" s="14" t="s">
        <v>35</v>
      </c>
      <c r="AX410" s="14" t="s">
        <v>81</v>
      </c>
      <c r="AY410" s="163" t="s">
        <v>139</v>
      </c>
    </row>
    <row r="411" spans="2:65" s="1" customFormat="1" ht="24.15" customHeight="1">
      <c r="B411" s="130"/>
      <c r="C411" s="131" t="s">
        <v>499</v>
      </c>
      <c r="D411" s="131" t="s">
        <v>141</v>
      </c>
      <c r="E411" s="132" t="s">
        <v>500</v>
      </c>
      <c r="F411" s="133" t="s">
        <v>204</v>
      </c>
      <c r="G411" s="134" t="s">
        <v>205</v>
      </c>
      <c r="H411" s="135">
        <v>10.46</v>
      </c>
      <c r="I411" s="136"/>
      <c r="J411" s="137">
        <f>ROUND(I411*H411,2)</f>
        <v>0</v>
      </c>
      <c r="K411" s="133" t="s">
        <v>145</v>
      </c>
      <c r="L411" s="32"/>
      <c r="M411" s="138" t="s">
        <v>3</v>
      </c>
      <c r="N411" s="139" t="s">
        <v>44</v>
      </c>
      <c r="P411" s="140">
        <f>O411*H411</f>
        <v>0</v>
      </c>
      <c r="Q411" s="140">
        <v>0</v>
      </c>
      <c r="R411" s="140">
        <f>Q411*H411</f>
        <v>0</v>
      </c>
      <c r="S411" s="140">
        <v>0</v>
      </c>
      <c r="T411" s="140">
        <f>S411*H411</f>
        <v>0</v>
      </c>
      <c r="U411" s="141" t="s">
        <v>3</v>
      </c>
      <c r="AR411" s="142" t="s">
        <v>146</v>
      </c>
      <c r="AT411" s="142" t="s">
        <v>141</v>
      </c>
      <c r="AU411" s="142" t="s">
        <v>83</v>
      </c>
      <c r="AY411" s="17" t="s">
        <v>139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81</v>
      </c>
      <c r="BK411" s="143">
        <f>ROUND(I411*H411,2)</f>
        <v>0</v>
      </c>
      <c r="BL411" s="17" t="s">
        <v>146</v>
      </c>
      <c r="BM411" s="142" t="s">
        <v>501</v>
      </c>
    </row>
    <row r="412" spans="2:65" s="1" customFormat="1" ht="10.199999999999999">
      <c r="B412" s="32"/>
      <c r="D412" s="144" t="s">
        <v>148</v>
      </c>
      <c r="F412" s="145" t="s">
        <v>502</v>
      </c>
      <c r="I412" s="146"/>
      <c r="L412" s="32"/>
      <c r="M412" s="147"/>
      <c r="U412" s="53"/>
      <c r="AT412" s="17" t="s">
        <v>148</v>
      </c>
      <c r="AU412" s="17" t="s">
        <v>83</v>
      </c>
    </row>
    <row r="413" spans="2:65" s="12" customFormat="1" ht="10.199999999999999">
      <c r="B413" s="148"/>
      <c r="D413" s="149" t="s">
        <v>150</v>
      </c>
      <c r="E413" s="150" t="s">
        <v>3</v>
      </c>
      <c r="F413" s="151" t="s">
        <v>503</v>
      </c>
      <c r="H413" s="150" t="s">
        <v>3</v>
      </c>
      <c r="I413" s="152"/>
      <c r="L413" s="148"/>
      <c r="M413" s="153"/>
      <c r="U413" s="154"/>
      <c r="AT413" s="150" t="s">
        <v>150</v>
      </c>
      <c r="AU413" s="150" t="s">
        <v>83</v>
      </c>
      <c r="AV413" s="12" t="s">
        <v>81</v>
      </c>
      <c r="AW413" s="12" t="s">
        <v>35</v>
      </c>
      <c r="AX413" s="12" t="s">
        <v>73</v>
      </c>
      <c r="AY413" s="150" t="s">
        <v>139</v>
      </c>
    </row>
    <row r="414" spans="2:65" s="13" customFormat="1" ht="10.199999999999999">
      <c r="B414" s="155"/>
      <c r="D414" s="149" t="s">
        <v>150</v>
      </c>
      <c r="E414" s="156" t="s">
        <v>3</v>
      </c>
      <c r="F414" s="157" t="s">
        <v>480</v>
      </c>
      <c r="H414" s="158">
        <v>1.9670000000000001</v>
      </c>
      <c r="I414" s="159"/>
      <c r="L414" s="155"/>
      <c r="M414" s="160"/>
      <c r="U414" s="161"/>
      <c r="AT414" s="156" t="s">
        <v>150</v>
      </c>
      <c r="AU414" s="156" t="s">
        <v>83</v>
      </c>
      <c r="AV414" s="13" t="s">
        <v>83</v>
      </c>
      <c r="AW414" s="13" t="s">
        <v>35</v>
      </c>
      <c r="AX414" s="13" t="s">
        <v>73</v>
      </c>
      <c r="AY414" s="156" t="s">
        <v>139</v>
      </c>
    </row>
    <row r="415" spans="2:65" s="13" customFormat="1" ht="10.199999999999999">
      <c r="B415" s="155"/>
      <c r="D415" s="149" t="s">
        <v>150</v>
      </c>
      <c r="E415" s="156" t="s">
        <v>3</v>
      </c>
      <c r="F415" s="157" t="s">
        <v>481</v>
      </c>
      <c r="H415" s="158">
        <v>6.75</v>
      </c>
      <c r="I415" s="159"/>
      <c r="L415" s="155"/>
      <c r="M415" s="160"/>
      <c r="U415" s="161"/>
      <c r="AT415" s="156" t="s">
        <v>150</v>
      </c>
      <c r="AU415" s="156" t="s">
        <v>83</v>
      </c>
      <c r="AV415" s="13" t="s">
        <v>83</v>
      </c>
      <c r="AW415" s="13" t="s">
        <v>35</v>
      </c>
      <c r="AX415" s="13" t="s">
        <v>73</v>
      </c>
      <c r="AY415" s="156" t="s">
        <v>139</v>
      </c>
    </row>
    <row r="416" spans="2:65" s="13" customFormat="1" ht="10.199999999999999">
      <c r="B416" s="155"/>
      <c r="D416" s="149" t="s">
        <v>150</v>
      </c>
      <c r="E416" s="156" t="s">
        <v>3</v>
      </c>
      <c r="F416" s="157" t="s">
        <v>482</v>
      </c>
      <c r="H416" s="158">
        <v>1.7430000000000001</v>
      </c>
      <c r="I416" s="159"/>
      <c r="L416" s="155"/>
      <c r="M416" s="160"/>
      <c r="U416" s="161"/>
      <c r="AT416" s="156" t="s">
        <v>150</v>
      </c>
      <c r="AU416" s="156" t="s">
        <v>83</v>
      </c>
      <c r="AV416" s="13" t="s">
        <v>83</v>
      </c>
      <c r="AW416" s="13" t="s">
        <v>35</v>
      </c>
      <c r="AX416" s="13" t="s">
        <v>73</v>
      </c>
      <c r="AY416" s="156" t="s">
        <v>139</v>
      </c>
    </row>
    <row r="417" spans="2:65" s="14" customFormat="1" ht="10.199999999999999">
      <c r="B417" s="162"/>
      <c r="D417" s="149" t="s">
        <v>150</v>
      </c>
      <c r="E417" s="163" t="s">
        <v>3</v>
      </c>
      <c r="F417" s="164" t="s">
        <v>154</v>
      </c>
      <c r="H417" s="165">
        <v>10.46</v>
      </c>
      <c r="I417" s="166"/>
      <c r="L417" s="162"/>
      <c r="M417" s="167"/>
      <c r="U417" s="168"/>
      <c r="AT417" s="163" t="s">
        <v>150</v>
      </c>
      <c r="AU417" s="163" t="s">
        <v>83</v>
      </c>
      <c r="AV417" s="14" t="s">
        <v>146</v>
      </c>
      <c r="AW417" s="14" t="s">
        <v>35</v>
      </c>
      <c r="AX417" s="14" t="s">
        <v>81</v>
      </c>
      <c r="AY417" s="163" t="s">
        <v>139</v>
      </c>
    </row>
    <row r="418" spans="2:65" s="1" customFormat="1" ht="24.15" customHeight="1">
      <c r="B418" s="130"/>
      <c r="C418" s="131" t="s">
        <v>504</v>
      </c>
      <c r="D418" s="131" t="s">
        <v>141</v>
      </c>
      <c r="E418" s="132" t="s">
        <v>505</v>
      </c>
      <c r="F418" s="133" t="s">
        <v>506</v>
      </c>
      <c r="G418" s="134" t="s">
        <v>205</v>
      </c>
      <c r="H418" s="135">
        <v>4.05</v>
      </c>
      <c r="I418" s="136"/>
      <c r="J418" s="137">
        <f>ROUND(I418*H418,2)</f>
        <v>0</v>
      </c>
      <c r="K418" s="133" t="s">
        <v>145</v>
      </c>
      <c r="L418" s="32"/>
      <c r="M418" s="138" t="s">
        <v>3</v>
      </c>
      <c r="N418" s="139" t="s">
        <v>44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0">
        <f>S418*H418</f>
        <v>0</v>
      </c>
      <c r="U418" s="141" t="s">
        <v>3</v>
      </c>
      <c r="AR418" s="142" t="s">
        <v>146</v>
      </c>
      <c r="AT418" s="142" t="s">
        <v>141</v>
      </c>
      <c r="AU418" s="142" t="s">
        <v>83</v>
      </c>
      <c r="AY418" s="17" t="s">
        <v>139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7" t="s">
        <v>81</v>
      </c>
      <c r="BK418" s="143">
        <f>ROUND(I418*H418,2)</f>
        <v>0</v>
      </c>
      <c r="BL418" s="17" t="s">
        <v>146</v>
      </c>
      <c r="BM418" s="142" t="s">
        <v>507</v>
      </c>
    </row>
    <row r="419" spans="2:65" s="1" customFormat="1" ht="10.199999999999999">
      <c r="B419" s="32"/>
      <c r="D419" s="144" t="s">
        <v>148</v>
      </c>
      <c r="F419" s="145" t="s">
        <v>508</v>
      </c>
      <c r="I419" s="146"/>
      <c r="L419" s="32"/>
      <c r="M419" s="147"/>
      <c r="U419" s="53"/>
      <c r="AT419" s="17" t="s">
        <v>148</v>
      </c>
      <c r="AU419" s="17" t="s">
        <v>83</v>
      </c>
    </row>
    <row r="420" spans="2:65" s="12" customFormat="1" ht="10.199999999999999">
      <c r="B420" s="148"/>
      <c r="D420" s="149" t="s">
        <v>150</v>
      </c>
      <c r="E420" s="150" t="s">
        <v>3</v>
      </c>
      <c r="F420" s="151" t="s">
        <v>483</v>
      </c>
      <c r="H420" s="150" t="s">
        <v>3</v>
      </c>
      <c r="I420" s="152"/>
      <c r="L420" s="148"/>
      <c r="M420" s="153"/>
      <c r="U420" s="154"/>
      <c r="AT420" s="150" t="s">
        <v>150</v>
      </c>
      <c r="AU420" s="150" t="s">
        <v>83</v>
      </c>
      <c r="AV420" s="12" t="s">
        <v>81</v>
      </c>
      <c r="AW420" s="12" t="s">
        <v>35</v>
      </c>
      <c r="AX420" s="12" t="s">
        <v>73</v>
      </c>
      <c r="AY420" s="150" t="s">
        <v>139</v>
      </c>
    </row>
    <row r="421" spans="2:65" s="13" customFormat="1" ht="10.199999999999999">
      <c r="B421" s="155"/>
      <c r="D421" s="149" t="s">
        <v>150</v>
      </c>
      <c r="E421" s="156" t="s">
        <v>3</v>
      </c>
      <c r="F421" s="157" t="s">
        <v>484</v>
      </c>
      <c r="H421" s="158">
        <v>4.05</v>
      </c>
      <c r="I421" s="159"/>
      <c r="L421" s="155"/>
      <c r="M421" s="160"/>
      <c r="U421" s="161"/>
      <c r="AT421" s="156" t="s">
        <v>150</v>
      </c>
      <c r="AU421" s="156" t="s">
        <v>83</v>
      </c>
      <c r="AV421" s="13" t="s">
        <v>83</v>
      </c>
      <c r="AW421" s="13" t="s">
        <v>35</v>
      </c>
      <c r="AX421" s="13" t="s">
        <v>73</v>
      </c>
      <c r="AY421" s="156" t="s">
        <v>139</v>
      </c>
    </row>
    <row r="422" spans="2:65" s="14" customFormat="1" ht="10.199999999999999">
      <c r="B422" s="162"/>
      <c r="D422" s="149" t="s">
        <v>150</v>
      </c>
      <c r="E422" s="163" t="s">
        <v>3</v>
      </c>
      <c r="F422" s="164" t="s">
        <v>154</v>
      </c>
      <c r="H422" s="165">
        <v>4.05</v>
      </c>
      <c r="I422" s="166"/>
      <c r="L422" s="162"/>
      <c r="M422" s="167"/>
      <c r="U422" s="168"/>
      <c r="AT422" s="163" t="s">
        <v>150</v>
      </c>
      <c r="AU422" s="163" t="s">
        <v>83</v>
      </c>
      <c r="AV422" s="14" t="s">
        <v>146</v>
      </c>
      <c r="AW422" s="14" t="s">
        <v>35</v>
      </c>
      <c r="AX422" s="14" t="s">
        <v>81</v>
      </c>
      <c r="AY422" s="163" t="s">
        <v>139</v>
      </c>
    </row>
    <row r="423" spans="2:65" s="11" customFormat="1" ht="22.8" customHeight="1">
      <c r="B423" s="118"/>
      <c r="D423" s="119" t="s">
        <v>72</v>
      </c>
      <c r="E423" s="128" t="s">
        <v>509</v>
      </c>
      <c r="F423" s="128" t="s">
        <v>510</v>
      </c>
      <c r="I423" s="121"/>
      <c r="J423" s="129">
        <f>BK423</f>
        <v>0</v>
      </c>
      <c r="L423" s="118"/>
      <c r="M423" s="123"/>
      <c r="P423" s="124">
        <f>SUM(P424:P425)</f>
        <v>0</v>
      </c>
      <c r="R423" s="124">
        <f>SUM(R424:R425)</f>
        <v>0</v>
      </c>
      <c r="T423" s="124">
        <f>SUM(T424:T425)</f>
        <v>0</v>
      </c>
      <c r="U423" s="125"/>
      <c r="AR423" s="119" t="s">
        <v>81</v>
      </c>
      <c r="AT423" s="126" t="s">
        <v>72</v>
      </c>
      <c r="AU423" s="126" t="s">
        <v>81</v>
      </c>
      <c r="AY423" s="119" t="s">
        <v>139</v>
      </c>
      <c r="BK423" s="127">
        <f>SUM(BK424:BK425)</f>
        <v>0</v>
      </c>
    </row>
    <row r="424" spans="2:65" s="1" customFormat="1" ht="24.15" customHeight="1">
      <c r="B424" s="130"/>
      <c r="C424" s="131" t="s">
        <v>511</v>
      </c>
      <c r="D424" s="131" t="s">
        <v>141</v>
      </c>
      <c r="E424" s="132" t="s">
        <v>512</v>
      </c>
      <c r="F424" s="133" t="s">
        <v>513</v>
      </c>
      <c r="G424" s="134" t="s">
        <v>205</v>
      </c>
      <c r="H424" s="135">
        <v>1927.3420000000001</v>
      </c>
      <c r="I424" s="136"/>
      <c r="J424" s="137">
        <f>ROUND(I424*H424,2)</f>
        <v>0</v>
      </c>
      <c r="K424" s="133" t="s">
        <v>145</v>
      </c>
      <c r="L424" s="32"/>
      <c r="M424" s="138" t="s">
        <v>3</v>
      </c>
      <c r="N424" s="139" t="s">
        <v>44</v>
      </c>
      <c r="P424" s="140">
        <f>O424*H424</f>
        <v>0</v>
      </c>
      <c r="Q424" s="140">
        <v>0</v>
      </c>
      <c r="R424" s="140">
        <f>Q424*H424</f>
        <v>0</v>
      </c>
      <c r="S424" s="140">
        <v>0</v>
      </c>
      <c r="T424" s="140">
        <f>S424*H424</f>
        <v>0</v>
      </c>
      <c r="U424" s="141" t="s">
        <v>3</v>
      </c>
      <c r="AR424" s="142" t="s">
        <v>146</v>
      </c>
      <c r="AT424" s="142" t="s">
        <v>141</v>
      </c>
      <c r="AU424" s="142" t="s">
        <v>83</v>
      </c>
      <c r="AY424" s="17" t="s">
        <v>139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7" t="s">
        <v>81</v>
      </c>
      <c r="BK424" s="143">
        <f>ROUND(I424*H424,2)</f>
        <v>0</v>
      </c>
      <c r="BL424" s="17" t="s">
        <v>146</v>
      </c>
      <c r="BM424" s="142" t="s">
        <v>514</v>
      </c>
    </row>
    <row r="425" spans="2:65" s="1" customFormat="1" ht="10.199999999999999">
      <c r="B425" s="32"/>
      <c r="D425" s="144" t="s">
        <v>148</v>
      </c>
      <c r="F425" s="145" t="s">
        <v>515</v>
      </c>
      <c r="I425" s="146"/>
      <c r="L425" s="32"/>
      <c r="M425" s="180"/>
      <c r="N425" s="181"/>
      <c r="O425" s="181"/>
      <c r="P425" s="181"/>
      <c r="Q425" s="181"/>
      <c r="R425" s="181"/>
      <c r="S425" s="181"/>
      <c r="T425" s="181"/>
      <c r="U425" s="182"/>
      <c r="AT425" s="17" t="s">
        <v>148</v>
      </c>
      <c r="AU425" s="17" t="s">
        <v>83</v>
      </c>
    </row>
    <row r="426" spans="2:65" s="1" customFormat="1" ht="6.9" customHeight="1">
      <c r="B426" s="41"/>
      <c r="C426" s="42"/>
      <c r="D426" s="42"/>
      <c r="E426" s="42"/>
      <c r="F426" s="42"/>
      <c r="G426" s="42"/>
      <c r="H426" s="42"/>
      <c r="I426" s="42"/>
      <c r="J426" s="42"/>
      <c r="K426" s="42"/>
      <c r="L426" s="32"/>
    </row>
    <row r="427" spans="2:65" ht="10.199999999999999"/>
    <row r="428" spans="2:65" ht="10.199999999999999"/>
    <row r="429" spans="2:65" ht="10.199999999999999"/>
    <row r="430" spans="2:65" ht="10.199999999999999"/>
  </sheetData>
  <autoFilter ref="C88:K42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9" r:id="rId2" xr:uid="{00000000-0004-0000-0100-000001000000}"/>
    <hyperlink ref="F104" r:id="rId3" xr:uid="{00000000-0004-0000-0100-000002000000}"/>
    <hyperlink ref="F109" r:id="rId4" xr:uid="{00000000-0004-0000-0100-000003000000}"/>
    <hyperlink ref="F114" r:id="rId5" xr:uid="{00000000-0004-0000-0100-000004000000}"/>
    <hyperlink ref="F125" r:id="rId6" xr:uid="{00000000-0004-0000-0100-000005000000}"/>
    <hyperlink ref="F132" r:id="rId7" xr:uid="{00000000-0004-0000-0100-000006000000}"/>
    <hyperlink ref="F147" r:id="rId8" xr:uid="{00000000-0004-0000-0100-000007000000}"/>
    <hyperlink ref="F162" r:id="rId9" xr:uid="{00000000-0004-0000-0100-000008000000}"/>
    <hyperlink ref="F177" r:id="rId10" xr:uid="{00000000-0004-0000-0100-000009000000}"/>
    <hyperlink ref="F187" r:id="rId11" xr:uid="{00000000-0004-0000-0100-00000A000000}"/>
    <hyperlink ref="F191" r:id="rId12" xr:uid="{00000000-0004-0000-0100-00000B000000}"/>
    <hyperlink ref="F199" r:id="rId13" xr:uid="{00000000-0004-0000-0100-00000C000000}"/>
    <hyperlink ref="F206" r:id="rId14" xr:uid="{00000000-0004-0000-0100-00000D000000}"/>
    <hyperlink ref="F211" r:id="rId15" xr:uid="{00000000-0004-0000-0100-00000E000000}"/>
    <hyperlink ref="F217" r:id="rId16" xr:uid="{00000000-0004-0000-0100-00000F000000}"/>
    <hyperlink ref="F224" r:id="rId17" xr:uid="{00000000-0004-0000-0100-000010000000}"/>
    <hyperlink ref="F230" r:id="rId18" xr:uid="{00000000-0004-0000-0100-000011000000}"/>
    <hyperlink ref="F238" r:id="rId19" xr:uid="{00000000-0004-0000-0100-000012000000}"/>
    <hyperlink ref="F244" r:id="rId20" xr:uid="{00000000-0004-0000-0100-000013000000}"/>
    <hyperlink ref="F250" r:id="rId21" xr:uid="{00000000-0004-0000-0100-000014000000}"/>
    <hyperlink ref="F256" r:id="rId22" xr:uid="{00000000-0004-0000-0100-000015000000}"/>
    <hyperlink ref="F262" r:id="rId23" xr:uid="{00000000-0004-0000-0100-000016000000}"/>
    <hyperlink ref="F268" r:id="rId24" xr:uid="{00000000-0004-0000-0100-000017000000}"/>
    <hyperlink ref="F275" r:id="rId25" xr:uid="{00000000-0004-0000-0100-000018000000}"/>
    <hyperlink ref="F282" r:id="rId26" xr:uid="{00000000-0004-0000-0100-000019000000}"/>
    <hyperlink ref="F289" r:id="rId27" xr:uid="{00000000-0004-0000-0100-00001A000000}"/>
    <hyperlink ref="F306" r:id="rId28" xr:uid="{00000000-0004-0000-0100-00001B000000}"/>
    <hyperlink ref="F318" r:id="rId29" xr:uid="{00000000-0004-0000-0100-00001C000000}"/>
    <hyperlink ref="F324" r:id="rId30" xr:uid="{00000000-0004-0000-0100-00001D000000}"/>
    <hyperlink ref="F327" r:id="rId31" xr:uid="{00000000-0004-0000-0100-00001E000000}"/>
    <hyperlink ref="F354" r:id="rId32" xr:uid="{00000000-0004-0000-0100-00001F000000}"/>
    <hyperlink ref="F369" r:id="rId33" xr:uid="{00000000-0004-0000-0100-000020000000}"/>
    <hyperlink ref="F374" r:id="rId34" xr:uid="{00000000-0004-0000-0100-000021000000}"/>
    <hyperlink ref="F378" r:id="rId35" xr:uid="{00000000-0004-0000-0100-000022000000}"/>
    <hyperlink ref="F384" r:id="rId36" xr:uid="{00000000-0004-0000-0100-000023000000}"/>
    <hyperlink ref="F395" r:id="rId37" xr:uid="{00000000-0004-0000-0100-000024000000}"/>
    <hyperlink ref="F407" r:id="rId38" xr:uid="{00000000-0004-0000-0100-000025000000}"/>
    <hyperlink ref="F412" r:id="rId39" xr:uid="{00000000-0004-0000-0100-000026000000}"/>
    <hyperlink ref="F419" r:id="rId40" xr:uid="{00000000-0004-0000-0100-000027000000}"/>
    <hyperlink ref="F425" r:id="rId41" xr:uid="{00000000-0004-0000-01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1"/>
  <sheetViews>
    <sheetView showGridLines="0" topLeftCell="A181" workbookViewId="0">
      <selection activeCell="F213" sqref="F21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ht="12" customHeight="1">
      <c r="B8" s="20"/>
      <c r="D8" s="27" t="s">
        <v>104</v>
      </c>
      <c r="L8" s="20"/>
    </row>
    <row r="9" spans="2:46" s="1" customFormat="1" ht="16.5" customHeight="1">
      <c r="B9" s="32"/>
      <c r="E9" s="308" t="s">
        <v>516</v>
      </c>
      <c r="F9" s="310"/>
      <c r="G9" s="310"/>
      <c r="H9" s="310"/>
      <c r="L9" s="32"/>
    </row>
    <row r="10" spans="2:46" s="1" customFormat="1" ht="12" customHeight="1">
      <c r="B10" s="32"/>
      <c r="D10" s="27" t="s">
        <v>517</v>
      </c>
      <c r="L10" s="32"/>
    </row>
    <row r="11" spans="2:46" s="1" customFormat="1" ht="16.5" customHeight="1">
      <c r="B11" s="32"/>
      <c r="E11" s="266" t="s">
        <v>518</v>
      </c>
      <c r="F11" s="310"/>
      <c r="G11" s="310"/>
      <c r="H11" s="310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30. 12. 2022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1" t="str">
        <f>'Rekapitulace stavby'!E14</f>
        <v>Vyplň údaj</v>
      </c>
      <c r="F20" s="291"/>
      <c r="G20" s="291"/>
      <c r="H20" s="291"/>
      <c r="I20" s="27" t="s">
        <v>29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519</v>
      </c>
      <c r="L22" s="32"/>
    </row>
    <row r="23" spans="2:12" s="1" customFormat="1" ht="18" customHeight="1">
      <c r="B23" s="32"/>
      <c r="E23" s="25" t="s">
        <v>520</v>
      </c>
      <c r="I23" s="27" t="s">
        <v>29</v>
      </c>
      <c r="J23" s="25" t="s">
        <v>521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519</v>
      </c>
      <c r="L25" s="32"/>
    </row>
    <row r="26" spans="2:12" s="1" customFormat="1" ht="18" customHeight="1">
      <c r="B26" s="32"/>
      <c r="E26" s="25" t="s">
        <v>520</v>
      </c>
      <c r="I26" s="27" t="s">
        <v>29</v>
      </c>
      <c r="J26" s="25" t="s">
        <v>521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296" t="s">
        <v>3</v>
      </c>
      <c r="F29" s="296"/>
      <c r="G29" s="296"/>
      <c r="H29" s="296"/>
      <c r="L29" s="91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ROUND(J92, 2)</f>
        <v>0</v>
      </c>
      <c r="L32" s="32"/>
    </row>
    <row r="33" spans="2:12" s="1" customFormat="1" ht="6.9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" customHeight="1">
      <c r="B35" s="32"/>
      <c r="D35" s="52" t="s">
        <v>43</v>
      </c>
      <c r="E35" s="27" t="s">
        <v>44</v>
      </c>
      <c r="F35" s="83">
        <f>ROUND((SUM(BE92:BE200)),  2)</f>
        <v>0</v>
      </c>
      <c r="I35" s="93">
        <v>0.21</v>
      </c>
      <c r="J35" s="83">
        <f>ROUND(((SUM(BE92:BE200))*I35),  2)</f>
        <v>0</v>
      </c>
      <c r="L35" s="32"/>
    </row>
    <row r="36" spans="2:12" s="1" customFormat="1" ht="14.4" customHeight="1">
      <c r="B36" s="32"/>
      <c r="E36" s="27" t="s">
        <v>45</v>
      </c>
      <c r="F36" s="83">
        <f>ROUND((SUM(BF92:BF200)),  2)</f>
        <v>0</v>
      </c>
      <c r="I36" s="93">
        <v>0.15</v>
      </c>
      <c r="J36" s="83">
        <f>ROUND(((SUM(BF92:BF200))*I36),  2)</f>
        <v>0</v>
      </c>
      <c r="L36" s="32"/>
    </row>
    <row r="37" spans="2:12" s="1" customFormat="1" ht="14.4" hidden="1" customHeight="1">
      <c r="B37" s="32"/>
      <c r="E37" s="27" t="s">
        <v>46</v>
      </c>
      <c r="F37" s="83">
        <f>ROUND((SUM(BG92:BG200)),  2)</f>
        <v>0</v>
      </c>
      <c r="I37" s="93">
        <v>0.21</v>
      </c>
      <c r="J37" s="83">
        <f>0</f>
        <v>0</v>
      </c>
      <c r="L37" s="32"/>
    </row>
    <row r="38" spans="2:12" s="1" customFormat="1" ht="14.4" hidden="1" customHeight="1">
      <c r="B38" s="32"/>
      <c r="E38" s="27" t="s">
        <v>47</v>
      </c>
      <c r="F38" s="83">
        <f>ROUND((SUM(BH92:BH200)),  2)</f>
        <v>0</v>
      </c>
      <c r="I38" s="93">
        <v>0.15</v>
      </c>
      <c r="J38" s="83">
        <f>0</f>
        <v>0</v>
      </c>
      <c r="L38" s="32"/>
    </row>
    <row r="39" spans="2:12" s="1" customFormat="1" ht="14.4" hidden="1" customHeight="1">
      <c r="B39" s="32"/>
      <c r="E39" s="27" t="s">
        <v>48</v>
      </c>
      <c r="F39" s="83">
        <f>ROUND((SUM(BI92:BI200)),  2)</f>
        <v>0</v>
      </c>
      <c r="I39" s="93">
        <v>0</v>
      </c>
      <c r="J39" s="8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" customHeight="1">
      <c r="B47" s="32"/>
      <c r="C47" s="21" t="s">
        <v>109</v>
      </c>
      <c r="L47" s="32"/>
    </row>
    <row r="48" spans="2:12" s="1" customFormat="1" ht="6.9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08" t="str">
        <f>E7</f>
        <v>Rekonstrukce ZŠ Vohradského, T.G.Masaryka 678 Šluknov</v>
      </c>
      <c r="F50" s="309"/>
      <c r="G50" s="309"/>
      <c r="H50" s="309"/>
      <c r="L50" s="32"/>
    </row>
    <row r="51" spans="2:47" ht="12" customHeight="1">
      <c r="B51" s="20"/>
      <c r="C51" s="27" t="s">
        <v>104</v>
      </c>
      <c r="L51" s="20"/>
    </row>
    <row r="52" spans="2:47" s="1" customFormat="1" ht="16.5" customHeight="1">
      <c r="B52" s="32"/>
      <c r="E52" s="308" t="s">
        <v>516</v>
      </c>
      <c r="F52" s="310"/>
      <c r="G52" s="310"/>
      <c r="H52" s="310"/>
      <c r="L52" s="32"/>
    </row>
    <row r="53" spans="2:47" s="1" customFormat="1" ht="12" customHeight="1">
      <c r="B53" s="32"/>
      <c r="C53" s="27" t="s">
        <v>517</v>
      </c>
      <c r="L53" s="32"/>
    </row>
    <row r="54" spans="2:47" s="1" customFormat="1" ht="16.5" customHeight="1">
      <c r="B54" s="32"/>
      <c r="E54" s="266" t="str">
        <f>E11</f>
        <v>SO-02-1 - Vrata a branka</v>
      </c>
      <c r="F54" s="310"/>
      <c r="G54" s="310"/>
      <c r="H54" s="310"/>
      <c r="L54" s="32"/>
    </row>
    <row r="55" spans="2:47" s="1" customFormat="1" ht="6.9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Ústecký kraj</v>
      </c>
      <c r="I56" s="27" t="s">
        <v>23</v>
      </c>
      <c r="J56" s="49" t="str">
        <f>IF(J14="","",J14)</f>
        <v>30. 12. 2022</v>
      </c>
      <c r="L56" s="32"/>
    </row>
    <row r="57" spans="2:47" s="1" customFormat="1" ht="6.9" customHeight="1">
      <c r="B57" s="32"/>
      <c r="L57" s="32"/>
    </row>
    <row r="58" spans="2:47" s="1" customFormat="1" ht="25.65" customHeight="1">
      <c r="B58" s="32"/>
      <c r="C58" s="27" t="s">
        <v>25</v>
      </c>
      <c r="F58" s="25" t="str">
        <f>E17</f>
        <v>Město Šluknov, Nám. Míru 1,407 77 Šluknov</v>
      </c>
      <c r="I58" s="27" t="s">
        <v>33</v>
      </c>
      <c r="J58" s="30" t="str">
        <f>E23</f>
        <v>Ing.Arch.Jiří Kňákal, Okrouhlá 70, 473 01</v>
      </c>
      <c r="L58" s="32"/>
    </row>
    <row r="59" spans="2:47" s="1" customFormat="1" ht="25.65" customHeight="1">
      <c r="B59" s="32"/>
      <c r="C59" s="27" t="s">
        <v>31</v>
      </c>
      <c r="F59" s="25" t="str">
        <f>IF(E20="","",E20)</f>
        <v>Vyplň údaj</v>
      </c>
      <c r="I59" s="27" t="s">
        <v>36</v>
      </c>
      <c r="J59" s="30" t="str">
        <f>E26</f>
        <v>Ing.Arch.Jiří Kňákal, Okrouhlá 70, 473 01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110</v>
      </c>
      <c r="D61" s="94"/>
      <c r="E61" s="94"/>
      <c r="F61" s="94"/>
      <c r="G61" s="94"/>
      <c r="H61" s="94"/>
      <c r="I61" s="94"/>
      <c r="J61" s="101" t="s">
        <v>111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8" customHeight="1">
      <c r="B63" s="32"/>
      <c r="C63" s="102" t="s">
        <v>71</v>
      </c>
      <c r="J63" s="63">
        <f>J92</f>
        <v>0</v>
      </c>
      <c r="L63" s="32"/>
      <c r="AU63" s="17" t="s">
        <v>112</v>
      </c>
    </row>
    <row r="64" spans="2:47" s="8" customFormat="1" ht="24.9" customHeight="1">
      <c r="B64" s="103"/>
      <c r="D64" s="104" t="s">
        <v>113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95" customHeight="1">
      <c r="B65" s="107"/>
      <c r="D65" s="108" t="s">
        <v>114</v>
      </c>
      <c r="E65" s="109"/>
      <c r="F65" s="109"/>
      <c r="G65" s="109"/>
      <c r="H65" s="109"/>
      <c r="I65" s="109"/>
      <c r="J65" s="110">
        <f>J94</f>
        <v>0</v>
      </c>
      <c r="L65" s="107"/>
    </row>
    <row r="66" spans="2:12" s="9" customFormat="1" ht="19.95" customHeight="1">
      <c r="B66" s="107"/>
      <c r="D66" s="108" t="s">
        <v>522</v>
      </c>
      <c r="E66" s="109"/>
      <c r="F66" s="109"/>
      <c r="G66" s="109"/>
      <c r="H66" s="109"/>
      <c r="I66" s="109"/>
      <c r="J66" s="110">
        <f>J102</f>
        <v>0</v>
      </c>
      <c r="L66" s="107"/>
    </row>
    <row r="67" spans="2:12" s="9" customFormat="1" ht="19.95" customHeight="1">
      <c r="B67" s="107"/>
      <c r="D67" s="108" t="s">
        <v>118</v>
      </c>
      <c r="E67" s="109"/>
      <c r="F67" s="109"/>
      <c r="G67" s="109"/>
      <c r="H67" s="109"/>
      <c r="I67" s="109"/>
      <c r="J67" s="110">
        <f>J129</f>
        <v>0</v>
      </c>
      <c r="L67" s="107"/>
    </row>
    <row r="68" spans="2:12" s="9" customFormat="1" ht="19.95" customHeight="1">
      <c r="B68" s="107"/>
      <c r="D68" s="108" t="s">
        <v>122</v>
      </c>
      <c r="E68" s="109"/>
      <c r="F68" s="109"/>
      <c r="G68" s="109"/>
      <c r="H68" s="109"/>
      <c r="I68" s="109"/>
      <c r="J68" s="110">
        <f>J134</f>
        <v>0</v>
      </c>
      <c r="L68" s="107"/>
    </row>
    <row r="69" spans="2:12" s="8" customFormat="1" ht="24.9" customHeight="1">
      <c r="B69" s="103"/>
      <c r="D69" s="104" t="s">
        <v>523</v>
      </c>
      <c r="E69" s="105"/>
      <c r="F69" s="105"/>
      <c r="G69" s="105"/>
      <c r="H69" s="105"/>
      <c r="I69" s="105"/>
      <c r="J69" s="106">
        <f>J137</f>
        <v>0</v>
      </c>
      <c r="L69" s="103"/>
    </row>
    <row r="70" spans="2:12" s="9" customFormat="1" ht="19.95" customHeight="1">
      <c r="B70" s="107"/>
      <c r="D70" s="108" t="s">
        <v>524</v>
      </c>
      <c r="E70" s="109"/>
      <c r="F70" s="109"/>
      <c r="G70" s="109"/>
      <c r="H70" s="109"/>
      <c r="I70" s="109"/>
      <c r="J70" s="110">
        <f>J138</f>
        <v>0</v>
      </c>
      <c r="L70" s="107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123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17</v>
      </c>
      <c r="L79" s="32"/>
    </row>
    <row r="80" spans="2:12" s="1" customFormat="1" ht="16.5" customHeight="1">
      <c r="B80" s="32"/>
      <c r="E80" s="308" t="str">
        <f>E7</f>
        <v>Rekonstrukce ZŠ Vohradského, T.G.Masaryka 678 Šluknov</v>
      </c>
      <c r="F80" s="309"/>
      <c r="G80" s="309"/>
      <c r="H80" s="309"/>
      <c r="L80" s="32"/>
    </row>
    <row r="81" spans="2:65" ht="12" customHeight="1">
      <c r="B81" s="20"/>
      <c r="C81" s="27" t="s">
        <v>104</v>
      </c>
      <c r="L81" s="20"/>
    </row>
    <row r="82" spans="2:65" s="1" customFormat="1" ht="16.5" customHeight="1">
      <c r="B82" s="32"/>
      <c r="E82" s="308" t="s">
        <v>516</v>
      </c>
      <c r="F82" s="310"/>
      <c r="G82" s="310"/>
      <c r="H82" s="310"/>
      <c r="L82" s="32"/>
    </row>
    <row r="83" spans="2:65" s="1" customFormat="1" ht="12" customHeight="1">
      <c r="B83" s="32"/>
      <c r="C83" s="27" t="s">
        <v>517</v>
      </c>
      <c r="L83" s="32"/>
    </row>
    <row r="84" spans="2:65" s="1" customFormat="1" ht="16.5" customHeight="1">
      <c r="B84" s="32"/>
      <c r="E84" s="266" t="str">
        <f>E11</f>
        <v>SO-02-1 - Vrata a branka</v>
      </c>
      <c r="F84" s="310"/>
      <c r="G84" s="310"/>
      <c r="H84" s="310"/>
      <c r="L84" s="32"/>
    </row>
    <row r="85" spans="2:65" s="1" customFormat="1" ht="6.9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Ústecký kraj</v>
      </c>
      <c r="I86" s="27" t="s">
        <v>23</v>
      </c>
      <c r="J86" s="49" t="str">
        <f>IF(J14="","",J14)</f>
        <v>30. 12. 2022</v>
      </c>
      <c r="L86" s="32"/>
    </row>
    <row r="87" spans="2:65" s="1" customFormat="1" ht="6.9" customHeight="1">
      <c r="B87" s="32"/>
      <c r="L87" s="32"/>
    </row>
    <row r="88" spans="2:65" s="1" customFormat="1" ht="25.65" customHeight="1">
      <c r="B88" s="32"/>
      <c r="C88" s="27" t="s">
        <v>25</v>
      </c>
      <c r="F88" s="25" t="str">
        <f>E17</f>
        <v>Město Šluknov, Nám. Míru 1,407 77 Šluknov</v>
      </c>
      <c r="I88" s="27" t="s">
        <v>33</v>
      </c>
      <c r="J88" s="30" t="str">
        <f>E23</f>
        <v>Ing.Arch.Jiří Kňákal, Okrouhlá 70, 473 01</v>
      </c>
      <c r="L88" s="32"/>
    </row>
    <row r="89" spans="2:65" s="1" customFormat="1" ht="25.65" customHeight="1">
      <c r="B89" s="32"/>
      <c r="C89" s="27" t="s">
        <v>31</v>
      </c>
      <c r="F89" s="25" t="str">
        <f>IF(E20="","",E20)</f>
        <v>Vyplň údaj</v>
      </c>
      <c r="I89" s="27" t="s">
        <v>36</v>
      </c>
      <c r="J89" s="30" t="str">
        <f>E26</f>
        <v>Ing.Arch.Jiří Kňákal, Okrouhlá 70, 473 01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124</v>
      </c>
      <c r="D91" s="113" t="s">
        <v>58</v>
      </c>
      <c r="E91" s="113" t="s">
        <v>54</v>
      </c>
      <c r="F91" s="113" t="s">
        <v>55</v>
      </c>
      <c r="G91" s="113" t="s">
        <v>125</v>
      </c>
      <c r="H91" s="113" t="s">
        <v>126</v>
      </c>
      <c r="I91" s="113" t="s">
        <v>127</v>
      </c>
      <c r="J91" s="113" t="s">
        <v>111</v>
      </c>
      <c r="K91" s="114" t="s">
        <v>128</v>
      </c>
      <c r="L91" s="111"/>
      <c r="M91" s="56" t="s">
        <v>3</v>
      </c>
      <c r="N91" s="57" t="s">
        <v>43</v>
      </c>
      <c r="O91" s="57" t="s">
        <v>129</v>
      </c>
      <c r="P91" s="57" t="s">
        <v>130</v>
      </c>
      <c r="Q91" s="57" t="s">
        <v>131</v>
      </c>
      <c r="R91" s="57" t="s">
        <v>132</v>
      </c>
      <c r="S91" s="57" t="s">
        <v>133</v>
      </c>
      <c r="T91" s="57" t="s">
        <v>134</v>
      </c>
      <c r="U91" s="58" t="s">
        <v>135</v>
      </c>
    </row>
    <row r="92" spans="2:65" s="1" customFormat="1" ht="22.8" customHeight="1">
      <c r="B92" s="32"/>
      <c r="C92" s="61" t="s">
        <v>136</v>
      </c>
      <c r="J92" s="115">
        <f>BK92</f>
        <v>0</v>
      </c>
      <c r="L92" s="32"/>
      <c r="M92" s="59"/>
      <c r="N92" s="50"/>
      <c r="O92" s="50"/>
      <c r="P92" s="116">
        <f>P93+P137</f>
        <v>0</v>
      </c>
      <c r="Q92" s="50"/>
      <c r="R92" s="116">
        <f>R93+R137</f>
        <v>2.4191941099999998</v>
      </c>
      <c r="S92" s="50"/>
      <c r="T92" s="116">
        <f>T93+T137</f>
        <v>0</v>
      </c>
      <c r="U92" s="51"/>
      <c r="AT92" s="17" t="s">
        <v>72</v>
      </c>
      <c r="AU92" s="17" t="s">
        <v>112</v>
      </c>
      <c r="BK92" s="117">
        <f>BK93+BK137</f>
        <v>0</v>
      </c>
    </row>
    <row r="93" spans="2:65" s="11" customFormat="1" ht="25.95" customHeight="1">
      <c r="B93" s="118"/>
      <c r="D93" s="119" t="s">
        <v>72</v>
      </c>
      <c r="E93" s="120" t="s">
        <v>137</v>
      </c>
      <c r="F93" s="120" t="s">
        <v>138</v>
      </c>
      <c r="I93" s="121"/>
      <c r="J93" s="122">
        <f>BK93</f>
        <v>0</v>
      </c>
      <c r="L93" s="118"/>
      <c r="M93" s="123"/>
      <c r="P93" s="124">
        <f>P94+P102+P129+P134</f>
        <v>0</v>
      </c>
      <c r="R93" s="124">
        <f>R94+R102+R129+R134</f>
        <v>1.63262361</v>
      </c>
      <c r="T93" s="124">
        <f>T94+T102+T129+T134</f>
        <v>0</v>
      </c>
      <c r="U93" s="125"/>
      <c r="AR93" s="119" t="s">
        <v>81</v>
      </c>
      <c r="AT93" s="126" t="s">
        <v>72</v>
      </c>
      <c r="AU93" s="126" t="s">
        <v>73</v>
      </c>
      <c r="AY93" s="119" t="s">
        <v>139</v>
      </c>
      <c r="BK93" s="127">
        <f>BK94+BK102+BK129+BK134</f>
        <v>0</v>
      </c>
    </row>
    <row r="94" spans="2:65" s="11" customFormat="1" ht="22.8" customHeight="1">
      <c r="B94" s="118"/>
      <c r="D94" s="119" t="s">
        <v>72</v>
      </c>
      <c r="E94" s="128" t="s">
        <v>81</v>
      </c>
      <c r="F94" s="128" t="s">
        <v>140</v>
      </c>
      <c r="I94" s="121"/>
      <c r="J94" s="129">
        <f>BK94</f>
        <v>0</v>
      </c>
      <c r="L94" s="118"/>
      <c r="M94" s="123"/>
      <c r="P94" s="124">
        <f>SUM(P95:P101)</f>
        <v>0</v>
      </c>
      <c r="R94" s="124">
        <f>SUM(R95:R101)</f>
        <v>0</v>
      </c>
      <c r="T94" s="124">
        <f>SUM(T95:T101)</f>
        <v>0</v>
      </c>
      <c r="U94" s="125"/>
      <c r="AR94" s="119" t="s">
        <v>81</v>
      </c>
      <c r="AT94" s="126" t="s">
        <v>72</v>
      </c>
      <c r="AU94" s="126" t="s">
        <v>81</v>
      </c>
      <c r="AY94" s="119" t="s">
        <v>139</v>
      </c>
      <c r="BK94" s="127">
        <f>SUM(BK95:BK101)</f>
        <v>0</v>
      </c>
    </row>
    <row r="95" spans="2:65" s="1" customFormat="1" ht="24.15" customHeight="1">
      <c r="B95" s="130"/>
      <c r="C95" s="131" t="s">
        <v>81</v>
      </c>
      <c r="D95" s="131" t="s">
        <v>141</v>
      </c>
      <c r="E95" s="132" t="s">
        <v>525</v>
      </c>
      <c r="F95" s="133" t="s">
        <v>526</v>
      </c>
      <c r="G95" s="134" t="s">
        <v>177</v>
      </c>
      <c r="H95" s="135">
        <v>0.55100000000000005</v>
      </c>
      <c r="I95" s="136"/>
      <c r="J95" s="137">
        <f>ROUND(I95*H95,2)</f>
        <v>0</v>
      </c>
      <c r="K95" s="133" t="s">
        <v>145</v>
      </c>
      <c r="L95" s="32"/>
      <c r="M95" s="138" t="s">
        <v>3</v>
      </c>
      <c r="N95" s="139" t="s">
        <v>44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0">
        <f>S95*H95</f>
        <v>0</v>
      </c>
      <c r="U95" s="141" t="s">
        <v>3</v>
      </c>
      <c r="AR95" s="142" t="s">
        <v>146</v>
      </c>
      <c r="AT95" s="142" t="s">
        <v>141</v>
      </c>
      <c r="AU95" s="142" t="s">
        <v>83</v>
      </c>
      <c r="AY95" s="17" t="s">
        <v>139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81</v>
      </c>
      <c r="BK95" s="143">
        <f>ROUND(I95*H95,2)</f>
        <v>0</v>
      </c>
      <c r="BL95" s="17" t="s">
        <v>146</v>
      </c>
      <c r="BM95" s="142" t="s">
        <v>527</v>
      </c>
    </row>
    <row r="96" spans="2:65" s="1" customFormat="1" ht="10.199999999999999">
      <c r="B96" s="32"/>
      <c r="D96" s="144" t="s">
        <v>148</v>
      </c>
      <c r="F96" s="145" t="s">
        <v>528</v>
      </c>
      <c r="I96" s="146"/>
      <c r="L96" s="32"/>
      <c r="M96" s="147"/>
      <c r="U96" s="53"/>
      <c r="AT96" s="17" t="s">
        <v>148</v>
      </c>
      <c r="AU96" s="17" t="s">
        <v>83</v>
      </c>
    </row>
    <row r="97" spans="2:65" s="12" customFormat="1" ht="10.199999999999999">
      <c r="B97" s="148"/>
      <c r="D97" s="149" t="s">
        <v>150</v>
      </c>
      <c r="E97" s="150" t="s">
        <v>3</v>
      </c>
      <c r="F97" s="151" t="s">
        <v>529</v>
      </c>
      <c r="H97" s="150" t="s">
        <v>3</v>
      </c>
      <c r="I97" s="152"/>
      <c r="L97" s="148"/>
      <c r="M97" s="153"/>
      <c r="U97" s="154"/>
      <c r="AT97" s="150" t="s">
        <v>150</v>
      </c>
      <c r="AU97" s="150" t="s">
        <v>83</v>
      </c>
      <c r="AV97" s="12" t="s">
        <v>81</v>
      </c>
      <c r="AW97" s="12" t="s">
        <v>35</v>
      </c>
      <c r="AX97" s="12" t="s">
        <v>73</v>
      </c>
      <c r="AY97" s="150" t="s">
        <v>139</v>
      </c>
    </row>
    <row r="98" spans="2:65" s="12" customFormat="1" ht="10.199999999999999">
      <c r="B98" s="148"/>
      <c r="D98" s="149" t="s">
        <v>150</v>
      </c>
      <c r="E98" s="150" t="s">
        <v>3</v>
      </c>
      <c r="F98" s="151" t="s">
        <v>530</v>
      </c>
      <c r="H98" s="150" t="s">
        <v>3</v>
      </c>
      <c r="I98" s="152"/>
      <c r="L98" s="148"/>
      <c r="M98" s="153"/>
      <c r="U98" s="154"/>
      <c r="AT98" s="150" t="s">
        <v>150</v>
      </c>
      <c r="AU98" s="150" t="s">
        <v>83</v>
      </c>
      <c r="AV98" s="12" t="s">
        <v>81</v>
      </c>
      <c r="AW98" s="12" t="s">
        <v>35</v>
      </c>
      <c r="AX98" s="12" t="s">
        <v>73</v>
      </c>
      <c r="AY98" s="150" t="s">
        <v>139</v>
      </c>
    </row>
    <row r="99" spans="2:65" s="13" customFormat="1" ht="10.199999999999999">
      <c r="B99" s="155"/>
      <c r="D99" s="149" t="s">
        <v>150</v>
      </c>
      <c r="E99" s="156" t="s">
        <v>3</v>
      </c>
      <c r="F99" s="157" t="s">
        <v>531</v>
      </c>
      <c r="H99" s="158">
        <v>0.38900000000000001</v>
      </c>
      <c r="I99" s="159"/>
      <c r="L99" s="155"/>
      <c r="M99" s="160"/>
      <c r="U99" s="161"/>
      <c r="AT99" s="156" t="s">
        <v>150</v>
      </c>
      <c r="AU99" s="156" t="s">
        <v>83</v>
      </c>
      <c r="AV99" s="13" t="s">
        <v>83</v>
      </c>
      <c r="AW99" s="13" t="s">
        <v>35</v>
      </c>
      <c r="AX99" s="13" t="s">
        <v>73</v>
      </c>
      <c r="AY99" s="156" t="s">
        <v>139</v>
      </c>
    </row>
    <row r="100" spans="2:65" s="13" customFormat="1" ht="10.199999999999999">
      <c r="B100" s="155"/>
      <c r="D100" s="149" t="s">
        <v>150</v>
      </c>
      <c r="E100" s="156" t="s">
        <v>3</v>
      </c>
      <c r="F100" s="157" t="s">
        <v>532</v>
      </c>
      <c r="H100" s="158">
        <v>0.16200000000000001</v>
      </c>
      <c r="I100" s="159"/>
      <c r="L100" s="155"/>
      <c r="M100" s="160"/>
      <c r="U100" s="161"/>
      <c r="AT100" s="156" t="s">
        <v>150</v>
      </c>
      <c r="AU100" s="156" t="s">
        <v>83</v>
      </c>
      <c r="AV100" s="13" t="s">
        <v>83</v>
      </c>
      <c r="AW100" s="13" t="s">
        <v>35</v>
      </c>
      <c r="AX100" s="13" t="s">
        <v>73</v>
      </c>
      <c r="AY100" s="156" t="s">
        <v>139</v>
      </c>
    </row>
    <row r="101" spans="2:65" s="14" customFormat="1" ht="10.199999999999999">
      <c r="B101" s="162"/>
      <c r="D101" s="149" t="s">
        <v>150</v>
      </c>
      <c r="E101" s="163" t="s">
        <v>3</v>
      </c>
      <c r="F101" s="164" t="s">
        <v>154</v>
      </c>
      <c r="H101" s="165">
        <v>0.55100000000000005</v>
      </c>
      <c r="I101" s="166"/>
      <c r="L101" s="162"/>
      <c r="M101" s="167"/>
      <c r="U101" s="168"/>
      <c r="AT101" s="163" t="s">
        <v>150</v>
      </c>
      <c r="AU101" s="163" t="s">
        <v>83</v>
      </c>
      <c r="AV101" s="14" t="s">
        <v>146</v>
      </c>
      <c r="AW101" s="14" t="s">
        <v>35</v>
      </c>
      <c r="AX101" s="14" t="s">
        <v>81</v>
      </c>
      <c r="AY101" s="163" t="s">
        <v>139</v>
      </c>
    </row>
    <row r="102" spans="2:65" s="11" customFormat="1" ht="22.8" customHeight="1">
      <c r="B102" s="118"/>
      <c r="D102" s="119" t="s">
        <v>72</v>
      </c>
      <c r="E102" s="128" t="s">
        <v>83</v>
      </c>
      <c r="F102" s="128" t="s">
        <v>533</v>
      </c>
      <c r="I102" s="121"/>
      <c r="J102" s="129">
        <f>BK102</f>
        <v>0</v>
      </c>
      <c r="L102" s="118"/>
      <c r="M102" s="123"/>
      <c r="P102" s="124">
        <f>SUM(P103:P128)</f>
        <v>0</v>
      </c>
      <c r="R102" s="124">
        <f>SUM(R103:R128)</f>
        <v>1.5896142099999999</v>
      </c>
      <c r="T102" s="124">
        <f>SUM(T103:T128)</f>
        <v>0</v>
      </c>
      <c r="U102" s="125"/>
      <c r="AR102" s="119" t="s">
        <v>81</v>
      </c>
      <c r="AT102" s="126" t="s">
        <v>72</v>
      </c>
      <c r="AU102" s="126" t="s">
        <v>81</v>
      </c>
      <c r="AY102" s="119" t="s">
        <v>139</v>
      </c>
      <c r="BK102" s="127">
        <f>SUM(BK103:BK128)</f>
        <v>0</v>
      </c>
    </row>
    <row r="103" spans="2:65" s="1" customFormat="1" ht="16.5" customHeight="1">
      <c r="B103" s="130"/>
      <c r="C103" s="131" t="s">
        <v>83</v>
      </c>
      <c r="D103" s="131" t="s">
        <v>141</v>
      </c>
      <c r="E103" s="132" t="s">
        <v>534</v>
      </c>
      <c r="F103" s="133" t="s">
        <v>535</v>
      </c>
      <c r="G103" s="134" t="s">
        <v>177</v>
      </c>
      <c r="H103" s="135">
        <v>0.10199999999999999</v>
      </c>
      <c r="I103" s="136"/>
      <c r="J103" s="137">
        <f>ROUND(I103*H103,2)</f>
        <v>0</v>
      </c>
      <c r="K103" s="133" t="s">
        <v>145</v>
      </c>
      <c r="L103" s="32"/>
      <c r="M103" s="138" t="s">
        <v>3</v>
      </c>
      <c r="N103" s="139" t="s">
        <v>44</v>
      </c>
      <c r="P103" s="140">
        <f>O103*H103</f>
        <v>0</v>
      </c>
      <c r="Q103" s="140">
        <v>1.98</v>
      </c>
      <c r="R103" s="140">
        <f>Q103*H103</f>
        <v>0.20195999999999997</v>
      </c>
      <c r="S103" s="140">
        <v>0</v>
      </c>
      <c r="T103" s="140">
        <f>S103*H103</f>
        <v>0</v>
      </c>
      <c r="U103" s="141" t="s">
        <v>3</v>
      </c>
      <c r="AR103" s="142" t="s">
        <v>146</v>
      </c>
      <c r="AT103" s="142" t="s">
        <v>141</v>
      </c>
      <c r="AU103" s="142" t="s">
        <v>83</v>
      </c>
      <c r="AY103" s="17" t="s">
        <v>139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81</v>
      </c>
      <c r="BK103" s="143">
        <f>ROUND(I103*H103,2)</f>
        <v>0</v>
      </c>
      <c r="BL103" s="17" t="s">
        <v>146</v>
      </c>
      <c r="BM103" s="142" t="s">
        <v>536</v>
      </c>
    </row>
    <row r="104" spans="2:65" s="1" customFormat="1" ht="10.199999999999999">
      <c r="B104" s="32"/>
      <c r="D104" s="144" t="s">
        <v>148</v>
      </c>
      <c r="F104" s="145" t="s">
        <v>537</v>
      </c>
      <c r="I104" s="146"/>
      <c r="L104" s="32"/>
      <c r="M104" s="147"/>
      <c r="U104" s="53"/>
      <c r="AT104" s="17" t="s">
        <v>148</v>
      </c>
      <c r="AU104" s="17" t="s">
        <v>83</v>
      </c>
    </row>
    <row r="105" spans="2:65" s="12" customFormat="1" ht="10.199999999999999">
      <c r="B105" s="148"/>
      <c r="D105" s="149" t="s">
        <v>150</v>
      </c>
      <c r="E105" s="150" t="s">
        <v>3</v>
      </c>
      <c r="F105" s="151" t="s">
        <v>529</v>
      </c>
      <c r="H105" s="150" t="s">
        <v>3</v>
      </c>
      <c r="I105" s="152"/>
      <c r="L105" s="148"/>
      <c r="M105" s="153"/>
      <c r="U105" s="154"/>
      <c r="AT105" s="150" t="s">
        <v>150</v>
      </c>
      <c r="AU105" s="150" t="s">
        <v>83</v>
      </c>
      <c r="AV105" s="12" t="s">
        <v>81</v>
      </c>
      <c r="AW105" s="12" t="s">
        <v>35</v>
      </c>
      <c r="AX105" s="12" t="s">
        <v>73</v>
      </c>
      <c r="AY105" s="150" t="s">
        <v>139</v>
      </c>
    </row>
    <row r="106" spans="2:65" s="12" customFormat="1" ht="10.199999999999999">
      <c r="B106" s="148"/>
      <c r="D106" s="149" t="s">
        <v>150</v>
      </c>
      <c r="E106" s="150" t="s">
        <v>3</v>
      </c>
      <c r="F106" s="151" t="s">
        <v>538</v>
      </c>
      <c r="H106" s="150" t="s">
        <v>3</v>
      </c>
      <c r="I106" s="152"/>
      <c r="L106" s="148"/>
      <c r="M106" s="153"/>
      <c r="U106" s="154"/>
      <c r="AT106" s="150" t="s">
        <v>150</v>
      </c>
      <c r="AU106" s="150" t="s">
        <v>83</v>
      </c>
      <c r="AV106" s="12" t="s">
        <v>81</v>
      </c>
      <c r="AW106" s="12" t="s">
        <v>35</v>
      </c>
      <c r="AX106" s="12" t="s">
        <v>73</v>
      </c>
      <c r="AY106" s="150" t="s">
        <v>139</v>
      </c>
    </row>
    <row r="107" spans="2:65" s="13" customFormat="1" ht="10.199999999999999">
      <c r="B107" s="155"/>
      <c r="D107" s="149" t="s">
        <v>150</v>
      </c>
      <c r="E107" s="156" t="s">
        <v>3</v>
      </c>
      <c r="F107" s="157" t="s">
        <v>539</v>
      </c>
      <c r="H107" s="158">
        <v>7.1999999999999995E-2</v>
      </c>
      <c r="I107" s="159"/>
      <c r="L107" s="155"/>
      <c r="M107" s="160"/>
      <c r="U107" s="161"/>
      <c r="AT107" s="156" t="s">
        <v>150</v>
      </c>
      <c r="AU107" s="156" t="s">
        <v>83</v>
      </c>
      <c r="AV107" s="13" t="s">
        <v>83</v>
      </c>
      <c r="AW107" s="13" t="s">
        <v>35</v>
      </c>
      <c r="AX107" s="13" t="s">
        <v>73</v>
      </c>
      <c r="AY107" s="156" t="s">
        <v>139</v>
      </c>
    </row>
    <row r="108" spans="2:65" s="13" customFormat="1" ht="10.199999999999999">
      <c r="B108" s="155"/>
      <c r="D108" s="149" t="s">
        <v>150</v>
      </c>
      <c r="E108" s="156" t="s">
        <v>3</v>
      </c>
      <c r="F108" s="157" t="s">
        <v>540</v>
      </c>
      <c r="H108" s="158">
        <v>0.03</v>
      </c>
      <c r="I108" s="159"/>
      <c r="L108" s="155"/>
      <c r="M108" s="160"/>
      <c r="U108" s="161"/>
      <c r="AT108" s="156" t="s">
        <v>150</v>
      </c>
      <c r="AU108" s="156" t="s">
        <v>83</v>
      </c>
      <c r="AV108" s="13" t="s">
        <v>83</v>
      </c>
      <c r="AW108" s="13" t="s">
        <v>35</v>
      </c>
      <c r="AX108" s="13" t="s">
        <v>73</v>
      </c>
      <c r="AY108" s="156" t="s">
        <v>139</v>
      </c>
    </row>
    <row r="109" spans="2:65" s="14" customFormat="1" ht="10.199999999999999">
      <c r="B109" s="162"/>
      <c r="D109" s="149" t="s">
        <v>150</v>
      </c>
      <c r="E109" s="163" t="s">
        <v>3</v>
      </c>
      <c r="F109" s="164" t="s">
        <v>154</v>
      </c>
      <c r="H109" s="165">
        <v>0.10199999999999999</v>
      </c>
      <c r="I109" s="166"/>
      <c r="L109" s="162"/>
      <c r="M109" s="167"/>
      <c r="U109" s="168"/>
      <c r="AT109" s="163" t="s">
        <v>150</v>
      </c>
      <c r="AU109" s="163" t="s">
        <v>83</v>
      </c>
      <c r="AV109" s="14" t="s">
        <v>146</v>
      </c>
      <c r="AW109" s="14" t="s">
        <v>35</v>
      </c>
      <c r="AX109" s="14" t="s">
        <v>81</v>
      </c>
      <c r="AY109" s="163" t="s">
        <v>139</v>
      </c>
    </row>
    <row r="110" spans="2:65" s="1" customFormat="1" ht="16.5" customHeight="1">
      <c r="B110" s="130"/>
      <c r="C110" s="131" t="s">
        <v>161</v>
      </c>
      <c r="D110" s="131" t="s">
        <v>141</v>
      </c>
      <c r="E110" s="132" t="s">
        <v>541</v>
      </c>
      <c r="F110" s="133" t="s">
        <v>542</v>
      </c>
      <c r="G110" s="134" t="s">
        <v>177</v>
      </c>
      <c r="H110" s="135">
        <v>0.55100000000000005</v>
      </c>
      <c r="I110" s="136"/>
      <c r="J110" s="137">
        <f>ROUND(I110*H110,2)</f>
        <v>0</v>
      </c>
      <c r="K110" s="133" t="s">
        <v>145</v>
      </c>
      <c r="L110" s="32"/>
      <c r="M110" s="138" t="s">
        <v>3</v>
      </c>
      <c r="N110" s="139" t="s">
        <v>44</v>
      </c>
      <c r="P110" s="140">
        <f>O110*H110</f>
        <v>0</v>
      </c>
      <c r="Q110" s="140">
        <v>2.5018699999999998</v>
      </c>
      <c r="R110" s="140">
        <f>Q110*H110</f>
        <v>1.37853037</v>
      </c>
      <c r="S110" s="140">
        <v>0</v>
      </c>
      <c r="T110" s="140">
        <f>S110*H110</f>
        <v>0</v>
      </c>
      <c r="U110" s="141" t="s">
        <v>3</v>
      </c>
      <c r="AR110" s="142" t="s">
        <v>146</v>
      </c>
      <c r="AT110" s="142" t="s">
        <v>141</v>
      </c>
      <c r="AU110" s="142" t="s">
        <v>83</v>
      </c>
      <c r="AY110" s="17" t="s">
        <v>139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81</v>
      </c>
      <c r="BK110" s="143">
        <f>ROUND(I110*H110,2)</f>
        <v>0</v>
      </c>
      <c r="BL110" s="17" t="s">
        <v>146</v>
      </c>
      <c r="BM110" s="142" t="s">
        <v>543</v>
      </c>
    </row>
    <row r="111" spans="2:65" s="1" customFormat="1" ht="10.199999999999999">
      <c r="B111" s="32"/>
      <c r="D111" s="144" t="s">
        <v>148</v>
      </c>
      <c r="F111" s="145" t="s">
        <v>544</v>
      </c>
      <c r="I111" s="146"/>
      <c r="L111" s="32"/>
      <c r="M111" s="147"/>
      <c r="U111" s="53"/>
      <c r="AT111" s="17" t="s">
        <v>148</v>
      </c>
      <c r="AU111" s="17" t="s">
        <v>83</v>
      </c>
    </row>
    <row r="112" spans="2:65" s="12" customFormat="1" ht="10.199999999999999">
      <c r="B112" s="148"/>
      <c r="D112" s="149" t="s">
        <v>150</v>
      </c>
      <c r="E112" s="150" t="s">
        <v>3</v>
      </c>
      <c r="F112" s="151" t="s">
        <v>529</v>
      </c>
      <c r="H112" s="150" t="s">
        <v>3</v>
      </c>
      <c r="I112" s="152"/>
      <c r="L112" s="148"/>
      <c r="M112" s="153"/>
      <c r="U112" s="154"/>
      <c r="AT112" s="150" t="s">
        <v>150</v>
      </c>
      <c r="AU112" s="150" t="s">
        <v>83</v>
      </c>
      <c r="AV112" s="12" t="s">
        <v>81</v>
      </c>
      <c r="AW112" s="12" t="s">
        <v>35</v>
      </c>
      <c r="AX112" s="12" t="s">
        <v>73</v>
      </c>
      <c r="AY112" s="150" t="s">
        <v>139</v>
      </c>
    </row>
    <row r="113" spans="2:65" s="12" customFormat="1" ht="10.199999999999999">
      <c r="B113" s="148"/>
      <c r="D113" s="149" t="s">
        <v>150</v>
      </c>
      <c r="E113" s="150" t="s">
        <v>3</v>
      </c>
      <c r="F113" s="151" t="s">
        <v>545</v>
      </c>
      <c r="H113" s="150" t="s">
        <v>3</v>
      </c>
      <c r="I113" s="152"/>
      <c r="L113" s="148"/>
      <c r="M113" s="153"/>
      <c r="U113" s="154"/>
      <c r="AT113" s="150" t="s">
        <v>150</v>
      </c>
      <c r="AU113" s="150" t="s">
        <v>83</v>
      </c>
      <c r="AV113" s="12" t="s">
        <v>81</v>
      </c>
      <c r="AW113" s="12" t="s">
        <v>35</v>
      </c>
      <c r="AX113" s="12" t="s">
        <v>73</v>
      </c>
      <c r="AY113" s="150" t="s">
        <v>139</v>
      </c>
    </row>
    <row r="114" spans="2:65" s="13" customFormat="1" ht="10.199999999999999">
      <c r="B114" s="155"/>
      <c r="D114" s="149" t="s">
        <v>150</v>
      </c>
      <c r="E114" s="156" t="s">
        <v>3</v>
      </c>
      <c r="F114" s="157" t="s">
        <v>531</v>
      </c>
      <c r="H114" s="158">
        <v>0.38900000000000001</v>
      </c>
      <c r="I114" s="159"/>
      <c r="L114" s="155"/>
      <c r="M114" s="160"/>
      <c r="U114" s="161"/>
      <c r="AT114" s="156" t="s">
        <v>150</v>
      </c>
      <c r="AU114" s="156" t="s">
        <v>83</v>
      </c>
      <c r="AV114" s="13" t="s">
        <v>83</v>
      </c>
      <c r="AW114" s="13" t="s">
        <v>35</v>
      </c>
      <c r="AX114" s="13" t="s">
        <v>73</v>
      </c>
      <c r="AY114" s="156" t="s">
        <v>139</v>
      </c>
    </row>
    <row r="115" spans="2:65" s="13" customFormat="1" ht="10.199999999999999">
      <c r="B115" s="155"/>
      <c r="D115" s="149" t="s">
        <v>150</v>
      </c>
      <c r="E115" s="156" t="s">
        <v>3</v>
      </c>
      <c r="F115" s="157" t="s">
        <v>532</v>
      </c>
      <c r="H115" s="158">
        <v>0.16200000000000001</v>
      </c>
      <c r="I115" s="159"/>
      <c r="L115" s="155"/>
      <c r="M115" s="160"/>
      <c r="U115" s="161"/>
      <c r="AT115" s="156" t="s">
        <v>150</v>
      </c>
      <c r="AU115" s="156" t="s">
        <v>83</v>
      </c>
      <c r="AV115" s="13" t="s">
        <v>83</v>
      </c>
      <c r="AW115" s="13" t="s">
        <v>35</v>
      </c>
      <c r="AX115" s="13" t="s">
        <v>73</v>
      </c>
      <c r="AY115" s="156" t="s">
        <v>139</v>
      </c>
    </row>
    <row r="116" spans="2:65" s="14" customFormat="1" ht="10.199999999999999">
      <c r="B116" s="162"/>
      <c r="D116" s="149" t="s">
        <v>150</v>
      </c>
      <c r="E116" s="163" t="s">
        <v>3</v>
      </c>
      <c r="F116" s="164" t="s">
        <v>154</v>
      </c>
      <c r="H116" s="165">
        <v>0.55100000000000005</v>
      </c>
      <c r="I116" s="166"/>
      <c r="L116" s="162"/>
      <c r="M116" s="167"/>
      <c r="U116" s="168"/>
      <c r="AT116" s="163" t="s">
        <v>150</v>
      </c>
      <c r="AU116" s="163" t="s">
        <v>83</v>
      </c>
      <c r="AV116" s="14" t="s">
        <v>146</v>
      </c>
      <c r="AW116" s="14" t="s">
        <v>35</v>
      </c>
      <c r="AX116" s="14" t="s">
        <v>81</v>
      </c>
      <c r="AY116" s="163" t="s">
        <v>139</v>
      </c>
    </row>
    <row r="117" spans="2:65" s="1" customFormat="1" ht="16.5" customHeight="1">
      <c r="B117" s="130"/>
      <c r="C117" s="131" t="s">
        <v>146</v>
      </c>
      <c r="D117" s="131" t="s">
        <v>141</v>
      </c>
      <c r="E117" s="132" t="s">
        <v>546</v>
      </c>
      <c r="F117" s="133" t="s">
        <v>547</v>
      </c>
      <c r="G117" s="134" t="s">
        <v>144</v>
      </c>
      <c r="H117" s="135">
        <v>3.456</v>
      </c>
      <c r="I117" s="136"/>
      <c r="J117" s="137">
        <f>ROUND(I117*H117,2)</f>
        <v>0</v>
      </c>
      <c r="K117" s="133" t="s">
        <v>145</v>
      </c>
      <c r="L117" s="32"/>
      <c r="M117" s="138" t="s">
        <v>3</v>
      </c>
      <c r="N117" s="139" t="s">
        <v>44</v>
      </c>
      <c r="P117" s="140">
        <f>O117*H117</f>
        <v>0</v>
      </c>
      <c r="Q117" s="140">
        <v>2.64E-3</v>
      </c>
      <c r="R117" s="140">
        <f>Q117*H117</f>
        <v>9.1238399999999994E-3</v>
      </c>
      <c r="S117" s="140">
        <v>0</v>
      </c>
      <c r="T117" s="140">
        <f>S117*H117</f>
        <v>0</v>
      </c>
      <c r="U117" s="141" t="s">
        <v>3</v>
      </c>
      <c r="AR117" s="142" t="s">
        <v>146</v>
      </c>
      <c r="AT117" s="142" t="s">
        <v>141</v>
      </c>
      <c r="AU117" s="142" t="s">
        <v>83</v>
      </c>
      <c r="AY117" s="17" t="s">
        <v>139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81</v>
      </c>
      <c r="BK117" s="143">
        <f>ROUND(I117*H117,2)</f>
        <v>0</v>
      </c>
      <c r="BL117" s="17" t="s">
        <v>146</v>
      </c>
      <c r="BM117" s="142" t="s">
        <v>548</v>
      </c>
    </row>
    <row r="118" spans="2:65" s="1" customFormat="1" ht="10.199999999999999">
      <c r="B118" s="32"/>
      <c r="D118" s="144" t="s">
        <v>148</v>
      </c>
      <c r="F118" s="145" t="s">
        <v>549</v>
      </c>
      <c r="I118" s="146"/>
      <c r="L118" s="32"/>
      <c r="M118" s="147"/>
      <c r="U118" s="53"/>
      <c r="AT118" s="17" t="s">
        <v>148</v>
      </c>
      <c r="AU118" s="17" t="s">
        <v>83</v>
      </c>
    </row>
    <row r="119" spans="2:65" s="12" customFormat="1" ht="10.199999999999999">
      <c r="B119" s="148"/>
      <c r="D119" s="149" t="s">
        <v>150</v>
      </c>
      <c r="E119" s="150" t="s">
        <v>3</v>
      </c>
      <c r="F119" s="151" t="s">
        <v>529</v>
      </c>
      <c r="H119" s="150" t="s">
        <v>3</v>
      </c>
      <c r="I119" s="152"/>
      <c r="L119" s="148"/>
      <c r="M119" s="153"/>
      <c r="U119" s="154"/>
      <c r="AT119" s="150" t="s">
        <v>150</v>
      </c>
      <c r="AU119" s="150" t="s">
        <v>83</v>
      </c>
      <c r="AV119" s="12" t="s">
        <v>81</v>
      </c>
      <c r="AW119" s="12" t="s">
        <v>35</v>
      </c>
      <c r="AX119" s="12" t="s">
        <v>73</v>
      </c>
      <c r="AY119" s="150" t="s">
        <v>139</v>
      </c>
    </row>
    <row r="120" spans="2:65" s="13" customFormat="1" ht="10.199999999999999">
      <c r="B120" s="155"/>
      <c r="D120" s="149" t="s">
        <v>150</v>
      </c>
      <c r="E120" s="156" t="s">
        <v>3</v>
      </c>
      <c r="F120" s="157" t="s">
        <v>550</v>
      </c>
      <c r="H120" s="158">
        <v>2.5920000000000001</v>
      </c>
      <c r="I120" s="159"/>
      <c r="L120" s="155"/>
      <c r="M120" s="160"/>
      <c r="U120" s="161"/>
      <c r="AT120" s="156" t="s">
        <v>150</v>
      </c>
      <c r="AU120" s="156" t="s">
        <v>83</v>
      </c>
      <c r="AV120" s="13" t="s">
        <v>83</v>
      </c>
      <c r="AW120" s="13" t="s">
        <v>35</v>
      </c>
      <c r="AX120" s="13" t="s">
        <v>73</v>
      </c>
      <c r="AY120" s="156" t="s">
        <v>139</v>
      </c>
    </row>
    <row r="121" spans="2:65" s="13" customFormat="1" ht="10.199999999999999">
      <c r="B121" s="155"/>
      <c r="D121" s="149" t="s">
        <v>150</v>
      </c>
      <c r="E121" s="156" t="s">
        <v>3</v>
      </c>
      <c r="F121" s="157" t="s">
        <v>551</v>
      </c>
      <c r="H121" s="158">
        <v>0.86399999999999999</v>
      </c>
      <c r="I121" s="159"/>
      <c r="L121" s="155"/>
      <c r="M121" s="160"/>
      <c r="U121" s="161"/>
      <c r="AT121" s="156" t="s">
        <v>150</v>
      </c>
      <c r="AU121" s="156" t="s">
        <v>83</v>
      </c>
      <c r="AV121" s="13" t="s">
        <v>83</v>
      </c>
      <c r="AW121" s="13" t="s">
        <v>35</v>
      </c>
      <c r="AX121" s="13" t="s">
        <v>73</v>
      </c>
      <c r="AY121" s="156" t="s">
        <v>139</v>
      </c>
    </row>
    <row r="122" spans="2:65" s="14" customFormat="1" ht="10.199999999999999">
      <c r="B122" s="162"/>
      <c r="D122" s="149" t="s">
        <v>150</v>
      </c>
      <c r="E122" s="163" t="s">
        <v>3</v>
      </c>
      <c r="F122" s="164" t="s">
        <v>154</v>
      </c>
      <c r="H122" s="165">
        <v>3.456</v>
      </c>
      <c r="I122" s="166"/>
      <c r="L122" s="162"/>
      <c r="M122" s="167"/>
      <c r="U122" s="168"/>
      <c r="AT122" s="163" t="s">
        <v>150</v>
      </c>
      <c r="AU122" s="163" t="s">
        <v>83</v>
      </c>
      <c r="AV122" s="14" t="s">
        <v>146</v>
      </c>
      <c r="AW122" s="14" t="s">
        <v>35</v>
      </c>
      <c r="AX122" s="14" t="s">
        <v>81</v>
      </c>
      <c r="AY122" s="163" t="s">
        <v>139</v>
      </c>
    </row>
    <row r="123" spans="2:65" s="1" customFormat="1" ht="16.5" customHeight="1">
      <c r="B123" s="130"/>
      <c r="C123" s="131" t="s">
        <v>174</v>
      </c>
      <c r="D123" s="131" t="s">
        <v>141</v>
      </c>
      <c r="E123" s="132" t="s">
        <v>552</v>
      </c>
      <c r="F123" s="133" t="s">
        <v>553</v>
      </c>
      <c r="G123" s="134" t="s">
        <v>144</v>
      </c>
      <c r="H123" s="135">
        <v>3.456</v>
      </c>
      <c r="I123" s="136"/>
      <c r="J123" s="137">
        <f>ROUND(I123*H123,2)</f>
        <v>0</v>
      </c>
      <c r="K123" s="133" t="s">
        <v>145</v>
      </c>
      <c r="L123" s="32"/>
      <c r="M123" s="138" t="s">
        <v>3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0">
        <f>S123*H123</f>
        <v>0</v>
      </c>
      <c r="U123" s="141" t="s">
        <v>3</v>
      </c>
      <c r="AR123" s="142" t="s">
        <v>146</v>
      </c>
      <c r="AT123" s="142" t="s">
        <v>141</v>
      </c>
      <c r="AU123" s="142" t="s">
        <v>83</v>
      </c>
      <c r="AY123" s="17" t="s">
        <v>139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81</v>
      </c>
      <c r="BK123" s="143">
        <f>ROUND(I123*H123,2)</f>
        <v>0</v>
      </c>
      <c r="BL123" s="17" t="s">
        <v>146</v>
      </c>
      <c r="BM123" s="142" t="s">
        <v>554</v>
      </c>
    </row>
    <row r="124" spans="2:65" s="1" customFormat="1" ht="10.199999999999999">
      <c r="B124" s="32"/>
      <c r="D124" s="144" t="s">
        <v>148</v>
      </c>
      <c r="F124" s="145" t="s">
        <v>555</v>
      </c>
      <c r="I124" s="146"/>
      <c r="L124" s="32"/>
      <c r="M124" s="147"/>
      <c r="U124" s="53"/>
      <c r="AT124" s="17" t="s">
        <v>148</v>
      </c>
      <c r="AU124" s="17" t="s">
        <v>83</v>
      </c>
    </row>
    <row r="125" spans="2:65" s="12" customFormat="1" ht="10.199999999999999">
      <c r="B125" s="148"/>
      <c r="D125" s="149" t="s">
        <v>150</v>
      </c>
      <c r="E125" s="150" t="s">
        <v>3</v>
      </c>
      <c r="F125" s="151" t="s">
        <v>529</v>
      </c>
      <c r="H125" s="150" t="s">
        <v>3</v>
      </c>
      <c r="I125" s="152"/>
      <c r="L125" s="148"/>
      <c r="M125" s="153"/>
      <c r="U125" s="154"/>
      <c r="AT125" s="150" t="s">
        <v>150</v>
      </c>
      <c r="AU125" s="150" t="s">
        <v>83</v>
      </c>
      <c r="AV125" s="12" t="s">
        <v>81</v>
      </c>
      <c r="AW125" s="12" t="s">
        <v>35</v>
      </c>
      <c r="AX125" s="12" t="s">
        <v>73</v>
      </c>
      <c r="AY125" s="150" t="s">
        <v>139</v>
      </c>
    </row>
    <row r="126" spans="2:65" s="13" customFormat="1" ht="10.199999999999999">
      <c r="B126" s="155"/>
      <c r="D126" s="149" t="s">
        <v>150</v>
      </c>
      <c r="E126" s="156" t="s">
        <v>3</v>
      </c>
      <c r="F126" s="157" t="s">
        <v>550</v>
      </c>
      <c r="H126" s="158">
        <v>2.5920000000000001</v>
      </c>
      <c r="I126" s="159"/>
      <c r="L126" s="155"/>
      <c r="M126" s="160"/>
      <c r="U126" s="161"/>
      <c r="AT126" s="156" t="s">
        <v>150</v>
      </c>
      <c r="AU126" s="156" t="s">
        <v>83</v>
      </c>
      <c r="AV126" s="13" t="s">
        <v>83</v>
      </c>
      <c r="AW126" s="13" t="s">
        <v>35</v>
      </c>
      <c r="AX126" s="13" t="s">
        <v>73</v>
      </c>
      <c r="AY126" s="156" t="s">
        <v>139</v>
      </c>
    </row>
    <row r="127" spans="2:65" s="13" customFormat="1" ht="10.199999999999999">
      <c r="B127" s="155"/>
      <c r="D127" s="149" t="s">
        <v>150</v>
      </c>
      <c r="E127" s="156" t="s">
        <v>3</v>
      </c>
      <c r="F127" s="157" t="s">
        <v>551</v>
      </c>
      <c r="H127" s="158">
        <v>0.86399999999999999</v>
      </c>
      <c r="I127" s="159"/>
      <c r="L127" s="155"/>
      <c r="M127" s="160"/>
      <c r="U127" s="161"/>
      <c r="AT127" s="156" t="s">
        <v>150</v>
      </c>
      <c r="AU127" s="156" t="s">
        <v>83</v>
      </c>
      <c r="AV127" s="13" t="s">
        <v>83</v>
      </c>
      <c r="AW127" s="13" t="s">
        <v>35</v>
      </c>
      <c r="AX127" s="13" t="s">
        <v>73</v>
      </c>
      <c r="AY127" s="156" t="s">
        <v>139</v>
      </c>
    </row>
    <row r="128" spans="2:65" s="14" customFormat="1" ht="10.199999999999999">
      <c r="B128" s="162"/>
      <c r="D128" s="149" t="s">
        <v>150</v>
      </c>
      <c r="E128" s="163" t="s">
        <v>3</v>
      </c>
      <c r="F128" s="164" t="s">
        <v>154</v>
      </c>
      <c r="H128" s="165">
        <v>3.456</v>
      </c>
      <c r="I128" s="166"/>
      <c r="L128" s="162"/>
      <c r="M128" s="167"/>
      <c r="U128" s="168"/>
      <c r="AT128" s="163" t="s">
        <v>150</v>
      </c>
      <c r="AU128" s="163" t="s">
        <v>83</v>
      </c>
      <c r="AV128" s="14" t="s">
        <v>146</v>
      </c>
      <c r="AW128" s="14" t="s">
        <v>35</v>
      </c>
      <c r="AX128" s="14" t="s">
        <v>81</v>
      </c>
      <c r="AY128" s="163" t="s">
        <v>139</v>
      </c>
    </row>
    <row r="129" spans="2:65" s="11" customFormat="1" ht="22.8" customHeight="1">
      <c r="B129" s="118"/>
      <c r="D129" s="119" t="s">
        <v>72</v>
      </c>
      <c r="E129" s="128" t="s">
        <v>188</v>
      </c>
      <c r="F129" s="128" t="s">
        <v>394</v>
      </c>
      <c r="I129" s="121"/>
      <c r="J129" s="129">
        <f>BK129</f>
        <v>0</v>
      </c>
      <c r="L129" s="118"/>
      <c r="M129" s="123"/>
      <c r="P129" s="124">
        <f>SUM(P130:P133)</f>
        <v>0</v>
      </c>
      <c r="R129" s="124">
        <f>SUM(R130:R133)</f>
        <v>4.3009399999999996E-2</v>
      </c>
      <c r="T129" s="124">
        <f>SUM(T130:T133)</f>
        <v>0</v>
      </c>
      <c r="U129" s="125"/>
      <c r="AR129" s="119" t="s">
        <v>81</v>
      </c>
      <c r="AT129" s="126" t="s">
        <v>72</v>
      </c>
      <c r="AU129" s="126" t="s">
        <v>81</v>
      </c>
      <c r="AY129" s="119" t="s">
        <v>139</v>
      </c>
      <c r="BK129" s="127">
        <f>SUM(BK130:BK133)</f>
        <v>0</v>
      </c>
    </row>
    <row r="130" spans="2:65" s="1" customFormat="1" ht="16.5" customHeight="1">
      <c r="B130" s="130"/>
      <c r="C130" s="131" t="s">
        <v>188</v>
      </c>
      <c r="D130" s="131" t="s">
        <v>141</v>
      </c>
      <c r="E130" s="132" t="s">
        <v>556</v>
      </c>
      <c r="F130" s="133" t="s">
        <v>557</v>
      </c>
      <c r="G130" s="134" t="s">
        <v>256</v>
      </c>
      <c r="H130" s="135">
        <v>307.20999999999998</v>
      </c>
      <c r="I130" s="136"/>
      <c r="J130" s="137">
        <f>ROUND(I130*H130,2)</f>
        <v>0</v>
      </c>
      <c r="K130" s="133" t="s">
        <v>3</v>
      </c>
      <c r="L130" s="32"/>
      <c r="M130" s="138" t="s">
        <v>3</v>
      </c>
      <c r="N130" s="139" t="s">
        <v>44</v>
      </c>
      <c r="P130" s="140">
        <f>O130*H130</f>
        <v>0</v>
      </c>
      <c r="Q130" s="140">
        <v>1.3999999999999999E-4</v>
      </c>
      <c r="R130" s="140">
        <f>Q130*H130</f>
        <v>4.3009399999999996E-2</v>
      </c>
      <c r="S130" s="140">
        <v>0</v>
      </c>
      <c r="T130" s="140">
        <f>S130*H130</f>
        <v>0</v>
      </c>
      <c r="U130" s="141" t="s">
        <v>3</v>
      </c>
      <c r="AR130" s="142" t="s">
        <v>146</v>
      </c>
      <c r="AT130" s="142" t="s">
        <v>141</v>
      </c>
      <c r="AU130" s="142" t="s">
        <v>83</v>
      </c>
      <c r="AY130" s="17" t="s">
        <v>139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81</v>
      </c>
      <c r="BK130" s="143">
        <f>ROUND(I130*H130,2)</f>
        <v>0</v>
      </c>
      <c r="BL130" s="17" t="s">
        <v>146</v>
      </c>
      <c r="BM130" s="142" t="s">
        <v>558</v>
      </c>
    </row>
    <row r="131" spans="2:65" s="12" customFormat="1" ht="10.199999999999999">
      <c r="B131" s="148"/>
      <c r="D131" s="149" t="s">
        <v>150</v>
      </c>
      <c r="E131" s="150" t="s">
        <v>3</v>
      </c>
      <c r="F131" s="151" t="s">
        <v>88</v>
      </c>
      <c r="H131" s="150" t="s">
        <v>3</v>
      </c>
      <c r="I131" s="152"/>
      <c r="L131" s="148"/>
      <c r="M131" s="153"/>
      <c r="U131" s="154"/>
      <c r="AT131" s="150" t="s">
        <v>150</v>
      </c>
      <c r="AU131" s="150" t="s">
        <v>83</v>
      </c>
      <c r="AV131" s="12" t="s">
        <v>81</v>
      </c>
      <c r="AW131" s="12" t="s">
        <v>35</v>
      </c>
      <c r="AX131" s="12" t="s">
        <v>73</v>
      </c>
      <c r="AY131" s="150" t="s">
        <v>139</v>
      </c>
    </row>
    <row r="132" spans="2:65" s="13" customFormat="1" ht="10.199999999999999">
      <c r="B132" s="155"/>
      <c r="D132" s="149" t="s">
        <v>150</v>
      </c>
      <c r="E132" s="156" t="s">
        <v>3</v>
      </c>
      <c r="F132" s="157" t="s">
        <v>559</v>
      </c>
      <c r="H132" s="158">
        <v>307.20999999999998</v>
      </c>
      <c r="I132" s="159"/>
      <c r="L132" s="155"/>
      <c r="M132" s="160"/>
      <c r="U132" s="161"/>
      <c r="AT132" s="156" t="s">
        <v>150</v>
      </c>
      <c r="AU132" s="156" t="s">
        <v>83</v>
      </c>
      <c r="AV132" s="13" t="s">
        <v>83</v>
      </c>
      <c r="AW132" s="13" t="s">
        <v>35</v>
      </c>
      <c r="AX132" s="13" t="s">
        <v>73</v>
      </c>
      <c r="AY132" s="156" t="s">
        <v>139</v>
      </c>
    </row>
    <row r="133" spans="2:65" s="14" customFormat="1" ht="10.199999999999999">
      <c r="B133" s="162"/>
      <c r="D133" s="149" t="s">
        <v>150</v>
      </c>
      <c r="E133" s="163" t="s">
        <v>3</v>
      </c>
      <c r="F133" s="164" t="s">
        <v>154</v>
      </c>
      <c r="H133" s="165">
        <v>307.20999999999998</v>
      </c>
      <c r="I133" s="166"/>
      <c r="L133" s="162"/>
      <c r="M133" s="167"/>
      <c r="U133" s="168"/>
      <c r="AT133" s="163" t="s">
        <v>150</v>
      </c>
      <c r="AU133" s="163" t="s">
        <v>83</v>
      </c>
      <c r="AV133" s="14" t="s">
        <v>146</v>
      </c>
      <c r="AW133" s="14" t="s">
        <v>35</v>
      </c>
      <c r="AX133" s="14" t="s">
        <v>81</v>
      </c>
      <c r="AY133" s="163" t="s">
        <v>139</v>
      </c>
    </row>
    <row r="134" spans="2:65" s="11" customFormat="1" ht="22.8" customHeight="1">
      <c r="B134" s="118"/>
      <c r="D134" s="119" t="s">
        <v>72</v>
      </c>
      <c r="E134" s="128" t="s">
        <v>509</v>
      </c>
      <c r="F134" s="128" t="s">
        <v>510</v>
      </c>
      <c r="I134" s="121"/>
      <c r="J134" s="129">
        <f>BK134</f>
        <v>0</v>
      </c>
      <c r="L134" s="118"/>
      <c r="M134" s="123"/>
      <c r="P134" s="124">
        <f>SUM(P135:P136)</f>
        <v>0</v>
      </c>
      <c r="R134" s="124">
        <f>SUM(R135:R136)</f>
        <v>0</v>
      </c>
      <c r="T134" s="124">
        <f>SUM(T135:T136)</f>
        <v>0</v>
      </c>
      <c r="U134" s="125"/>
      <c r="AR134" s="119" t="s">
        <v>81</v>
      </c>
      <c r="AT134" s="126" t="s">
        <v>72</v>
      </c>
      <c r="AU134" s="126" t="s">
        <v>81</v>
      </c>
      <c r="AY134" s="119" t="s">
        <v>139</v>
      </c>
      <c r="BK134" s="127">
        <f>SUM(BK135:BK136)</f>
        <v>0</v>
      </c>
    </row>
    <row r="135" spans="2:65" s="1" customFormat="1" ht="24.15" customHeight="1">
      <c r="B135" s="130"/>
      <c r="C135" s="131" t="s">
        <v>197</v>
      </c>
      <c r="D135" s="131" t="s">
        <v>141</v>
      </c>
      <c r="E135" s="132" t="s">
        <v>560</v>
      </c>
      <c r="F135" s="133" t="s">
        <v>561</v>
      </c>
      <c r="G135" s="134" t="s">
        <v>205</v>
      </c>
      <c r="H135" s="135">
        <v>1.633</v>
      </c>
      <c r="I135" s="136"/>
      <c r="J135" s="137">
        <f>ROUND(I135*H135,2)</f>
        <v>0</v>
      </c>
      <c r="K135" s="133" t="s">
        <v>145</v>
      </c>
      <c r="L135" s="32"/>
      <c r="M135" s="138" t="s">
        <v>3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0">
        <f>S135*H135</f>
        <v>0</v>
      </c>
      <c r="U135" s="141" t="s">
        <v>3</v>
      </c>
      <c r="AR135" s="142" t="s">
        <v>146</v>
      </c>
      <c r="AT135" s="142" t="s">
        <v>141</v>
      </c>
      <c r="AU135" s="142" t="s">
        <v>83</v>
      </c>
      <c r="AY135" s="17" t="s">
        <v>139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81</v>
      </c>
      <c r="BK135" s="143">
        <f>ROUND(I135*H135,2)</f>
        <v>0</v>
      </c>
      <c r="BL135" s="17" t="s">
        <v>146</v>
      </c>
      <c r="BM135" s="142" t="s">
        <v>562</v>
      </c>
    </row>
    <row r="136" spans="2:65" s="1" customFormat="1" ht="10.199999999999999">
      <c r="B136" s="32"/>
      <c r="D136" s="144" t="s">
        <v>148</v>
      </c>
      <c r="F136" s="145" t="s">
        <v>563</v>
      </c>
      <c r="I136" s="146"/>
      <c r="L136" s="32"/>
      <c r="M136" s="147"/>
      <c r="U136" s="53"/>
      <c r="AT136" s="17" t="s">
        <v>148</v>
      </c>
      <c r="AU136" s="17" t="s">
        <v>83</v>
      </c>
    </row>
    <row r="137" spans="2:65" s="11" customFormat="1" ht="25.95" customHeight="1">
      <c r="B137" s="118"/>
      <c r="D137" s="119" t="s">
        <v>72</v>
      </c>
      <c r="E137" s="120" t="s">
        <v>564</v>
      </c>
      <c r="F137" s="120" t="s">
        <v>565</v>
      </c>
      <c r="I137" s="121"/>
      <c r="J137" s="122">
        <f>BK137</f>
        <v>0</v>
      </c>
      <c r="L137" s="118"/>
      <c r="M137" s="123"/>
      <c r="P137" s="124">
        <f>P138</f>
        <v>0</v>
      </c>
      <c r="R137" s="124">
        <f>R138</f>
        <v>0.78657049999999995</v>
      </c>
      <c r="T137" s="124">
        <f>T138</f>
        <v>0</v>
      </c>
      <c r="U137" s="125"/>
      <c r="AR137" s="119" t="s">
        <v>83</v>
      </c>
      <c r="AT137" s="126" t="s">
        <v>72</v>
      </c>
      <c r="AU137" s="126" t="s">
        <v>73</v>
      </c>
      <c r="AY137" s="119" t="s">
        <v>139</v>
      </c>
      <c r="BK137" s="127">
        <f>BK138</f>
        <v>0</v>
      </c>
    </row>
    <row r="138" spans="2:65" s="11" customFormat="1" ht="22.8" customHeight="1">
      <c r="B138" s="118"/>
      <c r="D138" s="119" t="s">
        <v>72</v>
      </c>
      <c r="E138" s="128" t="s">
        <v>566</v>
      </c>
      <c r="F138" s="128" t="s">
        <v>567</v>
      </c>
      <c r="I138" s="121"/>
      <c r="J138" s="129">
        <f>BK138</f>
        <v>0</v>
      </c>
      <c r="L138" s="118"/>
      <c r="M138" s="123"/>
      <c r="P138" s="124">
        <f>SUM(P139:P200)</f>
        <v>0</v>
      </c>
      <c r="R138" s="124">
        <f>SUM(R139:R200)</f>
        <v>0.78657049999999995</v>
      </c>
      <c r="T138" s="124">
        <f>SUM(T139:T200)</f>
        <v>0</v>
      </c>
      <c r="U138" s="125"/>
      <c r="AR138" s="119" t="s">
        <v>83</v>
      </c>
      <c r="AT138" s="126" t="s">
        <v>72</v>
      </c>
      <c r="AU138" s="126" t="s">
        <v>81</v>
      </c>
      <c r="AY138" s="119" t="s">
        <v>139</v>
      </c>
      <c r="BK138" s="127">
        <f>SUM(BK139:BK200)</f>
        <v>0</v>
      </c>
    </row>
    <row r="139" spans="2:65" s="1" customFormat="1" ht="16.5" customHeight="1">
      <c r="B139" s="130"/>
      <c r="C139" s="131" t="s">
        <v>202</v>
      </c>
      <c r="D139" s="131" t="s">
        <v>141</v>
      </c>
      <c r="E139" s="132" t="s">
        <v>568</v>
      </c>
      <c r="F139" s="133" t="s">
        <v>569</v>
      </c>
      <c r="G139" s="134" t="s">
        <v>570</v>
      </c>
      <c r="H139" s="135">
        <v>1</v>
      </c>
      <c r="I139" s="136"/>
      <c r="J139" s="137">
        <f>ROUND(I139*H139,2)</f>
        <v>0</v>
      </c>
      <c r="K139" s="133" t="s">
        <v>3</v>
      </c>
      <c r="L139" s="32"/>
      <c r="M139" s="138" t="s">
        <v>3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0">
        <f>S139*H139</f>
        <v>0</v>
      </c>
      <c r="U139" s="141" t="s">
        <v>3</v>
      </c>
      <c r="AR139" s="142" t="s">
        <v>253</v>
      </c>
      <c r="AT139" s="142" t="s">
        <v>141</v>
      </c>
      <c r="AU139" s="142" t="s">
        <v>83</v>
      </c>
      <c r="AY139" s="17" t="s">
        <v>139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81</v>
      </c>
      <c r="BK139" s="143">
        <f>ROUND(I139*H139,2)</f>
        <v>0</v>
      </c>
      <c r="BL139" s="17" t="s">
        <v>253</v>
      </c>
      <c r="BM139" s="142" t="s">
        <v>571</v>
      </c>
    </row>
    <row r="140" spans="2:65" s="13" customFormat="1" ht="10.199999999999999">
      <c r="B140" s="155"/>
      <c r="D140" s="149" t="s">
        <v>150</v>
      </c>
      <c r="E140" s="156" t="s">
        <v>3</v>
      </c>
      <c r="F140" s="157" t="s">
        <v>294</v>
      </c>
      <c r="H140" s="158">
        <v>1</v>
      </c>
      <c r="I140" s="159"/>
      <c r="L140" s="155"/>
      <c r="M140" s="160"/>
      <c r="U140" s="161"/>
      <c r="AT140" s="156" t="s">
        <v>150</v>
      </c>
      <c r="AU140" s="156" t="s">
        <v>83</v>
      </c>
      <c r="AV140" s="13" t="s">
        <v>83</v>
      </c>
      <c r="AW140" s="13" t="s">
        <v>35</v>
      </c>
      <c r="AX140" s="13" t="s">
        <v>73</v>
      </c>
      <c r="AY140" s="156" t="s">
        <v>139</v>
      </c>
    </row>
    <row r="141" spans="2:65" s="14" customFormat="1" ht="10.199999999999999">
      <c r="B141" s="162"/>
      <c r="D141" s="149" t="s">
        <v>150</v>
      </c>
      <c r="E141" s="163" t="s">
        <v>3</v>
      </c>
      <c r="F141" s="164" t="s">
        <v>154</v>
      </c>
      <c r="H141" s="165">
        <v>1</v>
      </c>
      <c r="I141" s="166"/>
      <c r="L141" s="162"/>
      <c r="M141" s="167"/>
      <c r="U141" s="168"/>
      <c r="AT141" s="163" t="s">
        <v>150</v>
      </c>
      <c r="AU141" s="163" t="s">
        <v>83</v>
      </c>
      <c r="AV141" s="14" t="s">
        <v>146</v>
      </c>
      <c r="AW141" s="14" t="s">
        <v>35</v>
      </c>
      <c r="AX141" s="14" t="s">
        <v>81</v>
      </c>
      <c r="AY141" s="163" t="s">
        <v>139</v>
      </c>
    </row>
    <row r="142" spans="2:65" s="1" customFormat="1" ht="16.5" customHeight="1">
      <c r="B142" s="130"/>
      <c r="C142" s="131" t="s">
        <v>214</v>
      </c>
      <c r="D142" s="131" t="s">
        <v>141</v>
      </c>
      <c r="E142" s="132" t="s">
        <v>572</v>
      </c>
      <c r="F142" s="133" t="s">
        <v>573</v>
      </c>
      <c r="G142" s="134" t="s">
        <v>256</v>
      </c>
      <c r="H142" s="135">
        <v>307.20999999999998</v>
      </c>
      <c r="I142" s="136"/>
      <c r="J142" s="137">
        <f>ROUND(I142*H142,2)</f>
        <v>0</v>
      </c>
      <c r="K142" s="133" t="s">
        <v>145</v>
      </c>
      <c r="L142" s="32"/>
      <c r="M142" s="138" t="s">
        <v>3</v>
      </c>
      <c r="N142" s="139" t="s">
        <v>44</v>
      </c>
      <c r="P142" s="140">
        <f>O142*H142</f>
        <v>0</v>
      </c>
      <c r="Q142" s="140">
        <v>5.0000000000000002E-5</v>
      </c>
      <c r="R142" s="140">
        <f>Q142*H142</f>
        <v>1.5360499999999999E-2</v>
      </c>
      <c r="S142" s="140">
        <v>0</v>
      </c>
      <c r="T142" s="140">
        <f>S142*H142</f>
        <v>0</v>
      </c>
      <c r="U142" s="141" t="s">
        <v>3</v>
      </c>
      <c r="AR142" s="142" t="s">
        <v>253</v>
      </c>
      <c r="AT142" s="142" t="s">
        <v>141</v>
      </c>
      <c r="AU142" s="142" t="s">
        <v>83</v>
      </c>
      <c r="AY142" s="17" t="s">
        <v>139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81</v>
      </c>
      <c r="BK142" s="143">
        <f>ROUND(I142*H142,2)</f>
        <v>0</v>
      </c>
      <c r="BL142" s="17" t="s">
        <v>253</v>
      </c>
      <c r="BM142" s="142" t="s">
        <v>574</v>
      </c>
    </row>
    <row r="143" spans="2:65" s="1" customFormat="1" ht="10.199999999999999">
      <c r="B143" s="32"/>
      <c r="D143" s="144" t="s">
        <v>148</v>
      </c>
      <c r="F143" s="145" t="s">
        <v>575</v>
      </c>
      <c r="I143" s="146"/>
      <c r="L143" s="32"/>
      <c r="M143" s="147"/>
      <c r="U143" s="53"/>
      <c r="AT143" s="17" t="s">
        <v>148</v>
      </c>
      <c r="AU143" s="17" t="s">
        <v>83</v>
      </c>
    </row>
    <row r="144" spans="2:65" s="12" customFormat="1" ht="10.199999999999999">
      <c r="B144" s="148"/>
      <c r="D144" s="149" t="s">
        <v>150</v>
      </c>
      <c r="E144" s="150" t="s">
        <v>3</v>
      </c>
      <c r="F144" s="151" t="s">
        <v>88</v>
      </c>
      <c r="H144" s="150" t="s">
        <v>3</v>
      </c>
      <c r="I144" s="152"/>
      <c r="L144" s="148"/>
      <c r="M144" s="153"/>
      <c r="U144" s="154"/>
      <c r="AT144" s="150" t="s">
        <v>150</v>
      </c>
      <c r="AU144" s="150" t="s">
        <v>83</v>
      </c>
      <c r="AV144" s="12" t="s">
        <v>81</v>
      </c>
      <c r="AW144" s="12" t="s">
        <v>35</v>
      </c>
      <c r="AX144" s="12" t="s">
        <v>73</v>
      </c>
      <c r="AY144" s="150" t="s">
        <v>139</v>
      </c>
    </row>
    <row r="145" spans="2:65" s="13" customFormat="1" ht="10.199999999999999">
      <c r="B145" s="155"/>
      <c r="D145" s="149" t="s">
        <v>150</v>
      </c>
      <c r="E145" s="156" t="s">
        <v>3</v>
      </c>
      <c r="F145" s="157" t="s">
        <v>559</v>
      </c>
      <c r="H145" s="158">
        <v>307.20999999999998</v>
      </c>
      <c r="I145" s="159"/>
      <c r="L145" s="155"/>
      <c r="M145" s="160"/>
      <c r="U145" s="161"/>
      <c r="AT145" s="156" t="s">
        <v>150</v>
      </c>
      <c r="AU145" s="156" t="s">
        <v>83</v>
      </c>
      <c r="AV145" s="13" t="s">
        <v>83</v>
      </c>
      <c r="AW145" s="13" t="s">
        <v>35</v>
      </c>
      <c r="AX145" s="13" t="s">
        <v>73</v>
      </c>
      <c r="AY145" s="156" t="s">
        <v>139</v>
      </c>
    </row>
    <row r="146" spans="2:65" s="14" customFormat="1" ht="10.199999999999999">
      <c r="B146" s="162"/>
      <c r="D146" s="149" t="s">
        <v>150</v>
      </c>
      <c r="E146" s="163" t="s">
        <v>3</v>
      </c>
      <c r="F146" s="164" t="s">
        <v>154</v>
      </c>
      <c r="H146" s="165">
        <v>307.20999999999998</v>
      </c>
      <c r="I146" s="166"/>
      <c r="L146" s="162"/>
      <c r="M146" s="167"/>
      <c r="U146" s="168"/>
      <c r="AT146" s="163" t="s">
        <v>150</v>
      </c>
      <c r="AU146" s="163" t="s">
        <v>83</v>
      </c>
      <c r="AV146" s="14" t="s">
        <v>146</v>
      </c>
      <c r="AW146" s="14" t="s">
        <v>35</v>
      </c>
      <c r="AX146" s="14" t="s">
        <v>81</v>
      </c>
      <c r="AY146" s="163" t="s">
        <v>139</v>
      </c>
    </row>
    <row r="147" spans="2:65" s="1" customFormat="1" ht="16.5" customHeight="1">
      <c r="B147" s="130"/>
      <c r="C147" s="131" t="s">
        <v>219</v>
      </c>
      <c r="D147" s="131" t="s">
        <v>141</v>
      </c>
      <c r="E147" s="132" t="s">
        <v>576</v>
      </c>
      <c r="F147" s="133" t="s">
        <v>577</v>
      </c>
      <c r="G147" s="134" t="s">
        <v>256</v>
      </c>
      <c r="H147" s="135">
        <v>307.20999999999998</v>
      </c>
      <c r="I147" s="136"/>
      <c r="J147" s="137">
        <f>ROUND(I147*H147,2)</f>
        <v>0</v>
      </c>
      <c r="K147" s="133" t="s">
        <v>3</v>
      </c>
      <c r="L147" s="32"/>
      <c r="M147" s="138" t="s">
        <v>3</v>
      </c>
      <c r="N147" s="139" t="s">
        <v>44</v>
      </c>
      <c r="P147" s="140">
        <f>O147*H147</f>
        <v>0</v>
      </c>
      <c r="Q147" s="140">
        <v>1E-3</v>
      </c>
      <c r="R147" s="140">
        <f>Q147*H147</f>
        <v>0.30720999999999998</v>
      </c>
      <c r="S147" s="140">
        <v>0</v>
      </c>
      <c r="T147" s="140">
        <f>S147*H147</f>
        <v>0</v>
      </c>
      <c r="U147" s="141" t="s">
        <v>3</v>
      </c>
      <c r="AR147" s="142" t="s">
        <v>253</v>
      </c>
      <c r="AT147" s="142" t="s">
        <v>141</v>
      </c>
      <c r="AU147" s="142" t="s">
        <v>83</v>
      </c>
      <c r="AY147" s="17" t="s">
        <v>139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81</v>
      </c>
      <c r="BK147" s="143">
        <f>ROUND(I147*H147,2)</f>
        <v>0</v>
      </c>
      <c r="BL147" s="17" t="s">
        <v>253</v>
      </c>
      <c r="BM147" s="142" t="s">
        <v>578</v>
      </c>
    </row>
    <row r="148" spans="2:65" s="12" customFormat="1" ht="10.199999999999999">
      <c r="B148" s="148"/>
      <c r="D148" s="149" t="s">
        <v>150</v>
      </c>
      <c r="E148" s="150" t="s">
        <v>3</v>
      </c>
      <c r="F148" s="151" t="s">
        <v>88</v>
      </c>
      <c r="H148" s="150" t="s">
        <v>3</v>
      </c>
      <c r="I148" s="152"/>
      <c r="L148" s="148"/>
      <c r="M148" s="153"/>
      <c r="U148" s="154"/>
      <c r="AT148" s="150" t="s">
        <v>150</v>
      </c>
      <c r="AU148" s="150" t="s">
        <v>83</v>
      </c>
      <c r="AV148" s="12" t="s">
        <v>81</v>
      </c>
      <c r="AW148" s="12" t="s">
        <v>35</v>
      </c>
      <c r="AX148" s="12" t="s">
        <v>73</v>
      </c>
      <c r="AY148" s="150" t="s">
        <v>139</v>
      </c>
    </row>
    <row r="149" spans="2:65" s="12" customFormat="1" ht="10.199999999999999">
      <c r="B149" s="148"/>
      <c r="D149" s="149" t="s">
        <v>150</v>
      </c>
      <c r="E149" s="150" t="s">
        <v>3</v>
      </c>
      <c r="F149" s="151" t="s">
        <v>579</v>
      </c>
      <c r="H149" s="150" t="s">
        <v>3</v>
      </c>
      <c r="I149" s="152"/>
      <c r="L149" s="148"/>
      <c r="M149" s="153"/>
      <c r="U149" s="154"/>
      <c r="AT149" s="150" t="s">
        <v>150</v>
      </c>
      <c r="AU149" s="150" t="s">
        <v>83</v>
      </c>
      <c r="AV149" s="12" t="s">
        <v>81</v>
      </c>
      <c r="AW149" s="12" t="s">
        <v>35</v>
      </c>
      <c r="AX149" s="12" t="s">
        <v>73</v>
      </c>
      <c r="AY149" s="150" t="s">
        <v>139</v>
      </c>
    </row>
    <row r="150" spans="2:65" s="12" customFormat="1" ht="10.199999999999999">
      <c r="B150" s="148"/>
      <c r="D150" s="149" t="s">
        <v>150</v>
      </c>
      <c r="E150" s="150" t="s">
        <v>3</v>
      </c>
      <c r="F150" s="151" t="s">
        <v>580</v>
      </c>
      <c r="H150" s="150" t="s">
        <v>3</v>
      </c>
      <c r="I150" s="152"/>
      <c r="L150" s="148"/>
      <c r="M150" s="153"/>
      <c r="U150" s="154"/>
      <c r="AT150" s="150" t="s">
        <v>150</v>
      </c>
      <c r="AU150" s="150" t="s">
        <v>83</v>
      </c>
      <c r="AV150" s="12" t="s">
        <v>81</v>
      </c>
      <c r="AW150" s="12" t="s">
        <v>35</v>
      </c>
      <c r="AX150" s="12" t="s">
        <v>73</v>
      </c>
      <c r="AY150" s="150" t="s">
        <v>139</v>
      </c>
    </row>
    <row r="151" spans="2:65" s="12" customFormat="1" ht="10.199999999999999">
      <c r="B151" s="148"/>
      <c r="D151" s="149" t="s">
        <v>150</v>
      </c>
      <c r="E151" s="150" t="s">
        <v>3</v>
      </c>
      <c r="F151" s="151" t="s">
        <v>581</v>
      </c>
      <c r="H151" s="150" t="s">
        <v>3</v>
      </c>
      <c r="I151" s="152"/>
      <c r="L151" s="148"/>
      <c r="M151" s="153"/>
      <c r="U151" s="154"/>
      <c r="AT151" s="150" t="s">
        <v>150</v>
      </c>
      <c r="AU151" s="150" t="s">
        <v>83</v>
      </c>
      <c r="AV151" s="12" t="s">
        <v>81</v>
      </c>
      <c r="AW151" s="12" t="s">
        <v>35</v>
      </c>
      <c r="AX151" s="12" t="s">
        <v>73</v>
      </c>
      <c r="AY151" s="150" t="s">
        <v>139</v>
      </c>
    </row>
    <row r="152" spans="2:65" s="12" customFormat="1" ht="10.199999999999999">
      <c r="B152" s="148"/>
      <c r="D152" s="149" t="s">
        <v>150</v>
      </c>
      <c r="E152" s="150" t="s">
        <v>3</v>
      </c>
      <c r="F152" s="151" t="s">
        <v>582</v>
      </c>
      <c r="H152" s="150" t="s">
        <v>3</v>
      </c>
      <c r="I152" s="152"/>
      <c r="L152" s="148"/>
      <c r="M152" s="153"/>
      <c r="U152" s="154"/>
      <c r="AT152" s="150" t="s">
        <v>150</v>
      </c>
      <c r="AU152" s="150" t="s">
        <v>83</v>
      </c>
      <c r="AV152" s="12" t="s">
        <v>81</v>
      </c>
      <c r="AW152" s="12" t="s">
        <v>35</v>
      </c>
      <c r="AX152" s="12" t="s">
        <v>73</v>
      </c>
      <c r="AY152" s="150" t="s">
        <v>139</v>
      </c>
    </row>
    <row r="153" spans="2:65" s="13" customFormat="1" ht="10.199999999999999">
      <c r="B153" s="155"/>
      <c r="D153" s="149" t="s">
        <v>150</v>
      </c>
      <c r="E153" s="156" t="s">
        <v>3</v>
      </c>
      <c r="F153" s="157" t="s">
        <v>559</v>
      </c>
      <c r="H153" s="158">
        <v>307.20999999999998</v>
      </c>
      <c r="I153" s="159"/>
      <c r="L153" s="155"/>
      <c r="M153" s="160"/>
      <c r="U153" s="161"/>
      <c r="AT153" s="156" t="s">
        <v>150</v>
      </c>
      <c r="AU153" s="156" t="s">
        <v>83</v>
      </c>
      <c r="AV153" s="13" t="s">
        <v>83</v>
      </c>
      <c r="AW153" s="13" t="s">
        <v>35</v>
      </c>
      <c r="AX153" s="13" t="s">
        <v>73</v>
      </c>
      <c r="AY153" s="156" t="s">
        <v>139</v>
      </c>
    </row>
    <row r="154" spans="2:65" s="14" customFormat="1" ht="10.199999999999999">
      <c r="B154" s="162"/>
      <c r="D154" s="149" t="s">
        <v>150</v>
      </c>
      <c r="E154" s="163" t="s">
        <v>3</v>
      </c>
      <c r="F154" s="164" t="s">
        <v>154</v>
      </c>
      <c r="H154" s="165">
        <v>307.20999999999998</v>
      </c>
      <c r="I154" s="166"/>
      <c r="L154" s="162"/>
      <c r="M154" s="167"/>
      <c r="U154" s="168"/>
      <c r="AT154" s="163" t="s">
        <v>150</v>
      </c>
      <c r="AU154" s="163" t="s">
        <v>83</v>
      </c>
      <c r="AV154" s="14" t="s">
        <v>146</v>
      </c>
      <c r="AW154" s="14" t="s">
        <v>35</v>
      </c>
      <c r="AX154" s="14" t="s">
        <v>81</v>
      </c>
      <c r="AY154" s="163" t="s">
        <v>139</v>
      </c>
    </row>
    <row r="155" spans="2:65" s="1" customFormat="1" ht="16.5" customHeight="1">
      <c r="B155" s="130"/>
      <c r="C155" s="169" t="s">
        <v>225</v>
      </c>
      <c r="D155" s="169" t="s">
        <v>226</v>
      </c>
      <c r="E155" s="170" t="s">
        <v>583</v>
      </c>
      <c r="F155" s="171" t="s">
        <v>584</v>
      </c>
      <c r="G155" s="172" t="s">
        <v>282</v>
      </c>
      <c r="H155" s="173">
        <v>1</v>
      </c>
      <c r="I155" s="174"/>
      <c r="J155" s="175">
        <f>ROUND(I155*H155,2)</f>
        <v>0</v>
      </c>
      <c r="K155" s="171" t="s">
        <v>3</v>
      </c>
      <c r="L155" s="176"/>
      <c r="M155" s="177" t="s">
        <v>3</v>
      </c>
      <c r="N155" s="178" t="s">
        <v>44</v>
      </c>
      <c r="P155" s="140">
        <f>O155*H155</f>
        <v>0</v>
      </c>
      <c r="Q155" s="140">
        <v>1E-3</v>
      </c>
      <c r="R155" s="140">
        <f>Q155*H155</f>
        <v>1E-3</v>
      </c>
      <c r="S155" s="140">
        <v>0</v>
      </c>
      <c r="T155" s="140">
        <f>S155*H155</f>
        <v>0</v>
      </c>
      <c r="U155" s="141" t="s">
        <v>3</v>
      </c>
      <c r="AR155" s="142" t="s">
        <v>354</v>
      </c>
      <c r="AT155" s="142" t="s">
        <v>226</v>
      </c>
      <c r="AU155" s="142" t="s">
        <v>83</v>
      </c>
      <c r="AY155" s="17" t="s">
        <v>139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81</v>
      </c>
      <c r="BK155" s="143">
        <f>ROUND(I155*H155,2)</f>
        <v>0</v>
      </c>
      <c r="BL155" s="17" t="s">
        <v>253</v>
      </c>
      <c r="BM155" s="142" t="s">
        <v>585</v>
      </c>
    </row>
    <row r="156" spans="2:65" s="12" customFormat="1" ht="10.199999999999999">
      <c r="B156" s="148"/>
      <c r="D156" s="149" t="s">
        <v>150</v>
      </c>
      <c r="E156" s="150" t="s">
        <v>3</v>
      </c>
      <c r="F156" s="151" t="s">
        <v>586</v>
      </c>
      <c r="H156" s="150" t="s">
        <v>3</v>
      </c>
      <c r="I156" s="152"/>
      <c r="L156" s="148"/>
      <c r="M156" s="153"/>
      <c r="U156" s="154"/>
      <c r="AT156" s="150" t="s">
        <v>150</v>
      </c>
      <c r="AU156" s="150" t="s">
        <v>83</v>
      </c>
      <c r="AV156" s="12" t="s">
        <v>81</v>
      </c>
      <c r="AW156" s="12" t="s">
        <v>35</v>
      </c>
      <c r="AX156" s="12" t="s">
        <v>73</v>
      </c>
      <c r="AY156" s="150" t="s">
        <v>139</v>
      </c>
    </row>
    <row r="157" spans="2:65" s="13" customFormat="1" ht="10.199999999999999">
      <c r="B157" s="155"/>
      <c r="D157" s="149" t="s">
        <v>150</v>
      </c>
      <c r="E157" s="156" t="s">
        <v>3</v>
      </c>
      <c r="F157" s="157" t="s">
        <v>294</v>
      </c>
      <c r="H157" s="158">
        <v>1</v>
      </c>
      <c r="I157" s="159"/>
      <c r="L157" s="155"/>
      <c r="M157" s="160"/>
      <c r="U157" s="161"/>
      <c r="AT157" s="156" t="s">
        <v>150</v>
      </c>
      <c r="AU157" s="156" t="s">
        <v>83</v>
      </c>
      <c r="AV157" s="13" t="s">
        <v>83</v>
      </c>
      <c r="AW157" s="13" t="s">
        <v>35</v>
      </c>
      <c r="AX157" s="13" t="s">
        <v>73</v>
      </c>
      <c r="AY157" s="156" t="s">
        <v>139</v>
      </c>
    </row>
    <row r="158" spans="2:65" s="14" customFormat="1" ht="10.199999999999999">
      <c r="B158" s="162"/>
      <c r="D158" s="149" t="s">
        <v>150</v>
      </c>
      <c r="E158" s="163" t="s">
        <v>3</v>
      </c>
      <c r="F158" s="164" t="s">
        <v>154</v>
      </c>
      <c r="H158" s="165">
        <v>1</v>
      </c>
      <c r="I158" s="166"/>
      <c r="L158" s="162"/>
      <c r="M158" s="167"/>
      <c r="U158" s="168"/>
      <c r="AT158" s="163" t="s">
        <v>150</v>
      </c>
      <c r="AU158" s="163" t="s">
        <v>83</v>
      </c>
      <c r="AV158" s="14" t="s">
        <v>146</v>
      </c>
      <c r="AW158" s="14" t="s">
        <v>35</v>
      </c>
      <c r="AX158" s="14" t="s">
        <v>81</v>
      </c>
      <c r="AY158" s="163" t="s">
        <v>139</v>
      </c>
    </row>
    <row r="159" spans="2:65" s="1" customFormat="1" ht="16.5" customHeight="1">
      <c r="B159" s="130"/>
      <c r="C159" s="169" t="s">
        <v>232</v>
      </c>
      <c r="D159" s="169" t="s">
        <v>226</v>
      </c>
      <c r="E159" s="170" t="s">
        <v>587</v>
      </c>
      <c r="F159" s="171" t="s">
        <v>588</v>
      </c>
      <c r="G159" s="172" t="s">
        <v>282</v>
      </c>
      <c r="H159" s="173">
        <v>1</v>
      </c>
      <c r="I159" s="174"/>
      <c r="J159" s="175">
        <f>ROUND(I159*H159,2)</f>
        <v>0</v>
      </c>
      <c r="K159" s="171" t="s">
        <v>3</v>
      </c>
      <c r="L159" s="176"/>
      <c r="M159" s="177" t="s">
        <v>3</v>
      </c>
      <c r="N159" s="178" t="s">
        <v>44</v>
      </c>
      <c r="P159" s="140">
        <f>O159*H159</f>
        <v>0</v>
      </c>
      <c r="Q159" s="140">
        <v>1E-3</v>
      </c>
      <c r="R159" s="140">
        <f>Q159*H159</f>
        <v>1E-3</v>
      </c>
      <c r="S159" s="140">
        <v>0</v>
      </c>
      <c r="T159" s="140">
        <f>S159*H159</f>
        <v>0</v>
      </c>
      <c r="U159" s="141" t="s">
        <v>3</v>
      </c>
      <c r="AR159" s="142" t="s">
        <v>354</v>
      </c>
      <c r="AT159" s="142" t="s">
        <v>226</v>
      </c>
      <c r="AU159" s="142" t="s">
        <v>83</v>
      </c>
      <c r="AY159" s="17" t="s">
        <v>139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81</v>
      </c>
      <c r="BK159" s="143">
        <f>ROUND(I159*H159,2)</f>
        <v>0</v>
      </c>
      <c r="BL159" s="17" t="s">
        <v>253</v>
      </c>
      <c r="BM159" s="142" t="s">
        <v>589</v>
      </c>
    </row>
    <row r="160" spans="2:65" s="12" customFormat="1" ht="10.199999999999999">
      <c r="B160" s="148"/>
      <c r="D160" s="149" t="s">
        <v>150</v>
      </c>
      <c r="E160" s="150" t="s">
        <v>3</v>
      </c>
      <c r="F160" s="151" t="s">
        <v>590</v>
      </c>
      <c r="H160" s="150" t="s">
        <v>3</v>
      </c>
      <c r="I160" s="152"/>
      <c r="L160" s="148"/>
      <c r="M160" s="153"/>
      <c r="U160" s="154"/>
      <c r="AT160" s="150" t="s">
        <v>150</v>
      </c>
      <c r="AU160" s="150" t="s">
        <v>83</v>
      </c>
      <c r="AV160" s="12" t="s">
        <v>81</v>
      </c>
      <c r="AW160" s="12" t="s">
        <v>35</v>
      </c>
      <c r="AX160" s="12" t="s">
        <v>73</v>
      </c>
      <c r="AY160" s="150" t="s">
        <v>139</v>
      </c>
    </row>
    <row r="161" spans="2:65" s="13" customFormat="1" ht="10.199999999999999">
      <c r="B161" s="155"/>
      <c r="D161" s="149" t="s">
        <v>150</v>
      </c>
      <c r="E161" s="156" t="s">
        <v>3</v>
      </c>
      <c r="F161" s="157" t="s">
        <v>294</v>
      </c>
      <c r="H161" s="158">
        <v>1</v>
      </c>
      <c r="I161" s="159"/>
      <c r="L161" s="155"/>
      <c r="M161" s="160"/>
      <c r="U161" s="161"/>
      <c r="AT161" s="156" t="s">
        <v>150</v>
      </c>
      <c r="AU161" s="156" t="s">
        <v>83</v>
      </c>
      <c r="AV161" s="13" t="s">
        <v>83</v>
      </c>
      <c r="AW161" s="13" t="s">
        <v>35</v>
      </c>
      <c r="AX161" s="13" t="s">
        <v>73</v>
      </c>
      <c r="AY161" s="156" t="s">
        <v>139</v>
      </c>
    </row>
    <row r="162" spans="2:65" s="14" customFormat="1" ht="10.199999999999999">
      <c r="B162" s="162"/>
      <c r="D162" s="149" t="s">
        <v>150</v>
      </c>
      <c r="E162" s="163" t="s">
        <v>3</v>
      </c>
      <c r="F162" s="164" t="s">
        <v>154</v>
      </c>
      <c r="H162" s="165">
        <v>1</v>
      </c>
      <c r="I162" s="166"/>
      <c r="L162" s="162"/>
      <c r="M162" s="167"/>
      <c r="U162" s="168"/>
      <c r="AT162" s="163" t="s">
        <v>150</v>
      </c>
      <c r="AU162" s="163" t="s">
        <v>83</v>
      </c>
      <c r="AV162" s="14" t="s">
        <v>146</v>
      </c>
      <c r="AW162" s="14" t="s">
        <v>35</v>
      </c>
      <c r="AX162" s="14" t="s">
        <v>81</v>
      </c>
      <c r="AY162" s="163" t="s">
        <v>139</v>
      </c>
    </row>
    <row r="163" spans="2:65" s="1" customFormat="1" ht="16.5" customHeight="1">
      <c r="B163" s="130"/>
      <c r="C163" s="169" t="s">
        <v>238</v>
      </c>
      <c r="D163" s="169" t="s">
        <v>226</v>
      </c>
      <c r="E163" s="170" t="s">
        <v>591</v>
      </c>
      <c r="F163" s="171" t="s">
        <v>592</v>
      </c>
      <c r="G163" s="172" t="s">
        <v>282</v>
      </c>
      <c r="H163" s="173">
        <v>6</v>
      </c>
      <c r="I163" s="174"/>
      <c r="J163" s="175">
        <f>ROUND(I163*H163,2)</f>
        <v>0</v>
      </c>
      <c r="K163" s="171" t="s">
        <v>3</v>
      </c>
      <c r="L163" s="176"/>
      <c r="M163" s="177" t="s">
        <v>3</v>
      </c>
      <c r="N163" s="178" t="s">
        <v>44</v>
      </c>
      <c r="P163" s="140">
        <f>O163*H163</f>
        <v>0</v>
      </c>
      <c r="Q163" s="140">
        <v>1E-3</v>
      </c>
      <c r="R163" s="140">
        <f>Q163*H163</f>
        <v>6.0000000000000001E-3</v>
      </c>
      <c r="S163" s="140">
        <v>0</v>
      </c>
      <c r="T163" s="140">
        <f>S163*H163</f>
        <v>0</v>
      </c>
      <c r="U163" s="141" t="s">
        <v>3</v>
      </c>
      <c r="AR163" s="142" t="s">
        <v>354</v>
      </c>
      <c r="AT163" s="142" t="s">
        <v>226</v>
      </c>
      <c r="AU163" s="142" t="s">
        <v>83</v>
      </c>
      <c r="AY163" s="17" t="s">
        <v>139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81</v>
      </c>
      <c r="BK163" s="143">
        <f>ROUND(I163*H163,2)</f>
        <v>0</v>
      </c>
      <c r="BL163" s="17" t="s">
        <v>253</v>
      </c>
      <c r="BM163" s="142" t="s">
        <v>593</v>
      </c>
    </row>
    <row r="164" spans="2:65" s="12" customFormat="1" ht="10.199999999999999">
      <c r="B164" s="148"/>
      <c r="D164" s="149" t="s">
        <v>150</v>
      </c>
      <c r="E164" s="150" t="s">
        <v>3</v>
      </c>
      <c r="F164" s="151" t="s">
        <v>594</v>
      </c>
      <c r="H164" s="150" t="s">
        <v>3</v>
      </c>
      <c r="I164" s="152"/>
      <c r="L164" s="148"/>
      <c r="M164" s="153"/>
      <c r="U164" s="154"/>
      <c r="AT164" s="150" t="s">
        <v>150</v>
      </c>
      <c r="AU164" s="150" t="s">
        <v>83</v>
      </c>
      <c r="AV164" s="12" t="s">
        <v>81</v>
      </c>
      <c r="AW164" s="12" t="s">
        <v>35</v>
      </c>
      <c r="AX164" s="12" t="s">
        <v>73</v>
      </c>
      <c r="AY164" s="150" t="s">
        <v>139</v>
      </c>
    </row>
    <row r="165" spans="2:65" s="13" customFormat="1" ht="10.199999999999999">
      <c r="B165" s="155"/>
      <c r="D165" s="149" t="s">
        <v>150</v>
      </c>
      <c r="E165" s="156" t="s">
        <v>3</v>
      </c>
      <c r="F165" s="157" t="s">
        <v>393</v>
      </c>
      <c r="H165" s="158">
        <v>6</v>
      </c>
      <c r="I165" s="159"/>
      <c r="L165" s="155"/>
      <c r="M165" s="160"/>
      <c r="U165" s="161"/>
      <c r="AT165" s="156" t="s">
        <v>150</v>
      </c>
      <c r="AU165" s="156" t="s">
        <v>83</v>
      </c>
      <c r="AV165" s="13" t="s">
        <v>83</v>
      </c>
      <c r="AW165" s="13" t="s">
        <v>35</v>
      </c>
      <c r="AX165" s="13" t="s">
        <v>73</v>
      </c>
      <c r="AY165" s="156" t="s">
        <v>139</v>
      </c>
    </row>
    <row r="166" spans="2:65" s="14" customFormat="1" ht="10.199999999999999">
      <c r="B166" s="162"/>
      <c r="D166" s="149" t="s">
        <v>150</v>
      </c>
      <c r="E166" s="163" t="s">
        <v>3</v>
      </c>
      <c r="F166" s="164" t="s">
        <v>154</v>
      </c>
      <c r="H166" s="165">
        <v>6</v>
      </c>
      <c r="I166" s="166"/>
      <c r="L166" s="162"/>
      <c r="M166" s="167"/>
      <c r="U166" s="168"/>
      <c r="AT166" s="163" t="s">
        <v>150</v>
      </c>
      <c r="AU166" s="163" t="s">
        <v>83</v>
      </c>
      <c r="AV166" s="14" t="s">
        <v>146</v>
      </c>
      <c r="AW166" s="14" t="s">
        <v>35</v>
      </c>
      <c r="AX166" s="14" t="s">
        <v>81</v>
      </c>
      <c r="AY166" s="163" t="s">
        <v>139</v>
      </c>
    </row>
    <row r="167" spans="2:65" s="1" customFormat="1" ht="16.5" customHeight="1">
      <c r="B167" s="130"/>
      <c r="C167" s="169" t="s">
        <v>244</v>
      </c>
      <c r="D167" s="169" t="s">
        <v>226</v>
      </c>
      <c r="E167" s="170" t="s">
        <v>595</v>
      </c>
      <c r="F167" s="171" t="s">
        <v>596</v>
      </c>
      <c r="G167" s="172" t="s">
        <v>570</v>
      </c>
      <c r="H167" s="173">
        <v>1</v>
      </c>
      <c r="I167" s="174"/>
      <c r="J167" s="175">
        <f>ROUND(I167*H167,2)</f>
        <v>0</v>
      </c>
      <c r="K167" s="171" t="s">
        <v>3</v>
      </c>
      <c r="L167" s="176"/>
      <c r="M167" s="177" t="s">
        <v>3</v>
      </c>
      <c r="N167" s="178" t="s">
        <v>44</v>
      </c>
      <c r="P167" s="140">
        <f>O167*H167</f>
        <v>0</v>
      </c>
      <c r="Q167" s="140">
        <v>0.01</v>
      </c>
      <c r="R167" s="140">
        <f>Q167*H167</f>
        <v>0.01</v>
      </c>
      <c r="S167" s="140">
        <v>0</v>
      </c>
      <c r="T167" s="140">
        <f>S167*H167</f>
        <v>0</v>
      </c>
      <c r="U167" s="141" t="s">
        <v>3</v>
      </c>
      <c r="AR167" s="142" t="s">
        <v>354</v>
      </c>
      <c r="AT167" s="142" t="s">
        <v>226</v>
      </c>
      <c r="AU167" s="142" t="s">
        <v>83</v>
      </c>
      <c r="AY167" s="17" t="s">
        <v>139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81</v>
      </c>
      <c r="BK167" s="143">
        <f>ROUND(I167*H167,2)</f>
        <v>0</v>
      </c>
      <c r="BL167" s="17" t="s">
        <v>253</v>
      </c>
      <c r="BM167" s="142" t="s">
        <v>597</v>
      </c>
    </row>
    <row r="168" spans="2:65" s="13" customFormat="1" ht="10.199999999999999">
      <c r="B168" s="155"/>
      <c r="D168" s="149" t="s">
        <v>150</v>
      </c>
      <c r="E168" s="156" t="s">
        <v>3</v>
      </c>
      <c r="F168" s="157" t="s">
        <v>294</v>
      </c>
      <c r="H168" s="158">
        <v>1</v>
      </c>
      <c r="I168" s="159"/>
      <c r="L168" s="155"/>
      <c r="M168" s="160"/>
      <c r="U168" s="161"/>
      <c r="AT168" s="156" t="s">
        <v>150</v>
      </c>
      <c r="AU168" s="156" t="s">
        <v>83</v>
      </c>
      <c r="AV168" s="13" t="s">
        <v>83</v>
      </c>
      <c r="AW168" s="13" t="s">
        <v>35</v>
      </c>
      <c r="AX168" s="13" t="s">
        <v>73</v>
      </c>
      <c r="AY168" s="156" t="s">
        <v>139</v>
      </c>
    </row>
    <row r="169" spans="2:65" s="14" customFormat="1" ht="10.199999999999999">
      <c r="B169" s="162"/>
      <c r="D169" s="149" t="s">
        <v>150</v>
      </c>
      <c r="E169" s="163" t="s">
        <v>3</v>
      </c>
      <c r="F169" s="164" t="s">
        <v>154</v>
      </c>
      <c r="H169" s="165">
        <v>1</v>
      </c>
      <c r="I169" s="166"/>
      <c r="L169" s="162"/>
      <c r="M169" s="167"/>
      <c r="U169" s="168"/>
      <c r="AT169" s="163" t="s">
        <v>150</v>
      </c>
      <c r="AU169" s="163" t="s">
        <v>83</v>
      </c>
      <c r="AV169" s="14" t="s">
        <v>146</v>
      </c>
      <c r="AW169" s="14" t="s">
        <v>35</v>
      </c>
      <c r="AX169" s="14" t="s">
        <v>81</v>
      </c>
      <c r="AY169" s="163" t="s">
        <v>139</v>
      </c>
    </row>
    <row r="170" spans="2:65" s="1" customFormat="1" ht="16.5" customHeight="1">
      <c r="B170" s="130"/>
      <c r="C170" s="169" t="s">
        <v>9</v>
      </c>
      <c r="D170" s="169" t="s">
        <v>226</v>
      </c>
      <c r="E170" s="170" t="s">
        <v>598</v>
      </c>
      <c r="F170" s="171" t="s">
        <v>599</v>
      </c>
      <c r="G170" s="172" t="s">
        <v>205</v>
      </c>
      <c r="H170" s="173">
        <v>0.1</v>
      </c>
      <c r="I170" s="174"/>
      <c r="J170" s="175">
        <f>ROUND(I170*H170,2)</f>
        <v>0</v>
      </c>
      <c r="K170" s="171" t="s">
        <v>145</v>
      </c>
      <c r="L170" s="176"/>
      <c r="M170" s="177" t="s">
        <v>3</v>
      </c>
      <c r="N170" s="178" t="s">
        <v>44</v>
      </c>
      <c r="P170" s="140">
        <f>O170*H170</f>
        <v>0</v>
      </c>
      <c r="Q170" s="140">
        <v>1</v>
      </c>
      <c r="R170" s="140">
        <f>Q170*H170</f>
        <v>0.1</v>
      </c>
      <c r="S170" s="140">
        <v>0</v>
      </c>
      <c r="T170" s="140">
        <f>S170*H170</f>
        <v>0</v>
      </c>
      <c r="U170" s="141" t="s">
        <v>3</v>
      </c>
      <c r="AR170" s="142" t="s">
        <v>354</v>
      </c>
      <c r="AT170" s="142" t="s">
        <v>226</v>
      </c>
      <c r="AU170" s="142" t="s">
        <v>83</v>
      </c>
      <c r="AY170" s="17" t="s">
        <v>139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81</v>
      </c>
      <c r="BK170" s="143">
        <f>ROUND(I170*H170,2)</f>
        <v>0</v>
      </c>
      <c r="BL170" s="17" t="s">
        <v>253</v>
      </c>
      <c r="BM170" s="142" t="s">
        <v>600</v>
      </c>
    </row>
    <row r="171" spans="2:65" s="13" customFormat="1" ht="10.199999999999999">
      <c r="B171" s="155"/>
      <c r="D171" s="149" t="s">
        <v>150</v>
      </c>
      <c r="E171" s="156" t="s">
        <v>3</v>
      </c>
      <c r="F171" s="157" t="s">
        <v>601</v>
      </c>
      <c r="H171" s="158">
        <v>0.1</v>
      </c>
      <c r="I171" s="159"/>
      <c r="L171" s="155"/>
      <c r="M171" s="160"/>
      <c r="U171" s="161"/>
      <c r="AT171" s="156" t="s">
        <v>150</v>
      </c>
      <c r="AU171" s="156" t="s">
        <v>83</v>
      </c>
      <c r="AV171" s="13" t="s">
        <v>83</v>
      </c>
      <c r="AW171" s="13" t="s">
        <v>35</v>
      </c>
      <c r="AX171" s="13" t="s">
        <v>81</v>
      </c>
      <c r="AY171" s="156" t="s">
        <v>139</v>
      </c>
    </row>
    <row r="172" spans="2:65" s="1" customFormat="1" ht="16.5" customHeight="1">
      <c r="B172" s="130"/>
      <c r="C172" s="169" t="s">
        <v>253</v>
      </c>
      <c r="D172" s="169" t="s">
        <v>226</v>
      </c>
      <c r="E172" s="170" t="s">
        <v>602</v>
      </c>
      <c r="F172" s="171" t="s">
        <v>603</v>
      </c>
      <c r="G172" s="172" t="s">
        <v>205</v>
      </c>
      <c r="H172" s="173">
        <v>9.8000000000000004E-2</v>
      </c>
      <c r="I172" s="174"/>
      <c r="J172" s="175">
        <f>ROUND(I172*H172,2)</f>
        <v>0</v>
      </c>
      <c r="K172" s="171" t="s">
        <v>145</v>
      </c>
      <c r="L172" s="176"/>
      <c r="M172" s="177" t="s">
        <v>3</v>
      </c>
      <c r="N172" s="178" t="s">
        <v>44</v>
      </c>
      <c r="P172" s="140">
        <f>O172*H172</f>
        <v>0</v>
      </c>
      <c r="Q172" s="140">
        <v>1</v>
      </c>
      <c r="R172" s="140">
        <f>Q172*H172</f>
        <v>9.8000000000000004E-2</v>
      </c>
      <c r="S172" s="140">
        <v>0</v>
      </c>
      <c r="T172" s="140">
        <f>S172*H172</f>
        <v>0</v>
      </c>
      <c r="U172" s="141" t="s">
        <v>3</v>
      </c>
      <c r="AR172" s="142" t="s">
        <v>354</v>
      </c>
      <c r="AT172" s="142" t="s">
        <v>226</v>
      </c>
      <c r="AU172" s="142" t="s">
        <v>83</v>
      </c>
      <c r="AY172" s="17" t="s">
        <v>139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81</v>
      </c>
      <c r="BK172" s="143">
        <f>ROUND(I172*H172,2)</f>
        <v>0</v>
      </c>
      <c r="BL172" s="17" t="s">
        <v>253</v>
      </c>
      <c r="BM172" s="142" t="s">
        <v>604</v>
      </c>
    </row>
    <row r="173" spans="2:65" s="13" customFormat="1" ht="10.199999999999999">
      <c r="B173" s="155"/>
      <c r="D173" s="149" t="s">
        <v>150</v>
      </c>
      <c r="E173" s="156" t="s">
        <v>3</v>
      </c>
      <c r="F173" s="157" t="s">
        <v>605</v>
      </c>
      <c r="H173" s="158">
        <v>9.8000000000000004E-2</v>
      </c>
      <c r="I173" s="159"/>
      <c r="L173" s="155"/>
      <c r="M173" s="160"/>
      <c r="U173" s="161"/>
      <c r="AT173" s="156" t="s">
        <v>150</v>
      </c>
      <c r="AU173" s="156" t="s">
        <v>83</v>
      </c>
      <c r="AV173" s="13" t="s">
        <v>83</v>
      </c>
      <c r="AW173" s="13" t="s">
        <v>35</v>
      </c>
      <c r="AX173" s="13" t="s">
        <v>81</v>
      </c>
      <c r="AY173" s="156" t="s">
        <v>139</v>
      </c>
    </row>
    <row r="174" spans="2:65" s="1" customFormat="1" ht="16.5" customHeight="1">
      <c r="B174" s="130"/>
      <c r="C174" s="169" t="s">
        <v>259</v>
      </c>
      <c r="D174" s="169" t="s">
        <v>226</v>
      </c>
      <c r="E174" s="170" t="s">
        <v>606</v>
      </c>
      <c r="F174" s="171" t="s">
        <v>607</v>
      </c>
      <c r="G174" s="172" t="s">
        <v>205</v>
      </c>
      <c r="H174" s="173">
        <v>0.14299999999999999</v>
      </c>
      <c r="I174" s="174"/>
      <c r="J174" s="175">
        <f>ROUND(I174*H174,2)</f>
        <v>0</v>
      </c>
      <c r="K174" s="171" t="s">
        <v>145</v>
      </c>
      <c r="L174" s="176"/>
      <c r="M174" s="177" t="s">
        <v>3</v>
      </c>
      <c r="N174" s="178" t="s">
        <v>44</v>
      </c>
      <c r="P174" s="140">
        <f>O174*H174</f>
        <v>0</v>
      </c>
      <c r="Q174" s="140">
        <v>1</v>
      </c>
      <c r="R174" s="140">
        <f>Q174*H174</f>
        <v>0.14299999999999999</v>
      </c>
      <c r="S174" s="140">
        <v>0</v>
      </c>
      <c r="T174" s="140">
        <f>S174*H174</f>
        <v>0</v>
      </c>
      <c r="U174" s="141" t="s">
        <v>3</v>
      </c>
      <c r="AR174" s="142" t="s">
        <v>354</v>
      </c>
      <c r="AT174" s="142" t="s">
        <v>226</v>
      </c>
      <c r="AU174" s="142" t="s">
        <v>83</v>
      </c>
      <c r="AY174" s="17" t="s">
        <v>139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81</v>
      </c>
      <c r="BK174" s="143">
        <f>ROUND(I174*H174,2)</f>
        <v>0</v>
      </c>
      <c r="BL174" s="17" t="s">
        <v>253</v>
      </c>
      <c r="BM174" s="142" t="s">
        <v>608</v>
      </c>
    </row>
    <row r="175" spans="2:65" s="13" customFormat="1" ht="10.199999999999999">
      <c r="B175" s="155"/>
      <c r="D175" s="149" t="s">
        <v>150</v>
      </c>
      <c r="E175" s="156" t="s">
        <v>3</v>
      </c>
      <c r="F175" s="157" t="s">
        <v>609</v>
      </c>
      <c r="H175" s="158">
        <v>0.14299999999999999</v>
      </c>
      <c r="I175" s="159"/>
      <c r="L175" s="155"/>
      <c r="M175" s="160"/>
      <c r="U175" s="161"/>
      <c r="AT175" s="156" t="s">
        <v>150</v>
      </c>
      <c r="AU175" s="156" t="s">
        <v>83</v>
      </c>
      <c r="AV175" s="13" t="s">
        <v>83</v>
      </c>
      <c r="AW175" s="13" t="s">
        <v>35</v>
      </c>
      <c r="AX175" s="13" t="s">
        <v>81</v>
      </c>
      <c r="AY175" s="156" t="s">
        <v>139</v>
      </c>
    </row>
    <row r="176" spans="2:65" s="1" customFormat="1" ht="16.5" customHeight="1">
      <c r="B176" s="130"/>
      <c r="C176" s="169" t="s">
        <v>266</v>
      </c>
      <c r="D176" s="169" t="s">
        <v>226</v>
      </c>
      <c r="E176" s="170" t="s">
        <v>610</v>
      </c>
      <c r="F176" s="171" t="s">
        <v>611</v>
      </c>
      <c r="G176" s="172" t="s">
        <v>205</v>
      </c>
      <c r="H176" s="173">
        <v>8.9999999999999993E-3</v>
      </c>
      <c r="I176" s="174"/>
      <c r="J176" s="175">
        <f>ROUND(I176*H176,2)</f>
        <v>0</v>
      </c>
      <c r="K176" s="171" t="s">
        <v>145</v>
      </c>
      <c r="L176" s="176"/>
      <c r="M176" s="177" t="s">
        <v>3</v>
      </c>
      <c r="N176" s="178" t="s">
        <v>44</v>
      </c>
      <c r="P176" s="140">
        <f>O176*H176</f>
        <v>0</v>
      </c>
      <c r="Q176" s="140">
        <v>1</v>
      </c>
      <c r="R176" s="140">
        <f>Q176*H176</f>
        <v>8.9999999999999993E-3</v>
      </c>
      <c r="S176" s="140">
        <v>0</v>
      </c>
      <c r="T176" s="140">
        <f>S176*H176</f>
        <v>0</v>
      </c>
      <c r="U176" s="141" t="s">
        <v>3</v>
      </c>
      <c r="AR176" s="142" t="s">
        <v>354</v>
      </c>
      <c r="AT176" s="142" t="s">
        <v>226</v>
      </c>
      <c r="AU176" s="142" t="s">
        <v>83</v>
      </c>
      <c r="AY176" s="17" t="s">
        <v>139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81</v>
      </c>
      <c r="BK176" s="143">
        <f>ROUND(I176*H176,2)</f>
        <v>0</v>
      </c>
      <c r="BL176" s="17" t="s">
        <v>253</v>
      </c>
      <c r="BM176" s="142" t="s">
        <v>612</v>
      </c>
    </row>
    <row r="177" spans="2:65" s="12" customFormat="1" ht="10.199999999999999">
      <c r="B177" s="148"/>
      <c r="D177" s="149" t="s">
        <v>150</v>
      </c>
      <c r="E177" s="150" t="s">
        <v>3</v>
      </c>
      <c r="F177" s="151" t="s">
        <v>613</v>
      </c>
      <c r="H177" s="150" t="s">
        <v>3</v>
      </c>
      <c r="I177" s="152"/>
      <c r="L177" s="148"/>
      <c r="M177" s="153"/>
      <c r="U177" s="154"/>
      <c r="AT177" s="150" t="s">
        <v>150</v>
      </c>
      <c r="AU177" s="150" t="s">
        <v>83</v>
      </c>
      <c r="AV177" s="12" t="s">
        <v>81</v>
      </c>
      <c r="AW177" s="12" t="s">
        <v>35</v>
      </c>
      <c r="AX177" s="12" t="s">
        <v>73</v>
      </c>
      <c r="AY177" s="150" t="s">
        <v>139</v>
      </c>
    </row>
    <row r="178" spans="2:65" s="13" customFormat="1" ht="10.199999999999999">
      <c r="B178" s="155"/>
      <c r="D178" s="149" t="s">
        <v>150</v>
      </c>
      <c r="E178" s="156" t="s">
        <v>3</v>
      </c>
      <c r="F178" s="157" t="s">
        <v>614</v>
      </c>
      <c r="H178" s="158">
        <v>8.0000000000000002E-3</v>
      </c>
      <c r="I178" s="159"/>
      <c r="L178" s="155"/>
      <c r="M178" s="160"/>
      <c r="U178" s="161"/>
      <c r="AT178" s="156" t="s">
        <v>150</v>
      </c>
      <c r="AU178" s="156" t="s">
        <v>83</v>
      </c>
      <c r="AV178" s="13" t="s">
        <v>83</v>
      </c>
      <c r="AW178" s="13" t="s">
        <v>35</v>
      </c>
      <c r="AX178" s="13" t="s">
        <v>73</v>
      </c>
      <c r="AY178" s="156" t="s">
        <v>139</v>
      </c>
    </row>
    <row r="179" spans="2:65" s="14" customFormat="1" ht="10.199999999999999">
      <c r="B179" s="162"/>
      <c r="D179" s="149" t="s">
        <v>150</v>
      </c>
      <c r="E179" s="163" t="s">
        <v>3</v>
      </c>
      <c r="F179" s="164" t="s">
        <v>154</v>
      </c>
      <c r="H179" s="165">
        <v>8.0000000000000002E-3</v>
      </c>
      <c r="I179" s="166"/>
      <c r="L179" s="162"/>
      <c r="M179" s="167"/>
      <c r="U179" s="168"/>
      <c r="AT179" s="163" t="s">
        <v>150</v>
      </c>
      <c r="AU179" s="163" t="s">
        <v>83</v>
      </c>
      <c r="AV179" s="14" t="s">
        <v>146</v>
      </c>
      <c r="AW179" s="14" t="s">
        <v>35</v>
      </c>
      <c r="AX179" s="14" t="s">
        <v>73</v>
      </c>
      <c r="AY179" s="163" t="s">
        <v>139</v>
      </c>
    </row>
    <row r="180" spans="2:65" s="13" customFormat="1" ht="10.199999999999999">
      <c r="B180" s="155"/>
      <c r="D180" s="149" t="s">
        <v>150</v>
      </c>
      <c r="E180" s="156" t="s">
        <v>3</v>
      </c>
      <c r="F180" s="157" t="s">
        <v>615</v>
      </c>
      <c r="H180" s="158">
        <v>8.9999999999999993E-3</v>
      </c>
      <c r="I180" s="159"/>
      <c r="L180" s="155"/>
      <c r="M180" s="160"/>
      <c r="U180" s="161"/>
      <c r="AT180" s="156" t="s">
        <v>150</v>
      </c>
      <c r="AU180" s="156" t="s">
        <v>83</v>
      </c>
      <c r="AV180" s="13" t="s">
        <v>83</v>
      </c>
      <c r="AW180" s="13" t="s">
        <v>35</v>
      </c>
      <c r="AX180" s="13" t="s">
        <v>81</v>
      </c>
      <c r="AY180" s="156" t="s">
        <v>139</v>
      </c>
    </row>
    <row r="181" spans="2:65" s="1" customFormat="1" ht="16.5" customHeight="1">
      <c r="B181" s="130"/>
      <c r="C181" s="169" t="s">
        <v>273</v>
      </c>
      <c r="D181" s="169" t="s">
        <v>226</v>
      </c>
      <c r="E181" s="170" t="s">
        <v>616</v>
      </c>
      <c r="F181" s="171" t="s">
        <v>617</v>
      </c>
      <c r="G181" s="172" t="s">
        <v>205</v>
      </c>
      <c r="H181" s="173">
        <v>9.4E-2</v>
      </c>
      <c r="I181" s="174"/>
      <c r="J181" s="175">
        <f>ROUND(I181*H181,2)</f>
        <v>0</v>
      </c>
      <c r="K181" s="171" t="s">
        <v>145</v>
      </c>
      <c r="L181" s="176"/>
      <c r="M181" s="177" t="s">
        <v>3</v>
      </c>
      <c r="N181" s="178" t="s">
        <v>44</v>
      </c>
      <c r="P181" s="140">
        <f>O181*H181</f>
        <v>0</v>
      </c>
      <c r="Q181" s="140">
        <v>1</v>
      </c>
      <c r="R181" s="140">
        <f>Q181*H181</f>
        <v>9.4E-2</v>
      </c>
      <c r="S181" s="140">
        <v>0</v>
      </c>
      <c r="T181" s="140">
        <f>S181*H181</f>
        <v>0</v>
      </c>
      <c r="U181" s="141" t="s">
        <v>3</v>
      </c>
      <c r="AR181" s="142" t="s">
        <v>354</v>
      </c>
      <c r="AT181" s="142" t="s">
        <v>226</v>
      </c>
      <c r="AU181" s="142" t="s">
        <v>83</v>
      </c>
      <c r="AY181" s="17" t="s">
        <v>139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81</v>
      </c>
      <c r="BK181" s="143">
        <f>ROUND(I181*H181,2)</f>
        <v>0</v>
      </c>
      <c r="BL181" s="17" t="s">
        <v>253</v>
      </c>
      <c r="BM181" s="142" t="s">
        <v>618</v>
      </c>
    </row>
    <row r="182" spans="2:65" s="12" customFormat="1" ht="10.199999999999999">
      <c r="B182" s="148"/>
      <c r="D182" s="149" t="s">
        <v>150</v>
      </c>
      <c r="E182" s="150" t="s">
        <v>3</v>
      </c>
      <c r="F182" s="151" t="s">
        <v>619</v>
      </c>
      <c r="H182" s="150" t="s">
        <v>3</v>
      </c>
      <c r="I182" s="152"/>
      <c r="L182" s="148"/>
      <c r="M182" s="153"/>
      <c r="U182" s="154"/>
      <c r="AT182" s="150" t="s">
        <v>150</v>
      </c>
      <c r="AU182" s="150" t="s">
        <v>83</v>
      </c>
      <c r="AV182" s="12" t="s">
        <v>81</v>
      </c>
      <c r="AW182" s="12" t="s">
        <v>35</v>
      </c>
      <c r="AX182" s="12" t="s">
        <v>73</v>
      </c>
      <c r="AY182" s="150" t="s">
        <v>139</v>
      </c>
    </row>
    <row r="183" spans="2:65" s="13" customFormat="1" ht="10.199999999999999">
      <c r="B183" s="155"/>
      <c r="D183" s="149" t="s">
        <v>150</v>
      </c>
      <c r="E183" s="156" t="s">
        <v>3</v>
      </c>
      <c r="F183" s="157" t="s">
        <v>620</v>
      </c>
      <c r="H183" s="158">
        <v>8.6999999999999994E-2</v>
      </c>
      <c r="I183" s="159"/>
      <c r="L183" s="155"/>
      <c r="M183" s="160"/>
      <c r="U183" s="161"/>
      <c r="AT183" s="156" t="s">
        <v>150</v>
      </c>
      <c r="AU183" s="156" t="s">
        <v>83</v>
      </c>
      <c r="AV183" s="13" t="s">
        <v>83</v>
      </c>
      <c r="AW183" s="13" t="s">
        <v>35</v>
      </c>
      <c r="AX183" s="13" t="s">
        <v>73</v>
      </c>
      <c r="AY183" s="156" t="s">
        <v>139</v>
      </c>
    </row>
    <row r="184" spans="2:65" s="14" customFormat="1" ht="10.199999999999999">
      <c r="B184" s="162"/>
      <c r="D184" s="149" t="s">
        <v>150</v>
      </c>
      <c r="E184" s="163" t="s">
        <v>3</v>
      </c>
      <c r="F184" s="164" t="s">
        <v>154</v>
      </c>
      <c r="H184" s="165">
        <v>8.6999999999999994E-2</v>
      </c>
      <c r="I184" s="166"/>
      <c r="L184" s="162"/>
      <c r="M184" s="167"/>
      <c r="U184" s="168"/>
      <c r="AT184" s="163" t="s">
        <v>150</v>
      </c>
      <c r="AU184" s="163" t="s">
        <v>83</v>
      </c>
      <c r="AV184" s="14" t="s">
        <v>146</v>
      </c>
      <c r="AW184" s="14" t="s">
        <v>35</v>
      </c>
      <c r="AX184" s="14" t="s">
        <v>73</v>
      </c>
      <c r="AY184" s="163" t="s">
        <v>139</v>
      </c>
    </row>
    <row r="185" spans="2:65" s="13" customFormat="1" ht="10.199999999999999">
      <c r="B185" s="155"/>
      <c r="D185" s="149" t="s">
        <v>150</v>
      </c>
      <c r="E185" s="156" t="s">
        <v>3</v>
      </c>
      <c r="F185" s="157" t="s">
        <v>621</v>
      </c>
      <c r="H185" s="158">
        <v>9.4E-2</v>
      </c>
      <c r="I185" s="159"/>
      <c r="L185" s="155"/>
      <c r="M185" s="160"/>
      <c r="U185" s="161"/>
      <c r="AT185" s="156" t="s">
        <v>150</v>
      </c>
      <c r="AU185" s="156" t="s">
        <v>83</v>
      </c>
      <c r="AV185" s="13" t="s">
        <v>83</v>
      </c>
      <c r="AW185" s="13" t="s">
        <v>35</v>
      </c>
      <c r="AX185" s="13" t="s">
        <v>81</v>
      </c>
      <c r="AY185" s="156" t="s">
        <v>139</v>
      </c>
    </row>
    <row r="186" spans="2:65" s="1" customFormat="1" ht="16.5" customHeight="1">
      <c r="B186" s="130"/>
      <c r="C186" s="169" t="s">
        <v>279</v>
      </c>
      <c r="D186" s="169" t="s">
        <v>226</v>
      </c>
      <c r="E186" s="170" t="s">
        <v>622</v>
      </c>
      <c r="F186" s="171" t="s">
        <v>623</v>
      </c>
      <c r="G186" s="172" t="s">
        <v>205</v>
      </c>
      <c r="H186" s="173">
        <v>1E-3</v>
      </c>
      <c r="I186" s="174"/>
      <c r="J186" s="175">
        <f>ROUND(I186*H186,2)</f>
        <v>0</v>
      </c>
      <c r="K186" s="171" t="s">
        <v>145</v>
      </c>
      <c r="L186" s="176"/>
      <c r="M186" s="177" t="s">
        <v>3</v>
      </c>
      <c r="N186" s="178" t="s">
        <v>44</v>
      </c>
      <c r="P186" s="140">
        <f>O186*H186</f>
        <v>0</v>
      </c>
      <c r="Q186" s="140">
        <v>1</v>
      </c>
      <c r="R186" s="140">
        <f>Q186*H186</f>
        <v>1E-3</v>
      </c>
      <c r="S186" s="140">
        <v>0</v>
      </c>
      <c r="T186" s="140">
        <f>S186*H186</f>
        <v>0</v>
      </c>
      <c r="U186" s="141" t="s">
        <v>3</v>
      </c>
      <c r="AR186" s="142" t="s">
        <v>354</v>
      </c>
      <c r="AT186" s="142" t="s">
        <v>226</v>
      </c>
      <c r="AU186" s="142" t="s">
        <v>83</v>
      </c>
      <c r="AY186" s="17" t="s">
        <v>139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81</v>
      </c>
      <c r="BK186" s="143">
        <f>ROUND(I186*H186,2)</f>
        <v>0</v>
      </c>
      <c r="BL186" s="17" t="s">
        <v>253</v>
      </c>
      <c r="BM186" s="142" t="s">
        <v>624</v>
      </c>
    </row>
    <row r="187" spans="2:65" s="12" customFormat="1" ht="10.199999999999999">
      <c r="B187" s="148"/>
      <c r="D187" s="149" t="s">
        <v>150</v>
      </c>
      <c r="E187" s="150" t="s">
        <v>3</v>
      </c>
      <c r="F187" s="151" t="s">
        <v>625</v>
      </c>
      <c r="H187" s="150" t="s">
        <v>3</v>
      </c>
      <c r="I187" s="152"/>
      <c r="L187" s="148"/>
      <c r="M187" s="153"/>
      <c r="U187" s="154"/>
      <c r="AT187" s="150" t="s">
        <v>150</v>
      </c>
      <c r="AU187" s="150" t="s">
        <v>83</v>
      </c>
      <c r="AV187" s="12" t="s">
        <v>81</v>
      </c>
      <c r="AW187" s="12" t="s">
        <v>35</v>
      </c>
      <c r="AX187" s="12" t="s">
        <v>73</v>
      </c>
      <c r="AY187" s="150" t="s">
        <v>139</v>
      </c>
    </row>
    <row r="188" spans="2:65" s="13" customFormat="1" ht="10.199999999999999">
      <c r="B188" s="155"/>
      <c r="D188" s="149" t="s">
        <v>150</v>
      </c>
      <c r="E188" s="156" t="s">
        <v>3</v>
      </c>
      <c r="F188" s="157" t="s">
        <v>626</v>
      </c>
      <c r="H188" s="158">
        <v>0</v>
      </c>
      <c r="I188" s="159"/>
      <c r="L188" s="155"/>
      <c r="M188" s="160"/>
      <c r="U188" s="161"/>
      <c r="AT188" s="156" t="s">
        <v>150</v>
      </c>
      <c r="AU188" s="156" t="s">
        <v>83</v>
      </c>
      <c r="AV188" s="13" t="s">
        <v>83</v>
      </c>
      <c r="AW188" s="13" t="s">
        <v>35</v>
      </c>
      <c r="AX188" s="13" t="s">
        <v>73</v>
      </c>
      <c r="AY188" s="156" t="s">
        <v>139</v>
      </c>
    </row>
    <row r="189" spans="2:65" s="13" customFormat="1" ht="10.199999999999999">
      <c r="B189" s="155"/>
      <c r="D189" s="149" t="s">
        <v>150</v>
      </c>
      <c r="E189" s="156" t="s">
        <v>3</v>
      </c>
      <c r="F189" s="157" t="s">
        <v>13</v>
      </c>
      <c r="H189" s="158">
        <v>1E-3</v>
      </c>
      <c r="I189" s="159"/>
      <c r="L189" s="155"/>
      <c r="M189" s="160"/>
      <c r="U189" s="161"/>
      <c r="AT189" s="156" t="s">
        <v>150</v>
      </c>
      <c r="AU189" s="156" t="s">
        <v>83</v>
      </c>
      <c r="AV189" s="13" t="s">
        <v>83</v>
      </c>
      <c r="AW189" s="13" t="s">
        <v>35</v>
      </c>
      <c r="AX189" s="13" t="s">
        <v>73</v>
      </c>
      <c r="AY189" s="156" t="s">
        <v>139</v>
      </c>
    </row>
    <row r="190" spans="2:65" s="14" customFormat="1" ht="10.199999999999999">
      <c r="B190" s="162"/>
      <c r="D190" s="149" t="s">
        <v>150</v>
      </c>
      <c r="E190" s="163" t="s">
        <v>3</v>
      </c>
      <c r="F190" s="164" t="s">
        <v>154</v>
      </c>
      <c r="H190" s="165">
        <v>1E-3</v>
      </c>
      <c r="I190" s="166"/>
      <c r="L190" s="162"/>
      <c r="M190" s="167"/>
      <c r="U190" s="168"/>
      <c r="AT190" s="163" t="s">
        <v>150</v>
      </c>
      <c r="AU190" s="163" t="s">
        <v>83</v>
      </c>
      <c r="AV190" s="14" t="s">
        <v>146</v>
      </c>
      <c r="AW190" s="14" t="s">
        <v>35</v>
      </c>
      <c r="AX190" s="14" t="s">
        <v>73</v>
      </c>
      <c r="AY190" s="163" t="s">
        <v>139</v>
      </c>
    </row>
    <row r="191" spans="2:65" s="13" customFormat="1" ht="10.199999999999999">
      <c r="B191" s="155"/>
      <c r="D191" s="149" t="s">
        <v>150</v>
      </c>
      <c r="E191" s="156" t="s">
        <v>3</v>
      </c>
      <c r="F191" s="157" t="s">
        <v>627</v>
      </c>
      <c r="H191" s="158">
        <v>1E-3</v>
      </c>
      <c r="I191" s="159"/>
      <c r="L191" s="155"/>
      <c r="M191" s="160"/>
      <c r="U191" s="161"/>
      <c r="AT191" s="156" t="s">
        <v>150</v>
      </c>
      <c r="AU191" s="156" t="s">
        <v>83</v>
      </c>
      <c r="AV191" s="13" t="s">
        <v>83</v>
      </c>
      <c r="AW191" s="13" t="s">
        <v>35</v>
      </c>
      <c r="AX191" s="13" t="s">
        <v>81</v>
      </c>
      <c r="AY191" s="156" t="s">
        <v>139</v>
      </c>
    </row>
    <row r="192" spans="2:65" s="1" customFormat="1" ht="16.5" customHeight="1">
      <c r="B192" s="130"/>
      <c r="C192" s="169" t="s">
        <v>8</v>
      </c>
      <c r="D192" s="169" t="s">
        <v>226</v>
      </c>
      <c r="E192" s="170" t="s">
        <v>628</v>
      </c>
      <c r="F192" s="171" t="s">
        <v>629</v>
      </c>
      <c r="G192" s="172" t="s">
        <v>205</v>
      </c>
      <c r="H192" s="173">
        <v>1E-3</v>
      </c>
      <c r="I192" s="174"/>
      <c r="J192" s="175">
        <f>ROUND(I192*H192,2)</f>
        <v>0</v>
      </c>
      <c r="K192" s="171" t="s">
        <v>145</v>
      </c>
      <c r="L192" s="176"/>
      <c r="M192" s="177" t="s">
        <v>3</v>
      </c>
      <c r="N192" s="178" t="s">
        <v>44</v>
      </c>
      <c r="P192" s="140">
        <f>O192*H192</f>
        <v>0</v>
      </c>
      <c r="Q192" s="140">
        <v>1</v>
      </c>
      <c r="R192" s="140">
        <f>Q192*H192</f>
        <v>1E-3</v>
      </c>
      <c r="S192" s="140">
        <v>0</v>
      </c>
      <c r="T192" s="140">
        <f>S192*H192</f>
        <v>0</v>
      </c>
      <c r="U192" s="141" t="s">
        <v>3</v>
      </c>
      <c r="AR192" s="142" t="s">
        <v>354</v>
      </c>
      <c r="AT192" s="142" t="s">
        <v>226</v>
      </c>
      <c r="AU192" s="142" t="s">
        <v>83</v>
      </c>
      <c r="AY192" s="17" t="s">
        <v>139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81</v>
      </c>
      <c r="BK192" s="143">
        <f>ROUND(I192*H192,2)</f>
        <v>0</v>
      </c>
      <c r="BL192" s="17" t="s">
        <v>253</v>
      </c>
      <c r="BM192" s="142" t="s">
        <v>630</v>
      </c>
    </row>
    <row r="193" spans="2:65" s="12" customFormat="1" ht="10.199999999999999">
      <c r="B193" s="148"/>
      <c r="D193" s="149" t="s">
        <v>150</v>
      </c>
      <c r="E193" s="150" t="s">
        <v>3</v>
      </c>
      <c r="F193" s="151" t="s">
        <v>631</v>
      </c>
      <c r="H193" s="150" t="s">
        <v>3</v>
      </c>
      <c r="I193" s="152"/>
      <c r="L193" s="148"/>
      <c r="M193" s="153"/>
      <c r="U193" s="154"/>
      <c r="AT193" s="150" t="s">
        <v>150</v>
      </c>
      <c r="AU193" s="150" t="s">
        <v>83</v>
      </c>
      <c r="AV193" s="12" t="s">
        <v>81</v>
      </c>
      <c r="AW193" s="12" t="s">
        <v>35</v>
      </c>
      <c r="AX193" s="12" t="s">
        <v>73</v>
      </c>
      <c r="AY193" s="150" t="s">
        <v>139</v>
      </c>
    </row>
    <row r="194" spans="2:65" s="13" customFormat="1" ht="10.199999999999999">
      <c r="B194" s="155"/>
      <c r="D194" s="149" t="s">
        <v>150</v>
      </c>
      <c r="E194" s="156" t="s">
        <v>3</v>
      </c>
      <c r="F194" s="157" t="s">
        <v>632</v>
      </c>
      <c r="H194" s="158">
        <v>1E-3</v>
      </c>
      <c r="I194" s="159"/>
      <c r="L194" s="155"/>
      <c r="M194" s="160"/>
      <c r="U194" s="161"/>
      <c r="AT194" s="156" t="s">
        <v>150</v>
      </c>
      <c r="AU194" s="156" t="s">
        <v>83</v>
      </c>
      <c r="AV194" s="13" t="s">
        <v>83</v>
      </c>
      <c r="AW194" s="13" t="s">
        <v>35</v>
      </c>
      <c r="AX194" s="13" t="s">
        <v>73</v>
      </c>
      <c r="AY194" s="156" t="s">
        <v>139</v>
      </c>
    </row>
    <row r="195" spans="2:65" s="14" customFormat="1" ht="10.199999999999999">
      <c r="B195" s="162"/>
      <c r="D195" s="149" t="s">
        <v>150</v>
      </c>
      <c r="E195" s="163" t="s">
        <v>3</v>
      </c>
      <c r="F195" s="164" t="s">
        <v>154</v>
      </c>
      <c r="H195" s="165">
        <v>1E-3</v>
      </c>
      <c r="I195" s="166"/>
      <c r="L195" s="162"/>
      <c r="M195" s="167"/>
      <c r="U195" s="168"/>
      <c r="AT195" s="163" t="s">
        <v>150</v>
      </c>
      <c r="AU195" s="163" t="s">
        <v>83</v>
      </c>
      <c r="AV195" s="14" t="s">
        <v>146</v>
      </c>
      <c r="AW195" s="14" t="s">
        <v>35</v>
      </c>
      <c r="AX195" s="14" t="s">
        <v>73</v>
      </c>
      <c r="AY195" s="163" t="s">
        <v>139</v>
      </c>
    </row>
    <row r="196" spans="2:65" s="13" customFormat="1" ht="10.199999999999999">
      <c r="B196" s="155"/>
      <c r="D196" s="149" t="s">
        <v>150</v>
      </c>
      <c r="E196" s="156" t="s">
        <v>3</v>
      </c>
      <c r="F196" s="157" t="s">
        <v>627</v>
      </c>
      <c r="H196" s="158">
        <v>1E-3</v>
      </c>
      <c r="I196" s="159"/>
      <c r="L196" s="155"/>
      <c r="M196" s="160"/>
      <c r="U196" s="161"/>
      <c r="AT196" s="156" t="s">
        <v>150</v>
      </c>
      <c r="AU196" s="156" t="s">
        <v>83</v>
      </c>
      <c r="AV196" s="13" t="s">
        <v>83</v>
      </c>
      <c r="AW196" s="13" t="s">
        <v>35</v>
      </c>
      <c r="AX196" s="13" t="s">
        <v>81</v>
      </c>
      <c r="AY196" s="156" t="s">
        <v>139</v>
      </c>
    </row>
    <row r="197" spans="2:65" s="1" customFormat="1" ht="24.15" customHeight="1">
      <c r="B197" s="130"/>
      <c r="C197" s="131" t="s">
        <v>290</v>
      </c>
      <c r="D197" s="131" t="s">
        <v>141</v>
      </c>
      <c r="E197" s="132" t="s">
        <v>633</v>
      </c>
      <c r="F197" s="133" t="s">
        <v>634</v>
      </c>
      <c r="G197" s="134" t="s">
        <v>635</v>
      </c>
      <c r="H197" s="183"/>
      <c r="I197" s="136"/>
      <c r="J197" s="137">
        <f>ROUND(I197*H197,2)</f>
        <v>0</v>
      </c>
      <c r="K197" s="133" t="s">
        <v>145</v>
      </c>
      <c r="L197" s="32"/>
      <c r="M197" s="138" t="s">
        <v>3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0">
        <f>S197*H197</f>
        <v>0</v>
      </c>
      <c r="U197" s="141" t="s">
        <v>3</v>
      </c>
      <c r="AR197" s="142" t="s">
        <v>253</v>
      </c>
      <c r="AT197" s="142" t="s">
        <v>141</v>
      </c>
      <c r="AU197" s="142" t="s">
        <v>83</v>
      </c>
      <c r="AY197" s="17" t="s">
        <v>139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81</v>
      </c>
      <c r="BK197" s="143">
        <f>ROUND(I197*H197,2)</f>
        <v>0</v>
      </c>
      <c r="BL197" s="17" t="s">
        <v>253</v>
      </c>
      <c r="BM197" s="142" t="s">
        <v>636</v>
      </c>
    </row>
    <row r="198" spans="2:65" s="1" customFormat="1" ht="10.199999999999999">
      <c r="B198" s="32"/>
      <c r="D198" s="144" t="s">
        <v>148</v>
      </c>
      <c r="F198" s="145" t="s">
        <v>637</v>
      </c>
      <c r="I198" s="146"/>
      <c r="L198" s="32"/>
      <c r="M198" s="147"/>
      <c r="U198" s="53"/>
      <c r="AT198" s="17" t="s">
        <v>148</v>
      </c>
      <c r="AU198" s="17" t="s">
        <v>83</v>
      </c>
    </row>
    <row r="199" spans="2:65" s="1" customFormat="1" ht="24.15" customHeight="1">
      <c r="B199" s="130"/>
      <c r="C199" s="131" t="s">
        <v>296</v>
      </c>
      <c r="D199" s="131" t="s">
        <v>141</v>
      </c>
      <c r="E199" s="132" t="s">
        <v>638</v>
      </c>
      <c r="F199" s="133" t="s">
        <v>639</v>
      </c>
      <c r="G199" s="134" t="s">
        <v>635</v>
      </c>
      <c r="H199" s="183"/>
      <c r="I199" s="136"/>
      <c r="J199" s="137">
        <f>ROUND(I199*H199,2)</f>
        <v>0</v>
      </c>
      <c r="K199" s="133" t="s">
        <v>145</v>
      </c>
      <c r="L199" s="32"/>
      <c r="M199" s="138" t="s">
        <v>3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0">
        <f>S199*H199</f>
        <v>0</v>
      </c>
      <c r="U199" s="141" t="s">
        <v>3</v>
      </c>
      <c r="AR199" s="142" t="s">
        <v>253</v>
      </c>
      <c r="AT199" s="142" t="s">
        <v>141</v>
      </c>
      <c r="AU199" s="142" t="s">
        <v>83</v>
      </c>
      <c r="AY199" s="17" t="s">
        <v>139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81</v>
      </c>
      <c r="BK199" s="143">
        <f>ROUND(I199*H199,2)</f>
        <v>0</v>
      </c>
      <c r="BL199" s="17" t="s">
        <v>253</v>
      </c>
      <c r="BM199" s="142" t="s">
        <v>640</v>
      </c>
    </row>
    <row r="200" spans="2:65" s="1" customFormat="1" ht="10.199999999999999">
      <c r="B200" s="32"/>
      <c r="D200" s="144" t="s">
        <v>148</v>
      </c>
      <c r="F200" s="145" t="s">
        <v>641</v>
      </c>
      <c r="I200" s="146"/>
      <c r="L200" s="32"/>
      <c r="M200" s="180"/>
      <c r="N200" s="181"/>
      <c r="O200" s="181"/>
      <c r="P200" s="181"/>
      <c r="Q200" s="181"/>
      <c r="R200" s="181"/>
      <c r="S200" s="181"/>
      <c r="T200" s="181"/>
      <c r="U200" s="182"/>
      <c r="AT200" s="17" t="s">
        <v>148</v>
      </c>
      <c r="AU200" s="17" t="s">
        <v>83</v>
      </c>
    </row>
    <row r="201" spans="2:65" s="1" customFormat="1" ht="6.9" customHeight="1"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32"/>
    </row>
  </sheetData>
  <autoFilter ref="C91:K200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200-000000000000}"/>
    <hyperlink ref="F104" r:id="rId2" xr:uid="{00000000-0004-0000-0200-000001000000}"/>
    <hyperlink ref="F111" r:id="rId3" xr:uid="{00000000-0004-0000-0200-000002000000}"/>
    <hyperlink ref="F118" r:id="rId4" xr:uid="{00000000-0004-0000-0200-000003000000}"/>
    <hyperlink ref="F124" r:id="rId5" xr:uid="{00000000-0004-0000-0200-000004000000}"/>
    <hyperlink ref="F136" r:id="rId6" xr:uid="{00000000-0004-0000-0200-000005000000}"/>
    <hyperlink ref="F143" r:id="rId7" xr:uid="{00000000-0004-0000-0200-000006000000}"/>
    <hyperlink ref="F198" r:id="rId8" xr:uid="{00000000-0004-0000-0200-000007000000}"/>
    <hyperlink ref="F200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8"/>
  <sheetViews>
    <sheetView showGridLines="0" topLeftCell="A22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ht="12" customHeight="1">
      <c r="B8" s="20"/>
      <c r="D8" s="27" t="s">
        <v>104</v>
      </c>
      <c r="L8" s="20"/>
    </row>
    <row r="9" spans="2:46" s="1" customFormat="1" ht="16.5" customHeight="1">
      <c r="B9" s="32"/>
      <c r="E9" s="308" t="s">
        <v>516</v>
      </c>
      <c r="F9" s="310"/>
      <c r="G9" s="310"/>
      <c r="H9" s="310"/>
      <c r="L9" s="32"/>
    </row>
    <row r="10" spans="2:46" s="1" customFormat="1" ht="12" customHeight="1">
      <c r="B10" s="32"/>
      <c r="D10" s="27" t="s">
        <v>517</v>
      </c>
      <c r="L10" s="32"/>
    </row>
    <row r="11" spans="2:46" s="1" customFormat="1" ht="16.5" customHeight="1">
      <c r="B11" s="32"/>
      <c r="E11" s="266" t="s">
        <v>642</v>
      </c>
      <c r="F11" s="310"/>
      <c r="G11" s="310"/>
      <c r="H11" s="310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30. 12. 2022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1" t="str">
        <f>'Rekapitulace stavby'!E14</f>
        <v>Vyplň údaj</v>
      </c>
      <c r="F20" s="291"/>
      <c r="G20" s="291"/>
      <c r="H20" s="291"/>
      <c r="I20" s="27" t="s">
        <v>29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519</v>
      </c>
      <c r="L22" s="32"/>
    </row>
    <row r="23" spans="2:12" s="1" customFormat="1" ht="18" customHeight="1">
      <c r="B23" s="32"/>
      <c r="E23" s="25" t="s">
        <v>520</v>
      </c>
      <c r="I23" s="27" t="s">
        <v>29</v>
      </c>
      <c r="J23" s="25" t="s">
        <v>521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519</v>
      </c>
      <c r="L25" s="32"/>
    </row>
    <row r="26" spans="2:12" s="1" customFormat="1" ht="18" customHeight="1">
      <c r="B26" s="32"/>
      <c r="E26" s="25" t="s">
        <v>520</v>
      </c>
      <c r="I26" s="27" t="s">
        <v>29</v>
      </c>
      <c r="J26" s="25" t="s">
        <v>521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296" t="s">
        <v>3</v>
      </c>
      <c r="F29" s="296"/>
      <c r="G29" s="296"/>
      <c r="H29" s="296"/>
      <c r="L29" s="91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ROUND(J93, 2)</f>
        <v>0</v>
      </c>
      <c r="L32" s="32"/>
    </row>
    <row r="33" spans="2:12" s="1" customFormat="1" ht="6.9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" customHeight="1">
      <c r="B35" s="32"/>
      <c r="D35" s="52" t="s">
        <v>43</v>
      </c>
      <c r="E35" s="27" t="s">
        <v>44</v>
      </c>
      <c r="F35" s="83">
        <f>ROUND((SUM(BE93:BE247)),  2)</f>
        <v>0</v>
      </c>
      <c r="I35" s="93">
        <v>0.21</v>
      </c>
      <c r="J35" s="83">
        <f>ROUND(((SUM(BE93:BE247))*I35),  2)</f>
        <v>0</v>
      </c>
      <c r="L35" s="32"/>
    </row>
    <row r="36" spans="2:12" s="1" customFormat="1" ht="14.4" customHeight="1">
      <c r="B36" s="32"/>
      <c r="E36" s="27" t="s">
        <v>45</v>
      </c>
      <c r="F36" s="83">
        <f>ROUND((SUM(BF93:BF247)),  2)</f>
        <v>0</v>
      </c>
      <c r="I36" s="93">
        <v>0.15</v>
      </c>
      <c r="J36" s="83">
        <f>ROUND(((SUM(BF93:BF247))*I36),  2)</f>
        <v>0</v>
      </c>
      <c r="L36" s="32"/>
    </row>
    <row r="37" spans="2:12" s="1" customFormat="1" ht="14.4" hidden="1" customHeight="1">
      <c r="B37" s="32"/>
      <c r="E37" s="27" t="s">
        <v>46</v>
      </c>
      <c r="F37" s="83">
        <f>ROUND((SUM(BG93:BG247)),  2)</f>
        <v>0</v>
      </c>
      <c r="I37" s="93">
        <v>0.21</v>
      </c>
      <c r="J37" s="83">
        <f>0</f>
        <v>0</v>
      </c>
      <c r="L37" s="32"/>
    </row>
    <row r="38" spans="2:12" s="1" customFormat="1" ht="14.4" hidden="1" customHeight="1">
      <c r="B38" s="32"/>
      <c r="E38" s="27" t="s">
        <v>47</v>
      </c>
      <c r="F38" s="83">
        <f>ROUND((SUM(BH93:BH247)),  2)</f>
        <v>0</v>
      </c>
      <c r="I38" s="93">
        <v>0.15</v>
      </c>
      <c r="J38" s="83">
        <f>0</f>
        <v>0</v>
      </c>
      <c r="L38" s="32"/>
    </row>
    <row r="39" spans="2:12" s="1" customFormat="1" ht="14.4" hidden="1" customHeight="1">
      <c r="B39" s="32"/>
      <c r="E39" s="27" t="s">
        <v>48</v>
      </c>
      <c r="F39" s="83">
        <f>ROUND((SUM(BI93:BI247)),  2)</f>
        <v>0</v>
      </c>
      <c r="I39" s="93">
        <v>0</v>
      </c>
      <c r="J39" s="8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" customHeight="1">
      <c r="B47" s="32"/>
      <c r="C47" s="21" t="s">
        <v>109</v>
      </c>
      <c r="L47" s="32"/>
    </row>
    <row r="48" spans="2:12" s="1" customFormat="1" ht="6.9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08" t="str">
        <f>E7</f>
        <v>Rekonstrukce ZŠ Vohradského, T.G.Masaryka 678 Šluknov</v>
      </c>
      <c r="F50" s="309"/>
      <c r="G50" s="309"/>
      <c r="H50" s="309"/>
      <c r="L50" s="32"/>
    </row>
    <row r="51" spans="2:47" ht="12" customHeight="1">
      <c r="B51" s="20"/>
      <c r="C51" s="27" t="s">
        <v>104</v>
      </c>
      <c r="L51" s="20"/>
    </row>
    <row r="52" spans="2:47" s="1" customFormat="1" ht="16.5" customHeight="1">
      <c r="B52" s="32"/>
      <c r="E52" s="308" t="s">
        <v>516</v>
      </c>
      <c r="F52" s="310"/>
      <c r="G52" s="310"/>
      <c r="H52" s="310"/>
      <c r="L52" s="32"/>
    </row>
    <row r="53" spans="2:47" s="1" customFormat="1" ht="12" customHeight="1">
      <c r="B53" s="32"/>
      <c r="C53" s="27" t="s">
        <v>517</v>
      </c>
      <c r="L53" s="32"/>
    </row>
    <row r="54" spans="2:47" s="1" customFormat="1" ht="16.5" customHeight="1">
      <c r="B54" s="32"/>
      <c r="E54" s="266" t="str">
        <f>E11</f>
        <v>SO-02-2 - Ocelová rampa</v>
      </c>
      <c r="F54" s="310"/>
      <c r="G54" s="310"/>
      <c r="H54" s="310"/>
      <c r="L54" s="32"/>
    </row>
    <row r="55" spans="2:47" s="1" customFormat="1" ht="6.9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Ústecký kraj</v>
      </c>
      <c r="I56" s="27" t="s">
        <v>23</v>
      </c>
      <c r="J56" s="49" t="str">
        <f>IF(J14="","",J14)</f>
        <v>30. 12. 2022</v>
      </c>
      <c r="L56" s="32"/>
    </row>
    <row r="57" spans="2:47" s="1" customFormat="1" ht="6.9" customHeight="1">
      <c r="B57" s="32"/>
      <c r="L57" s="32"/>
    </row>
    <row r="58" spans="2:47" s="1" customFormat="1" ht="25.65" customHeight="1">
      <c r="B58" s="32"/>
      <c r="C58" s="27" t="s">
        <v>25</v>
      </c>
      <c r="F58" s="25" t="str">
        <f>E17</f>
        <v>Město Šluknov, Nám. Míru 1,407 77 Šluknov</v>
      </c>
      <c r="I58" s="27" t="s">
        <v>33</v>
      </c>
      <c r="J58" s="30" t="str">
        <f>E23</f>
        <v>Ing.Arch.Jiří Kňákal, Okrouhlá 70, 473 01</v>
      </c>
      <c r="L58" s="32"/>
    </row>
    <row r="59" spans="2:47" s="1" customFormat="1" ht="25.65" customHeight="1">
      <c r="B59" s="32"/>
      <c r="C59" s="27" t="s">
        <v>31</v>
      </c>
      <c r="F59" s="25" t="str">
        <f>IF(E20="","",E20)</f>
        <v>Vyplň údaj</v>
      </c>
      <c r="I59" s="27" t="s">
        <v>36</v>
      </c>
      <c r="J59" s="30" t="str">
        <f>E26</f>
        <v>Ing.Arch.Jiří Kňákal, Okrouhlá 70, 473 01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110</v>
      </c>
      <c r="D61" s="94"/>
      <c r="E61" s="94"/>
      <c r="F61" s="94"/>
      <c r="G61" s="94"/>
      <c r="H61" s="94"/>
      <c r="I61" s="94"/>
      <c r="J61" s="101" t="s">
        <v>111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8" customHeight="1">
      <c r="B63" s="32"/>
      <c r="C63" s="102" t="s">
        <v>71</v>
      </c>
      <c r="J63" s="63">
        <f>J93</f>
        <v>0</v>
      </c>
      <c r="L63" s="32"/>
      <c r="AU63" s="17" t="s">
        <v>112</v>
      </c>
    </row>
    <row r="64" spans="2:47" s="8" customFormat="1" ht="24.9" customHeight="1">
      <c r="B64" s="103"/>
      <c r="D64" s="104" t="s">
        <v>113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9" customFormat="1" ht="19.95" customHeight="1">
      <c r="B65" s="107"/>
      <c r="D65" s="108" t="s">
        <v>114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9" customFormat="1" ht="19.95" customHeight="1">
      <c r="B66" s="107"/>
      <c r="D66" s="108" t="s">
        <v>522</v>
      </c>
      <c r="E66" s="109"/>
      <c r="F66" s="109"/>
      <c r="G66" s="109"/>
      <c r="H66" s="109"/>
      <c r="I66" s="109"/>
      <c r="J66" s="110">
        <f>J103</f>
        <v>0</v>
      </c>
      <c r="L66" s="107"/>
    </row>
    <row r="67" spans="2:12" s="9" customFormat="1" ht="19.95" customHeight="1">
      <c r="B67" s="107"/>
      <c r="D67" s="108" t="s">
        <v>118</v>
      </c>
      <c r="E67" s="109"/>
      <c r="F67" s="109"/>
      <c r="G67" s="109"/>
      <c r="H67" s="109"/>
      <c r="I67" s="109"/>
      <c r="J67" s="110">
        <f>J130</f>
        <v>0</v>
      </c>
      <c r="L67" s="107"/>
    </row>
    <row r="68" spans="2:12" s="9" customFormat="1" ht="19.95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J137</f>
        <v>0</v>
      </c>
      <c r="L68" s="107"/>
    </row>
    <row r="69" spans="2:12" s="9" customFormat="1" ht="19.95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J143</f>
        <v>0</v>
      </c>
      <c r="L69" s="107"/>
    </row>
    <row r="70" spans="2:12" s="8" customFormat="1" ht="24.9" customHeight="1">
      <c r="B70" s="103"/>
      <c r="D70" s="104" t="s">
        <v>523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9" customFormat="1" ht="19.95" customHeight="1">
      <c r="B71" s="107"/>
      <c r="D71" s="108" t="s">
        <v>524</v>
      </c>
      <c r="E71" s="109"/>
      <c r="F71" s="109"/>
      <c r="G71" s="109"/>
      <c r="H71" s="109"/>
      <c r="I71" s="109"/>
      <c r="J71" s="110">
        <f>J147</f>
        <v>0</v>
      </c>
      <c r="L71" s="107"/>
    </row>
    <row r="72" spans="2:12" s="1" customFormat="1" ht="21.75" customHeight="1">
      <c r="B72" s="32"/>
      <c r="L72" s="32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" customHeight="1">
      <c r="B78" s="32"/>
      <c r="C78" s="21" t="s">
        <v>123</v>
      </c>
      <c r="L78" s="32"/>
    </row>
    <row r="79" spans="2:12" s="1" customFormat="1" ht="6.9" customHeight="1">
      <c r="B79" s="32"/>
      <c r="L79" s="32"/>
    </row>
    <row r="80" spans="2:12" s="1" customFormat="1" ht="12" customHeight="1">
      <c r="B80" s="32"/>
      <c r="C80" s="27" t="s">
        <v>17</v>
      </c>
      <c r="L80" s="32"/>
    </row>
    <row r="81" spans="2:65" s="1" customFormat="1" ht="16.5" customHeight="1">
      <c r="B81" s="32"/>
      <c r="E81" s="308" t="str">
        <f>E7</f>
        <v>Rekonstrukce ZŠ Vohradského, T.G.Masaryka 678 Šluknov</v>
      </c>
      <c r="F81" s="309"/>
      <c r="G81" s="309"/>
      <c r="H81" s="309"/>
      <c r="L81" s="32"/>
    </row>
    <row r="82" spans="2:65" ht="12" customHeight="1">
      <c r="B82" s="20"/>
      <c r="C82" s="27" t="s">
        <v>104</v>
      </c>
      <c r="L82" s="20"/>
    </row>
    <row r="83" spans="2:65" s="1" customFormat="1" ht="16.5" customHeight="1">
      <c r="B83" s="32"/>
      <c r="E83" s="308" t="s">
        <v>516</v>
      </c>
      <c r="F83" s="310"/>
      <c r="G83" s="310"/>
      <c r="H83" s="310"/>
      <c r="L83" s="32"/>
    </row>
    <row r="84" spans="2:65" s="1" customFormat="1" ht="12" customHeight="1">
      <c r="B84" s="32"/>
      <c r="C84" s="27" t="s">
        <v>517</v>
      </c>
      <c r="L84" s="32"/>
    </row>
    <row r="85" spans="2:65" s="1" customFormat="1" ht="16.5" customHeight="1">
      <c r="B85" s="32"/>
      <c r="E85" s="266" t="str">
        <f>E11</f>
        <v>SO-02-2 - Ocelová rampa</v>
      </c>
      <c r="F85" s="310"/>
      <c r="G85" s="310"/>
      <c r="H85" s="310"/>
      <c r="L85" s="32"/>
    </row>
    <row r="86" spans="2:65" s="1" customFormat="1" ht="6.9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>Ústecký kraj</v>
      </c>
      <c r="I87" s="27" t="s">
        <v>23</v>
      </c>
      <c r="J87" s="49" t="str">
        <f>IF(J14="","",J14)</f>
        <v>30. 12. 2022</v>
      </c>
      <c r="L87" s="32"/>
    </row>
    <row r="88" spans="2:65" s="1" customFormat="1" ht="6.9" customHeight="1">
      <c r="B88" s="32"/>
      <c r="L88" s="32"/>
    </row>
    <row r="89" spans="2:65" s="1" customFormat="1" ht="25.65" customHeight="1">
      <c r="B89" s="32"/>
      <c r="C89" s="27" t="s">
        <v>25</v>
      </c>
      <c r="F89" s="25" t="str">
        <f>E17</f>
        <v>Město Šluknov, Nám. Míru 1,407 77 Šluknov</v>
      </c>
      <c r="I89" s="27" t="s">
        <v>33</v>
      </c>
      <c r="J89" s="30" t="str">
        <f>E23</f>
        <v>Ing.Arch.Jiří Kňákal, Okrouhlá 70, 473 01</v>
      </c>
      <c r="L89" s="32"/>
    </row>
    <row r="90" spans="2:65" s="1" customFormat="1" ht="25.65" customHeight="1">
      <c r="B90" s="32"/>
      <c r="C90" s="27" t="s">
        <v>31</v>
      </c>
      <c r="F90" s="25" t="str">
        <f>IF(E20="","",E20)</f>
        <v>Vyplň údaj</v>
      </c>
      <c r="I90" s="27" t="s">
        <v>36</v>
      </c>
      <c r="J90" s="30" t="str">
        <f>E26</f>
        <v>Ing.Arch.Jiří Kňákal, Okrouhlá 70, 473 01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124</v>
      </c>
      <c r="D92" s="113" t="s">
        <v>58</v>
      </c>
      <c r="E92" s="113" t="s">
        <v>54</v>
      </c>
      <c r="F92" s="113" t="s">
        <v>55</v>
      </c>
      <c r="G92" s="113" t="s">
        <v>125</v>
      </c>
      <c r="H92" s="113" t="s">
        <v>126</v>
      </c>
      <c r="I92" s="113" t="s">
        <v>127</v>
      </c>
      <c r="J92" s="113" t="s">
        <v>111</v>
      </c>
      <c r="K92" s="114" t="s">
        <v>128</v>
      </c>
      <c r="L92" s="111"/>
      <c r="M92" s="56" t="s">
        <v>3</v>
      </c>
      <c r="N92" s="57" t="s">
        <v>43</v>
      </c>
      <c r="O92" s="57" t="s">
        <v>129</v>
      </c>
      <c r="P92" s="57" t="s">
        <v>130</v>
      </c>
      <c r="Q92" s="57" t="s">
        <v>131</v>
      </c>
      <c r="R92" s="57" t="s">
        <v>132</v>
      </c>
      <c r="S92" s="57" t="s">
        <v>133</v>
      </c>
      <c r="T92" s="57" t="s">
        <v>134</v>
      </c>
      <c r="U92" s="58" t="s">
        <v>135</v>
      </c>
    </row>
    <row r="93" spans="2:65" s="1" customFormat="1" ht="22.8" customHeight="1">
      <c r="B93" s="32"/>
      <c r="C93" s="61" t="s">
        <v>136</v>
      </c>
      <c r="J93" s="115">
        <f>BK93</f>
        <v>0</v>
      </c>
      <c r="L93" s="32"/>
      <c r="M93" s="59"/>
      <c r="N93" s="50"/>
      <c r="O93" s="50"/>
      <c r="P93" s="116">
        <f>P94+P146</f>
        <v>0</v>
      </c>
      <c r="Q93" s="50"/>
      <c r="R93" s="116">
        <f>R94+R146</f>
        <v>3.0882726799999998</v>
      </c>
      <c r="S93" s="50"/>
      <c r="T93" s="116">
        <f>T94+T146</f>
        <v>0</v>
      </c>
      <c r="U93" s="51"/>
      <c r="AT93" s="17" t="s">
        <v>72</v>
      </c>
      <c r="AU93" s="17" t="s">
        <v>112</v>
      </c>
      <c r="BK93" s="117">
        <f>BK94+BK146</f>
        <v>0</v>
      </c>
    </row>
    <row r="94" spans="2:65" s="11" customFormat="1" ht="25.95" customHeight="1">
      <c r="B94" s="118"/>
      <c r="D94" s="119" t="s">
        <v>72</v>
      </c>
      <c r="E94" s="120" t="s">
        <v>137</v>
      </c>
      <c r="F94" s="120" t="s">
        <v>138</v>
      </c>
      <c r="I94" s="121"/>
      <c r="J94" s="122">
        <f>BK94</f>
        <v>0</v>
      </c>
      <c r="L94" s="118"/>
      <c r="M94" s="123"/>
      <c r="P94" s="124">
        <f>P95+P103+P130+P137+P143</f>
        <v>0</v>
      </c>
      <c r="R94" s="124">
        <f>R95+R103+R130+R137+R143</f>
        <v>2.0832244099999997</v>
      </c>
      <c r="T94" s="124">
        <f>T95+T103+T130+T137+T143</f>
        <v>0</v>
      </c>
      <c r="U94" s="125"/>
      <c r="AR94" s="119" t="s">
        <v>81</v>
      </c>
      <c r="AT94" s="126" t="s">
        <v>72</v>
      </c>
      <c r="AU94" s="126" t="s">
        <v>73</v>
      </c>
      <c r="AY94" s="119" t="s">
        <v>139</v>
      </c>
      <c r="BK94" s="127">
        <f>BK95+BK103+BK130+BK137+BK143</f>
        <v>0</v>
      </c>
    </row>
    <row r="95" spans="2:65" s="11" customFormat="1" ht="22.8" customHeight="1">
      <c r="B95" s="118"/>
      <c r="D95" s="119" t="s">
        <v>72</v>
      </c>
      <c r="E95" s="128" t="s">
        <v>81</v>
      </c>
      <c r="F95" s="128" t="s">
        <v>140</v>
      </c>
      <c r="I95" s="121"/>
      <c r="J95" s="129">
        <f>BK95</f>
        <v>0</v>
      </c>
      <c r="L95" s="118"/>
      <c r="M95" s="123"/>
      <c r="P95" s="124">
        <f>SUM(P96:P102)</f>
        <v>0</v>
      </c>
      <c r="R95" s="124">
        <f>SUM(R96:R102)</f>
        <v>0</v>
      </c>
      <c r="T95" s="124">
        <f>SUM(T96:T102)</f>
        <v>0</v>
      </c>
      <c r="U95" s="125"/>
      <c r="AR95" s="119" t="s">
        <v>81</v>
      </c>
      <c r="AT95" s="126" t="s">
        <v>72</v>
      </c>
      <c r="AU95" s="126" t="s">
        <v>81</v>
      </c>
      <c r="AY95" s="119" t="s">
        <v>139</v>
      </c>
      <c r="BK95" s="127">
        <f>SUM(BK96:BK102)</f>
        <v>0</v>
      </c>
    </row>
    <row r="96" spans="2:65" s="1" customFormat="1" ht="24.15" customHeight="1">
      <c r="B96" s="130"/>
      <c r="C96" s="131" t="s">
        <v>81</v>
      </c>
      <c r="D96" s="131" t="s">
        <v>141</v>
      </c>
      <c r="E96" s="132" t="s">
        <v>525</v>
      </c>
      <c r="F96" s="133" t="s">
        <v>526</v>
      </c>
      <c r="G96" s="134" t="s">
        <v>177</v>
      </c>
      <c r="H96" s="135">
        <v>0.84599999999999997</v>
      </c>
      <c r="I96" s="136"/>
      <c r="J96" s="137">
        <f>ROUND(I96*H96,2)</f>
        <v>0</v>
      </c>
      <c r="K96" s="133" t="s">
        <v>145</v>
      </c>
      <c r="L96" s="32"/>
      <c r="M96" s="138" t="s">
        <v>3</v>
      </c>
      <c r="N96" s="139" t="s">
        <v>44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0">
        <f>S96*H96</f>
        <v>0</v>
      </c>
      <c r="U96" s="141" t="s">
        <v>3</v>
      </c>
      <c r="AR96" s="142" t="s">
        <v>146</v>
      </c>
      <c r="AT96" s="142" t="s">
        <v>141</v>
      </c>
      <c r="AU96" s="142" t="s">
        <v>83</v>
      </c>
      <c r="AY96" s="17" t="s">
        <v>139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81</v>
      </c>
      <c r="BK96" s="143">
        <f>ROUND(I96*H96,2)</f>
        <v>0</v>
      </c>
      <c r="BL96" s="17" t="s">
        <v>146</v>
      </c>
      <c r="BM96" s="142" t="s">
        <v>643</v>
      </c>
    </row>
    <row r="97" spans="2:65" s="1" customFormat="1" ht="10.199999999999999">
      <c r="B97" s="32"/>
      <c r="D97" s="144" t="s">
        <v>148</v>
      </c>
      <c r="F97" s="145" t="s">
        <v>528</v>
      </c>
      <c r="I97" s="146"/>
      <c r="L97" s="32"/>
      <c r="M97" s="147"/>
      <c r="U97" s="53"/>
      <c r="AT97" s="17" t="s">
        <v>148</v>
      </c>
      <c r="AU97" s="17" t="s">
        <v>83</v>
      </c>
    </row>
    <row r="98" spans="2:65" s="12" customFormat="1" ht="10.199999999999999">
      <c r="B98" s="148"/>
      <c r="D98" s="149" t="s">
        <v>150</v>
      </c>
      <c r="E98" s="150" t="s">
        <v>3</v>
      </c>
      <c r="F98" s="151" t="s">
        <v>152</v>
      </c>
      <c r="H98" s="150" t="s">
        <v>3</v>
      </c>
      <c r="I98" s="152"/>
      <c r="L98" s="148"/>
      <c r="M98" s="153"/>
      <c r="U98" s="154"/>
      <c r="AT98" s="150" t="s">
        <v>150</v>
      </c>
      <c r="AU98" s="150" t="s">
        <v>83</v>
      </c>
      <c r="AV98" s="12" t="s">
        <v>81</v>
      </c>
      <c r="AW98" s="12" t="s">
        <v>35</v>
      </c>
      <c r="AX98" s="12" t="s">
        <v>73</v>
      </c>
      <c r="AY98" s="150" t="s">
        <v>139</v>
      </c>
    </row>
    <row r="99" spans="2:65" s="12" customFormat="1" ht="10.199999999999999">
      <c r="B99" s="148"/>
      <c r="D99" s="149" t="s">
        <v>150</v>
      </c>
      <c r="E99" s="150" t="s">
        <v>3</v>
      </c>
      <c r="F99" s="151" t="s">
        <v>644</v>
      </c>
      <c r="H99" s="150" t="s">
        <v>3</v>
      </c>
      <c r="I99" s="152"/>
      <c r="L99" s="148"/>
      <c r="M99" s="153"/>
      <c r="U99" s="154"/>
      <c r="AT99" s="150" t="s">
        <v>150</v>
      </c>
      <c r="AU99" s="150" t="s">
        <v>83</v>
      </c>
      <c r="AV99" s="12" t="s">
        <v>81</v>
      </c>
      <c r="AW99" s="12" t="s">
        <v>35</v>
      </c>
      <c r="AX99" s="12" t="s">
        <v>73</v>
      </c>
      <c r="AY99" s="150" t="s">
        <v>139</v>
      </c>
    </row>
    <row r="100" spans="2:65" s="13" customFormat="1" ht="10.199999999999999">
      <c r="B100" s="155"/>
      <c r="D100" s="149" t="s">
        <v>150</v>
      </c>
      <c r="E100" s="156" t="s">
        <v>3</v>
      </c>
      <c r="F100" s="157" t="s">
        <v>645</v>
      </c>
      <c r="H100" s="158">
        <v>0.56399999999999995</v>
      </c>
      <c r="I100" s="159"/>
      <c r="L100" s="155"/>
      <c r="M100" s="160"/>
      <c r="U100" s="161"/>
      <c r="AT100" s="156" t="s">
        <v>150</v>
      </c>
      <c r="AU100" s="156" t="s">
        <v>83</v>
      </c>
      <c r="AV100" s="13" t="s">
        <v>83</v>
      </c>
      <c r="AW100" s="13" t="s">
        <v>35</v>
      </c>
      <c r="AX100" s="13" t="s">
        <v>73</v>
      </c>
      <c r="AY100" s="156" t="s">
        <v>139</v>
      </c>
    </row>
    <row r="101" spans="2:65" s="13" customFormat="1" ht="10.199999999999999">
      <c r="B101" s="155"/>
      <c r="D101" s="149" t="s">
        <v>150</v>
      </c>
      <c r="E101" s="156" t="s">
        <v>3</v>
      </c>
      <c r="F101" s="157" t="s">
        <v>646</v>
      </c>
      <c r="H101" s="158">
        <v>0.28199999999999997</v>
      </c>
      <c r="I101" s="159"/>
      <c r="L101" s="155"/>
      <c r="M101" s="160"/>
      <c r="U101" s="161"/>
      <c r="AT101" s="156" t="s">
        <v>150</v>
      </c>
      <c r="AU101" s="156" t="s">
        <v>83</v>
      </c>
      <c r="AV101" s="13" t="s">
        <v>83</v>
      </c>
      <c r="AW101" s="13" t="s">
        <v>35</v>
      </c>
      <c r="AX101" s="13" t="s">
        <v>73</v>
      </c>
      <c r="AY101" s="156" t="s">
        <v>139</v>
      </c>
    </row>
    <row r="102" spans="2:65" s="14" customFormat="1" ht="10.199999999999999">
      <c r="B102" s="162"/>
      <c r="D102" s="149" t="s">
        <v>150</v>
      </c>
      <c r="E102" s="163" t="s">
        <v>3</v>
      </c>
      <c r="F102" s="164" t="s">
        <v>154</v>
      </c>
      <c r="H102" s="165">
        <v>0.84599999999999986</v>
      </c>
      <c r="I102" s="166"/>
      <c r="L102" s="162"/>
      <c r="M102" s="167"/>
      <c r="U102" s="168"/>
      <c r="AT102" s="163" t="s">
        <v>150</v>
      </c>
      <c r="AU102" s="163" t="s">
        <v>83</v>
      </c>
      <c r="AV102" s="14" t="s">
        <v>146</v>
      </c>
      <c r="AW102" s="14" t="s">
        <v>35</v>
      </c>
      <c r="AX102" s="14" t="s">
        <v>81</v>
      </c>
      <c r="AY102" s="163" t="s">
        <v>139</v>
      </c>
    </row>
    <row r="103" spans="2:65" s="11" customFormat="1" ht="22.8" customHeight="1">
      <c r="B103" s="118"/>
      <c r="D103" s="119" t="s">
        <v>72</v>
      </c>
      <c r="E103" s="128" t="s">
        <v>83</v>
      </c>
      <c r="F103" s="128" t="s">
        <v>533</v>
      </c>
      <c r="I103" s="121"/>
      <c r="J103" s="129">
        <f>BK103</f>
        <v>0</v>
      </c>
      <c r="L103" s="118"/>
      <c r="M103" s="123"/>
      <c r="P103" s="124">
        <f>SUM(P104:P129)</f>
        <v>0</v>
      </c>
      <c r="R103" s="124">
        <f>SUM(R104:R129)</f>
        <v>2.0167608099999996</v>
      </c>
      <c r="T103" s="124">
        <f>SUM(T104:T129)</f>
        <v>0</v>
      </c>
      <c r="U103" s="125"/>
      <c r="AR103" s="119" t="s">
        <v>81</v>
      </c>
      <c r="AT103" s="126" t="s">
        <v>72</v>
      </c>
      <c r="AU103" s="126" t="s">
        <v>81</v>
      </c>
      <c r="AY103" s="119" t="s">
        <v>139</v>
      </c>
      <c r="BK103" s="127">
        <f>SUM(BK104:BK129)</f>
        <v>0</v>
      </c>
    </row>
    <row r="104" spans="2:65" s="1" customFormat="1" ht="16.5" customHeight="1">
      <c r="B104" s="130"/>
      <c r="C104" s="131" t="s">
        <v>83</v>
      </c>
      <c r="D104" s="131" t="s">
        <v>141</v>
      </c>
      <c r="E104" s="132" t="s">
        <v>534</v>
      </c>
      <c r="F104" s="133" t="s">
        <v>535</v>
      </c>
      <c r="G104" s="134" t="s">
        <v>177</v>
      </c>
      <c r="H104" s="135">
        <v>0.21199999999999999</v>
      </c>
      <c r="I104" s="136"/>
      <c r="J104" s="137">
        <f>ROUND(I104*H104,2)</f>
        <v>0</v>
      </c>
      <c r="K104" s="133" t="s">
        <v>145</v>
      </c>
      <c r="L104" s="32"/>
      <c r="M104" s="138" t="s">
        <v>3</v>
      </c>
      <c r="N104" s="139" t="s">
        <v>44</v>
      </c>
      <c r="P104" s="140">
        <f>O104*H104</f>
        <v>0</v>
      </c>
      <c r="Q104" s="140">
        <v>1.98</v>
      </c>
      <c r="R104" s="140">
        <f>Q104*H104</f>
        <v>0.41975999999999997</v>
      </c>
      <c r="S104" s="140">
        <v>0</v>
      </c>
      <c r="T104" s="140">
        <f>S104*H104</f>
        <v>0</v>
      </c>
      <c r="U104" s="141" t="s">
        <v>3</v>
      </c>
      <c r="AR104" s="142" t="s">
        <v>146</v>
      </c>
      <c r="AT104" s="142" t="s">
        <v>141</v>
      </c>
      <c r="AU104" s="142" t="s">
        <v>83</v>
      </c>
      <c r="AY104" s="17" t="s">
        <v>139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81</v>
      </c>
      <c r="BK104" s="143">
        <f>ROUND(I104*H104,2)</f>
        <v>0</v>
      </c>
      <c r="BL104" s="17" t="s">
        <v>146</v>
      </c>
      <c r="BM104" s="142" t="s">
        <v>647</v>
      </c>
    </row>
    <row r="105" spans="2:65" s="1" customFormat="1" ht="10.199999999999999">
      <c r="B105" s="32"/>
      <c r="D105" s="144" t="s">
        <v>148</v>
      </c>
      <c r="F105" s="145" t="s">
        <v>537</v>
      </c>
      <c r="I105" s="146"/>
      <c r="L105" s="32"/>
      <c r="M105" s="147"/>
      <c r="U105" s="53"/>
      <c r="AT105" s="17" t="s">
        <v>148</v>
      </c>
      <c r="AU105" s="17" t="s">
        <v>83</v>
      </c>
    </row>
    <row r="106" spans="2:65" s="12" customFormat="1" ht="10.199999999999999">
      <c r="B106" s="148"/>
      <c r="D106" s="149" t="s">
        <v>150</v>
      </c>
      <c r="E106" s="150" t="s">
        <v>3</v>
      </c>
      <c r="F106" s="151" t="s">
        <v>648</v>
      </c>
      <c r="H106" s="150" t="s">
        <v>3</v>
      </c>
      <c r="I106" s="152"/>
      <c r="L106" s="148"/>
      <c r="M106" s="153"/>
      <c r="U106" s="154"/>
      <c r="AT106" s="150" t="s">
        <v>150</v>
      </c>
      <c r="AU106" s="150" t="s">
        <v>83</v>
      </c>
      <c r="AV106" s="12" t="s">
        <v>81</v>
      </c>
      <c r="AW106" s="12" t="s">
        <v>35</v>
      </c>
      <c r="AX106" s="12" t="s">
        <v>73</v>
      </c>
      <c r="AY106" s="150" t="s">
        <v>139</v>
      </c>
    </row>
    <row r="107" spans="2:65" s="12" customFormat="1" ht="10.199999999999999">
      <c r="B107" s="148"/>
      <c r="D107" s="149" t="s">
        <v>150</v>
      </c>
      <c r="E107" s="150" t="s">
        <v>3</v>
      </c>
      <c r="F107" s="151" t="s">
        <v>538</v>
      </c>
      <c r="H107" s="150" t="s">
        <v>3</v>
      </c>
      <c r="I107" s="152"/>
      <c r="L107" s="148"/>
      <c r="M107" s="153"/>
      <c r="U107" s="154"/>
      <c r="AT107" s="150" t="s">
        <v>150</v>
      </c>
      <c r="AU107" s="150" t="s">
        <v>83</v>
      </c>
      <c r="AV107" s="12" t="s">
        <v>81</v>
      </c>
      <c r="AW107" s="12" t="s">
        <v>35</v>
      </c>
      <c r="AX107" s="12" t="s">
        <v>73</v>
      </c>
      <c r="AY107" s="150" t="s">
        <v>139</v>
      </c>
    </row>
    <row r="108" spans="2:65" s="13" customFormat="1" ht="10.199999999999999">
      <c r="B108" s="155"/>
      <c r="D108" s="149" t="s">
        <v>150</v>
      </c>
      <c r="E108" s="156" t="s">
        <v>3</v>
      </c>
      <c r="F108" s="157" t="s">
        <v>649</v>
      </c>
      <c r="H108" s="158">
        <v>0.14099999999999999</v>
      </c>
      <c r="I108" s="159"/>
      <c r="L108" s="155"/>
      <c r="M108" s="160"/>
      <c r="U108" s="161"/>
      <c r="AT108" s="156" t="s">
        <v>150</v>
      </c>
      <c r="AU108" s="156" t="s">
        <v>83</v>
      </c>
      <c r="AV108" s="13" t="s">
        <v>83</v>
      </c>
      <c r="AW108" s="13" t="s">
        <v>35</v>
      </c>
      <c r="AX108" s="13" t="s">
        <v>73</v>
      </c>
      <c r="AY108" s="156" t="s">
        <v>139</v>
      </c>
    </row>
    <row r="109" spans="2:65" s="13" customFormat="1" ht="10.199999999999999">
      <c r="B109" s="155"/>
      <c r="D109" s="149" t="s">
        <v>150</v>
      </c>
      <c r="E109" s="156" t="s">
        <v>3</v>
      </c>
      <c r="F109" s="157" t="s">
        <v>650</v>
      </c>
      <c r="H109" s="158">
        <v>7.0999999999999994E-2</v>
      </c>
      <c r="I109" s="159"/>
      <c r="L109" s="155"/>
      <c r="M109" s="160"/>
      <c r="U109" s="161"/>
      <c r="AT109" s="156" t="s">
        <v>150</v>
      </c>
      <c r="AU109" s="156" t="s">
        <v>83</v>
      </c>
      <c r="AV109" s="13" t="s">
        <v>83</v>
      </c>
      <c r="AW109" s="13" t="s">
        <v>35</v>
      </c>
      <c r="AX109" s="13" t="s">
        <v>73</v>
      </c>
      <c r="AY109" s="156" t="s">
        <v>139</v>
      </c>
    </row>
    <row r="110" spans="2:65" s="14" customFormat="1" ht="10.199999999999999">
      <c r="B110" s="162"/>
      <c r="D110" s="149" t="s">
        <v>150</v>
      </c>
      <c r="E110" s="163" t="s">
        <v>3</v>
      </c>
      <c r="F110" s="164" t="s">
        <v>154</v>
      </c>
      <c r="H110" s="165">
        <v>0.21199999999999997</v>
      </c>
      <c r="I110" s="166"/>
      <c r="L110" s="162"/>
      <c r="M110" s="167"/>
      <c r="U110" s="168"/>
      <c r="AT110" s="163" t="s">
        <v>150</v>
      </c>
      <c r="AU110" s="163" t="s">
        <v>83</v>
      </c>
      <c r="AV110" s="14" t="s">
        <v>146</v>
      </c>
      <c r="AW110" s="14" t="s">
        <v>35</v>
      </c>
      <c r="AX110" s="14" t="s">
        <v>81</v>
      </c>
      <c r="AY110" s="163" t="s">
        <v>139</v>
      </c>
    </row>
    <row r="111" spans="2:65" s="1" customFormat="1" ht="16.5" customHeight="1">
      <c r="B111" s="130"/>
      <c r="C111" s="131" t="s">
        <v>161</v>
      </c>
      <c r="D111" s="131" t="s">
        <v>141</v>
      </c>
      <c r="E111" s="132" t="s">
        <v>541</v>
      </c>
      <c r="F111" s="133" t="s">
        <v>542</v>
      </c>
      <c r="G111" s="134" t="s">
        <v>177</v>
      </c>
      <c r="H111" s="135">
        <v>0.63500000000000001</v>
      </c>
      <c r="I111" s="136"/>
      <c r="J111" s="137">
        <f>ROUND(I111*H111,2)</f>
        <v>0</v>
      </c>
      <c r="K111" s="133" t="s">
        <v>145</v>
      </c>
      <c r="L111" s="32"/>
      <c r="M111" s="138" t="s">
        <v>3</v>
      </c>
      <c r="N111" s="139" t="s">
        <v>44</v>
      </c>
      <c r="P111" s="140">
        <f>O111*H111</f>
        <v>0</v>
      </c>
      <c r="Q111" s="140">
        <v>2.5018699999999998</v>
      </c>
      <c r="R111" s="140">
        <f>Q111*H111</f>
        <v>1.5886874499999999</v>
      </c>
      <c r="S111" s="140">
        <v>0</v>
      </c>
      <c r="T111" s="140">
        <f>S111*H111</f>
        <v>0</v>
      </c>
      <c r="U111" s="141" t="s">
        <v>3</v>
      </c>
      <c r="AR111" s="142" t="s">
        <v>146</v>
      </c>
      <c r="AT111" s="142" t="s">
        <v>141</v>
      </c>
      <c r="AU111" s="142" t="s">
        <v>83</v>
      </c>
      <c r="AY111" s="17" t="s">
        <v>139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81</v>
      </c>
      <c r="BK111" s="143">
        <f>ROUND(I111*H111,2)</f>
        <v>0</v>
      </c>
      <c r="BL111" s="17" t="s">
        <v>146</v>
      </c>
      <c r="BM111" s="142" t="s">
        <v>651</v>
      </c>
    </row>
    <row r="112" spans="2:65" s="1" customFormat="1" ht="10.199999999999999">
      <c r="B112" s="32"/>
      <c r="D112" s="144" t="s">
        <v>148</v>
      </c>
      <c r="F112" s="145" t="s">
        <v>544</v>
      </c>
      <c r="I112" s="146"/>
      <c r="L112" s="32"/>
      <c r="M112" s="147"/>
      <c r="U112" s="53"/>
      <c r="AT112" s="17" t="s">
        <v>148</v>
      </c>
      <c r="AU112" s="17" t="s">
        <v>83</v>
      </c>
    </row>
    <row r="113" spans="2:65" s="12" customFormat="1" ht="10.199999999999999">
      <c r="B113" s="148"/>
      <c r="D113" s="149" t="s">
        <v>150</v>
      </c>
      <c r="E113" s="150" t="s">
        <v>3</v>
      </c>
      <c r="F113" s="151" t="s">
        <v>648</v>
      </c>
      <c r="H113" s="150" t="s">
        <v>3</v>
      </c>
      <c r="I113" s="152"/>
      <c r="L113" s="148"/>
      <c r="M113" s="153"/>
      <c r="U113" s="154"/>
      <c r="AT113" s="150" t="s">
        <v>150</v>
      </c>
      <c r="AU113" s="150" t="s">
        <v>83</v>
      </c>
      <c r="AV113" s="12" t="s">
        <v>81</v>
      </c>
      <c r="AW113" s="12" t="s">
        <v>35</v>
      </c>
      <c r="AX113" s="12" t="s">
        <v>73</v>
      </c>
      <c r="AY113" s="150" t="s">
        <v>139</v>
      </c>
    </row>
    <row r="114" spans="2:65" s="12" customFormat="1" ht="10.199999999999999">
      <c r="B114" s="148"/>
      <c r="D114" s="149" t="s">
        <v>150</v>
      </c>
      <c r="E114" s="150" t="s">
        <v>3</v>
      </c>
      <c r="F114" s="151" t="s">
        <v>545</v>
      </c>
      <c r="H114" s="150" t="s">
        <v>3</v>
      </c>
      <c r="I114" s="152"/>
      <c r="L114" s="148"/>
      <c r="M114" s="153"/>
      <c r="U114" s="154"/>
      <c r="AT114" s="150" t="s">
        <v>150</v>
      </c>
      <c r="AU114" s="150" t="s">
        <v>83</v>
      </c>
      <c r="AV114" s="12" t="s">
        <v>81</v>
      </c>
      <c r="AW114" s="12" t="s">
        <v>35</v>
      </c>
      <c r="AX114" s="12" t="s">
        <v>73</v>
      </c>
      <c r="AY114" s="150" t="s">
        <v>139</v>
      </c>
    </row>
    <row r="115" spans="2:65" s="13" customFormat="1" ht="10.199999999999999">
      <c r="B115" s="155"/>
      <c r="D115" s="149" t="s">
        <v>150</v>
      </c>
      <c r="E115" s="156" t="s">
        <v>3</v>
      </c>
      <c r="F115" s="157" t="s">
        <v>652</v>
      </c>
      <c r="H115" s="158">
        <v>0.42299999999999999</v>
      </c>
      <c r="I115" s="159"/>
      <c r="L115" s="155"/>
      <c r="M115" s="160"/>
      <c r="U115" s="161"/>
      <c r="AT115" s="156" t="s">
        <v>150</v>
      </c>
      <c r="AU115" s="156" t="s">
        <v>83</v>
      </c>
      <c r="AV115" s="13" t="s">
        <v>83</v>
      </c>
      <c r="AW115" s="13" t="s">
        <v>35</v>
      </c>
      <c r="AX115" s="13" t="s">
        <v>73</v>
      </c>
      <c r="AY115" s="156" t="s">
        <v>139</v>
      </c>
    </row>
    <row r="116" spans="2:65" s="13" customFormat="1" ht="10.199999999999999">
      <c r="B116" s="155"/>
      <c r="D116" s="149" t="s">
        <v>150</v>
      </c>
      <c r="E116" s="156" t="s">
        <v>3</v>
      </c>
      <c r="F116" s="157" t="s">
        <v>653</v>
      </c>
      <c r="H116" s="158">
        <v>0.21199999999999999</v>
      </c>
      <c r="I116" s="159"/>
      <c r="L116" s="155"/>
      <c r="M116" s="160"/>
      <c r="U116" s="161"/>
      <c r="AT116" s="156" t="s">
        <v>150</v>
      </c>
      <c r="AU116" s="156" t="s">
        <v>83</v>
      </c>
      <c r="AV116" s="13" t="s">
        <v>83</v>
      </c>
      <c r="AW116" s="13" t="s">
        <v>35</v>
      </c>
      <c r="AX116" s="13" t="s">
        <v>73</v>
      </c>
      <c r="AY116" s="156" t="s">
        <v>139</v>
      </c>
    </row>
    <row r="117" spans="2:65" s="14" customFormat="1" ht="10.199999999999999">
      <c r="B117" s="162"/>
      <c r="D117" s="149" t="s">
        <v>150</v>
      </c>
      <c r="E117" s="163" t="s">
        <v>3</v>
      </c>
      <c r="F117" s="164" t="s">
        <v>154</v>
      </c>
      <c r="H117" s="165">
        <v>0.63500000000000001</v>
      </c>
      <c r="I117" s="166"/>
      <c r="L117" s="162"/>
      <c r="M117" s="167"/>
      <c r="U117" s="168"/>
      <c r="AT117" s="163" t="s">
        <v>150</v>
      </c>
      <c r="AU117" s="163" t="s">
        <v>83</v>
      </c>
      <c r="AV117" s="14" t="s">
        <v>146</v>
      </c>
      <c r="AW117" s="14" t="s">
        <v>35</v>
      </c>
      <c r="AX117" s="14" t="s">
        <v>81</v>
      </c>
      <c r="AY117" s="163" t="s">
        <v>139</v>
      </c>
    </row>
    <row r="118" spans="2:65" s="1" customFormat="1" ht="16.5" customHeight="1">
      <c r="B118" s="130"/>
      <c r="C118" s="131" t="s">
        <v>146</v>
      </c>
      <c r="D118" s="131" t="s">
        <v>141</v>
      </c>
      <c r="E118" s="132" t="s">
        <v>546</v>
      </c>
      <c r="F118" s="133" t="s">
        <v>547</v>
      </c>
      <c r="G118" s="134" t="s">
        <v>144</v>
      </c>
      <c r="H118" s="135">
        <v>3.149</v>
      </c>
      <c r="I118" s="136"/>
      <c r="J118" s="137">
        <f>ROUND(I118*H118,2)</f>
        <v>0</v>
      </c>
      <c r="K118" s="133" t="s">
        <v>145</v>
      </c>
      <c r="L118" s="32"/>
      <c r="M118" s="138" t="s">
        <v>3</v>
      </c>
      <c r="N118" s="139" t="s">
        <v>44</v>
      </c>
      <c r="P118" s="140">
        <f>O118*H118</f>
        <v>0</v>
      </c>
      <c r="Q118" s="140">
        <v>2.64E-3</v>
      </c>
      <c r="R118" s="140">
        <f>Q118*H118</f>
        <v>8.3133600000000005E-3</v>
      </c>
      <c r="S118" s="140">
        <v>0</v>
      </c>
      <c r="T118" s="140">
        <f>S118*H118</f>
        <v>0</v>
      </c>
      <c r="U118" s="141" t="s">
        <v>3</v>
      </c>
      <c r="AR118" s="142" t="s">
        <v>146</v>
      </c>
      <c r="AT118" s="142" t="s">
        <v>141</v>
      </c>
      <c r="AU118" s="142" t="s">
        <v>83</v>
      </c>
      <c r="AY118" s="17" t="s">
        <v>139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81</v>
      </c>
      <c r="BK118" s="143">
        <f>ROUND(I118*H118,2)</f>
        <v>0</v>
      </c>
      <c r="BL118" s="17" t="s">
        <v>146</v>
      </c>
      <c r="BM118" s="142" t="s">
        <v>654</v>
      </c>
    </row>
    <row r="119" spans="2:65" s="1" customFormat="1" ht="10.199999999999999">
      <c r="B119" s="32"/>
      <c r="D119" s="144" t="s">
        <v>148</v>
      </c>
      <c r="F119" s="145" t="s">
        <v>549</v>
      </c>
      <c r="I119" s="146"/>
      <c r="L119" s="32"/>
      <c r="M119" s="147"/>
      <c r="U119" s="53"/>
      <c r="AT119" s="17" t="s">
        <v>148</v>
      </c>
      <c r="AU119" s="17" t="s">
        <v>83</v>
      </c>
    </row>
    <row r="120" spans="2:65" s="12" customFormat="1" ht="10.199999999999999">
      <c r="B120" s="148"/>
      <c r="D120" s="149" t="s">
        <v>150</v>
      </c>
      <c r="E120" s="150" t="s">
        <v>3</v>
      </c>
      <c r="F120" s="151" t="s">
        <v>648</v>
      </c>
      <c r="H120" s="150" t="s">
        <v>3</v>
      </c>
      <c r="I120" s="152"/>
      <c r="L120" s="148"/>
      <c r="M120" s="153"/>
      <c r="U120" s="154"/>
      <c r="AT120" s="150" t="s">
        <v>150</v>
      </c>
      <c r="AU120" s="150" t="s">
        <v>83</v>
      </c>
      <c r="AV120" s="12" t="s">
        <v>81</v>
      </c>
      <c r="AW120" s="12" t="s">
        <v>35</v>
      </c>
      <c r="AX120" s="12" t="s">
        <v>73</v>
      </c>
      <c r="AY120" s="150" t="s">
        <v>139</v>
      </c>
    </row>
    <row r="121" spans="2:65" s="13" customFormat="1" ht="10.199999999999999">
      <c r="B121" s="155"/>
      <c r="D121" s="149" t="s">
        <v>150</v>
      </c>
      <c r="E121" s="156" t="s">
        <v>3</v>
      </c>
      <c r="F121" s="157" t="s">
        <v>655</v>
      </c>
      <c r="H121" s="158">
        <v>1.5569999999999999</v>
      </c>
      <c r="I121" s="159"/>
      <c r="L121" s="155"/>
      <c r="M121" s="160"/>
      <c r="U121" s="161"/>
      <c r="AT121" s="156" t="s">
        <v>150</v>
      </c>
      <c r="AU121" s="156" t="s">
        <v>83</v>
      </c>
      <c r="AV121" s="13" t="s">
        <v>83</v>
      </c>
      <c r="AW121" s="13" t="s">
        <v>35</v>
      </c>
      <c r="AX121" s="13" t="s">
        <v>73</v>
      </c>
      <c r="AY121" s="156" t="s">
        <v>139</v>
      </c>
    </row>
    <row r="122" spans="2:65" s="13" customFormat="1" ht="10.199999999999999">
      <c r="B122" s="155"/>
      <c r="D122" s="149" t="s">
        <v>150</v>
      </c>
      <c r="E122" s="156" t="s">
        <v>3</v>
      </c>
      <c r="F122" s="157" t="s">
        <v>656</v>
      </c>
      <c r="H122" s="158">
        <v>1.5920000000000001</v>
      </c>
      <c r="I122" s="159"/>
      <c r="L122" s="155"/>
      <c r="M122" s="160"/>
      <c r="U122" s="161"/>
      <c r="AT122" s="156" t="s">
        <v>150</v>
      </c>
      <c r="AU122" s="156" t="s">
        <v>83</v>
      </c>
      <c r="AV122" s="13" t="s">
        <v>83</v>
      </c>
      <c r="AW122" s="13" t="s">
        <v>35</v>
      </c>
      <c r="AX122" s="13" t="s">
        <v>73</v>
      </c>
      <c r="AY122" s="156" t="s">
        <v>139</v>
      </c>
    </row>
    <row r="123" spans="2:65" s="14" customFormat="1" ht="10.199999999999999">
      <c r="B123" s="162"/>
      <c r="D123" s="149" t="s">
        <v>150</v>
      </c>
      <c r="E123" s="163" t="s">
        <v>3</v>
      </c>
      <c r="F123" s="164" t="s">
        <v>154</v>
      </c>
      <c r="H123" s="165">
        <v>3.149</v>
      </c>
      <c r="I123" s="166"/>
      <c r="L123" s="162"/>
      <c r="M123" s="167"/>
      <c r="U123" s="168"/>
      <c r="AT123" s="163" t="s">
        <v>150</v>
      </c>
      <c r="AU123" s="163" t="s">
        <v>83</v>
      </c>
      <c r="AV123" s="14" t="s">
        <v>146</v>
      </c>
      <c r="AW123" s="14" t="s">
        <v>35</v>
      </c>
      <c r="AX123" s="14" t="s">
        <v>81</v>
      </c>
      <c r="AY123" s="163" t="s">
        <v>139</v>
      </c>
    </row>
    <row r="124" spans="2:65" s="1" customFormat="1" ht="16.5" customHeight="1">
      <c r="B124" s="130"/>
      <c r="C124" s="131" t="s">
        <v>174</v>
      </c>
      <c r="D124" s="131" t="s">
        <v>141</v>
      </c>
      <c r="E124" s="132" t="s">
        <v>552</v>
      </c>
      <c r="F124" s="133" t="s">
        <v>553</v>
      </c>
      <c r="G124" s="134" t="s">
        <v>144</v>
      </c>
      <c r="H124" s="135">
        <v>3.149</v>
      </c>
      <c r="I124" s="136"/>
      <c r="J124" s="137">
        <f>ROUND(I124*H124,2)</f>
        <v>0</v>
      </c>
      <c r="K124" s="133" t="s">
        <v>145</v>
      </c>
      <c r="L124" s="32"/>
      <c r="M124" s="138" t="s">
        <v>3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0">
        <f>S124*H124</f>
        <v>0</v>
      </c>
      <c r="U124" s="141" t="s">
        <v>3</v>
      </c>
      <c r="AR124" s="142" t="s">
        <v>146</v>
      </c>
      <c r="AT124" s="142" t="s">
        <v>141</v>
      </c>
      <c r="AU124" s="142" t="s">
        <v>83</v>
      </c>
      <c r="AY124" s="17" t="s">
        <v>139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81</v>
      </c>
      <c r="BK124" s="143">
        <f>ROUND(I124*H124,2)</f>
        <v>0</v>
      </c>
      <c r="BL124" s="17" t="s">
        <v>146</v>
      </c>
      <c r="BM124" s="142" t="s">
        <v>657</v>
      </c>
    </row>
    <row r="125" spans="2:65" s="1" customFormat="1" ht="10.199999999999999">
      <c r="B125" s="32"/>
      <c r="D125" s="144" t="s">
        <v>148</v>
      </c>
      <c r="F125" s="145" t="s">
        <v>555</v>
      </c>
      <c r="I125" s="146"/>
      <c r="L125" s="32"/>
      <c r="M125" s="147"/>
      <c r="U125" s="53"/>
      <c r="AT125" s="17" t="s">
        <v>148</v>
      </c>
      <c r="AU125" s="17" t="s">
        <v>83</v>
      </c>
    </row>
    <row r="126" spans="2:65" s="12" customFormat="1" ht="10.199999999999999">
      <c r="B126" s="148"/>
      <c r="D126" s="149" t="s">
        <v>150</v>
      </c>
      <c r="E126" s="150" t="s">
        <v>3</v>
      </c>
      <c r="F126" s="151" t="s">
        <v>648</v>
      </c>
      <c r="H126" s="150" t="s">
        <v>3</v>
      </c>
      <c r="I126" s="152"/>
      <c r="L126" s="148"/>
      <c r="M126" s="153"/>
      <c r="U126" s="154"/>
      <c r="AT126" s="150" t="s">
        <v>150</v>
      </c>
      <c r="AU126" s="150" t="s">
        <v>83</v>
      </c>
      <c r="AV126" s="12" t="s">
        <v>81</v>
      </c>
      <c r="AW126" s="12" t="s">
        <v>35</v>
      </c>
      <c r="AX126" s="12" t="s">
        <v>73</v>
      </c>
      <c r="AY126" s="150" t="s">
        <v>139</v>
      </c>
    </row>
    <row r="127" spans="2:65" s="13" customFormat="1" ht="10.199999999999999">
      <c r="B127" s="155"/>
      <c r="D127" s="149" t="s">
        <v>150</v>
      </c>
      <c r="E127" s="156" t="s">
        <v>3</v>
      </c>
      <c r="F127" s="157" t="s">
        <v>655</v>
      </c>
      <c r="H127" s="158">
        <v>1.5569999999999999</v>
      </c>
      <c r="I127" s="159"/>
      <c r="L127" s="155"/>
      <c r="M127" s="160"/>
      <c r="U127" s="161"/>
      <c r="AT127" s="156" t="s">
        <v>150</v>
      </c>
      <c r="AU127" s="156" t="s">
        <v>83</v>
      </c>
      <c r="AV127" s="13" t="s">
        <v>83</v>
      </c>
      <c r="AW127" s="13" t="s">
        <v>35</v>
      </c>
      <c r="AX127" s="13" t="s">
        <v>73</v>
      </c>
      <c r="AY127" s="156" t="s">
        <v>139</v>
      </c>
    </row>
    <row r="128" spans="2:65" s="13" customFormat="1" ht="10.199999999999999">
      <c r="B128" s="155"/>
      <c r="D128" s="149" t="s">
        <v>150</v>
      </c>
      <c r="E128" s="156" t="s">
        <v>3</v>
      </c>
      <c r="F128" s="157" t="s">
        <v>656</v>
      </c>
      <c r="H128" s="158">
        <v>1.5920000000000001</v>
      </c>
      <c r="I128" s="159"/>
      <c r="L128" s="155"/>
      <c r="M128" s="160"/>
      <c r="U128" s="161"/>
      <c r="AT128" s="156" t="s">
        <v>150</v>
      </c>
      <c r="AU128" s="156" t="s">
        <v>83</v>
      </c>
      <c r="AV128" s="13" t="s">
        <v>83</v>
      </c>
      <c r="AW128" s="13" t="s">
        <v>35</v>
      </c>
      <c r="AX128" s="13" t="s">
        <v>73</v>
      </c>
      <c r="AY128" s="156" t="s">
        <v>139</v>
      </c>
    </row>
    <row r="129" spans="2:65" s="14" customFormat="1" ht="10.199999999999999">
      <c r="B129" s="162"/>
      <c r="D129" s="149" t="s">
        <v>150</v>
      </c>
      <c r="E129" s="163" t="s">
        <v>3</v>
      </c>
      <c r="F129" s="164" t="s">
        <v>154</v>
      </c>
      <c r="H129" s="165">
        <v>3.149</v>
      </c>
      <c r="I129" s="166"/>
      <c r="L129" s="162"/>
      <c r="M129" s="167"/>
      <c r="U129" s="168"/>
      <c r="AT129" s="163" t="s">
        <v>150</v>
      </c>
      <c r="AU129" s="163" t="s">
        <v>83</v>
      </c>
      <c r="AV129" s="14" t="s">
        <v>146</v>
      </c>
      <c r="AW129" s="14" t="s">
        <v>35</v>
      </c>
      <c r="AX129" s="14" t="s">
        <v>81</v>
      </c>
      <c r="AY129" s="163" t="s">
        <v>139</v>
      </c>
    </row>
    <row r="130" spans="2:65" s="11" customFormat="1" ht="22.8" customHeight="1">
      <c r="B130" s="118"/>
      <c r="D130" s="119" t="s">
        <v>72</v>
      </c>
      <c r="E130" s="128" t="s">
        <v>188</v>
      </c>
      <c r="F130" s="128" t="s">
        <v>394</v>
      </c>
      <c r="I130" s="121"/>
      <c r="J130" s="129">
        <f>BK130</f>
        <v>0</v>
      </c>
      <c r="L130" s="118"/>
      <c r="M130" s="123"/>
      <c r="P130" s="124">
        <f>SUM(P131:P136)</f>
        <v>0</v>
      </c>
      <c r="R130" s="124">
        <f>SUM(R131:R136)</f>
        <v>6.562359999999999E-2</v>
      </c>
      <c r="T130" s="124">
        <f>SUM(T131:T136)</f>
        <v>0</v>
      </c>
      <c r="U130" s="125"/>
      <c r="AR130" s="119" t="s">
        <v>81</v>
      </c>
      <c r="AT130" s="126" t="s">
        <v>72</v>
      </c>
      <c r="AU130" s="126" t="s">
        <v>81</v>
      </c>
      <c r="AY130" s="119" t="s">
        <v>139</v>
      </c>
      <c r="BK130" s="127">
        <f>SUM(BK131:BK136)</f>
        <v>0</v>
      </c>
    </row>
    <row r="131" spans="2:65" s="1" customFormat="1" ht="16.5" customHeight="1">
      <c r="B131" s="130"/>
      <c r="C131" s="131" t="s">
        <v>188</v>
      </c>
      <c r="D131" s="131" t="s">
        <v>141</v>
      </c>
      <c r="E131" s="132" t="s">
        <v>556</v>
      </c>
      <c r="F131" s="133" t="s">
        <v>557</v>
      </c>
      <c r="G131" s="134" t="s">
        <v>256</v>
      </c>
      <c r="H131" s="135">
        <v>468.74</v>
      </c>
      <c r="I131" s="136"/>
      <c r="J131" s="137">
        <f>ROUND(I131*H131,2)</f>
        <v>0</v>
      </c>
      <c r="K131" s="133" t="s">
        <v>3</v>
      </c>
      <c r="L131" s="32"/>
      <c r="M131" s="138" t="s">
        <v>3</v>
      </c>
      <c r="N131" s="139" t="s">
        <v>44</v>
      </c>
      <c r="P131" s="140">
        <f>O131*H131</f>
        <v>0</v>
      </c>
      <c r="Q131" s="140">
        <v>1.3999999999999999E-4</v>
      </c>
      <c r="R131" s="140">
        <f>Q131*H131</f>
        <v>6.562359999999999E-2</v>
      </c>
      <c r="S131" s="140">
        <v>0</v>
      </c>
      <c r="T131" s="140">
        <f>S131*H131</f>
        <v>0</v>
      </c>
      <c r="U131" s="141" t="s">
        <v>3</v>
      </c>
      <c r="AR131" s="142" t="s">
        <v>146</v>
      </c>
      <c r="AT131" s="142" t="s">
        <v>141</v>
      </c>
      <c r="AU131" s="142" t="s">
        <v>83</v>
      </c>
      <c r="AY131" s="17" t="s">
        <v>139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81</v>
      </c>
      <c r="BK131" s="143">
        <f>ROUND(I131*H131,2)</f>
        <v>0</v>
      </c>
      <c r="BL131" s="17" t="s">
        <v>146</v>
      </c>
      <c r="BM131" s="142" t="s">
        <v>658</v>
      </c>
    </row>
    <row r="132" spans="2:65" s="12" customFormat="1" ht="10.199999999999999">
      <c r="B132" s="148"/>
      <c r="D132" s="149" t="s">
        <v>150</v>
      </c>
      <c r="E132" s="150" t="s">
        <v>3</v>
      </c>
      <c r="F132" s="151" t="s">
        <v>152</v>
      </c>
      <c r="H132" s="150" t="s">
        <v>3</v>
      </c>
      <c r="I132" s="152"/>
      <c r="L132" s="148"/>
      <c r="M132" s="153"/>
      <c r="U132" s="154"/>
      <c r="AT132" s="150" t="s">
        <v>150</v>
      </c>
      <c r="AU132" s="150" t="s">
        <v>83</v>
      </c>
      <c r="AV132" s="12" t="s">
        <v>81</v>
      </c>
      <c r="AW132" s="12" t="s">
        <v>35</v>
      </c>
      <c r="AX132" s="12" t="s">
        <v>73</v>
      </c>
      <c r="AY132" s="150" t="s">
        <v>139</v>
      </c>
    </row>
    <row r="133" spans="2:65" s="13" customFormat="1" ht="10.199999999999999">
      <c r="B133" s="155"/>
      <c r="D133" s="149" t="s">
        <v>150</v>
      </c>
      <c r="E133" s="156" t="s">
        <v>3</v>
      </c>
      <c r="F133" s="157" t="s">
        <v>659</v>
      </c>
      <c r="H133" s="158">
        <v>898.58</v>
      </c>
      <c r="I133" s="159"/>
      <c r="L133" s="155"/>
      <c r="M133" s="160"/>
      <c r="U133" s="161"/>
      <c r="AT133" s="156" t="s">
        <v>150</v>
      </c>
      <c r="AU133" s="156" t="s">
        <v>83</v>
      </c>
      <c r="AV133" s="13" t="s">
        <v>83</v>
      </c>
      <c r="AW133" s="13" t="s">
        <v>35</v>
      </c>
      <c r="AX133" s="13" t="s">
        <v>73</v>
      </c>
      <c r="AY133" s="156" t="s">
        <v>139</v>
      </c>
    </row>
    <row r="134" spans="2:65" s="12" customFormat="1" ht="10.199999999999999">
      <c r="B134" s="148"/>
      <c r="D134" s="149" t="s">
        <v>150</v>
      </c>
      <c r="E134" s="150" t="s">
        <v>3</v>
      </c>
      <c r="F134" s="151" t="s">
        <v>660</v>
      </c>
      <c r="H134" s="150" t="s">
        <v>3</v>
      </c>
      <c r="I134" s="152"/>
      <c r="L134" s="148"/>
      <c r="M134" s="153"/>
      <c r="U134" s="154"/>
      <c r="AT134" s="150" t="s">
        <v>150</v>
      </c>
      <c r="AU134" s="150" t="s">
        <v>83</v>
      </c>
      <c r="AV134" s="12" t="s">
        <v>81</v>
      </c>
      <c r="AW134" s="12" t="s">
        <v>35</v>
      </c>
      <c r="AX134" s="12" t="s">
        <v>73</v>
      </c>
      <c r="AY134" s="150" t="s">
        <v>139</v>
      </c>
    </row>
    <row r="135" spans="2:65" s="13" customFormat="1" ht="10.199999999999999">
      <c r="B135" s="155"/>
      <c r="D135" s="149" t="s">
        <v>150</v>
      </c>
      <c r="E135" s="156" t="s">
        <v>3</v>
      </c>
      <c r="F135" s="157" t="s">
        <v>661</v>
      </c>
      <c r="H135" s="158">
        <v>-429.84</v>
      </c>
      <c r="I135" s="159"/>
      <c r="L135" s="155"/>
      <c r="M135" s="160"/>
      <c r="U135" s="161"/>
      <c r="AT135" s="156" t="s">
        <v>150</v>
      </c>
      <c r="AU135" s="156" t="s">
        <v>83</v>
      </c>
      <c r="AV135" s="13" t="s">
        <v>83</v>
      </c>
      <c r="AW135" s="13" t="s">
        <v>35</v>
      </c>
      <c r="AX135" s="13" t="s">
        <v>73</v>
      </c>
      <c r="AY135" s="156" t="s">
        <v>139</v>
      </c>
    </row>
    <row r="136" spans="2:65" s="14" customFormat="1" ht="10.199999999999999">
      <c r="B136" s="162"/>
      <c r="D136" s="149" t="s">
        <v>150</v>
      </c>
      <c r="E136" s="163" t="s">
        <v>3</v>
      </c>
      <c r="F136" s="164" t="s">
        <v>154</v>
      </c>
      <c r="H136" s="165">
        <v>468.74000000000007</v>
      </c>
      <c r="I136" s="166"/>
      <c r="L136" s="162"/>
      <c r="M136" s="167"/>
      <c r="U136" s="168"/>
      <c r="AT136" s="163" t="s">
        <v>150</v>
      </c>
      <c r="AU136" s="163" t="s">
        <v>83</v>
      </c>
      <c r="AV136" s="14" t="s">
        <v>146</v>
      </c>
      <c r="AW136" s="14" t="s">
        <v>35</v>
      </c>
      <c r="AX136" s="14" t="s">
        <v>81</v>
      </c>
      <c r="AY136" s="163" t="s">
        <v>139</v>
      </c>
    </row>
    <row r="137" spans="2:65" s="11" customFormat="1" ht="22.8" customHeight="1">
      <c r="B137" s="118"/>
      <c r="D137" s="119" t="s">
        <v>72</v>
      </c>
      <c r="E137" s="128" t="s">
        <v>214</v>
      </c>
      <c r="F137" s="128" t="s">
        <v>437</v>
      </c>
      <c r="I137" s="121"/>
      <c r="J137" s="129">
        <f>BK137</f>
        <v>0</v>
      </c>
      <c r="L137" s="118"/>
      <c r="M137" s="123"/>
      <c r="P137" s="124">
        <f>SUM(P138:P142)</f>
        <v>0</v>
      </c>
      <c r="R137" s="124">
        <f>SUM(R138:R142)</f>
        <v>8.3999999999999993E-4</v>
      </c>
      <c r="T137" s="124">
        <f>SUM(T138:T142)</f>
        <v>0</v>
      </c>
      <c r="U137" s="125"/>
      <c r="AR137" s="119" t="s">
        <v>81</v>
      </c>
      <c r="AT137" s="126" t="s">
        <v>72</v>
      </c>
      <c r="AU137" s="126" t="s">
        <v>81</v>
      </c>
      <c r="AY137" s="119" t="s">
        <v>139</v>
      </c>
      <c r="BK137" s="127">
        <f>SUM(BK138:BK142)</f>
        <v>0</v>
      </c>
    </row>
    <row r="138" spans="2:65" s="1" customFormat="1" ht="24.15" customHeight="1">
      <c r="B138" s="130"/>
      <c r="C138" s="131" t="s">
        <v>197</v>
      </c>
      <c r="D138" s="131" t="s">
        <v>141</v>
      </c>
      <c r="E138" s="132" t="s">
        <v>662</v>
      </c>
      <c r="F138" s="133" t="s">
        <v>663</v>
      </c>
      <c r="G138" s="134" t="s">
        <v>282</v>
      </c>
      <c r="H138" s="135">
        <v>12</v>
      </c>
      <c r="I138" s="136"/>
      <c r="J138" s="137">
        <f>ROUND(I138*H138,2)</f>
        <v>0</v>
      </c>
      <c r="K138" s="133" t="s">
        <v>145</v>
      </c>
      <c r="L138" s="32"/>
      <c r="M138" s="138" t="s">
        <v>3</v>
      </c>
      <c r="N138" s="139" t="s">
        <v>44</v>
      </c>
      <c r="P138" s="140">
        <f>O138*H138</f>
        <v>0</v>
      </c>
      <c r="Q138" s="140">
        <v>6.9999999999999994E-5</v>
      </c>
      <c r="R138" s="140">
        <f>Q138*H138</f>
        <v>8.3999999999999993E-4</v>
      </c>
      <c r="S138" s="140">
        <v>0</v>
      </c>
      <c r="T138" s="140">
        <f>S138*H138</f>
        <v>0</v>
      </c>
      <c r="U138" s="141" t="s">
        <v>3</v>
      </c>
      <c r="AR138" s="142" t="s">
        <v>146</v>
      </c>
      <c r="AT138" s="142" t="s">
        <v>141</v>
      </c>
      <c r="AU138" s="142" t="s">
        <v>83</v>
      </c>
      <c r="AY138" s="17" t="s">
        <v>139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81</v>
      </c>
      <c r="BK138" s="143">
        <f>ROUND(I138*H138,2)</f>
        <v>0</v>
      </c>
      <c r="BL138" s="17" t="s">
        <v>146</v>
      </c>
      <c r="BM138" s="142" t="s">
        <v>664</v>
      </c>
    </row>
    <row r="139" spans="2:65" s="1" customFormat="1" ht="10.199999999999999">
      <c r="B139" s="32"/>
      <c r="D139" s="144" t="s">
        <v>148</v>
      </c>
      <c r="F139" s="145" t="s">
        <v>665</v>
      </c>
      <c r="I139" s="146"/>
      <c r="L139" s="32"/>
      <c r="M139" s="147"/>
      <c r="U139" s="53"/>
      <c r="AT139" s="17" t="s">
        <v>148</v>
      </c>
      <c r="AU139" s="17" t="s">
        <v>83</v>
      </c>
    </row>
    <row r="140" spans="2:65" s="12" customFormat="1" ht="10.199999999999999">
      <c r="B140" s="148"/>
      <c r="D140" s="149" t="s">
        <v>150</v>
      </c>
      <c r="E140" s="150" t="s">
        <v>3</v>
      </c>
      <c r="F140" s="151" t="s">
        <v>666</v>
      </c>
      <c r="H140" s="150" t="s">
        <v>3</v>
      </c>
      <c r="I140" s="152"/>
      <c r="L140" s="148"/>
      <c r="M140" s="153"/>
      <c r="U140" s="154"/>
      <c r="AT140" s="150" t="s">
        <v>150</v>
      </c>
      <c r="AU140" s="150" t="s">
        <v>83</v>
      </c>
      <c r="AV140" s="12" t="s">
        <v>81</v>
      </c>
      <c r="AW140" s="12" t="s">
        <v>35</v>
      </c>
      <c r="AX140" s="12" t="s">
        <v>73</v>
      </c>
      <c r="AY140" s="150" t="s">
        <v>139</v>
      </c>
    </row>
    <row r="141" spans="2:65" s="13" customFormat="1" ht="10.199999999999999">
      <c r="B141" s="155"/>
      <c r="D141" s="149" t="s">
        <v>150</v>
      </c>
      <c r="E141" s="156" t="s">
        <v>3</v>
      </c>
      <c r="F141" s="157" t="s">
        <v>667</v>
      </c>
      <c r="H141" s="158">
        <v>12</v>
      </c>
      <c r="I141" s="159"/>
      <c r="L141" s="155"/>
      <c r="M141" s="160"/>
      <c r="U141" s="161"/>
      <c r="AT141" s="156" t="s">
        <v>150</v>
      </c>
      <c r="AU141" s="156" t="s">
        <v>83</v>
      </c>
      <c r="AV141" s="13" t="s">
        <v>83</v>
      </c>
      <c r="AW141" s="13" t="s">
        <v>35</v>
      </c>
      <c r="AX141" s="13" t="s">
        <v>73</v>
      </c>
      <c r="AY141" s="156" t="s">
        <v>139</v>
      </c>
    </row>
    <row r="142" spans="2:65" s="14" customFormat="1" ht="10.199999999999999">
      <c r="B142" s="162"/>
      <c r="D142" s="149" t="s">
        <v>150</v>
      </c>
      <c r="E142" s="163" t="s">
        <v>3</v>
      </c>
      <c r="F142" s="164" t="s">
        <v>154</v>
      </c>
      <c r="H142" s="165">
        <v>12</v>
      </c>
      <c r="I142" s="166"/>
      <c r="L142" s="162"/>
      <c r="M142" s="167"/>
      <c r="U142" s="168"/>
      <c r="AT142" s="163" t="s">
        <v>150</v>
      </c>
      <c r="AU142" s="163" t="s">
        <v>83</v>
      </c>
      <c r="AV142" s="14" t="s">
        <v>146</v>
      </c>
      <c r="AW142" s="14" t="s">
        <v>35</v>
      </c>
      <c r="AX142" s="14" t="s">
        <v>81</v>
      </c>
      <c r="AY142" s="163" t="s">
        <v>139</v>
      </c>
    </row>
    <row r="143" spans="2:65" s="11" customFormat="1" ht="22.8" customHeight="1">
      <c r="B143" s="118"/>
      <c r="D143" s="119" t="s">
        <v>72</v>
      </c>
      <c r="E143" s="128" t="s">
        <v>509</v>
      </c>
      <c r="F143" s="128" t="s">
        <v>510</v>
      </c>
      <c r="I143" s="121"/>
      <c r="J143" s="129">
        <f>BK143</f>
        <v>0</v>
      </c>
      <c r="L143" s="118"/>
      <c r="M143" s="123"/>
      <c r="P143" s="124">
        <f>SUM(P144:P145)</f>
        <v>0</v>
      </c>
      <c r="R143" s="124">
        <f>SUM(R144:R145)</f>
        <v>0</v>
      </c>
      <c r="T143" s="124">
        <f>SUM(T144:T145)</f>
        <v>0</v>
      </c>
      <c r="U143" s="125"/>
      <c r="AR143" s="119" t="s">
        <v>81</v>
      </c>
      <c r="AT143" s="126" t="s">
        <v>72</v>
      </c>
      <c r="AU143" s="126" t="s">
        <v>81</v>
      </c>
      <c r="AY143" s="119" t="s">
        <v>139</v>
      </c>
      <c r="BK143" s="127">
        <f>SUM(BK144:BK145)</f>
        <v>0</v>
      </c>
    </row>
    <row r="144" spans="2:65" s="1" customFormat="1" ht="24.15" customHeight="1">
      <c r="B144" s="130"/>
      <c r="C144" s="131" t="s">
        <v>202</v>
      </c>
      <c r="D144" s="131" t="s">
        <v>141</v>
      </c>
      <c r="E144" s="132" t="s">
        <v>560</v>
      </c>
      <c r="F144" s="133" t="s">
        <v>561</v>
      </c>
      <c r="G144" s="134" t="s">
        <v>205</v>
      </c>
      <c r="H144" s="135">
        <v>2.0819999999999999</v>
      </c>
      <c r="I144" s="136"/>
      <c r="J144" s="137">
        <f>ROUND(I144*H144,2)</f>
        <v>0</v>
      </c>
      <c r="K144" s="133" t="s">
        <v>145</v>
      </c>
      <c r="L144" s="32"/>
      <c r="M144" s="138" t="s">
        <v>3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0">
        <f>S144*H144</f>
        <v>0</v>
      </c>
      <c r="U144" s="141" t="s">
        <v>3</v>
      </c>
      <c r="AR144" s="142" t="s">
        <v>146</v>
      </c>
      <c r="AT144" s="142" t="s">
        <v>141</v>
      </c>
      <c r="AU144" s="142" t="s">
        <v>83</v>
      </c>
      <c r="AY144" s="17" t="s">
        <v>139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81</v>
      </c>
      <c r="BK144" s="143">
        <f>ROUND(I144*H144,2)</f>
        <v>0</v>
      </c>
      <c r="BL144" s="17" t="s">
        <v>146</v>
      </c>
      <c r="BM144" s="142" t="s">
        <v>668</v>
      </c>
    </row>
    <row r="145" spans="2:65" s="1" customFormat="1" ht="10.199999999999999">
      <c r="B145" s="32"/>
      <c r="D145" s="144" t="s">
        <v>148</v>
      </c>
      <c r="F145" s="145" t="s">
        <v>563</v>
      </c>
      <c r="I145" s="146"/>
      <c r="L145" s="32"/>
      <c r="M145" s="147"/>
      <c r="U145" s="53"/>
      <c r="AT145" s="17" t="s">
        <v>148</v>
      </c>
      <c r="AU145" s="17" t="s">
        <v>83</v>
      </c>
    </row>
    <row r="146" spans="2:65" s="11" customFormat="1" ht="25.95" customHeight="1">
      <c r="B146" s="118"/>
      <c r="D146" s="119" t="s">
        <v>72</v>
      </c>
      <c r="E146" s="120" t="s">
        <v>564</v>
      </c>
      <c r="F146" s="120" t="s">
        <v>565</v>
      </c>
      <c r="I146" s="121"/>
      <c r="J146" s="122">
        <f>BK146</f>
        <v>0</v>
      </c>
      <c r="L146" s="118"/>
      <c r="M146" s="123"/>
      <c r="P146" s="124">
        <f>P147</f>
        <v>0</v>
      </c>
      <c r="R146" s="124">
        <f>R147</f>
        <v>1.0050482700000001</v>
      </c>
      <c r="T146" s="124">
        <f>T147</f>
        <v>0</v>
      </c>
      <c r="U146" s="125"/>
      <c r="AR146" s="119" t="s">
        <v>83</v>
      </c>
      <c r="AT146" s="126" t="s">
        <v>72</v>
      </c>
      <c r="AU146" s="126" t="s">
        <v>73</v>
      </c>
      <c r="AY146" s="119" t="s">
        <v>139</v>
      </c>
      <c r="BK146" s="127">
        <f>BK147</f>
        <v>0</v>
      </c>
    </row>
    <row r="147" spans="2:65" s="11" customFormat="1" ht="22.8" customHeight="1">
      <c r="B147" s="118"/>
      <c r="D147" s="119" t="s">
        <v>72</v>
      </c>
      <c r="E147" s="128" t="s">
        <v>566</v>
      </c>
      <c r="F147" s="128" t="s">
        <v>567</v>
      </c>
      <c r="I147" s="121"/>
      <c r="J147" s="129">
        <f>BK147</f>
        <v>0</v>
      </c>
      <c r="L147" s="118"/>
      <c r="M147" s="123"/>
      <c r="P147" s="124">
        <f>SUM(P148:P247)</f>
        <v>0</v>
      </c>
      <c r="R147" s="124">
        <f>SUM(R148:R247)</f>
        <v>1.0050482700000001</v>
      </c>
      <c r="T147" s="124">
        <f>SUM(T148:T247)</f>
        <v>0</v>
      </c>
      <c r="U147" s="125"/>
      <c r="AR147" s="119" t="s">
        <v>83</v>
      </c>
      <c r="AT147" s="126" t="s">
        <v>72</v>
      </c>
      <c r="AU147" s="126" t="s">
        <v>81</v>
      </c>
      <c r="AY147" s="119" t="s">
        <v>139</v>
      </c>
      <c r="BK147" s="127">
        <f>SUM(BK148:BK247)</f>
        <v>0</v>
      </c>
    </row>
    <row r="148" spans="2:65" s="1" customFormat="1" ht="16.5" customHeight="1">
      <c r="B148" s="130"/>
      <c r="C148" s="131" t="s">
        <v>214</v>
      </c>
      <c r="D148" s="131" t="s">
        <v>141</v>
      </c>
      <c r="E148" s="132" t="s">
        <v>568</v>
      </c>
      <c r="F148" s="133" t="s">
        <v>569</v>
      </c>
      <c r="G148" s="134" t="s">
        <v>570</v>
      </c>
      <c r="H148" s="135">
        <v>1</v>
      </c>
      <c r="I148" s="136"/>
      <c r="J148" s="137">
        <f>ROUND(I148*H148,2)</f>
        <v>0</v>
      </c>
      <c r="K148" s="133" t="s">
        <v>3</v>
      </c>
      <c r="L148" s="32"/>
      <c r="M148" s="138" t="s">
        <v>3</v>
      </c>
      <c r="N148" s="139" t="s">
        <v>44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0">
        <f>S148*H148</f>
        <v>0</v>
      </c>
      <c r="U148" s="141" t="s">
        <v>3</v>
      </c>
      <c r="AR148" s="142" t="s">
        <v>253</v>
      </c>
      <c r="AT148" s="142" t="s">
        <v>141</v>
      </c>
      <c r="AU148" s="142" t="s">
        <v>83</v>
      </c>
      <c r="AY148" s="17" t="s">
        <v>139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81</v>
      </c>
      <c r="BK148" s="143">
        <f>ROUND(I148*H148,2)</f>
        <v>0</v>
      </c>
      <c r="BL148" s="17" t="s">
        <v>253</v>
      </c>
      <c r="BM148" s="142" t="s">
        <v>669</v>
      </c>
    </row>
    <row r="149" spans="2:65" s="13" customFormat="1" ht="10.199999999999999">
      <c r="B149" s="155"/>
      <c r="D149" s="149" t="s">
        <v>150</v>
      </c>
      <c r="E149" s="156" t="s">
        <v>3</v>
      </c>
      <c r="F149" s="157" t="s">
        <v>294</v>
      </c>
      <c r="H149" s="158">
        <v>1</v>
      </c>
      <c r="I149" s="159"/>
      <c r="L149" s="155"/>
      <c r="M149" s="160"/>
      <c r="U149" s="161"/>
      <c r="AT149" s="156" t="s">
        <v>150</v>
      </c>
      <c r="AU149" s="156" t="s">
        <v>83</v>
      </c>
      <c r="AV149" s="13" t="s">
        <v>83</v>
      </c>
      <c r="AW149" s="13" t="s">
        <v>35</v>
      </c>
      <c r="AX149" s="13" t="s">
        <v>73</v>
      </c>
      <c r="AY149" s="156" t="s">
        <v>139</v>
      </c>
    </row>
    <row r="150" spans="2:65" s="14" customFormat="1" ht="10.199999999999999">
      <c r="B150" s="162"/>
      <c r="D150" s="149" t="s">
        <v>150</v>
      </c>
      <c r="E150" s="163" t="s">
        <v>3</v>
      </c>
      <c r="F150" s="164" t="s">
        <v>154</v>
      </c>
      <c r="H150" s="165">
        <v>1</v>
      </c>
      <c r="I150" s="166"/>
      <c r="L150" s="162"/>
      <c r="M150" s="167"/>
      <c r="U150" s="168"/>
      <c r="AT150" s="163" t="s">
        <v>150</v>
      </c>
      <c r="AU150" s="163" t="s">
        <v>83</v>
      </c>
      <c r="AV150" s="14" t="s">
        <v>146</v>
      </c>
      <c r="AW150" s="14" t="s">
        <v>35</v>
      </c>
      <c r="AX150" s="14" t="s">
        <v>81</v>
      </c>
      <c r="AY150" s="163" t="s">
        <v>139</v>
      </c>
    </row>
    <row r="151" spans="2:65" s="1" customFormat="1" ht="16.5" customHeight="1">
      <c r="B151" s="130"/>
      <c r="C151" s="131" t="s">
        <v>219</v>
      </c>
      <c r="D151" s="131" t="s">
        <v>141</v>
      </c>
      <c r="E151" s="132" t="s">
        <v>572</v>
      </c>
      <c r="F151" s="133" t="s">
        <v>573</v>
      </c>
      <c r="G151" s="134" t="s">
        <v>256</v>
      </c>
      <c r="H151" s="135">
        <v>898.58</v>
      </c>
      <c r="I151" s="136"/>
      <c r="J151" s="137">
        <f>ROUND(I151*H151,2)</f>
        <v>0</v>
      </c>
      <c r="K151" s="133" t="s">
        <v>145</v>
      </c>
      <c r="L151" s="32"/>
      <c r="M151" s="138" t="s">
        <v>3</v>
      </c>
      <c r="N151" s="139" t="s">
        <v>44</v>
      </c>
      <c r="P151" s="140">
        <f>O151*H151</f>
        <v>0</v>
      </c>
      <c r="Q151" s="140">
        <v>5.0000000000000002E-5</v>
      </c>
      <c r="R151" s="140">
        <f>Q151*H151</f>
        <v>4.4929000000000004E-2</v>
      </c>
      <c r="S151" s="140">
        <v>0</v>
      </c>
      <c r="T151" s="140">
        <f>S151*H151</f>
        <v>0</v>
      </c>
      <c r="U151" s="141" t="s">
        <v>3</v>
      </c>
      <c r="AR151" s="142" t="s">
        <v>253</v>
      </c>
      <c r="AT151" s="142" t="s">
        <v>141</v>
      </c>
      <c r="AU151" s="142" t="s">
        <v>83</v>
      </c>
      <c r="AY151" s="17" t="s">
        <v>139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81</v>
      </c>
      <c r="BK151" s="143">
        <f>ROUND(I151*H151,2)</f>
        <v>0</v>
      </c>
      <c r="BL151" s="17" t="s">
        <v>253</v>
      </c>
      <c r="BM151" s="142" t="s">
        <v>670</v>
      </c>
    </row>
    <row r="152" spans="2:65" s="1" customFormat="1" ht="10.199999999999999">
      <c r="B152" s="32"/>
      <c r="D152" s="144" t="s">
        <v>148</v>
      </c>
      <c r="F152" s="145" t="s">
        <v>575</v>
      </c>
      <c r="I152" s="146"/>
      <c r="L152" s="32"/>
      <c r="M152" s="147"/>
      <c r="U152" s="53"/>
      <c r="AT152" s="17" t="s">
        <v>148</v>
      </c>
      <c r="AU152" s="17" t="s">
        <v>83</v>
      </c>
    </row>
    <row r="153" spans="2:65" s="12" customFormat="1" ht="10.199999999999999">
      <c r="B153" s="148"/>
      <c r="D153" s="149" t="s">
        <v>150</v>
      </c>
      <c r="E153" s="150" t="s">
        <v>3</v>
      </c>
      <c r="F153" s="151" t="s">
        <v>152</v>
      </c>
      <c r="H153" s="150" t="s">
        <v>3</v>
      </c>
      <c r="I153" s="152"/>
      <c r="L153" s="148"/>
      <c r="M153" s="153"/>
      <c r="U153" s="154"/>
      <c r="AT153" s="150" t="s">
        <v>150</v>
      </c>
      <c r="AU153" s="150" t="s">
        <v>83</v>
      </c>
      <c r="AV153" s="12" t="s">
        <v>81</v>
      </c>
      <c r="AW153" s="12" t="s">
        <v>35</v>
      </c>
      <c r="AX153" s="12" t="s">
        <v>73</v>
      </c>
      <c r="AY153" s="150" t="s">
        <v>139</v>
      </c>
    </row>
    <row r="154" spans="2:65" s="13" customFormat="1" ht="10.199999999999999">
      <c r="B154" s="155"/>
      <c r="D154" s="149" t="s">
        <v>150</v>
      </c>
      <c r="E154" s="156" t="s">
        <v>3</v>
      </c>
      <c r="F154" s="157" t="s">
        <v>659</v>
      </c>
      <c r="H154" s="158">
        <v>898.58</v>
      </c>
      <c r="I154" s="159"/>
      <c r="L154" s="155"/>
      <c r="M154" s="160"/>
      <c r="U154" s="161"/>
      <c r="AT154" s="156" t="s">
        <v>150</v>
      </c>
      <c r="AU154" s="156" t="s">
        <v>83</v>
      </c>
      <c r="AV154" s="13" t="s">
        <v>83</v>
      </c>
      <c r="AW154" s="13" t="s">
        <v>35</v>
      </c>
      <c r="AX154" s="13" t="s">
        <v>73</v>
      </c>
      <c r="AY154" s="156" t="s">
        <v>139</v>
      </c>
    </row>
    <row r="155" spans="2:65" s="14" customFormat="1" ht="10.199999999999999">
      <c r="B155" s="162"/>
      <c r="D155" s="149" t="s">
        <v>150</v>
      </c>
      <c r="E155" s="163" t="s">
        <v>3</v>
      </c>
      <c r="F155" s="164" t="s">
        <v>154</v>
      </c>
      <c r="H155" s="165">
        <v>898.58</v>
      </c>
      <c r="I155" s="166"/>
      <c r="L155" s="162"/>
      <c r="M155" s="167"/>
      <c r="U155" s="168"/>
      <c r="AT155" s="163" t="s">
        <v>150</v>
      </c>
      <c r="AU155" s="163" t="s">
        <v>83</v>
      </c>
      <c r="AV155" s="14" t="s">
        <v>146</v>
      </c>
      <c r="AW155" s="14" t="s">
        <v>35</v>
      </c>
      <c r="AX155" s="14" t="s">
        <v>81</v>
      </c>
      <c r="AY155" s="163" t="s">
        <v>139</v>
      </c>
    </row>
    <row r="156" spans="2:65" s="1" customFormat="1" ht="16.5" customHeight="1">
      <c r="B156" s="130"/>
      <c r="C156" s="131" t="s">
        <v>225</v>
      </c>
      <c r="D156" s="131" t="s">
        <v>141</v>
      </c>
      <c r="E156" s="132" t="s">
        <v>576</v>
      </c>
      <c r="F156" s="133" t="s">
        <v>577</v>
      </c>
      <c r="G156" s="134" t="s">
        <v>256</v>
      </c>
      <c r="H156" s="135">
        <v>468.74</v>
      </c>
      <c r="I156" s="136"/>
      <c r="J156" s="137">
        <f>ROUND(I156*H156,2)</f>
        <v>0</v>
      </c>
      <c r="K156" s="133" t="s">
        <v>3</v>
      </c>
      <c r="L156" s="32"/>
      <c r="M156" s="138" t="s">
        <v>3</v>
      </c>
      <c r="N156" s="139" t="s">
        <v>44</v>
      </c>
      <c r="P156" s="140">
        <f>O156*H156</f>
        <v>0</v>
      </c>
      <c r="Q156" s="140">
        <v>1E-3</v>
      </c>
      <c r="R156" s="140">
        <f>Q156*H156</f>
        <v>0.46874000000000005</v>
      </c>
      <c r="S156" s="140">
        <v>0</v>
      </c>
      <c r="T156" s="140">
        <f>S156*H156</f>
        <v>0</v>
      </c>
      <c r="U156" s="141" t="s">
        <v>3</v>
      </c>
      <c r="AR156" s="142" t="s">
        <v>253</v>
      </c>
      <c r="AT156" s="142" t="s">
        <v>141</v>
      </c>
      <c r="AU156" s="142" t="s">
        <v>83</v>
      </c>
      <c r="AY156" s="17" t="s">
        <v>139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81</v>
      </c>
      <c r="BK156" s="143">
        <f>ROUND(I156*H156,2)</f>
        <v>0</v>
      </c>
      <c r="BL156" s="17" t="s">
        <v>253</v>
      </c>
      <c r="BM156" s="142" t="s">
        <v>671</v>
      </c>
    </row>
    <row r="157" spans="2:65" s="12" customFormat="1" ht="10.199999999999999">
      <c r="B157" s="148"/>
      <c r="D157" s="149" t="s">
        <v>150</v>
      </c>
      <c r="E157" s="150" t="s">
        <v>3</v>
      </c>
      <c r="F157" s="151" t="s">
        <v>152</v>
      </c>
      <c r="H157" s="150" t="s">
        <v>3</v>
      </c>
      <c r="I157" s="152"/>
      <c r="L157" s="148"/>
      <c r="M157" s="153"/>
      <c r="U157" s="154"/>
      <c r="AT157" s="150" t="s">
        <v>150</v>
      </c>
      <c r="AU157" s="150" t="s">
        <v>83</v>
      </c>
      <c r="AV157" s="12" t="s">
        <v>81</v>
      </c>
      <c r="AW157" s="12" t="s">
        <v>35</v>
      </c>
      <c r="AX157" s="12" t="s">
        <v>73</v>
      </c>
      <c r="AY157" s="150" t="s">
        <v>139</v>
      </c>
    </row>
    <row r="158" spans="2:65" s="12" customFormat="1" ht="10.199999999999999">
      <c r="B158" s="148"/>
      <c r="D158" s="149" t="s">
        <v>150</v>
      </c>
      <c r="E158" s="150" t="s">
        <v>3</v>
      </c>
      <c r="F158" s="151" t="s">
        <v>579</v>
      </c>
      <c r="H158" s="150" t="s">
        <v>3</v>
      </c>
      <c r="I158" s="152"/>
      <c r="L158" s="148"/>
      <c r="M158" s="153"/>
      <c r="U158" s="154"/>
      <c r="AT158" s="150" t="s">
        <v>150</v>
      </c>
      <c r="AU158" s="150" t="s">
        <v>83</v>
      </c>
      <c r="AV158" s="12" t="s">
        <v>81</v>
      </c>
      <c r="AW158" s="12" t="s">
        <v>35</v>
      </c>
      <c r="AX158" s="12" t="s">
        <v>73</v>
      </c>
      <c r="AY158" s="150" t="s">
        <v>139</v>
      </c>
    </row>
    <row r="159" spans="2:65" s="12" customFormat="1" ht="10.199999999999999">
      <c r="B159" s="148"/>
      <c r="D159" s="149" t="s">
        <v>150</v>
      </c>
      <c r="E159" s="150" t="s">
        <v>3</v>
      </c>
      <c r="F159" s="151" t="s">
        <v>672</v>
      </c>
      <c r="H159" s="150" t="s">
        <v>3</v>
      </c>
      <c r="I159" s="152"/>
      <c r="L159" s="148"/>
      <c r="M159" s="153"/>
      <c r="U159" s="154"/>
      <c r="AT159" s="150" t="s">
        <v>150</v>
      </c>
      <c r="AU159" s="150" t="s">
        <v>83</v>
      </c>
      <c r="AV159" s="12" t="s">
        <v>81</v>
      </c>
      <c r="AW159" s="12" t="s">
        <v>35</v>
      </c>
      <c r="AX159" s="12" t="s">
        <v>73</v>
      </c>
      <c r="AY159" s="150" t="s">
        <v>139</v>
      </c>
    </row>
    <row r="160" spans="2:65" s="12" customFormat="1" ht="10.199999999999999">
      <c r="B160" s="148"/>
      <c r="D160" s="149" t="s">
        <v>150</v>
      </c>
      <c r="E160" s="150" t="s">
        <v>3</v>
      </c>
      <c r="F160" s="151" t="s">
        <v>673</v>
      </c>
      <c r="H160" s="150" t="s">
        <v>3</v>
      </c>
      <c r="I160" s="152"/>
      <c r="L160" s="148"/>
      <c r="M160" s="153"/>
      <c r="U160" s="154"/>
      <c r="AT160" s="150" t="s">
        <v>150</v>
      </c>
      <c r="AU160" s="150" t="s">
        <v>83</v>
      </c>
      <c r="AV160" s="12" t="s">
        <v>81</v>
      </c>
      <c r="AW160" s="12" t="s">
        <v>35</v>
      </c>
      <c r="AX160" s="12" t="s">
        <v>73</v>
      </c>
      <c r="AY160" s="150" t="s">
        <v>139</v>
      </c>
    </row>
    <row r="161" spans="2:65" s="12" customFormat="1" ht="10.199999999999999">
      <c r="B161" s="148"/>
      <c r="D161" s="149" t="s">
        <v>150</v>
      </c>
      <c r="E161" s="150" t="s">
        <v>3</v>
      </c>
      <c r="F161" s="151" t="s">
        <v>674</v>
      </c>
      <c r="H161" s="150" t="s">
        <v>3</v>
      </c>
      <c r="I161" s="152"/>
      <c r="L161" s="148"/>
      <c r="M161" s="153"/>
      <c r="U161" s="154"/>
      <c r="AT161" s="150" t="s">
        <v>150</v>
      </c>
      <c r="AU161" s="150" t="s">
        <v>83</v>
      </c>
      <c r="AV161" s="12" t="s">
        <v>81</v>
      </c>
      <c r="AW161" s="12" t="s">
        <v>35</v>
      </c>
      <c r="AX161" s="12" t="s">
        <v>73</v>
      </c>
      <c r="AY161" s="150" t="s">
        <v>139</v>
      </c>
    </row>
    <row r="162" spans="2:65" s="12" customFormat="1" ht="10.199999999999999">
      <c r="B162" s="148"/>
      <c r="D162" s="149" t="s">
        <v>150</v>
      </c>
      <c r="E162" s="150" t="s">
        <v>3</v>
      </c>
      <c r="F162" s="151" t="s">
        <v>580</v>
      </c>
      <c r="H162" s="150" t="s">
        <v>3</v>
      </c>
      <c r="I162" s="152"/>
      <c r="L162" s="148"/>
      <c r="M162" s="153"/>
      <c r="U162" s="154"/>
      <c r="AT162" s="150" t="s">
        <v>150</v>
      </c>
      <c r="AU162" s="150" t="s">
        <v>83</v>
      </c>
      <c r="AV162" s="12" t="s">
        <v>81</v>
      </c>
      <c r="AW162" s="12" t="s">
        <v>35</v>
      </c>
      <c r="AX162" s="12" t="s">
        <v>73</v>
      </c>
      <c r="AY162" s="150" t="s">
        <v>139</v>
      </c>
    </row>
    <row r="163" spans="2:65" s="12" customFormat="1" ht="10.199999999999999">
      <c r="B163" s="148"/>
      <c r="D163" s="149" t="s">
        <v>150</v>
      </c>
      <c r="E163" s="150" t="s">
        <v>3</v>
      </c>
      <c r="F163" s="151" t="s">
        <v>581</v>
      </c>
      <c r="H163" s="150" t="s">
        <v>3</v>
      </c>
      <c r="I163" s="152"/>
      <c r="L163" s="148"/>
      <c r="M163" s="153"/>
      <c r="U163" s="154"/>
      <c r="AT163" s="150" t="s">
        <v>150</v>
      </c>
      <c r="AU163" s="150" t="s">
        <v>83</v>
      </c>
      <c r="AV163" s="12" t="s">
        <v>81</v>
      </c>
      <c r="AW163" s="12" t="s">
        <v>35</v>
      </c>
      <c r="AX163" s="12" t="s">
        <v>73</v>
      </c>
      <c r="AY163" s="150" t="s">
        <v>139</v>
      </c>
    </row>
    <row r="164" spans="2:65" s="12" customFormat="1" ht="10.199999999999999">
      <c r="B164" s="148"/>
      <c r="D164" s="149" t="s">
        <v>150</v>
      </c>
      <c r="E164" s="150" t="s">
        <v>3</v>
      </c>
      <c r="F164" s="151" t="s">
        <v>582</v>
      </c>
      <c r="H164" s="150" t="s">
        <v>3</v>
      </c>
      <c r="I164" s="152"/>
      <c r="L164" s="148"/>
      <c r="M164" s="153"/>
      <c r="U164" s="154"/>
      <c r="AT164" s="150" t="s">
        <v>150</v>
      </c>
      <c r="AU164" s="150" t="s">
        <v>83</v>
      </c>
      <c r="AV164" s="12" t="s">
        <v>81</v>
      </c>
      <c r="AW164" s="12" t="s">
        <v>35</v>
      </c>
      <c r="AX164" s="12" t="s">
        <v>73</v>
      </c>
      <c r="AY164" s="150" t="s">
        <v>139</v>
      </c>
    </row>
    <row r="165" spans="2:65" s="13" customFormat="1" ht="10.199999999999999">
      <c r="B165" s="155"/>
      <c r="D165" s="149" t="s">
        <v>150</v>
      </c>
      <c r="E165" s="156" t="s">
        <v>3</v>
      </c>
      <c r="F165" s="157" t="s">
        <v>659</v>
      </c>
      <c r="H165" s="158">
        <v>898.58</v>
      </c>
      <c r="I165" s="159"/>
      <c r="L165" s="155"/>
      <c r="M165" s="160"/>
      <c r="U165" s="161"/>
      <c r="AT165" s="156" t="s">
        <v>150</v>
      </c>
      <c r="AU165" s="156" t="s">
        <v>83</v>
      </c>
      <c r="AV165" s="13" t="s">
        <v>83</v>
      </c>
      <c r="AW165" s="13" t="s">
        <v>35</v>
      </c>
      <c r="AX165" s="13" t="s">
        <v>73</v>
      </c>
      <c r="AY165" s="156" t="s">
        <v>139</v>
      </c>
    </row>
    <row r="166" spans="2:65" s="12" customFormat="1" ht="10.199999999999999">
      <c r="B166" s="148"/>
      <c r="D166" s="149" t="s">
        <v>150</v>
      </c>
      <c r="E166" s="150" t="s">
        <v>3</v>
      </c>
      <c r="F166" s="151" t="s">
        <v>660</v>
      </c>
      <c r="H166" s="150" t="s">
        <v>3</v>
      </c>
      <c r="I166" s="152"/>
      <c r="L166" s="148"/>
      <c r="M166" s="153"/>
      <c r="U166" s="154"/>
      <c r="AT166" s="150" t="s">
        <v>150</v>
      </c>
      <c r="AU166" s="150" t="s">
        <v>83</v>
      </c>
      <c r="AV166" s="12" t="s">
        <v>81</v>
      </c>
      <c r="AW166" s="12" t="s">
        <v>35</v>
      </c>
      <c r="AX166" s="12" t="s">
        <v>73</v>
      </c>
      <c r="AY166" s="150" t="s">
        <v>139</v>
      </c>
    </row>
    <row r="167" spans="2:65" s="13" customFormat="1" ht="10.199999999999999">
      <c r="B167" s="155"/>
      <c r="D167" s="149" t="s">
        <v>150</v>
      </c>
      <c r="E167" s="156" t="s">
        <v>3</v>
      </c>
      <c r="F167" s="157" t="s">
        <v>661</v>
      </c>
      <c r="H167" s="158">
        <v>-429.84</v>
      </c>
      <c r="I167" s="159"/>
      <c r="L167" s="155"/>
      <c r="M167" s="160"/>
      <c r="U167" s="161"/>
      <c r="AT167" s="156" t="s">
        <v>150</v>
      </c>
      <c r="AU167" s="156" t="s">
        <v>83</v>
      </c>
      <c r="AV167" s="13" t="s">
        <v>83</v>
      </c>
      <c r="AW167" s="13" t="s">
        <v>35</v>
      </c>
      <c r="AX167" s="13" t="s">
        <v>73</v>
      </c>
      <c r="AY167" s="156" t="s">
        <v>139</v>
      </c>
    </row>
    <row r="168" spans="2:65" s="14" customFormat="1" ht="10.199999999999999">
      <c r="B168" s="162"/>
      <c r="D168" s="149" t="s">
        <v>150</v>
      </c>
      <c r="E168" s="163" t="s">
        <v>3</v>
      </c>
      <c r="F168" s="164" t="s">
        <v>154</v>
      </c>
      <c r="H168" s="165">
        <v>468.74000000000007</v>
      </c>
      <c r="I168" s="166"/>
      <c r="L168" s="162"/>
      <c r="M168" s="167"/>
      <c r="U168" s="168"/>
      <c r="AT168" s="163" t="s">
        <v>150</v>
      </c>
      <c r="AU168" s="163" t="s">
        <v>83</v>
      </c>
      <c r="AV168" s="14" t="s">
        <v>146</v>
      </c>
      <c r="AW168" s="14" t="s">
        <v>35</v>
      </c>
      <c r="AX168" s="14" t="s">
        <v>81</v>
      </c>
      <c r="AY168" s="163" t="s">
        <v>139</v>
      </c>
    </row>
    <row r="169" spans="2:65" s="1" customFormat="1" ht="16.5" customHeight="1">
      <c r="B169" s="130"/>
      <c r="C169" s="169" t="s">
        <v>232</v>
      </c>
      <c r="D169" s="169" t="s">
        <v>226</v>
      </c>
      <c r="E169" s="170" t="s">
        <v>595</v>
      </c>
      <c r="F169" s="171" t="s">
        <v>675</v>
      </c>
      <c r="G169" s="172" t="s">
        <v>570</v>
      </c>
      <c r="H169" s="173">
        <v>1</v>
      </c>
      <c r="I169" s="174"/>
      <c r="J169" s="175">
        <f>ROUND(I169*H169,2)</f>
        <v>0</v>
      </c>
      <c r="K169" s="171" t="s">
        <v>3</v>
      </c>
      <c r="L169" s="176"/>
      <c r="M169" s="177" t="s">
        <v>3</v>
      </c>
      <c r="N169" s="178" t="s">
        <v>44</v>
      </c>
      <c r="P169" s="140">
        <f>O169*H169</f>
        <v>0</v>
      </c>
      <c r="Q169" s="140">
        <v>0.01</v>
      </c>
      <c r="R169" s="140">
        <f>Q169*H169</f>
        <v>0.01</v>
      </c>
      <c r="S169" s="140">
        <v>0</v>
      </c>
      <c r="T169" s="140">
        <f>S169*H169</f>
        <v>0</v>
      </c>
      <c r="U169" s="141" t="s">
        <v>3</v>
      </c>
      <c r="AR169" s="142" t="s">
        <v>354</v>
      </c>
      <c r="AT169" s="142" t="s">
        <v>226</v>
      </c>
      <c r="AU169" s="142" t="s">
        <v>83</v>
      </c>
      <c r="AY169" s="17" t="s">
        <v>139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81</v>
      </c>
      <c r="BK169" s="143">
        <f>ROUND(I169*H169,2)</f>
        <v>0</v>
      </c>
      <c r="BL169" s="17" t="s">
        <v>253</v>
      </c>
      <c r="BM169" s="142" t="s">
        <v>676</v>
      </c>
    </row>
    <row r="170" spans="2:65" s="13" customFormat="1" ht="10.199999999999999">
      <c r="B170" s="155"/>
      <c r="D170" s="149" t="s">
        <v>150</v>
      </c>
      <c r="E170" s="156" t="s">
        <v>3</v>
      </c>
      <c r="F170" s="157" t="s">
        <v>294</v>
      </c>
      <c r="H170" s="158">
        <v>1</v>
      </c>
      <c r="I170" s="159"/>
      <c r="L170" s="155"/>
      <c r="M170" s="160"/>
      <c r="U170" s="161"/>
      <c r="AT170" s="156" t="s">
        <v>150</v>
      </c>
      <c r="AU170" s="156" t="s">
        <v>83</v>
      </c>
      <c r="AV170" s="13" t="s">
        <v>83</v>
      </c>
      <c r="AW170" s="13" t="s">
        <v>35</v>
      </c>
      <c r="AX170" s="13" t="s">
        <v>73</v>
      </c>
      <c r="AY170" s="156" t="s">
        <v>139</v>
      </c>
    </row>
    <row r="171" spans="2:65" s="14" customFormat="1" ht="10.199999999999999">
      <c r="B171" s="162"/>
      <c r="D171" s="149" t="s">
        <v>150</v>
      </c>
      <c r="E171" s="163" t="s">
        <v>3</v>
      </c>
      <c r="F171" s="164" t="s">
        <v>154</v>
      </c>
      <c r="H171" s="165">
        <v>1</v>
      </c>
      <c r="I171" s="166"/>
      <c r="L171" s="162"/>
      <c r="M171" s="167"/>
      <c r="U171" s="168"/>
      <c r="AT171" s="163" t="s">
        <v>150</v>
      </c>
      <c r="AU171" s="163" t="s">
        <v>83</v>
      </c>
      <c r="AV171" s="14" t="s">
        <v>146</v>
      </c>
      <c r="AW171" s="14" t="s">
        <v>35</v>
      </c>
      <c r="AX171" s="14" t="s">
        <v>81</v>
      </c>
      <c r="AY171" s="163" t="s">
        <v>139</v>
      </c>
    </row>
    <row r="172" spans="2:65" s="1" customFormat="1" ht="16.5" customHeight="1">
      <c r="B172" s="130"/>
      <c r="C172" s="169" t="s">
        <v>238</v>
      </c>
      <c r="D172" s="169" t="s">
        <v>226</v>
      </c>
      <c r="E172" s="170" t="s">
        <v>677</v>
      </c>
      <c r="F172" s="171" t="s">
        <v>678</v>
      </c>
      <c r="G172" s="172" t="s">
        <v>205</v>
      </c>
      <c r="H172" s="173">
        <v>0.17499999999999999</v>
      </c>
      <c r="I172" s="174"/>
      <c r="J172" s="175">
        <f>ROUND(I172*H172,2)</f>
        <v>0</v>
      </c>
      <c r="K172" s="171" t="s">
        <v>145</v>
      </c>
      <c r="L172" s="176"/>
      <c r="M172" s="177" t="s">
        <v>3</v>
      </c>
      <c r="N172" s="178" t="s">
        <v>44</v>
      </c>
      <c r="P172" s="140">
        <f>O172*H172</f>
        <v>0</v>
      </c>
      <c r="Q172" s="140">
        <v>1</v>
      </c>
      <c r="R172" s="140">
        <f>Q172*H172</f>
        <v>0.17499999999999999</v>
      </c>
      <c r="S172" s="140">
        <v>0</v>
      </c>
      <c r="T172" s="140">
        <f>S172*H172</f>
        <v>0</v>
      </c>
      <c r="U172" s="141" t="s">
        <v>3</v>
      </c>
      <c r="AR172" s="142" t="s">
        <v>354</v>
      </c>
      <c r="AT172" s="142" t="s">
        <v>226</v>
      </c>
      <c r="AU172" s="142" t="s">
        <v>83</v>
      </c>
      <c r="AY172" s="17" t="s">
        <v>139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81</v>
      </c>
      <c r="BK172" s="143">
        <f>ROUND(I172*H172,2)</f>
        <v>0</v>
      </c>
      <c r="BL172" s="17" t="s">
        <v>253</v>
      </c>
      <c r="BM172" s="142" t="s">
        <v>679</v>
      </c>
    </row>
    <row r="173" spans="2:65" s="12" customFormat="1" ht="10.199999999999999">
      <c r="B173" s="148"/>
      <c r="D173" s="149" t="s">
        <v>150</v>
      </c>
      <c r="E173" s="150" t="s">
        <v>3</v>
      </c>
      <c r="F173" s="151" t="s">
        <v>680</v>
      </c>
      <c r="H173" s="150" t="s">
        <v>3</v>
      </c>
      <c r="I173" s="152"/>
      <c r="L173" s="148"/>
      <c r="M173" s="153"/>
      <c r="U173" s="154"/>
      <c r="AT173" s="150" t="s">
        <v>150</v>
      </c>
      <c r="AU173" s="150" t="s">
        <v>83</v>
      </c>
      <c r="AV173" s="12" t="s">
        <v>81</v>
      </c>
      <c r="AW173" s="12" t="s">
        <v>35</v>
      </c>
      <c r="AX173" s="12" t="s">
        <v>73</v>
      </c>
      <c r="AY173" s="150" t="s">
        <v>139</v>
      </c>
    </row>
    <row r="174" spans="2:65" s="13" customFormat="1" ht="10.199999999999999">
      <c r="B174" s="155"/>
      <c r="D174" s="149" t="s">
        <v>150</v>
      </c>
      <c r="E174" s="156" t="s">
        <v>3</v>
      </c>
      <c r="F174" s="157" t="s">
        <v>681</v>
      </c>
      <c r="H174" s="158">
        <v>0.16200000000000001</v>
      </c>
      <c r="I174" s="159"/>
      <c r="L174" s="155"/>
      <c r="M174" s="160"/>
      <c r="U174" s="161"/>
      <c r="AT174" s="156" t="s">
        <v>150</v>
      </c>
      <c r="AU174" s="156" t="s">
        <v>83</v>
      </c>
      <c r="AV174" s="13" t="s">
        <v>83</v>
      </c>
      <c r="AW174" s="13" t="s">
        <v>35</v>
      </c>
      <c r="AX174" s="13" t="s">
        <v>73</v>
      </c>
      <c r="AY174" s="156" t="s">
        <v>139</v>
      </c>
    </row>
    <row r="175" spans="2:65" s="14" customFormat="1" ht="10.199999999999999">
      <c r="B175" s="162"/>
      <c r="D175" s="149" t="s">
        <v>150</v>
      </c>
      <c r="E175" s="163" t="s">
        <v>3</v>
      </c>
      <c r="F175" s="164" t="s">
        <v>154</v>
      </c>
      <c r="H175" s="165">
        <v>0.16200000000000001</v>
      </c>
      <c r="I175" s="166"/>
      <c r="L175" s="162"/>
      <c r="M175" s="167"/>
      <c r="U175" s="168"/>
      <c r="AT175" s="163" t="s">
        <v>150</v>
      </c>
      <c r="AU175" s="163" t="s">
        <v>83</v>
      </c>
      <c r="AV175" s="14" t="s">
        <v>146</v>
      </c>
      <c r="AW175" s="14" t="s">
        <v>35</v>
      </c>
      <c r="AX175" s="14" t="s">
        <v>73</v>
      </c>
      <c r="AY175" s="163" t="s">
        <v>139</v>
      </c>
    </row>
    <row r="176" spans="2:65" s="13" customFormat="1" ht="10.199999999999999">
      <c r="B176" s="155"/>
      <c r="D176" s="149" t="s">
        <v>150</v>
      </c>
      <c r="E176" s="156" t="s">
        <v>3</v>
      </c>
      <c r="F176" s="157" t="s">
        <v>682</v>
      </c>
      <c r="H176" s="158">
        <v>0.17499999999999999</v>
      </c>
      <c r="I176" s="159"/>
      <c r="L176" s="155"/>
      <c r="M176" s="160"/>
      <c r="U176" s="161"/>
      <c r="AT176" s="156" t="s">
        <v>150</v>
      </c>
      <c r="AU176" s="156" t="s">
        <v>83</v>
      </c>
      <c r="AV176" s="13" t="s">
        <v>83</v>
      </c>
      <c r="AW176" s="13" t="s">
        <v>35</v>
      </c>
      <c r="AX176" s="13" t="s">
        <v>81</v>
      </c>
      <c r="AY176" s="156" t="s">
        <v>139</v>
      </c>
    </row>
    <row r="177" spans="2:65" s="1" customFormat="1" ht="16.5" customHeight="1">
      <c r="B177" s="130"/>
      <c r="C177" s="169" t="s">
        <v>244</v>
      </c>
      <c r="D177" s="169" t="s">
        <v>226</v>
      </c>
      <c r="E177" s="170" t="s">
        <v>683</v>
      </c>
      <c r="F177" s="171" t="s">
        <v>684</v>
      </c>
      <c r="G177" s="172" t="s">
        <v>205</v>
      </c>
      <c r="H177" s="173">
        <v>3.7999999999999999E-2</v>
      </c>
      <c r="I177" s="174"/>
      <c r="J177" s="175">
        <f>ROUND(I177*H177,2)</f>
        <v>0</v>
      </c>
      <c r="K177" s="171" t="s">
        <v>145</v>
      </c>
      <c r="L177" s="176"/>
      <c r="M177" s="177" t="s">
        <v>3</v>
      </c>
      <c r="N177" s="178" t="s">
        <v>44</v>
      </c>
      <c r="P177" s="140">
        <f>O177*H177</f>
        <v>0</v>
      </c>
      <c r="Q177" s="140">
        <v>1</v>
      </c>
      <c r="R177" s="140">
        <f>Q177*H177</f>
        <v>3.7999999999999999E-2</v>
      </c>
      <c r="S177" s="140">
        <v>0</v>
      </c>
      <c r="T177" s="140">
        <f>S177*H177</f>
        <v>0</v>
      </c>
      <c r="U177" s="141" t="s">
        <v>3</v>
      </c>
      <c r="AR177" s="142" t="s">
        <v>354</v>
      </c>
      <c r="AT177" s="142" t="s">
        <v>226</v>
      </c>
      <c r="AU177" s="142" t="s">
        <v>83</v>
      </c>
      <c r="AY177" s="17" t="s">
        <v>139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81</v>
      </c>
      <c r="BK177" s="143">
        <f>ROUND(I177*H177,2)</f>
        <v>0</v>
      </c>
      <c r="BL177" s="17" t="s">
        <v>253</v>
      </c>
      <c r="BM177" s="142" t="s">
        <v>685</v>
      </c>
    </row>
    <row r="178" spans="2:65" s="12" customFormat="1" ht="10.199999999999999">
      <c r="B178" s="148"/>
      <c r="D178" s="149" t="s">
        <v>150</v>
      </c>
      <c r="E178" s="150" t="s">
        <v>3</v>
      </c>
      <c r="F178" s="151" t="s">
        <v>686</v>
      </c>
      <c r="H178" s="150" t="s">
        <v>3</v>
      </c>
      <c r="I178" s="152"/>
      <c r="L178" s="148"/>
      <c r="M178" s="153"/>
      <c r="U178" s="154"/>
      <c r="AT178" s="150" t="s">
        <v>150</v>
      </c>
      <c r="AU178" s="150" t="s">
        <v>83</v>
      </c>
      <c r="AV178" s="12" t="s">
        <v>81</v>
      </c>
      <c r="AW178" s="12" t="s">
        <v>35</v>
      </c>
      <c r="AX178" s="12" t="s">
        <v>73</v>
      </c>
      <c r="AY178" s="150" t="s">
        <v>139</v>
      </c>
    </row>
    <row r="179" spans="2:65" s="13" customFormat="1" ht="10.199999999999999">
      <c r="B179" s="155"/>
      <c r="D179" s="149" t="s">
        <v>150</v>
      </c>
      <c r="E179" s="156" t="s">
        <v>3</v>
      </c>
      <c r="F179" s="157" t="s">
        <v>687</v>
      </c>
      <c r="H179" s="158">
        <v>3.5000000000000003E-2</v>
      </c>
      <c r="I179" s="159"/>
      <c r="L179" s="155"/>
      <c r="M179" s="160"/>
      <c r="U179" s="161"/>
      <c r="AT179" s="156" t="s">
        <v>150</v>
      </c>
      <c r="AU179" s="156" t="s">
        <v>83</v>
      </c>
      <c r="AV179" s="13" t="s">
        <v>83</v>
      </c>
      <c r="AW179" s="13" t="s">
        <v>35</v>
      </c>
      <c r="AX179" s="13" t="s">
        <v>73</v>
      </c>
      <c r="AY179" s="156" t="s">
        <v>139</v>
      </c>
    </row>
    <row r="180" spans="2:65" s="14" customFormat="1" ht="10.199999999999999">
      <c r="B180" s="162"/>
      <c r="D180" s="149" t="s">
        <v>150</v>
      </c>
      <c r="E180" s="163" t="s">
        <v>3</v>
      </c>
      <c r="F180" s="164" t="s">
        <v>154</v>
      </c>
      <c r="H180" s="165">
        <v>3.5000000000000003E-2</v>
      </c>
      <c r="I180" s="166"/>
      <c r="L180" s="162"/>
      <c r="M180" s="167"/>
      <c r="U180" s="168"/>
      <c r="AT180" s="163" t="s">
        <v>150</v>
      </c>
      <c r="AU180" s="163" t="s">
        <v>83</v>
      </c>
      <c r="AV180" s="14" t="s">
        <v>146</v>
      </c>
      <c r="AW180" s="14" t="s">
        <v>35</v>
      </c>
      <c r="AX180" s="14" t="s">
        <v>73</v>
      </c>
      <c r="AY180" s="163" t="s">
        <v>139</v>
      </c>
    </row>
    <row r="181" spans="2:65" s="13" customFormat="1" ht="10.199999999999999">
      <c r="B181" s="155"/>
      <c r="D181" s="149" t="s">
        <v>150</v>
      </c>
      <c r="E181" s="156" t="s">
        <v>3</v>
      </c>
      <c r="F181" s="157" t="s">
        <v>688</v>
      </c>
      <c r="H181" s="158">
        <v>3.7999999999999999E-2</v>
      </c>
      <c r="I181" s="159"/>
      <c r="L181" s="155"/>
      <c r="M181" s="160"/>
      <c r="U181" s="161"/>
      <c r="AT181" s="156" t="s">
        <v>150</v>
      </c>
      <c r="AU181" s="156" t="s">
        <v>83</v>
      </c>
      <c r="AV181" s="13" t="s">
        <v>83</v>
      </c>
      <c r="AW181" s="13" t="s">
        <v>35</v>
      </c>
      <c r="AX181" s="13" t="s">
        <v>81</v>
      </c>
      <c r="AY181" s="156" t="s">
        <v>139</v>
      </c>
    </row>
    <row r="182" spans="2:65" s="1" customFormat="1" ht="16.5" customHeight="1">
      <c r="B182" s="130"/>
      <c r="C182" s="169" t="s">
        <v>9</v>
      </c>
      <c r="D182" s="169" t="s">
        <v>226</v>
      </c>
      <c r="E182" s="170" t="s">
        <v>689</v>
      </c>
      <c r="F182" s="171" t="s">
        <v>690</v>
      </c>
      <c r="G182" s="172" t="s">
        <v>169</v>
      </c>
      <c r="H182" s="173">
        <v>2.3E-2</v>
      </c>
      <c r="I182" s="174"/>
      <c r="J182" s="175">
        <f>ROUND(I182*H182,2)</f>
        <v>0</v>
      </c>
      <c r="K182" s="171" t="s">
        <v>145</v>
      </c>
      <c r="L182" s="176"/>
      <c r="M182" s="177" t="s">
        <v>3</v>
      </c>
      <c r="N182" s="178" t="s">
        <v>44</v>
      </c>
      <c r="P182" s="140">
        <f>O182*H182</f>
        <v>0</v>
      </c>
      <c r="Q182" s="140">
        <v>3.1700000000000001E-3</v>
      </c>
      <c r="R182" s="140">
        <f>Q182*H182</f>
        <v>7.2910000000000005E-5</v>
      </c>
      <c r="S182" s="140">
        <v>0</v>
      </c>
      <c r="T182" s="140">
        <f>S182*H182</f>
        <v>0</v>
      </c>
      <c r="U182" s="141" t="s">
        <v>3</v>
      </c>
      <c r="AR182" s="142" t="s">
        <v>354</v>
      </c>
      <c r="AT182" s="142" t="s">
        <v>226</v>
      </c>
      <c r="AU182" s="142" t="s">
        <v>83</v>
      </c>
      <c r="AY182" s="17" t="s">
        <v>139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81</v>
      </c>
      <c r="BK182" s="143">
        <f>ROUND(I182*H182,2)</f>
        <v>0</v>
      </c>
      <c r="BL182" s="17" t="s">
        <v>253</v>
      </c>
      <c r="BM182" s="142" t="s">
        <v>691</v>
      </c>
    </row>
    <row r="183" spans="2:65" s="12" customFormat="1" ht="10.199999999999999">
      <c r="B183" s="148"/>
      <c r="D183" s="149" t="s">
        <v>150</v>
      </c>
      <c r="E183" s="150" t="s">
        <v>3</v>
      </c>
      <c r="F183" s="151" t="s">
        <v>692</v>
      </c>
      <c r="H183" s="150" t="s">
        <v>3</v>
      </c>
      <c r="I183" s="152"/>
      <c r="L183" s="148"/>
      <c r="M183" s="153"/>
      <c r="U183" s="154"/>
      <c r="AT183" s="150" t="s">
        <v>150</v>
      </c>
      <c r="AU183" s="150" t="s">
        <v>83</v>
      </c>
      <c r="AV183" s="12" t="s">
        <v>81</v>
      </c>
      <c r="AW183" s="12" t="s">
        <v>35</v>
      </c>
      <c r="AX183" s="12" t="s">
        <v>73</v>
      </c>
      <c r="AY183" s="150" t="s">
        <v>139</v>
      </c>
    </row>
    <row r="184" spans="2:65" s="13" customFormat="1" ht="10.199999999999999">
      <c r="B184" s="155"/>
      <c r="D184" s="149" t="s">
        <v>150</v>
      </c>
      <c r="E184" s="156" t="s">
        <v>3</v>
      </c>
      <c r="F184" s="157" t="s">
        <v>693</v>
      </c>
      <c r="H184" s="158">
        <v>2.1000000000000001E-2</v>
      </c>
      <c r="I184" s="159"/>
      <c r="L184" s="155"/>
      <c r="M184" s="160"/>
      <c r="U184" s="161"/>
      <c r="AT184" s="156" t="s">
        <v>150</v>
      </c>
      <c r="AU184" s="156" t="s">
        <v>83</v>
      </c>
      <c r="AV184" s="13" t="s">
        <v>83</v>
      </c>
      <c r="AW184" s="13" t="s">
        <v>35</v>
      </c>
      <c r="AX184" s="13" t="s">
        <v>73</v>
      </c>
      <c r="AY184" s="156" t="s">
        <v>139</v>
      </c>
    </row>
    <row r="185" spans="2:65" s="14" customFormat="1" ht="10.199999999999999">
      <c r="B185" s="162"/>
      <c r="D185" s="149" t="s">
        <v>150</v>
      </c>
      <c r="E185" s="163" t="s">
        <v>3</v>
      </c>
      <c r="F185" s="164" t="s">
        <v>154</v>
      </c>
      <c r="H185" s="165">
        <v>2.1000000000000001E-2</v>
      </c>
      <c r="I185" s="166"/>
      <c r="L185" s="162"/>
      <c r="M185" s="167"/>
      <c r="U185" s="168"/>
      <c r="AT185" s="163" t="s">
        <v>150</v>
      </c>
      <c r="AU185" s="163" t="s">
        <v>83</v>
      </c>
      <c r="AV185" s="14" t="s">
        <v>146</v>
      </c>
      <c r="AW185" s="14" t="s">
        <v>35</v>
      </c>
      <c r="AX185" s="14" t="s">
        <v>73</v>
      </c>
      <c r="AY185" s="163" t="s">
        <v>139</v>
      </c>
    </row>
    <row r="186" spans="2:65" s="13" customFormat="1" ht="10.199999999999999">
      <c r="B186" s="155"/>
      <c r="D186" s="149" t="s">
        <v>150</v>
      </c>
      <c r="E186" s="156" t="s">
        <v>3</v>
      </c>
      <c r="F186" s="157" t="s">
        <v>694</v>
      </c>
      <c r="H186" s="158">
        <v>2.3E-2</v>
      </c>
      <c r="I186" s="159"/>
      <c r="L186" s="155"/>
      <c r="M186" s="160"/>
      <c r="U186" s="161"/>
      <c r="AT186" s="156" t="s">
        <v>150</v>
      </c>
      <c r="AU186" s="156" t="s">
        <v>83</v>
      </c>
      <c r="AV186" s="13" t="s">
        <v>83</v>
      </c>
      <c r="AW186" s="13" t="s">
        <v>35</v>
      </c>
      <c r="AX186" s="13" t="s">
        <v>81</v>
      </c>
      <c r="AY186" s="156" t="s">
        <v>139</v>
      </c>
    </row>
    <row r="187" spans="2:65" s="1" customFormat="1" ht="16.5" customHeight="1">
      <c r="B187" s="130"/>
      <c r="C187" s="169" t="s">
        <v>253</v>
      </c>
      <c r="D187" s="169" t="s">
        <v>226</v>
      </c>
      <c r="E187" s="170" t="s">
        <v>695</v>
      </c>
      <c r="F187" s="171" t="s">
        <v>696</v>
      </c>
      <c r="G187" s="172" t="s">
        <v>205</v>
      </c>
      <c r="H187" s="173">
        <v>2.9000000000000001E-2</v>
      </c>
      <c r="I187" s="174"/>
      <c r="J187" s="175">
        <f>ROUND(I187*H187,2)</f>
        <v>0</v>
      </c>
      <c r="K187" s="171" t="s">
        <v>3</v>
      </c>
      <c r="L187" s="176"/>
      <c r="M187" s="177" t="s">
        <v>3</v>
      </c>
      <c r="N187" s="178" t="s">
        <v>44</v>
      </c>
      <c r="P187" s="140">
        <f>O187*H187</f>
        <v>0</v>
      </c>
      <c r="Q187" s="140">
        <v>1</v>
      </c>
      <c r="R187" s="140">
        <f>Q187*H187</f>
        <v>2.9000000000000001E-2</v>
      </c>
      <c r="S187" s="140">
        <v>0</v>
      </c>
      <c r="T187" s="140">
        <f>S187*H187</f>
        <v>0</v>
      </c>
      <c r="U187" s="141" t="s">
        <v>3</v>
      </c>
      <c r="AR187" s="142" t="s">
        <v>354</v>
      </c>
      <c r="AT187" s="142" t="s">
        <v>226</v>
      </c>
      <c r="AU187" s="142" t="s">
        <v>83</v>
      </c>
      <c r="AY187" s="17" t="s">
        <v>139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81</v>
      </c>
      <c r="BK187" s="143">
        <f>ROUND(I187*H187,2)</f>
        <v>0</v>
      </c>
      <c r="BL187" s="17" t="s">
        <v>253</v>
      </c>
      <c r="BM187" s="142" t="s">
        <v>697</v>
      </c>
    </row>
    <row r="188" spans="2:65" s="12" customFormat="1" ht="10.199999999999999">
      <c r="B188" s="148"/>
      <c r="D188" s="149" t="s">
        <v>150</v>
      </c>
      <c r="E188" s="150" t="s">
        <v>3</v>
      </c>
      <c r="F188" s="151" t="s">
        <v>698</v>
      </c>
      <c r="H188" s="150" t="s">
        <v>3</v>
      </c>
      <c r="I188" s="152"/>
      <c r="L188" s="148"/>
      <c r="M188" s="153"/>
      <c r="U188" s="154"/>
      <c r="AT188" s="150" t="s">
        <v>150</v>
      </c>
      <c r="AU188" s="150" t="s">
        <v>83</v>
      </c>
      <c r="AV188" s="12" t="s">
        <v>81</v>
      </c>
      <c r="AW188" s="12" t="s">
        <v>35</v>
      </c>
      <c r="AX188" s="12" t="s">
        <v>73</v>
      </c>
      <c r="AY188" s="150" t="s">
        <v>139</v>
      </c>
    </row>
    <row r="189" spans="2:65" s="13" customFormat="1" ht="10.199999999999999">
      <c r="B189" s="155"/>
      <c r="D189" s="149" t="s">
        <v>150</v>
      </c>
      <c r="E189" s="156" t="s">
        <v>3</v>
      </c>
      <c r="F189" s="157" t="s">
        <v>699</v>
      </c>
      <c r="H189" s="158">
        <v>2.7E-2</v>
      </c>
      <c r="I189" s="159"/>
      <c r="L189" s="155"/>
      <c r="M189" s="160"/>
      <c r="U189" s="161"/>
      <c r="AT189" s="156" t="s">
        <v>150</v>
      </c>
      <c r="AU189" s="156" t="s">
        <v>83</v>
      </c>
      <c r="AV189" s="13" t="s">
        <v>83</v>
      </c>
      <c r="AW189" s="13" t="s">
        <v>35</v>
      </c>
      <c r="AX189" s="13" t="s">
        <v>73</v>
      </c>
      <c r="AY189" s="156" t="s">
        <v>139</v>
      </c>
    </row>
    <row r="190" spans="2:65" s="14" customFormat="1" ht="10.199999999999999">
      <c r="B190" s="162"/>
      <c r="D190" s="149" t="s">
        <v>150</v>
      </c>
      <c r="E190" s="163" t="s">
        <v>3</v>
      </c>
      <c r="F190" s="164" t="s">
        <v>154</v>
      </c>
      <c r="H190" s="165">
        <v>2.7E-2</v>
      </c>
      <c r="I190" s="166"/>
      <c r="L190" s="162"/>
      <c r="M190" s="167"/>
      <c r="U190" s="168"/>
      <c r="AT190" s="163" t="s">
        <v>150</v>
      </c>
      <c r="AU190" s="163" t="s">
        <v>83</v>
      </c>
      <c r="AV190" s="14" t="s">
        <v>146</v>
      </c>
      <c r="AW190" s="14" t="s">
        <v>35</v>
      </c>
      <c r="AX190" s="14" t="s">
        <v>73</v>
      </c>
      <c r="AY190" s="163" t="s">
        <v>139</v>
      </c>
    </row>
    <row r="191" spans="2:65" s="13" customFormat="1" ht="10.199999999999999">
      <c r="B191" s="155"/>
      <c r="D191" s="149" t="s">
        <v>150</v>
      </c>
      <c r="E191" s="156" t="s">
        <v>3</v>
      </c>
      <c r="F191" s="157" t="s">
        <v>700</v>
      </c>
      <c r="H191" s="158">
        <v>2.9000000000000001E-2</v>
      </c>
      <c r="I191" s="159"/>
      <c r="L191" s="155"/>
      <c r="M191" s="160"/>
      <c r="U191" s="161"/>
      <c r="AT191" s="156" t="s">
        <v>150</v>
      </c>
      <c r="AU191" s="156" t="s">
        <v>83</v>
      </c>
      <c r="AV191" s="13" t="s">
        <v>83</v>
      </c>
      <c r="AW191" s="13" t="s">
        <v>35</v>
      </c>
      <c r="AX191" s="13" t="s">
        <v>81</v>
      </c>
      <c r="AY191" s="156" t="s">
        <v>139</v>
      </c>
    </row>
    <row r="192" spans="2:65" s="1" customFormat="1" ht="16.5" customHeight="1">
      <c r="B192" s="130"/>
      <c r="C192" s="169" t="s">
        <v>259</v>
      </c>
      <c r="D192" s="169" t="s">
        <v>226</v>
      </c>
      <c r="E192" s="170" t="s">
        <v>701</v>
      </c>
      <c r="F192" s="171" t="s">
        <v>702</v>
      </c>
      <c r="G192" s="172" t="s">
        <v>205</v>
      </c>
      <c r="H192" s="173">
        <v>3.0000000000000001E-3</v>
      </c>
      <c r="I192" s="174"/>
      <c r="J192" s="175">
        <f>ROUND(I192*H192,2)</f>
        <v>0</v>
      </c>
      <c r="K192" s="171" t="s">
        <v>145</v>
      </c>
      <c r="L192" s="176"/>
      <c r="M192" s="177" t="s">
        <v>3</v>
      </c>
      <c r="N192" s="178" t="s">
        <v>44</v>
      </c>
      <c r="P192" s="140">
        <f>O192*H192</f>
        <v>0</v>
      </c>
      <c r="Q192" s="140">
        <v>1</v>
      </c>
      <c r="R192" s="140">
        <f>Q192*H192</f>
        <v>3.0000000000000001E-3</v>
      </c>
      <c r="S192" s="140">
        <v>0</v>
      </c>
      <c r="T192" s="140">
        <f>S192*H192</f>
        <v>0</v>
      </c>
      <c r="U192" s="141" t="s">
        <v>3</v>
      </c>
      <c r="AR192" s="142" t="s">
        <v>354</v>
      </c>
      <c r="AT192" s="142" t="s">
        <v>226</v>
      </c>
      <c r="AU192" s="142" t="s">
        <v>83</v>
      </c>
      <c r="AY192" s="17" t="s">
        <v>139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81</v>
      </c>
      <c r="BK192" s="143">
        <f>ROUND(I192*H192,2)</f>
        <v>0</v>
      </c>
      <c r="BL192" s="17" t="s">
        <v>253</v>
      </c>
      <c r="BM192" s="142" t="s">
        <v>703</v>
      </c>
    </row>
    <row r="193" spans="2:65" s="12" customFormat="1" ht="10.199999999999999">
      <c r="B193" s="148"/>
      <c r="D193" s="149" t="s">
        <v>150</v>
      </c>
      <c r="E193" s="150" t="s">
        <v>3</v>
      </c>
      <c r="F193" s="151" t="s">
        <v>704</v>
      </c>
      <c r="H193" s="150" t="s">
        <v>3</v>
      </c>
      <c r="I193" s="152"/>
      <c r="L193" s="148"/>
      <c r="M193" s="153"/>
      <c r="U193" s="154"/>
      <c r="AT193" s="150" t="s">
        <v>150</v>
      </c>
      <c r="AU193" s="150" t="s">
        <v>83</v>
      </c>
      <c r="AV193" s="12" t="s">
        <v>81</v>
      </c>
      <c r="AW193" s="12" t="s">
        <v>35</v>
      </c>
      <c r="AX193" s="12" t="s">
        <v>73</v>
      </c>
      <c r="AY193" s="150" t="s">
        <v>139</v>
      </c>
    </row>
    <row r="194" spans="2:65" s="13" customFormat="1" ht="10.199999999999999">
      <c r="B194" s="155"/>
      <c r="D194" s="149" t="s">
        <v>150</v>
      </c>
      <c r="E194" s="156" t="s">
        <v>3</v>
      </c>
      <c r="F194" s="157" t="s">
        <v>705</v>
      </c>
      <c r="H194" s="158">
        <v>3.0000000000000001E-3</v>
      </c>
      <c r="I194" s="159"/>
      <c r="L194" s="155"/>
      <c r="M194" s="160"/>
      <c r="U194" s="161"/>
      <c r="AT194" s="156" t="s">
        <v>150</v>
      </c>
      <c r="AU194" s="156" t="s">
        <v>83</v>
      </c>
      <c r="AV194" s="13" t="s">
        <v>83</v>
      </c>
      <c r="AW194" s="13" t="s">
        <v>35</v>
      </c>
      <c r="AX194" s="13" t="s">
        <v>73</v>
      </c>
      <c r="AY194" s="156" t="s">
        <v>139</v>
      </c>
    </row>
    <row r="195" spans="2:65" s="14" customFormat="1" ht="10.199999999999999">
      <c r="B195" s="162"/>
      <c r="D195" s="149" t="s">
        <v>150</v>
      </c>
      <c r="E195" s="163" t="s">
        <v>3</v>
      </c>
      <c r="F195" s="164" t="s">
        <v>154</v>
      </c>
      <c r="H195" s="165">
        <v>3.0000000000000001E-3</v>
      </c>
      <c r="I195" s="166"/>
      <c r="L195" s="162"/>
      <c r="M195" s="167"/>
      <c r="U195" s="168"/>
      <c r="AT195" s="163" t="s">
        <v>150</v>
      </c>
      <c r="AU195" s="163" t="s">
        <v>83</v>
      </c>
      <c r="AV195" s="14" t="s">
        <v>146</v>
      </c>
      <c r="AW195" s="14" t="s">
        <v>35</v>
      </c>
      <c r="AX195" s="14" t="s">
        <v>73</v>
      </c>
      <c r="AY195" s="163" t="s">
        <v>139</v>
      </c>
    </row>
    <row r="196" spans="2:65" s="13" customFormat="1" ht="10.199999999999999">
      <c r="B196" s="155"/>
      <c r="D196" s="149" t="s">
        <v>150</v>
      </c>
      <c r="E196" s="156" t="s">
        <v>3</v>
      </c>
      <c r="F196" s="157" t="s">
        <v>706</v>
      </c>
      <c r="H196" s="158">
        <v>3.0000000000000001E-3</v>
      </c>
      <c r="I196" s="159"/>
      <c r="L196" s="155"/>
      <c r="M196" s="160"/>
      <c r="U196" s="161"/>
      <c r="AT196" s="156" t="s">
        <v>150</v>
      </c>
      <c r="AU196" s="156" t="s">
        <v>83</v>
      </c>
      <c r="AV196" s="13" t="s">
        <v>83</v>
      </c>
      <c r="AW196" s="13" t="s">
        <v>35</v>
      </c>
      <c r="AX196" s="13" t="s">
        <v>81</v>
      </c>
      <c r="AY196" s="156" t="s">
        <v>139</v>
      </c>
    </row>
    <row r="197" spans="2:65" s="1" customFormat="1" ht="16.5" customHeight="1">
      <c r="B197" s="130"/>
      <c r="C197" s="169" t="s">
        <v>266</v>
      </c>
      <c r="D197" s="169" t="s">
        <v>226</v>
      </c>
      <c r="E197" s="170" t="s">
        <v>707</v>
      </c>
      <c r="F197" s="171" t="s">
        <v>708</v>
      </c>
      <c r="G197" s="172" t="s">
        <v>205</v>
      </c>
      <c r="H197" s="173">
        <v>4.1000000000000002E-2</v>
      </c>
      <c r="I197" s="174"/>
      <c r="J197" s="175">
        <f>ROUND(I197*H197,2)</f>
        <v>0</v>
      </c>
      <c r="K197" s="171" t="s">
        <v>145</v>
      </c>
      <c r="L197" s="176"/>
      <c r="M197" s="177" t="s">
        <v>3</v>
      </c>
      <c r="N197" s="178" t="s">
        <v>44</v>
      </c>
      <c r="P197" s="140">
        <f>O197*H197</f>
        <v>0</v>
      </c>
      <c r="Q197" s="140">
        <v>1</v>
      </c>
      <c r="R197" s="140">
        <f>Q197*H197</f>
        <v>4.1000000000000002E-2</v>
      </c>
      <c r="S197" s="140">
        <v>0</v>
      </c>
      <c r="T197" s="140">
        <f>S197*H197</f>
        <v>0</v>
      </c>
      <c r="U197" s="141" t="s">
        <v>3</v>
      </c>
      <c r="AR197" s="142" t="s">
        <v>354</v>
      </c>
      <c r="AT197" s="142" t="s">
        <v>226</v>
      </c>
      <c r="AU197" s="142" t="s">
        <v>83</v>
      </c>
      <c r="AY197" s="17" t="s">
        <v>139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81</v>
      </c>
      <c r="BK197" s="143">
        <f>ROUND(I197*H197,2)</f>
        <v>0</v>
      </c>
      <c r="BL197" s="17" t="s">
        <v>253</v>
      </c>
      <c r="BM197" s="142" t="s">
        <v>709</v>
      </c>
    </row>
    <row r="198" spans="2:65" s="12" customFormat="1" ht="10.199999999999999">
      <c r="B198" s="148"/>
      <c r="D198" s="149" t="s">
        <v>150</v>
      </c>
      <c r="E198" s="150" t="s">
        <v>3</v>
      </c>
      <c r="F198" s="151" t="s">
        <v>710</v>
      </c>
      <c r="H198" s="150" t="s">
        <v>3</v>
      </c>
      <c r="I198" s="152"/>
      <c r="L198" s="148"/>
      <c r="M198" s="153"/>
      <c r="U198" s="154"/>
      <c r="AT198" s="150" t="s">
        <v>150</v>
      </c>
      <c r="AU198" s="150" t="s">
        <v>83</v>
      </c>
      <c r="AV198" s="12" t="s">
        <v>81</v>
      </c>
      <c r="AW198" s="12" t="s">
        <v>35</v>
      </c>
      <c r="AX198" s="12" t="s">
        <v>73</v>
      </c>
      <c r="AY198" s="150" t="s">
        <v>139</v>
      </c>
    </row>
    <row r="199" spans="2:65" s="13" customFormat="1" ht="10.199999999999999">
      <c r="B199" s="155"/>
      <c r="D199" s="149" t="s">
        <v>150</v>
      </c>
      <c r="E199" s="156" t="s">
        <v>3</v>
      </c>
      <c r="F199" s="157" t="s">
        <v>711</v>
      </c>
      <c r="H199" s="158">
        <v>3.7999999999999999E-2</v>
      </c>
      <c r="I199" s="159"/>
      <c r="L199" s="155"/>
      <c r="M199" s="160"/>
      <c r="U199" s="161"/>
      <c r="AT199" s="156" t="s">
        <v>150</v>
      </c>
      <c r="AU199" s="156" t="s">
        <v>83</v>
      </c>
      <c r="AV199" s="13" t="s">
        <v>83</v>
      </c>
      <c r="AW199" s="13" t="s">
        <v>35</v>
      </c>
      <c r="AX199" s="13" t="s">
        <v>73</v>
      </c>
      <c r="AY199" s="156" t="s">
        <v>139</v>
      </c>
    </row>
    <row r="200" spans="2:65" s="14" customFormat="1" ht="10.199999999999999">
      <c r="B200" s="162"/>
      <c r="D200" s="149" t="s">
        <v>150</v>
      </c>
      <c r="E200" s="163" t="s">
        <v>3</v>
      </c>
      <c r="F200" s="164" t="s">
        <v>154</v>
      </c>
      <c r="H200" s="165">
        <v>3.7999999999999999E-2</v>
      </c>
      <c r="I200" s="166"/>
      <c r="L200" s="162"/>
      <c r="M200" s="167"/>
      <c r="U200" s="168"/>
      <c r="AT200" s="163" t="s">
        <v>150</v>
      </c>
      <c r="AU200" s="163" t="s">
        <v>83</v>
      </c>
      <c r="AV200" s="14" t="s">
        <v>146</v>
      </c>
      <c r="AW200" s="14" t="s">
        <v>35</v>
      </c>
      <c r="AX200" s="14" t="s">
        <v>73</v>
      </c>
      <c r="AY200" s="163" t="s">
        <v>139</v>
      </c>
    </row>
    <row r="201" spans="2:65" s="13" customFormat="1" ht="10.199999999999999">
      <c r="B201" s="155"/>
      <c r="D201" s="149" t="s">
        <v>150</v>
      </c>
      <c r="E201" s="156" t="s">
        <v>3</v>
      </c>
      <c r="F201" s="157" t="s">
        <v>712</v>
      </c>
      <c r="H201" s="158">
        <v>4.1000000000000002E-2</v>
      </c>
      <c r="I201" s="159"/>
      <c r="L201" s="155"/>
      <c r="M201" s="160"/>
      <c r="U201" s="161"/>
      <c r="AT201" s="156" t="s">
        <v>150</v>
      </c>
      <c r="AU201" s="156" t="s">
        <v>83</v>
      </c>
      <c r="AV201" s="13" t="s">
        <v>83</v>
      </c>
      <c r="AW201" s="13" t="s">
        <v>35</v>
      </c>
      <c r="AX201" s="13" t="s">
        <v>81</v>
      </c>
      <c r="AY201" s="156" t="s">
        <v>139</v>
      </c>
    </row>
    <row r="202" spans="2:65" s="1" customFormat="1" ht="16.5" customHeight="1">
      <c r="B202" s="130"/>
      <c r="C202" s="169" t="s">
        <v>273</v>
      </c>
      <c r="D202" s="169" t="s">
        <v>226</v>
      </c>
      <c r="E202" s="170" t="s">
        <v>713</v>
      </c>
      <c r="F202" s="171" t="s">
        <v>714</v>
      </c>
      <c r="G202" s="172" t="s">
        <v>282</v>
      </c>
      <c r="H202" s="173">
        <v>2</v>
      </c>
      <c r="I202" s="174"/>
      <c r="J202" s="175">
        <f>ROUND(I202*H202,2)</f>
        <v>0</v>
      </c>
      <c r="K202" s="171" t="s">
        <v>3</v>
      </c>
      <c r="L202" s="176"/>
      <c r="M202" s="177" t="s">
        <v>3</v>
      </c>
      <c r="N202" s="178" t="s">
        <v>44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0">
        <f>S202*H202</f>
        <v>0</v>
      </c>
      <c r="U202" s="141" t="s">
        <v>3</v>
      </c>
      <c r="AR202" s="142" t="s">
        <v>354</v>
      </c>
      <c r="AT202" s="142" t="s">
        <v>226</v>
      </c>
      <c r="AU202" s="142" t="s">
        <v>83</v>
      </c>
      <c r="AY202" s="17" t="s">
        <v>139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81</v>
      </c>
      <c r="BK202" s="143">
        <f>ROUND(I202*H202,2)</f>
        <v>0</v>
      </c>
      <c r="BL202" s="17" t="s">
        <v>253</v>
      </c>
      <c r="BM202" s="142" t="s">
        <v>715</v>
      </c>
    </row>
    <row r="203" spans="2:65" s="12" customFormat="1" ht="10.199999999999999">
      <c r="B203" s="148"/>
      <c r="D203" s="149" t="s">
        <v>150</v>
      </c>
      <c r="E203" s="150" t="s">
        <v>3</v>
      </c>
      <c r="F203" s="151" t="s">
        <v>716</v>
      </c>
      <c r="H203" s="150" t="s">
        <v>3</v>
      </c>
      <c r="I203" s="152"/>
      <c r="L203" s="148"/>
      <c r="M203" s="153"/>
      <c r="U203" s="154"/>
      <c r="AT203" s="150" t="s">
        <v>150</v>
      </c>
      <c r="AU203" s="150" t="s">
        <v>83</v>
      </c>
      <c r="AV203" s="12" t="s">
        <v>81</v>
      </c>
      <c r="AW203" s="12" t="s">
        <v>35</v>
      </c>
      <c r="AX203" s="12" t="s">
        <v>73</v>
      </c>
      <c r="AY203" s="150" t="s">
        <v>139</v>
      </c>
    </row>
    <row r="204" spans="2:65" s="12" customFormat="1" ht="10.199999999999999">
      <c r="B204" s="148"/>
      <c r="D204" s="149" t="s">
        <v>150</v>
      </c>
      <c r="E204" s="150" t="s">
        <v>3</v>
      </c>
      <c r="F204" s="151" t="s">
        <v>717</v>
      </c>
      <c r="H204" s="150" t="s">
        <v>3</v>
      </c>
      <c r="I204" s="152"/>
      <c r="L204" s="148"/>
      <c r="M204" s="153"/>
      <c r="U204" s="154"/>
      <c r="AT204" s="150" t="s">
        <v>150</v>
      </c>
      <c r="AU204" s="150" t="s">
        <v>83</v>
      </c>
      <c r="AV204" s="12" t="s">
        <v>81</v>
      </c>
      <c r="AW204" s="12" t="s">
        <v>35</v>
      </c>
      <c r="AX204" s="12" t="s">
        <v>73</v>
      </c>
      <c r="AY204" s="150" t="s">
        <v>139</v>
      </c>
    </row>
    <row r="205" spans="2:65" s="12" customFormat="1" ht="10.199999999999999">
      <c r="B205" s="148"/>
      <c r="D205" s="149" t="s">
        <v>150</v>
      </c>
      <c r="E205" s="150" t="s">
        <v>3</v>
      </c>
      <c r="F205" s="151" t="s">
        <v>718</v>
      </c>
      <c r="H205" s="150" t="s">
        <v>3</v>
      </c>
      <c r="I205" s="152"/>
      <c r="L205" s="148"/>
      <c r="M205" s="153"/>
      <c r="U205" s="154"/>
      <c r="AT205" s="150" t="s">
        <v>150</v>
      </c>
      <c r="AU205" s="150" t="s">
        <v>83</v>
      </c>
      <c r="AV205" s="12" t="s">
        <v>81</v>
      </c>
      <c r="AW205" s="12" t="s">
        <v>35</v>
      </c>
      <c r="AX205" s="12" t="s">
        <v>73</v>
      </c>
      <c r="AY205" s="150" t="s">
        <v>139</v>
      </c>
    </row>
    <row r="206" spans="2:65" s="12" customFormat="1" ht="10.199999999999999">
      <c r="B206" s="148"/>
      <c r="D206" s="149" t="s">
        <v>150</v>
      </c>
      <c r="E206" s="150" t="s">
        <v>3</v>
      </c>
      <c r="F206" s="151" t="s">
        <v>719</v>
      </c>
      <c r="H206" s="150" t="s">
        <v>3</v>
      </c>
      <c r="I206" s="152"/>
      <c r="L206" s="148"/>
      <c r="M206" s="153"/>
      <c r="U206" s="154"/>
      <c r="AT206" s="150" t="s">
        <v>150</v>
      </c>
      <c r="AU206" s="150" t="s">
        <v>83</v>
      </c>
      <c r="AV206" s="12" t="s">
        <v>81</v>
      </c>
      <c r="AW206" s="12" t="s">
        <v>35</v>
      </c>
      <c r="AX206" s="12" t="s">
        <v>73</v>
      </c>
      <c r="AY206" s="150" t="s">
        <v>139</v>
      </c>
    </row>
    <row r="207" spans="2:65" s="12" customFormat="1" ht="10.199999999999999">
      <c r="B207" s="148"/>
      <c r="D207" s="149" t="s">
        <v>150</v>
      </c>
      <c r="E207" s="150" t="s">
        <v>3</v>
      </c>
      <c r="F207" s="151" t="s">
        <v>720</v>
      </c>
      <c r="H207" s="150" t="s">
        <v>3</v>
      </c>
      <c r="I207" s="152"/>
      <c r="L207" s="148"/>
      <c r="M207" s="153"/>
      <c r="U207" s="154"/>
      <c r="AT207" s="150" t="s">
        <v>150</v>
      </c>
      <c r="AU207" s="150" t="s">
        <v>83</v>
      </c>
      <c r="AV207" s="12" t="s">
        <v>81</v>
      </c>
      <c r="AW207" s="12" t="s">
        <v>35</v>
      </c>
      <c r="AX207" s="12" t="s">
        <v>73</v>
      </c>
      <c r="AY207" s="150" t="s">
        <v>139</v>
      </c>
    </row>
    <row r="208" spans="2:65" s="13" customFormat="1" ht="10.199999999999999">
      <c r="B208" s="155"/>
      <c r="D208" s="149" t="s">
        <v>150</v>
      </c>
      <c r="E208" s="156" t="s">
        <v>3</v>
      </c>
      <c r="F208" s="157" t="s">
        <v>721</v>
      </c>
      <c r="H208" s="158">
        <v>2</v>
      </c>
      <c r="I208" s="159"/>
      <c r="L208" s="155"/>
      <c r="M208" s="160"/>
      <c r="U208" s="161"/>
      <c r="AT208" s="156" t="s">
        <v>150</v>
      </c>
      <c r="AU208" s="156" t="s">
        <v>83</v>
      </c>
      <c r="AV208" s="13" t="s">
        <v>83</v>
      </c>
      <c r="AW208" s="13" t="s">
        <v>35</v>
      </c>
      <c r="AX208" s="13" t="s">
        <v>73</v>
      </c>
      <c r="AY208" s="156" t="s">
        <v>139</v>
      </c>
    </row>
    <row r="209" spans="2:65" s="14" customFormat="1" ht="10.199999999999999">
      <c r="B209" s="162"/>
      <c r="D209" s="149" t="s">
        <v>150</v>
      </c>
      <c r="E209" s="163" t="s">
        <v>3</v>
      </c>
      <c r="F209" s="164" t="s">
        <v>154</v>
      </c>
      <c r="H209" s="165">
        <v>2</v>
      </c>
      <c r="I209" s="166"/>
      <c r="L209" s="162"/>
      <c r="M209" s="167"/>
      <c r="U209" s="168"/>
      <c r="AT209" s="163" t="s">
        <v>150</v>
      </c>
      <c r="AU209" s="163" t="s">
        <v>83</v>
      </c>
      <c r="AV209" s="14" t="s">
        <v>146</v>
      </c>
      <c r="AW209" s="14" t="s">
        <v>35</v>
      </c>
      <c r="AX209" s="14" t="s">
        <v>81</v>
      </c>
      <c r="AY209" s="163" t="s">
        <v>139</v>
      </c>
    </row>
    <row r="210" spans="2:65" s="1" customFormat="1" ht="16.5" customHeight="1">
      <c r="B210" s="130"/>
      <c r="C210" s="169" t="s">
        <v>279</v>
      </c>
      <c r="D210" s="169" t="s">
        <v>226</v>
      </c>
      <c r="E210" s="170" t="s">
        <v>722</v>
      </c>
      <c r="F210" s="171" t="s">
        <v>723</v>
      </c>
      <c r="G210" s="172" t="s">
        <v>282</v>
      </c>
      <c r="H210" s="173">
        <v>2</v>
      </c>
      <c r="I210" s="174"/>
      <c r="J210" s="175">
        <f>ROUND(I210*H210,2)</f>
        <v>0</v>
      </c>
      <c r="K210" s="171" t="s">
        <v>3</v>
      </c>
      <c r="L210" s="176"/>
      <c r="M210" s="177" t="s">
        <v>3</v>
      </c>
      <c r="N210" s="178" t="s">
        <v>44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0">
        <f>S210*H210</f>
        <v>0</v>
      </c>
      <c r="U210" s="141" t="s">
        <v>3</v>
      </c>
      <c r="AR210" s="142" t="s">
        <v>354</v>
      </c>
      <c r="AT210" s="142" t="s">
        <v>226</v>
      </c>
      <c r="AU210" s="142" t="s">
        <v>83</v>
      </c>
      <c r="AY210" s="17" t="s">
        <v>139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81</v>
      </c>
      <c r="BK210" s="143">
        <f>ROUND(I210*H210,2)</f>
        <v>0</v>
      </c>
      <c r="BL210" s="17" t="s">
        <v>253</v>
      </c>
      <c r="BM210" s="142" t="s">
        <v>724</v>
      </c>
    </row>
    <row r="211" spans="2:65" s="12" customFormat="1" ht="10.199999999999999">
      <c r="B211" s="148"/>
      <c r="D211" s="149" t="s">
        <v>150</v>
      </c>
      <c r="E211" s="150" t="s">
        <v>3</v>
      </c>
      <c r="F211" s="151" t="s">
        <v>716</v>
      </c>
      <c r="H211" s="150" t="s">
        <v>3</v>
      </c>
      <c r="I211" s="152"/>
      <c r="L211" s="148"/>
      <c r="M211" s="153"/>
      <c r="U211" s="154"/>
      <c r="AT211" s="150" t="s">
        <v>150</v>
      </c>
      <c r="AU211" s="150" t="s">
        <v>83</v>
      </c>
      <c r="AV211" s="12" t="s">
        <v>81</v>
      </c>
      <c r="AW211" s="12" t="s">
        <v>35</v>
      </c>
      <c r="AX211" s="12" t="s">
        <v>73</v>
      </c>
      <c r="AY211" s="150" t="s">
        <v>139</v>
      </c>
    </row>
    <row r="212" spans="2:65" s="12" customFormat="1" ht="10.199999999999999">
      <c r="B212" s="148"/>
      <c r="D212" s="149" t="s">
        <v>150</v>
      </c>
      <c r="E212" s="150" t="s">
        <v>3</v>
      </c>
      <c r="F212" s="151" t="s">
        <v>717</v>
      </c>
      <c r="H212" s="150" t="s">
        <v>3</v>
      </c>
      <c r="I212" s="152"/>
      <c r="L212" s="148"/>
      <c r="M212" s="153"/>
      <c r="U212" s="154"/>
      <c r="AT212" s="150" t="s">
        <v>150</v>
      </c>
      <c r="AU212" s="150" t="s">
        <v>83</v>
      </c>
      <c r="AV212" s="12" t="s">
        <v>81</v>
      </c>
      <c r="AW212" s="12" t="s">
        <v>35</v>
      </c>
      <c r="AX212" s="12" t="s">
        <v>73</v>
      </c>
      <c r="AY212" s="150" t="s">
        <v>139</v>
      </c>
    </row>
    <row r="213" spans="2:65" s="12" customFormat="1" ht="10.199999999999999">
      <c r="B213" s="148"/>
      <c r="D213" s="149" t="s">
        <v>150</v>
      </c>
      <c r="E213" s="150" t="s">
        <v>3</v>
      </c>
      <c r="F213" s="151" t="s">
        <v>718</v>
      </c>
      <c r="H213" s="150" t="s">
        <v>3</v>
      </c>
      <c r="I213" s="152"/>
      <c r="L213" s="148"/>
      <c r="M213" s="153"/>
      <c r="U213" s="154"/>
      <c r="AT213" s="150" t="s">
        <v>150</v>
      </c>
      <c r="AU213" s="150" t="s">
        <v>83</v>
      </c>
      <c r="AV213" s="12" t="s">
        <v>81</v>
      </c>
      <c r="AW213" s="12" t="s">
        <v>35</v>
      </c>
      <c r="AX213" s="12" t="s">
        <v>73</v>
      </c>
      <c r="AY213" s="150" t="s">
        <v>139</v>
      </c>
    </row>
    <row r="214" spans="2:65" s="12" customFormat="1" ht="10.199999999999999">
      <c r="B214" s="148"/>
      <c r="D214" s="149" t="s">
        <v>150</v>
      </c>
      <c r="E214" s="150" t="s">
        <v>3</v>
      </c>
      <c r="F214" s="151" t="s">
        <v>719</v>
      </c>
      <c r="H214" s="150" t="s">
        <v>3</v>
      </c>
      <c r="I214" s="152"/>
      <c r="L214" s="148"/>
      <c r="M214" s="153"/>
      <c r="U214" s="154"/>
      <c r="AT214" s="150" t="s">
        <v>150</v>
      </c>
      <c r="AU214" s="150" t="s">
        <v>83</v>
      </c>
      <c r="AV214" s="12" t="s">
        <v>81</v>
      </c>
      <c r="AW214" s="12" t="s">
        <v>35</v>
      </c>
      <c r="AX214" s="12" t="s">
        <v>73</v>
      </c>
      <c r="AY214" s="150" t="s">
        <v>139</v>
      </c>
    </row>
    <row r="215" spans="2:65" s="12" customFormat="1" ht="10.199999999999999">
      <c r="B215" s="148"/>
      <c r="D215" s="149" t="s">
        <v>150</v>
      </c>
      <c r="E215" s="150" t="s">
        <v>3</v>
      </c>
      <c r="F215" s="151" t="s">
        <v>725</v>
      </c>
      <c r="H215" s="150" t="s">
        <v>3</v>
      </c>
      <c r="I215" s="152"/>
      <c r="L215" s="148"/>
      <c r="M215" s="153"/>
      <c r="U215" s="154"/>
      <c r="AT215" s="150" t="s">
        <v>150</v>
      </c>
      <c r="AU215" s="150" t="s">
        <v>83</v>
      </c>
      <c r="AV215" s="12" t="s">
        <v>81</v>
      </c>
      <c r="AW215" s="12" t="s">
        <v>35</v>
      </c>
      <c r="AX215" s="12" t="s">
        <v>73</v>
      </c>
      <c r="AY215" s="150" t="s">
        <v>139</v>
      </c>
    </row>
    <row r="216" spans="2:65" s="13" customFormat="1" ht="10.199999999999999">
      <c r="B216" s="155"/>
      <c r="D216" s="149" t="s">
        <v>150</v>
      </c>
      <c r="E216" s="156" t="s">
        <v>3</v>
      </c>
      <c r="F216" s="157" t="s">
        <v>721</v>
      </c>
      <c r="H216" s="158">
        <v>2</v>
      </c>
      <c r="I216" s="159"/>
      <c r="L216" s="155"/>
      <c r="M216" s="160"/>
      <c r="U216" s="161"/>
      <c r="AT216" s="156" t="s">
        <v>150</v>
      </c>
      <c r="AU216" s="156" t="s">
        <v>83</v>
      </c>
      <c r="AV216" s="13" t="s">
        <v>83</v>
      </c>
      <c r="AW216" s="13" t="s">
        <v>35</v>
      </c>
      <c r="AX216" s="13" t="s">
        <v>73</v>
      </c>
      <c r="AY216" s="156" t="s">
        <v>139</v>
      </c>
    </row>
    <row r="217" spans="2:65" s="14" customFormat="1" ht="10.199999999999999">
      <c r="B217" s="162"/>
      <c r="D217" s="149" t="s">
        <v>150</v>
      </c>
      <c r="E217" s="163" t="s">
        <v>3</v>
      </c>
      <c r="F217" s="164" t="s">
        <v>154</v>
      </c>
      <c r="H217" s="165">
        <v>2</v>
      </c>
      <c r="I217" s="166"/>
      <c r="L217" s="162"/>
      <c r="M217" s="167"/>
      <c r="U217" s="168"/>
      <c r="AT217" s="163" t="s">
        <v>150</v>
      </c>
      <c r="AU217" s="163" t="s">
        <v>83</v>
      </c>
      <c r="AV217" s="14" t="s">
        <v>146</v>
      </c>
      <c r="AW217" s="14" t="s">
        <v>35</v>
      </c>
      <c r="AX217" s="14" t="s">
        <v>81</v>
      </c>
      <c r="AY217" s="163" t="s">
        <v>139</v>
      </c>
    </row>
    <row r="218" spans="2:65" s="1" customFormat="1" ht="16.5" customHeight="1">
      <c r="B218" s="130"/>
      <c r="C218" s="169" t="s">
        <v>8</v>
      </c>
      <c r="D218" s="169" t="s">
        <v>226</v>
      </c>
      <c r="E218" s="170" t="s">
        <v>726</v>
      </c>
      <c r="F218" s="171" t="s">
        <v>727</v>
      </c>
      <c r="G218" s="172" t="s">
        <v>282</v>
      </c>
      <c r="H218" s="173">
        <v>2</v>
      </c>
      <c r="I218" s="174"/>
      <c r="J218" s="175">
        <f>ROUND(I218*H218,2)</f>
        <v>0</v>
      </c>
      <c r="K218" s="171" t="s">
        <v>3</v>
      </c>
      <c r="L218" s="176"/>
      <c r="M218" s="177" t="s">
        <v>3</v>
      </c>
      <c r="N218" s="178" t="s">
        <v>44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0">
        <f>S218*H218</f>
        <v>0</v>
      </c>
      <c r="U218" s="141" t="s">
        <v>3</v>
      </c>
      <c r="AR218" s="142" t="s">
        <v>354</v>
      </c>
      <c r="AT218" s="142" t="s">
        <v>226</v>
      </c>
      <c r="AU218" s="142" t="s">
        <v>83</v>
      </c>
      <c r="AY218" s="17" t="s">
        <v>139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81</v>
      </c>
      <c r="BK218" s="143">
        <f>ROUND(I218*H218,2)</f>
        <v>0</v>
      </c>
      <c r="BL218" s="17" t="s">
        <v>253</v>
      </c>
      <c r="BM218" s="142" t="s">
        <v>728</v>
      </c>
    </row>
    <row r="219" spans="2:65" s="12" customFormat="1" ht="10.199999999999999">
      <c r="B219" s="148"/>
      <c r="D219" s="149" t="s">
        <v>150</v>
      </c>
      <c r="E219" s="150" t="s">
        <v>3</v>
      </c>
      <c r="F219" s="151" t="s">
        <v>716</v>
      </c>
      <c r="H219" s="150" t="s">
        <v>3</v>
      </c>
      <c r="I219" s="152"/>
      <c r="L219" s="148"/>
      <c r="M219" s="153"/>
      <c r="U219" s="154"/>
      <c r="AT219" s="150" t="s">
        <v>150</v>
      </c>
      <c r="AU219" s="150" t="s">
        <v>83</v>
      </c>
      <c r="AV219" s="12" t="s">
        <v>81</v>
      </c>
      <c r="AW219" s="12" t="s">
        <v>35</v>
      </c>
      <c r="AX219" s="12" t="s">
        <v>73</v>
      </c>
      <c r="AY219" s="150" t="s">
        <v>139</v>
      </c>
    </row>
    <row r="220" spans="2:65" s="12" customFormat="1" ht="10.199999999999999">
      <c r="B220" s="148"/>
      <c r="D220" s="149" t="s">
        <v>150</v>
      </c>
      <c r="E220" s="150" t="s">
        <v>3</v>
      </c>
      <c r="F220" s="151" t="s">
        <v>717</v>
      </c>
      <c r="H220" s="150" t="s">
        <v>3</v>
      </c>
      <c r="I220" s="152"/>
      <c r="L220" s="148"/>
      <c r="M220" s="153"/>
      <c r="U220" s="154"/>
      <c r="AT220" s="150" t="s">
        <v>150</v>
      </c>
      <c r="AU220" s="150" t="s">
        <v>83</v>
      </c>
      <c r="AV220" s="12" t="s">
        <v>81</v>
      </c>
      <c r="AW220" s="12" t="s">
        <v>35</v>
      </c>
      <c r="AX220" s="12" t="s">
        <v>73</v>
      </c>
      <c r="AY220" s="150" t="s">
        <v>139</v>
      </c>
    </row>
    <row r="221" spans="2:65" s="12" customFormat="1" ht="10.199999999999999">
      <c r="B221" s="148"/>
      <c r="D221" s="149" t="s">
        <v>150</v>
      </c>
      <c r="E221" s="150" t="s">
        <v>3</v>
      </c>
      <c r="F221" s="151" t="s">
        <v>718</v>
      </c>
      <c r="H221" s="150" t="s">
        <v>3</v>
      </c>
      <c r="I221" s="152"/>
      <c r="L221" s="148"/>
      <c r="M221" s="153"/>
      <c r="U221" s="154"/>
      <c r="AT221" s="150" t="s">
        <v>150</v>
      </c>
      <c r="AU221" s="150" t="s">
        <v>83</v>
      </c>
      <c r="AV221" s="12" t="s">
        <v>81</v>
      </c>
      <c r="AW221" s="12" t="s">
        <v>35</v>
      </c>
      <c r="AX221" s="12" t="s">
        <v>73</v>
      </c>
      <c r="AY221" s="150" t="s">
        <v>139</v>
      </c>
    </row>
    <row r="222" spans="2:65" s="12" customFormat="1" ht="10.199999999999999">
      <c r="B222" s="148"/>
      <c r="D222" s="149" t="s">
        <v>150</v>
      </c>
      <c r="E222" s="150" t="s">
        <v>3</v>
      </c>
      <c r="F222" s="151" t="s">
        <v>719</v>
      </c>
      <c r="H222" s="150" t="s">
        <v>3</v>
      </c>
      <c r="I222" s="152"/>
      <c r="L222" s="148"/>
      <c r="M222" s="153"/>
      <c r="U222" s="154"/>
      <c r="AT222" s="150" t="s">
        <v>150</v>
      </c>
      <c r="AU222" s="150" t="s">
        <v>83</v>
      </c>
      <c r="AV222" s="12" t="s">
        <v>81</v>
      </c>
      <c r="AW222" s="12" t="s">
        <v>35</v>
      </c>
      <c r="AX222" s="12" t="s">
        <v>73</v>
      </c>
      <c r="AY222" s="150" t="s">
        <v>139</v>
      </c>
    </row>
    <row r="223" spans="2:65" s="12" customFormat="1" ht="10.199999999999999">
      <c r="B223" s="148"/>
      <c r="D223" s="149" t="s">
        <v>150</v>
      </c>
      <c r="E223" s="150" t="s">
        <v>3</v>
      </c>
      <c r="F223" s="151" t="s">
        <v>729</v>
      </c>
      <c r="H223" s="150" t="s">
        <v>3</v>
      </c>
      <c r="I223" s="152"/>
      <c r="L223" s="148"/>
      <c r="M223" s="153"/>
      <c r="U223" s="154"/>
      <c r="AT223" s="150" t="s">
        <v>150</v>
      </c>
      <c r="AU223" s="150" t="s">
        <v>83</v>
      </c>
      <c r="AV223" s="12" t="s">
        <v>81</v>
      </c>
      <c r="AW223" s="12" t="s">
        <v>35</v>
      </c>
      <c r="AX223" s="12" t="s">
        <v>73</v>
      </c>
      <c r="AY223" s="150" t="s">
        <v>139</v>
      </c>
    </row>
    <row r="224" spans="2:65" s="13" customFormat="1" ht="10.199999999999999">
      <c r="B224" s="155"/>
      <c r="D224" s="149" t="s">
        <v>150</v>
      </c>
      <c r="E224" s="156" t="s">
        <v>3</v>
      </c>
      <c r="F224" s="157" t="s">
        <v>721</v>
      </c>
      <c r="H224" s="158">
        <v>2</v>
      </c>
      <c r="I224" s="159"/>
      <c r="L224" s="155"/>
      <c r="M224" s="160"/>
      <c r="U224" s="161"/>
      <c r="AT224" s="156" t="s">
        <v>150</v>
      </c>
      <c r="AU224" s="156" t="s">
        <v>83</v>
      </c>
      <c r="AV224" s="13" t="s">
        <v>83</v>
      </c>
      <c r="AW224" s="13" t="s">
        <v>35</v>
      </c>
      <c r="AX224" s="13" t="s">
        <v>73</v>
      </c>
      <c r="AY224" s="156" t="s">
        <v>139</v>
      </c>
    </row>
    <row r="225" spans="2:65" s="14" customFormat="1" ht="10.199999999999999">
      <c r="B225" s="162"/>
      <c r="D225" s="149" t="s">
        <v>150</v>
      </c>
      <c r="E225" s="163" t="s">
        <v>3</v>
      </c>
      <c r="F225" s="164" t="s">
        <v>154</v>
      </c>
      <c r="H225" s="165">
        <v>2</v>
      </c>
      <c r="I225" s="166"/>
      <c r="L225" s="162"/>
      <c r="M225" s="167"/>
      <c r="U225" s="168"/>
      <c r="AT225" s="163" t="s">
        <v>150</v>
      </c>
      <c r="AU225" s="163" t="s">
        <v>83</v>
      </c>
      <c r="AV225" s="14" t="s">
        <v>146</v>
      </c>
      <c r="AW225" s="14" t="s">
        <v>35</v>
      </c>
      <c r="AX225" s="14" t="s">
        <v>81</v>
      </c>
      <c r="AY225" s="163" t="s">
        <v>139</v>
      </c>
    </row>
    <row r="226" spans="2:65" s="1" customFormat="1" ht="16.5" customHeight="1">
      <c r="B226" s="130"/>
      <c r="C226" s="169" t="s">
        <v>290</v>
      </c>
      <c r="D226" s="169" t="s">
        <v>226</v>
      </c>
      <c r="E226" s="170" t="s">
        <v>730</v>
      </c>
      <c r="F226" s="171" t="s">
        <v>731</v>
      </c>
      <c r="G226" s="172" t="s">
        <v>282</v>
      </c>
      <c r="H226" s="173">
        <v>1</v>
      </c>
      <c r="I226" s="174"/>
      <c r="J226" s="175">
        <f>ROUND(I226*H226,2)</f>
        <v>0</v>
      </c>
      <c r="K226" s="171" t="s">
        <v>3</v>
      </c>
      <c r="L226" s="176"/>
      <c r="M226" s="177" t="s">
        <v>3</v>
      </c>
      <c r="N226" s="178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0">
        <f>S226*H226</f>
        <v>0</v>
      </c>
      <c r="U226" s="141" t="s">
        <v>3</v>
      </c>
      <c r="AR226" s="142" t="s">
        <v>354</v>
      </c>
      <c r="AT226" s="142" t="s">
        <v>226</v>
      </c>
      <c r="AU226" s="142" t="s">
        <v>83</v>
      </c>
      <c r="AY226" s="17" t="s">
        <v>139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81</v>
      </c>
      <c r="BK226" s="143">
        <f>ROUND(I226*H226,2)</f>
        <v>0</v>
      </c>
      <c r="BL226" s="17" t="s">
        <v>253</v>
      </c>
      <c r="BM226" s="142" t="s">
        <v>732</v>
      </c>
    </row>
    <row r="227" spans="2:65" s="12" customFormat="1" ht="10.199999999999999">
      <c r="B227" s="148"/>
      <c r="D227" s="149" t="s">
        <v>150</v>
      </c>
      <c r="E227" s="150" t="s">
        <v>3</v>
      </c>
      <c r="F227" s="151" t="s">
        <v>716</v>
      </c>
      <c r="H227" s="150" t="s">
        <v>3</v>
      </c>
      <c r="I227" s="152"/>
      <c r="L227" s="148"/>
      <c r="M227" s="153"/>
      <c r="U227" s="154"/>
      <c r="AT227" s="150" t="s">
        <v>150</v>
      </c>
      <c r="AU227" s="150" t="s">
        <v>83</v>
      </c>
      <c r="AV227" s="12" t="s">
        <v>81</v>
      </c>
      <c r="AW227" s="12" t="s">
        <v>35</v>
      </c>
      <c r="AX227" s="12" t="s">
        <v>73</v>
      </c>
      <c r="AY227" s="150" t="s">
        <v>139</v>
      </c>
    </row>
    <row r="228" spans="2:65" s="12" customFormat="1" ht="10.199999999999999">
      <c r="B228" s="148"/>
      <c r="D228" s="149" t="s">
        <v>150</v>
      </c>
      <c r="E228" s="150" t="s">
        <v>3</v>
      </c>
      <c r="F228" s="151" t="s">
        <v>717</v>
      </c>
      <c r="H228" s="150" t="s">
        <v>3</v>
      </c>
      <c r="I228" s="152"/>
      <c r="L228" s="148"/>
      <c r="M228" s="153"/>
      <c r="U228" s="154"/>
      <c r="AT228" s="150" t="s">
        <v>150</v>
      </c>
      <c r="AU228" s="150" t="s">
        <v>83</v>
      </c>
      <c r="AV228" s="12" t="s">
        <v>81</v>
      </c>
      <c r="AW228" s="12" t="s">
        <v>35</v>
      </c>
      <c r="AX228" s="12" t="s">
        <v>73</v>
      </c>
      <c r="AY228" s="150" t="s">
        <v>139</v>
      </c>
    </row>
    <row r="229" spans="2:65" s="12" customFormat="1" ht="10.199999999999999">
      <c r="B229" s="148"/>
      <c r="D229" s="149" t="s">
        <v>150</v>
      </c>
      <c r="E229" s="150" t="s">
        <v>3</v>
      </c>
      <c r="F229" s="151" t="s">
        <v>718</v>
      </c>
      <c r="H229" s="150" t="s">
        <v>3</v>
      </c>
      <c r="I229" s="152"/>
      <c r="L229" s="148"/>
      <c r="M229" s="153"/>
      <c r="U229" s="154"/>
      <c r="AT229" s="150" t="s">
        <v>150</v>
      </c>
      <c r="AU229" s="150" t="s">
        <v>83</v>
      </c>
      <c r="AV229" s="12" t="s">
        <v>81</v>
      </c>
      <c r="AW229" s="12" t="s">
        <v>35</v>
      </c>
      <c r="AX229" s="12" t="s">
        <v>73</v>
      </c>
      <c r="AY229" s="150" t="s">
        <v>139</v>
      </c>
    </row>
    <row r="230" spans="2:65" s="12" customFormat="1" ht="10.199999999999999">
      <c r="B230" s="148"/>
      <c r="D230" s="149" t="s">
        <v>150</v>
      </c>
      <c r="E230" s="150" t="s">
        <v>3</v>
      </c>
      <c r="F230" s="151" t="s">
        <v>719</v>
      </c>
      <c r="H230" s="150" t="s">
        <v>3</v>
      </c>
      <c r="I230" s="152"/>
      <c r="L230" s="148"/>
      <c r="M230" s="153"/>
      <c r="U230" s="154"/>
      <c r="AT230" s="150" t="s">
        <v>150</v>
      </c>
      <c r="AU230" s="150" t="s">
        <v>83</v>
      </c>
      <c r="AV230" s="12" t="s">
        <v>81</v>
      </c>
      <c r="AW230" s="12" t="s">
        <v>35</v>
      </c>
      <c r="AX230" s="12" t="s">
        <v>73</v>
      </c>
      <c r="AY230" s="150" t="s">
        <v>139</v>
      </c>
    </row>
    <row r="231" spans="2:65" s="12" customFormat="1" ht="10.199999999999999">
      <c r="B231" s="148"/>
      <c r="D231" s="149" t="s">
        <v>150</v>
      </c>
      <c r="E231" s="150" t="s">
        <v>3</v>
      </c>
      <c r="F231" s="151" t="s">
        <v>733</v>
      </c>
      <c r="H231" s="150" t="s">
        <v>3</v>
      </c>
      <c r="I231" s="152"/>
      <c r="L231" s="148"/>
      <c r="M231" s="153"/>
      <c r="U231" s="154"/>
      <c r="AT231" s="150" t="s">
        <v>150</v>
      </c>
      <c r="AU231" s="150" t="s">
        <v>83</v>
      </c>
      <c r="AV231" s="12" t="s">
        <v>81</v>
      </c>
      <c r="AW231" s="12" t="s">
        <v>35</v>
      </c>
      <c r="AX231" s="12" t="s">
        <v>73</v>
      </c>
      <c r="AY231" s="150" t="s">
        <v>139</v>
      </c>
    </row>
    <row r="232" spans="2:65" s="13" customFormat="1" ht="10.199999999999999">
      <c r="B232" s="155"/>
      <c r="D232" s="149" t="s">
        <v>150</v>
      </c>
      <c r="E232" s="156" t="s">
        <v>3</v>
      </c>
      <c r="F232" s="157" t="s">
        <v>294</v>
      </c>
      <c r="H232" s="158">
        <v>1</v>
      </c>
      <c r="I232" s="159"/>
      <c r="L232" s="155"/>
      <c r="M232" s="160"/>
      <c r="U232" s="161"/>
      <c r="AT232" s="156" t="s">
        <v>150</v>
      </c>
      <c r="AU232" s="156" t="s">
        <v>83</v>
      </c>
      <c r="AV232" s="13" t="s">
        <v>83</v>
      </c>
      <c r="AW232" s="13" t="s">
        <v>35</v>
      </c>
      <c r="AX232" s="13" t="s">
        <v>73</v>
      </c>
      <c r="AY232" s="156" t="s">
        <v>139</v>
      </c>
    </row>
    <row r="233" spans="2:65" s="14" customFormat="1" ht="10.199999999999999">
      <c r="B233" s="162"/>
      <c r="D233" s="149" t="s">
        <v>150</v>
      </c>
      <c r="E233" s="163" t="s">
        <v>3</v>
      </c>
      <c r="F233" s="164" t="s">
        <v>154</v>
      </c>
      <c r="H233" s="165">
        <v>1</v>
      </c>
      <c r="I233" s="166"/>
      <c r="L233" s="162"/>
      <c r="M233" s="167"/>
      <c r="U233" s="168"/>
      <c r="AT233" s="163" t="s">
        <v>150</v>
      </c>
      <c r="AU233" s="163" t="s">
        <v>83</v>
      </c>
      <c r="AV233" s="14" t="s">
        <v>146</v>
      </c>
      <c r="AW233" s="14" t="s">
        <v>35</v>
      </c>
      <c r="AX233" s="14" t="s">
        <v>81</v>
      </c>
      <c r="AY233" s="163" t="s">
        <v>139</v>
      </c>
    </row>
    <row r="234" spans="2:65" s="1" customFormat="1" ht="16.5" customHeight="1">
      <c r="B234" s="130"/>
      <c r="C234" s="169" t="s">
        <v>296</v>
      </c>
      <c r="D234" s="169" t="s">
        <v>226</v>
      </c>
      <c r="E234" s="170" t="s">
        <v>734</v>
      </c>
      <c r="F234" s="171" t="s">
        <v>735</v>
      </c>
      <c r="G234" s="172" t="s">
        <v>205</v>
      </c>
      <c r="H234" s="173">
        <v>0.19500000000000001</v>
      </c>
      <c r="I234" s="174"/>
      <c r="J234" s="175">
        <f>ROUND(I234*H234,2)</f>
        <v>0</v>
      </c>
      <c r="K234" s="171" t="s">
        <v>145</v>
      </c>
      <c r="L234" s="176"/>
      <c r="M234" s="177" t="s">
        <v>3</v>
      </c>
      <c r="N234" s="178" t="s">
        <v>44</v>
      </c>
      <c r="P234" s="140">
        <f>O234*H234</f>
        <v>0</v>
      </c>
      <c r="Q234" s="140">
        <v>1</v>
      </c>
      <c r="R234" s="140">
        <f>Q234*H234</f>
        <v>0.19500000000000001</v>
      </c>
      <c r="S234" s="140">
        <v>0</v>
      </c>
      <c r="T234" s="140">
        <f>S234*H234</f>
        <v>0</v>
      </c>
      <c r="U234" s="141" t="s">
        <v>3</v>
      </c>
      <c r="AR234" s="142" t="s">
        <v>354</v>
      </c>
      <c r="AT234" s="142" t="s">
        <v>226</v>
      </c>
      <c r="AU234" s="142" t="s">
        <v>83</v>
      </c>
      <c r="AY234" s="17" t="s">
        <v>139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81</v>
      </c>
      <c r="BK234" s="143">
        <f>ROUND(I234*H234,2)</f>
        <v>0</v>
      </c>
      <c r="BL234" s="17" t="s">
        <v>253</v>
      </c>
      <c r="BM234" s="142" t="s">
        <v>736</v>
      </c>
    </row>
    <row r="235" spans="2:65" s="12" customFormat="1" ht="10.199999999999999">
      <c r="B235" s="148"/>
      <c r="D235" s="149" t="s">
        <v>150</v>
      </c>
      <c r="E235" s="150" t="s">
        <v>3</v>
      </c>
      <c r="F235" s="151" t="s">
        <v>737</v>
      </c>
      <c r="H235" s="150" t="s">
        <v>3</v>
      </c>
      <c r="I235" s="152"/>
      <c r="L235" s="148"/>
      <c r="M235" s="153"/>
      <c r="U235" s="154"/>
      <c r="AT235" s="150" t="s">
        <v>150</v>
      </c>
      <c r="AU235" s="150" t="s">
        <v>83</v>
      </c>
      <c r="AV235" s="12" t="s">
        <v>81</v>
      </c>
      <c r="AW235" s="12" t="s">
        <v>35</v>
      </c>
      <c r="AX235" s="12" t="s">
        <v>73</v>
      </c>
      <c r="AY235" s="150" t="s">
        <v>139</v>
      </c>
    </row>
    <row r="236" spans="2:65" s="13" customFormat="1" ht="10.199999999999999">
      <c r="B236" s="155"/>
      <c r="D236" s="149" t="s">
        <v>150</v>
      </c>
      <c r="E236" s="156" t="s">
        <v>3</v>
      </c>
      <c r="F236" s="157" t="s">
        <v>738</v>
      </c>
      <c r="H236" s="158">
        <v>0.18099999999999999</v>
      </c>
      <c r="I236" s="159"/>
      <c r="L236" s="155"/>
      <c r="M236" s="160"/>
      <c r="U236" s="161"/>
      <c r="AT236" s="156" t="s">
        <v>150</v>
      </c>
      <c r="AU236" s="156" t="s">
        <v>83</v>
      </c>
      <c r="AV236" s="13" t="s">
        <v>83</v>
      </c>
      <c r="AW236" s="13" t="s">
        <v>35</v>
      </c>
      <c r="AX236" s="13" t="s">
        <v>73</v>
      </c>
      <c r="AY236" s="156" t="s">
        <v>139</v>
      </c>
    </row>
    <row r="237" spans="2:65" s="14" customFormat="1" ht="10.199999999999999">
      <c r="B237" s="162"/>
      <c r="D237" s="149" t="s">
        <v>150</v>
      </c>
      <c r="E237" s="163" t="s">
        <v>3</v>
      </c>
      <c r="F237" s="164" t="s">
        <v>154</v>
      </c>
      <c r="H237" s="165">
        <v>0.18099999999999999</v>
      </c>
      <c r="I237" s="166"/>
      <c r="L237" s="162"/>
      <c r="M237" s="167"/>
      <c r="U237" s="168"/>
      <c r="AT237" s="163" t="s">
        <v>150</v>
      </c>
      <c r="AU237" s="163" t="s">
        <v>83</v>
      </c>
      <c r="AV237" s="14" t="s">
        <v>146</v>
      </c>
      <c r="AW237" s="14" t="s">
        <v>35</v>
      </c>
      <c r="AX237" s="14" t="s">
        <v>73</v>
      </c>
      <c r="AY237" s="163" t="s">
        <v>139</v>
      </c>
    </row>
    <row r="238" spans="2:65" s="13" customFormat="1" ht="10.199999999999999">
      <c r="B238" s="155"/>
      <c r="D238" s="149" t="s">
        <v>150</v>
      </c>
      <c r="E238" s="156" t="s">
        <v>3</v>
      </c>
      <c r="F238" s="157" t="s">
        <v>739</v>
      </c>
      <c r="H238" s="158">
        <v>0.19500000000000001</v>
      </c>
      <c r="I238" s="159"/>
      <c r="L238" s="155"/>
      <c r="M238" s="160"/>
      <c r="U238" s="161"/>
      <c r="AT238" s="156" t="s">
        <v>150</v>
      </c>
      <c r="AU238" s="156" t="s">
        <v>83</v>
      </c>
      <c r="AV238" s="13" t="s">
        <v>83</v>
      </c>
      <c r="AW238" s="13" t="s">
        <v>35</v>
      </c>
      <c r="AX238" s="13" t="s">
        <v>81</v>
      </c>
      <c r="AY238" s="156" t="s">
        <v>139</v>
      </c>
    </row>
    <row r="239" spans="2:65" s="1" customFormat="1" ht="16.5" customHeight="1">
      <c r="B239" s="130"/>
      <c r="C239" s="169" t="s">
        <v>305</v>
      </c>
      <c r="D239" s="169" t="s">
        <v>226</v>
      </c>
      <c r="E239" s="170" t="s">
        <v>740</v>
      </c>
      <c r="F239" s="171" t="s">
        <v>741</v>
      </c>
      <c r="G239" s="172" t="s">
        <v>169</v>
      </c>
      <c r="H239" s="173">
        <v>0.66600000000000004</v>
      </c>
      <c r="I239" s="174"/>
      <c r="J239" s="175">
        <f>ROUND(I239*H239,2)</f>
        <v>0</v>
      </c>
      <c r="K239" s="171" t="s">
        <v>145</v>
      </c>
      <c r="L239" s="176"/>
      <c r="M239" s="177" t="s">
        <v>3</v>
      </c>
      <c r="N239" s="178" t="s">
        <v>44</v>
      </c>
      <c r="P239" s="140">
        <f>O239*H239</f>
        <v>0</v>
      </c>
      <c r="Q239" s="140">
        <v>4.6000000000000001E-4</v>
      </c>
      <c r="R239" s="140">
        <f>Q239*H239</f>
        <v>3.0636000000000004E-4</v>
      </c>
      <c r="S239" s="140">
        <v>0</v>
      </c>
      <c r="T239" s="140">
        <f>S239*H239</f>
        <v>0</v>
      </c>
      <c r="U239" s="141" t="s">
        <v>3</v>
      </c>
      <c r="AR239" s="142" t="s">
        <v>354</v>
      </c>
      <c r="AT239" s="142" t="s">
        <v>226</v>
      </c>
      <c r="AU239" s="142" t="s">
        <v>83</v>
      </c>
      <c r="AY239" s="17" t="s">
        <v>139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81</v>
      </c>
      <c r="BK239" s="143">
        <f>ROUND(I239*H239,2)</f>
        <v>0</v>
      </c>
      <c r="BL239" s="17" t="s">
        <v>253</v>
      </c>
      <c r="BM239" s="142" t="s">
        <v>742</v>
      </c>
    </row>
    <row r="240" spans="2:65" s="12" customFormat="1" ht="10.199999999999999">
      <c r="B240" s="148"/>
      <c r="D240" s="149" t="s">
        <v>150</v>
      </c>
      <c r="E240" s="150" t="s">
        <v>3</v>
      </c>
      <c r="F240" s="151" t="s">
        <v>743</v>
      </c>
      <c r="H240" s="150" t="s">
        <v>3</v>
      </c>
      <c r="I240" s="152"/>
      <c r="L240" s="148"/>
      <c r="M240" s="153"/>
      <c r="U240" s="154"/>
      <c r="AT240" s="150" t="s">
        <v>150</v>
      </c>
      <c r="AU240" s="150" t="s">
        <v>83</v>
      </c>
      <c r="AV240" s="12" t="s">
        <v>81</v>
      </c>
      <c r="AW240" s="12" t="s">
        <v>35</v>
      </c>
      <c r="AX240" s="12" t="s">
        <v>73</v>
      </c>
      <c r="AY240" s="150" t="s">
        <v>139</v>
      </c>
    </row>
    <row r="241" spans="2:65" s="13" customFormat="1" ht="10.199999999999999">
      <c r="B241" s="155"/>
      <c r="D241" s="149" t="s">
        <v>150</v>
      </c>
      <c r="E241" s="156" t="s">
        <v>3</v>
      </c>
      <c r="F241" s="157" t="s">
        <v>744</v>
      </c>
      <c r="H241" s="158">
        <v>0.61699999999999999</v>
      </c>
      <c r="I241" s="159"/>
      <c r="L241" s="155"/>
      <c r="M241" s="160"/>
      <c r="U241" s="161"/>
      <c r="AT241" s="156" t="s">
        <v>150</v>
      </c>
      <c r="AU241" s="156" t="s">
        <v>83</v>
      </c>
      <c r="AV241" s="13" t="s">
        <v>83</v>
      </c>
      <c r="AW241" s="13" t="s">
        <v>35</v>
      </c>
      <c r="AX241" s="13" t="s">
        <v>73</v>
      </c>
      <c r="AY241" s="156" t="s">
        <v>139</v>
      </c>
    </row>
    <row r="242" spans="2:65" s="14" customFormat="1" ht="10.199999999999999">
      <c r="B242" s="162"/>
      <c r="D242" s="149" t="s">
        <v>150</v>
      </c>
      <c r="E242" s="163" t="s">
        <v>3</v>
      </c>
      <c r="F242" s="164" t="s">
        <v>154</v>
      </c>
      <c r="H242" s="165">
        <v>0.61699999999999999</v>
      </c>
      <c r="I242" s="166"/>
      <c r="L242" s="162"/>
      <c r="M242" s="167"/>
      <c r="U242" s="168"/>
      <c r="AT242" s="163" t="s">
        <v>150</v>
      </c>
      <c r="AU242" s="163" t="s">
        <v>83</v>
      </c>
      <c r="AV242" s="14" t="s">
        <v>146</v>
      </c>
      <c r="AW242" s="14" t="s">
        <v>35</v>
      </c>
      <c r="AX242" s="14" t="s">
        <v>73</v>
      </c>
      <c r="AY242" s="163" t="s">
        <v>139</v>
      </c>
    </row>
    <row r="243" spans="2:65" s="13" customFormat="1" ht="10.199999999999999">
      <c r="B243" s="155"/>
      <c r="D243" s="149" t="s">
        <v>150</v>
      </c>
      <c r="E243" s="156" t="s">
        <v>3</v>
      </c>
      <c r="F243" s="157" t="s">
        <v>745</v>
      </c>
      <c r="H243" s="158">
        <v>0.66600000000000004</v>
      </c>
      <c r="I243" s="159"/>
      <c r="L243" s="155"/>
      <c r="M243" s="160"/>
      <c r="U243" s="161"/>
      <c r="AT243" s="156" t="s">
        <v>150</v>
      </c>
      <c r="AU243" s="156" t="s">
        <v>83</v>
      </c>
      <c r="AV243" s="13" t="s">
        <v>83</v>
      </c>
      <c r="AW243" s="13" t="s">
        <v>35</v>
      </c>
      <c r="AX243" s="13" t="s">
        <v>81</v>
      </c>
      <c r="AY243" s="156" t="s">
        <v>139</v>
      </c>
    </row>
    <row r="244" spans="2:65" s="1" customFormat="1" ht="24.15" customHeight="1">
      <c r="B244" s="130"/>
      <c r="C244" s="131" t="s">
        <v>312</v>
      </c>
      <c r="D244" s="131" t="s">
        <v>141</v>
      </c>
      <c r="E244" s="132" t="s">
        <v>633</v>
      </c>
      <c r="F244" s="133" t="s">
        <v>634</v>
      </c>
      <c r="G244" s="134" t="s">
        <v>635</v>
      </c>
      <c r="H244" s="183"/>
      <c r="I244" s="136"/>
      <c r="J244" s="137">
        <f>ROUND(I244*H244,2)</f>
        <v>0</v>
      </c>
      <c r="K244" s="133" t="s">
        <v>145</v>
      </c>
      <c r="L244" s="32"/>
      <c r="M244" s="138" t="s">
        <v>3</v>
      </c>
      <c r="N244" s="139" t="s">
        <v>44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0">
        <f>S244*H244</f>
        <v>0</v>
      </c>
      <c r="U244" s="141" t="s">
        <v>3</v>
      </c>
      <c r="AR244" s="142" t="s">
        <v>253</v>
      </c>
      <c r="AT244" s="142" t="s">
        <v>141</v>
      </c>
      <c r="AU244" s="142" t="s">
        <v>83</v>
      </c>
      <c r="AY244" s="17" t="s">
        <v>139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81</v>
      </c>
      <c r="BK244" s="143">
        <f>ROUND(I244*H244,2)</f>
        <v>0</v>
      </c>
      <c r="BL244" s="17" t="s">
        <v>253</v>
      </c>
      <c r="BM244" s="142" t="s">
        <v>746</v>
      </c>
    </row>
    <row r="245" spans="2:65" s="1" customFormat="1" ht="10.199999999999999">
      <c r="B245" s="32"/>
      <c r="D245" s="144" t="s">
        <v>148</v>
      </c>
      <c r="F245" s="145" t="s">
        <v>637</v>
      </c>
      <c r="I245" s="146"/>
      <c r="L245" s="32"/>
      <c r="M245" s="147"/>
      <c r="U245" s="53"/>
      <c r="AT245" s="17" t="s">
        <v>148</v>
      </c>
      <c r="AU245" s="17" t="s">
        <v>83</v>
      </c>
    </row>
    <row r="246" spans="2:65" s="1" customFormat="1" ht="24.15" customHeight="1">
      <c r="B246" s="130"/>
      <c r="C246" s="131" t="s">
        <v>317</v>
      </c>
      <c r="D246" s="131" t="s">
        <v>141</v>
      </c>
      <c r="E246" s="132" t="s">
        <v>638</v>
      </c>
      <c r="F246" s="133" t="s">
        <v>639</v>
      </c>
      <c r="G246" s="134" t="s">
        <v>635</v>
      </c>
      <c r="H246" s="183"/>
      <c r="I246" s="136"/>
      <c r="J246" s="137">
        <f>ROUND(I246*H246,2)</f>
        <v>0</v>
      </c>
      <c r="K246" s="133" t="s">
        <v>145</v>
      </c>
      <c r="L246" s="32"/>
      <c r="M246" s="138" t="s">
        <v>3</v>
      </c>
      <c r="N246" s="139" t="s">
        <v>44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0">
        <f>S246*H246</f>
        <v>0</v>
      </c>
      <c r="U246" s="141" t="s">
        <v>3</v>
      </c>
      <c r="AR246" s="142" t="s">
        <v>253</v>
      </c>
      <c r="AT246" s="142" t="s">
        <v>141</v>
      </c>
      <c r="AU246" s="142" t="s">
        <v>83</v>
      </c>
      <c r="AY246" s="17" t="s">
        <v>139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81</v>
      </c>
      <c r="BK246" s="143">
        <f>ROUND(I246*H246,2)</f>
        <v>0</v>
      </c>
      <c r="BL246" s="17" t="s">
        <v>253</v>
      </c>
      <c r="BM246" s="142" t="s">
        <v>747</v>
      </c>
    </row>
    <row r="247" spans="2:65" s="1" customFormat="1" ht="10.199999999999999">
      <c r="B247" s="32"/>
      <c r="D247" s="144" t="s">
        <v>148</v>
      </c>
      <c r="F247" s="145" t="s">
        <v>641</v>
      </c>
      <c r="I247" s="146"/>
      <c r="L247" s="32"/>
      <c r="M247" s="180"/>
      <c r="N247" s="181"/>
      <c r="O247" s="181"/>
      <c r="P247" s="181"/>
      <c r="Q247" s="181"/>
      <c r="R247" s="181"/>
      <c r="S247" s="181"/>
      <c r="T247" s="181"/>
      <c r="U247" s="182"/>
      <c r="AT247" s="17" t="s">
        <v>148</v>
      </c>
      <c r="AU247" s="17" t="s">
        <v>83</v>
      </c>
    </row>
    <row r="248" spans="2:65" s="1" customFormat="1" ht="6.9" customHeight="1">
      <c r="B248" s="41"/>
      <c r="C248" s="42"/>
      <c r="D248" s="42"/>
      <c r="E248" s="42"/>
      <c r="F248" s="42"/>
      <c r="G248" s="42"/>
      <c r="H248" s="42"/>
      <c r="I248" s="42"/>
      <c r="J248" s="42"/>
      <c r="K248" s="42"/>
      <c r="L248" s="32"/>
    </row>
  </sheetData>
  <autoFilter ref="C92:K247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5" r:id="rId2" xr:uid="{00000000-0004-0000-0300-000001000000}"/>
    <hyperlink ref="F112" r:id="rId3" xr:uid="{00000000-0004-0000-0300-000002000000}"/>
    <hyperlink ref="F119" r:id="rId4" xr:uid="{00000000-0004-0000-0300-000003000000}"/>
    <hyperlink ref="F125" r:id="rId5" xr:uid="{00000000-0004-0000-0300-000004000000}"/>
    <hyperlink ref="F139" r:id="rId6" xr:uid="{00000000-0004-0000-0300-000005000000}"/>
    <hyperlink ref="F145" r:id="rId7" xr:uid="{00000000-0004-0000-0300-000006000000}"/>
    <hyperlink ref="F152" r:id="rId8" xr:uid="{00000000-0004-0000-0300-000007000000}"/>
    <hyperlink ref="F245" r:id="rId9" xr:uid="{00000000-0004-0000-0300-000008000000}"/>
    <hyperlink ref="F247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0"/>
  <sheetViews>
    <sheetView showGridLines="0" topLeftCell="A15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ht="12" customHeight="1">
      <c r="B8" s="20"/>
      <c r="D8" s="27" t="s">
        <v>104</v>
      </c>
      <c r="L8" s="20"/>
    </row>
    <row r="9" spans="2:46" s="1" customFormat="1" ht="16.5" customHeight="1">
      <c r="B9" s="32"/>
      <c r="E9" s="308" t="s">
        <v>516</v>
      </c>
      <c r="F9" s="310"/>
      <c r="G9" s="310"/>
      <c r="H9" s="310"/>
      <c r="L9" s="32"/>
    </row>
    <row r="10" spans="2:46" s="1" customFormat="1" ht="12" customHeight="1">
      <c r="B10" s="32"/>
      <c r="D10" s="27" t="s">
        <v>517</v>
      </c>
      <c r="L10" s="32"/>
    </row>
    <row r="11" spans="2:46" s="1" customFormat="1" ht="16.5" customHeight="1">
      <c r="B11" s="32"/>
      <c r="E11" s="266" t="s">
        <v>748</v>
      </c>
      <c r="F11" s="310"/>
      <c r="G11" s="310"/>
      <c r="H11" s="310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30. 12. 2022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1" t="str">
        <f>'Rekapitulace stavby'!E14</f>
        <v>Vyplň údaj</v>
      </c>
      <c r="F20" s="291"/>
      <c r="G20" s="291"/>
      <c r="H20" s="291"/>
      <c r="I20" s="27" t="s">
        <v>29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519</v>
      </c>
      <c r="L22" s="32"/>
    </row>
    <row r="23" spans="2:12" s="1" customFormat="1" ht="18" customHeight="1">
      <c r="B23" s="32"/>
      <c r="E23" s="25" t="s">
        <v>520</v>
      </c>
      <c r="I23" s="27" t="s">
        <v>29</v>
      </c>
      <c r="J23" s="25" t="s">
        <v>521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519</v>
      </c>
      <c r="L25" s="32"/>
    </row>
    <row r="26" spans="2:12" s="1" customFormat="1" ht="18" customHeight="1">
      <c r="B26" s="32"/>
      <c r="E26" s="25" t="s">
        <v>520</v>
      </c>
      <c r="I26" s="27" t="s">
        <v>29</v>
      </c>
      <c r="J26" s="25" t="s">
        <v>521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296" t="s">
        <v>3</v>
      </c>
      <c r="F29" s="296"/>
      <c r="G29" s="296"/>
      <c r="H29" s="296"/>
      <c r="L29" s="91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ROUND(J92, 2)</f>
        <v>0</v>
      </c>
      <c r="L32" s="32"/>
    </row>
    <row r="33" spans="2:12" s="1" customFormat="1" ht="6.9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" customHeight="1">
      <c r="B35" s="32"/>
      <c r="D35" s="52" t="s">
        <v>43</v>
      </c>
      <c r="E35" s="27" t="s">
        <v>44</v>
      </c>
      <c r="F35" s="83">
        <f>ROUND((SUM(BE92:BE179)),  2)</f>
        <v>0</v>
      </c>
      <c r="I35" s="93">
        <v>0.21</v>
      </c>
      <c r="J35" s="83">
        <f>ROUND(((SUM(BE92:BE179))*I35),  2)</f>
        <v>0</v>
      </c>
      <c r="L35" s="32"/>
    </row>
    <row r="36" spans="2:12" s="1" customFormat="1" ht="14.4" customHeight="1">
      <c r="B36" s="32"/>
      <c r="E36" s="27" t="s">
        <v>45</v>
      </c>
      <c r="F36" s="83">
        <f>ROUND((SUM(BF92:BF179)),  2)</f>
        <v>0</v>
      </c>
      <c r="I36" s="93">
        <v>0.15</v>
      </c>
      <c r="J36" s="83">
        <f>ROUND(((SUM(BF92:BF179))*I36),  2)</f>
        <v>0</v>
      </c>
      <c r="L36" s="32"/>
    </row>
    <row r="37" spans="2:12" s="1" customFormat="1" ht="14.4" hidden="1" customHeight="1">
      <c r="B37" s="32"/>
      <c r="E37" s="27" t="s">
        <v>46</v>
      </c>
      <c r="F37" s="83">
        <f>ROUND((SUM(BG92:BG179)),  2)</f>
        <v>0</v>
      </c>
      <c r="I37" s="93">
        <v>0.21</v>
      </c>
      <c r="J37" s="83">
        <f>0</f>
        <v>0</v>
      </c>
      <c r="L37" s="32"/>
    </row>
    <row r="38" spans="2:12" s="1" customFormat="1" ht="14.4" hidden="1" customHeight="1">
      <c r="B38" s="32"/>
      <c r="E38" s="27" t="s">
        <v>47</v>
      </c>
      <c r="F38" s="83">
        <f>ROUND((SUM(BH92:BH179)),  2)</f>
        <v>0</v>
      </c>
      <c r="I38" s="93">
        <v>0.15</v>
      </c>
      <c r="J38" s="83">
        <f>0</f>
        <v>0</v>
      </c>
      <c r="L38" s="32"/>
    </row>
    <row r="39" spans="2:12" s="1" customFormat="1" ht="14.4" hidden="1" customHeight="1">
      <c r="B39" s="32"/>
      <c r="E39" s="27" t="s">
        <v>48</v>
      </c>
      <c r="F39" s="83">
        <f>ROUND((SUM(BI92:BI179)),  2)</f>
        <v>0</v>
      </c>
      <c r="I39" s="93">
        <v>0</v>
      </c>
      <c r="J39" s="8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" customHeight="1">
      <c r="B47" s="32"/>
      <c r="C47" s="21" t="s">
        <v>109</v>
      </c>
      <c r="L47" s="32"/>
    </row>
    <row r="48" spans="2:12" s="1" customFormat="1" ht="6.9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08" t="str">
        <f>E7</f>
        <v>Rekonstrukce ZŠ Vohradského, T.G.Masaryka 678 Šluknov</v>
      </c>
      <c r="F50" s="309"/>
      <c r="G50" s="309"/>
      <c r="H50" s="309"/>
      <c r="L50" s="32"/>
    </row>
    <row r="51" spans="2:47" ht="12" customHeight="1">
      <c r="B51" s="20"/>
      <c r="C51" s="27" t="s">
        <v>104</v>
      </c>
      <c r="L51" s="20"/>
    </row>
    <row r="52" spans="2:47" s="1" customFormat="1" ht="16.5" customHeight="1">
      <c r="B52" s="32"/>
      <c r="E52" s="308" t="s">
        <v>516</v>
      </c>
      <c r="F52" s="310"/>
      <c r="G52" s="310"/>
      <c r="H52" s="310"/>
      <c r="L52" s="32"/>
    </row>
    <row r="53" spans="2:47" s="1" customFormat="1" ht="12" customHeight="1">
      <c r="B53" s="32"/>
      <c r="C53" s="27" t="s">
        <v>517</v>
      </c>
      <c r="L53" s="32"/>
    </row>
    <row r="54" spans="2:47" s="1" customFormat="1" ht="16.5" customHeight="1">
      <c r="B54" s="32"/>
      <c r="E54" s="266" t="str">
        <f>E11</f>
        <v>SO-02-3 - Zábradlí vstupu do 1.PP</v>
      </c>
      <c r="F54" s="310"/>
      <c r="G54" s="310"/>
      <c r="H54" s="310"/>
      <c r="L54" s="32"/>
    </row>
    <row r="55" spans="2:47" s="1" customFormat="1" ht="6.9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Ústecký kraj</v>
      </c>
      <c r="I56" s="27" t="s">
        <v>23</v>
      </c>
      <c r="J56" s="49" t="str">
        <f>IF(J14="","",J14)</f>
        <v>30. 12. 2022</v>
      </c>
      <c r="L56" s="32"/>
    </row>
    <row r="57" spans="2:47" s="1" customFormat="1" ht="6.9" customHeight="1">
      <c r="B57" s="32"/>
      <c r="L57" s="32"/>
    </row>
    <row r="58" spans="2:47" s="1" customFormat="1" ht="25.65" customHeight="1">
      <c r="B58" s="32"/>
      <c r="C58" s="27" t="s">
        <v>25</v>
      </c>
      <c r="F58" s="25" t="str">
        <f>E17</f>
        <v>Město Šluknov, Nám. Míru 1,407 77 Šluknov</v>
      </c>
      <c r="I58" s="27" t="s">
        <v>33</v>
      </c>
      <c r="J58" s="30" t="str">
        <f>E23</f>
        <v>Ing.Arch.Jiří Kňákal, Okrouhlá 70, 473 01</v>
      </c>
      <c r="L58" s="32"/>
    </row>
    <row r="59" spans="2:47" s="1" customFormat="1" ht="25.65" customHeight="1">
      <c r="B59" s="32"/>
      <c r="C59" s="27" t="s">
        <v>31</v>
      </c>
      <c r="F59" s="25" t="str">
        <f>IF(E20="","",E20)</f>
        <v>Vyplň údaj</v>
      </c>
      <c r="I59" s="27" t="s">
        <v>36</v>
      </c>
      <c r="J59" s="30" t="str">
        <f>E26</f>
        <v>Ing.Arch.Jiří Kňákal, Okrouhlá 70, 473 01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110</v>
      </c>
      <c r="D61" s="94"/>
      <c r="E61" s="94"/>
      <c r="F61" s="94"/>
      <c r="G61" s="94"/>
      <c r="H61" s="94"/>
      <c r="I61" s="94"/>
      <c r="J61" s="101" t="s">
        <v>111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8" customHeight="1">
      <c r="B63" s="32"/>
      <c r="C63" s="102" t="s">
        <v>71</v>
      </c>
      <c r="J63" s="63">
        <f>J92</f>
        <v>0</v>
      </c>
      <c r="L63" s="32"/>
      <c r="AU63" s="17" t="s">
        <v>112</v>
      </c>
    </row>
    <row r="64" spans="2:47" s="8" customFormat="1" ht="24.9" customHeight="1">
      <c r="B64" s="103"/>
      <c r="D64" s="104" t="s">
        <v>113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95" customHeight="1">
      <c r="B65" s="107"/>
      <c r="D65" s="108" t="s">
        <v>115</v>
      </c>
      <c r="E65" s="109"/>
      <c r="F65" s="109"/>
      <c r="G65" s="109"/>
      <c r="H65" s="109"/>
      <c r="I65" s="109"/>
      <c r="J65" s="110">
        <f>J94</f>
        <v>0</v>
      </c>
      <c r="L65" s="107"/>
    </row>
    <row r="66" spans="2:12" s="9" customFormat="1" ht="19.95" customHeight="1">
      <c r="B66" s="107"/>
      <c r="D66" s="108" t="s">
        <v>118</v>
      </c>
      <c r="E66" s="109"/>
      <c r="F66" s="109"/>
      <c r="G66" s="109"/>
      <c r="H66" s="109"/>
      <c r="I66" s="109"/>
      <c r="J66" s="110">
        <f>J101</f>
        <v>0</v>
      </c>
      <c r="L66" s="107"/>
    </row>
    <row r="67" spans="2:12" s="9" customFormat="1" ht="19.95" customHeight="1">
      <c r="B67" s="107"/>
      <c r="D67" s="108" t="s">
        <v>120</v>
      </c>
      <c r="E67" s="109"/>
      <c r="F67" s="109"/>
      <c r="G67" s="109"/>
      <c r="H67" s="109"/>
      <c r="I67" s="109"/>
      <c r="J67" s="110">
        <f>J106</f>
        <v>0</v>
      </c>
      <c r="L67" s="107"/>
    </row>
    <row r="68" spans="2:12" s="9" customFormat="1" ht="19.95" customHeight="1">
      <c r="B68" s="107"/>
      <c r="D68" s="108" t="s">
        <v>122</v>
      </c>
      <c r="E68" s="109"/>
      <c r="F68" s="109"/>
      <c r="G68" s="109"/>
      <c r="H68" s="109"/>
      <c r="I68" s="109"/>
      <c r="J68" s="110">
        <f>J112</f>
        <v>0</v>
      </c>
      <c r="L68" s="107"/>
    </row>
    <row r="69" spans="2:12" s="8" customFormat="1" ht="24.9" customHeight="1">
      <c r="B69" s="103"/>
      <c r="D69" s="104" t="s">
        <v>523</v>
      </c>
      <c r="E69" s="105"/>
      <c r="F69" s="105"/>
      <c r="G69" s="105"/>
      <c r="H69" s="105"/>
      <c r="I69" s="105"/>
      <c r="J69" s="106">
        <f>J115</f>
        <v>0</v>
      </c>
      <c r="L69" s="103"/>
    </row>
    <row r="70" spans="2:12" s="9" customFormat="1" ht="19.95" customHeight="1">
      <c r="B70" s="107"/>
      <c r="D70" s="108" t="s">
        <v>524</v>
      </c>
      <c r="E70" s="109"/>
      <c r="F70" s="109"/>
      <c r="G70" s="109"/>
      <c r="H70" s="109"/>
      <c r="I70" s="109"/>
      <c r="J70" s="110">
        <f>J116</f>
        <v>0</v>
      </c>
      <c r="L70" s="107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123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17</v>
      </c>
      <c r="L79" s="32"/>
    </row>
    <row r="80" spans="2:12" s="1" customFormat="1" ht="16.5" customHeight="1">
      <c r="B80" s="32"/>
      <c r="E80" s="308" t="str">
        <f>E7</f>
        <v>Rekonstrukce ZŠ Vohradského, T.G.Masaryka 678 Šluknov</v>
      </c>
      <c r="F80" s="309"/>
      <c r="G80" s="309"/>
      <c r="H80" s="309"/>
      <c r="L80" s="32"/>
    </row>
    <row r="81" spans="2:65" ht="12" customHeight="1">
      <c r="B81" s="20"/>
      <c r="C81" s="27" t="s">
        <v>104</v>
      </c>
      <c r="L81" s="20"/>
    </row>
    <row r="82" spans="2:65" s="1" customFormat="1" ht="16.5" customHeight="1">
      <c r="B82" s="32"/>
      <c r="E82" s="308" t="s">
        <v>516</v>
      </c>
      <c r="F82" s="310"/>
      <c r="G82" s="310"/>
      <c r="H82" s="310"/>
      <c r="L82" s="32"/>
    </row>
    <row r="83" spans="2:65" s="1" customFormat="1" ht="12" customHeight="1">
      <c r="B83" s="32"/>
      <c r="C83" s="27" t="s">
        <v>517</v>
      </c>
      <c r="L83" s="32"/>
    </row>
    <row r="84" spans="2:65" s="1" customFormat="1" ht="16.5" customHeight="1">
      <c r="B84" s="32"/>
      <c r="E84" s="266" t="str">
        <f>E11</f>
        <v>SO-02-3 - Zábradlí vstupu do 1.PP</v>
      </c>
      <c r="F84" s="310"/>
      <c r="G84" s="310"/>
      <c r="H84" s="310"/>
      <c r="L84" s="32"/>
    </row>
    <row r="85" spans="2:65" s="1" customFormat="1" ht="6.9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Ústecký kraj</v>
      </c>
      <c r="I86" s="27" t="s">
        <v>23</v>
      </c>
      <c r="J86" s="49" t="str">
        <f>IF(J14="","",J14)</f>
        <v>30. 12. 2022</v>
      </c>
      <c r="L86" s="32"/>
    </row>
    <row r="87" spans="2:65" s="1" customFormat="1" ht="6.9" customHeight="1">
      <c r="B87" s="32"/>
      <c r="L87" s="32"/>
    </row>
    <row r="88" spans="2:65" s="1" customFormat="1" ht="25.65" customHeight="1">
      <c r="B88" s="32"/>
      <c r="C88" s="27" t="s">
        <v>25</v>
      </c>
      <c r="F88" s="25" t="str">
        <f>E17</f>
        <v>Město Šluknov, Nám. Míru 1,407 77 Šluknov</v>
      </c>
      <c r="I88" s="27" t="s">
        <v>33</v>
      </c>
      <c r="J88" s="30" t="str">
        <f>E23</f>
        <v>Ing.Arch.Jiří Kňákal, Okrouhlá 70, 473 01</v>
      </c>
      <c r="L88" s="32"/>
    </row>
    <row r="89" spans="2:65" s="1" customFormat="1" ht="25.65" customHeight="1">
      <c r="B89" s="32"/>
      <c r="C89" s="27" t="s">
        <v>31</v>
      </c>
      <c r="F89" s="25" t="str">
        <f>IF(E20="","",E20)</f>
        <v>Vyplň údaj</v>
      </c>
      <c r="I89" s="27" t="s">
        <v>36</v>
      </c>
      <c r="J89" s="30" t="str">
        <f>E26</f>
        <v>Ing.Arch.Jiří Kňákal, Okrouhlá 70, 473 01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124</v>
      </c>
      <c r="D91" s="113" t="s">
        <v>58</v>
      </c>
      <c r="E91" s="113" t="s">
        <v>54</v>
      </c>
      <c r="F91" s="113" t="s">
        <v>55</v>
      </c>
      <c r="G91" s="113" t="s">
        <v>125</v>
      </c>
      <c r="H91" s="113" t="s">
        <v>126</v>
      </c>
      <c r="I91" s="113" t="s">
        <v>127</v>
      </c>
      <c r="J91" s="113" t="s">
        <v>111</v>
      </c>
      <c r="K91" s="114" t="s">
        <v>128</v>
      </c>
      <c r="L91" s="111"/>
      <c r="M91" s="56" t="s">
        <v>3</v>
      </c>
      <c r="N91" s="57" t="s">
        <v>43</v>
      </c>
      <c r="O91" s="57" t="s">
        <v>129</v>
      </c>
      <c r="P91" s="57" t="s">
        <v>130</v>
      </c>
      <c r="Q91" s="57" t="s">
        <v>131</v>
      </c>
      <c r="R91" s="57" t="s">
        <v>132</v>
      </c>
      <c r="S91" s="57" t="s">
        <v>133</v>
      </c>
      <c r="T91" s="57" t="s">
        <v>134</v>
      </c>
      <c r="U91" s="58" t="s">
        <v>135</v>
      </c>
    </row>
    <row r="92" spans="2:65" s="1" customFormat="1" ht="22.8" customHeight="1">
      <c r="B92" s="32"/>
      <c r="C92" s="61" t="s">
        <v>136</v>
      </c>
      <c r="J92" s="115">
        <f>BK92</f>
        <v>0</v>
      </c>
      <c r="L92" s="32"/>
      <c r="M92" s="59"/>
      <c r="N92" s="50"/>
      <c r="O92" s="50"/>
      <c r="P92" s="116">
        <f>P93+P115</f>
        <v>0</v>
      </c>
      <c r="Q92" s="50"/>
      <c r="R92" s="116">
        <f>R93+R115</f>
        <v>0.75869186</v>
      </c>
      <c r="S92" s="50"/>
      <c r="T92" s="116">
        <f>T93+T115</f>
        <v>0</v>
      </c>
      <c r="U92" s="51"/>
      <c r="AT92" s="17" t="s">
        <v>72</v>
      </c>
      <c r="AU92" s="17" t="s">
        <v>112</v>
      </c>
      <c r="BK92" s="117">
        <f>BK93+BK115</f>
        <v>0</v>
      </c>
    </row>
    <row r="93" spans="2:65" s="11" customFormat="1" ht="25.95" customHeight="1">
      <c r="B93" s="118"/>
      <c r="D93" s="119" t="s">
        <v>72</v>
      </c>
      <c r="E93" s="120" t="s">
        <v>137</v>
      </c>
      <c r="F93" s="120" t="s">
        <v>138</v>
      </c>
      <c r="I93" s="121"/>
      <c r="J93" s="122">
        <f>BK93</f>
        <v>0</v>
      </c>
      <c r="L93" s="118"/>
      <c r="M93" s="123"/>
      <c r="P93" s="124">
        <f>P94+P101+P106+P112</f>
        <v>0</v>
      </c>
      <c r="R93" s="124">
        <f>R94+R101+R106+R112</f>
        <v>0.22014299999999998</v>
      </c>
      <c r="T93" s="124">
        <f>T94+T101+T106+T112</f>
        <v>0</v>
      </c>
      <c r="U93" s="125"/>
      <c r="AR93" s="119" t="s">
        <v>81</v>
      </c>
      <c r="AT93" s="126" t="s">
        <v>72</v>
      </c>
      <c r="AU93" s="126" t="s">
        <v>73</v>
      </c>
      <c r="AY93" s="119" t="s">
        <v>139</v>
      </c>
      <c r="BK93" s="127">
        <f>BK94+BK101+BK106+BK112</f>
        <v>0</v>
      </c>
    </row>
    <row r="94" spans="2:65" s="11" customFormat="1" ht="22.8" customHeight="1">
      <c r="B94" s="118"/>
      <c r="D94" s="119" t="s">
        <v>72</v>
      </c>
      <c r="E94" s="128" t="s">
        <v>161</v>
      </c>
      <c r="F94" s="128" t="s">
        <v>272</v>
      </c>
      <c r="I94" s="121"/>
      <c r="J94" s="129">
        <f>BK94</f>
        <v>0</v>
      </c>
      <c r="L94" s="118"/>
      <c r="M94" s="123"/>
      <c r="P94" s="124">
        <f>SUM(P95:P100)</f>
        <v>0</v>
      </c>
      <c r="R94" s="124">
        <f>SUM(R95:R100)</f>
        <v>0.18418399999999999</v>
      </c>
      <c r="T94" s="124">
        <f>SUM(T95:T100)</f>
        <v>0</v>
      </c>
      <c r="U94" s="125"/>
      <c r="AR94" s="119" t="s">
        <v>81</v>
      </c>
      <c r="AT94" s="126" t="s">
        <v>72</v>
      </c>
      <c r="AU94" s="126" t="s">
        <v>81</v>
      </c>
      <c r="AY94" s="119" t="s">
        <v>139</v>
      </c>
      <c r="BK94" s="127">
        <f>SUM(BK95:BK100)</f>
        <v>0</v>
      </c>
    </row>
    <row r="95" spans="2:65" s="1" customFormat="1" ht="16.5" customHeight="1">
      <c r="B95" s="130"/>
      <c r="C95" s="131" t="s">
        <v>81</v>
      </c>
      <c r="D95" s="131" t="s">
        <v>141</v>
      </c>
      <c r="E95" s="132" t="s">
        <v>749</v>
      </c>
      <c r="F95" s="133" t="s">
        <v>750</v>
      </c>
      <c r="G95" s="134" t="s">
        <v>169</v>
      </c>
      <c r="H95" s="135">
        <v>8.0079999999999991</v>
      </c>
      <c r="I95" s="136"/>
      <c r="J95" s="137">
        <f>ROUND(I95*H95,2)</f>
        <v>0</v>
      </c>
      <c r="K95" s="133" t="s">
        <v>3</v>
      </c>
      <c r="L95" s="32"/>
      <c r="M95" s="138" t="s">
        <v>3</v>
      </c>
      <c r="N95" s="139" t="s">
        <v>44</v>
      </c>
      <c r="P95" s="140">
        <f>O95*H95</f>
        <v>0</v>
      </c>
      <c r="Q95" s="140">
        <v>2.3E-2</v>
      </c>
      <c r="R95" s="140">
        <f>Q95*H95</f>
        <v>0.18418399999999999</v>
      </c>
      <c r="S95" s="140">
        <v>0</v>
      </c>
      <c r="T95" s="140">
        <f>S95*H95</f>
        <v>0</v>
      </c>
      <c r="U95" s="141" t="s">
        <v>3</v>
      </c>
      <c r="AR95" s="142" t="s">
        <v>146</v>
      </c>
      <c r="AT95" s="142" t="s">
        <v>141</v>
      </c>
      <c r="AU95" s="142" t="s">
        <v>83</v>
      </c>
      <c r="AY95" s="17" t="s">
        <v>139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81</v>
      </c>
      <c r="BK95" s="143">
        <f>ROUND(I95*H95,2)</f>
        <v>0</v>
      </c>
      <c r="BL95" s="17" t="s">
        <v>146</v>
      </c>
      <c r="BM95" s="142" t="s">
        <v>751</v>
      </c>
    </row>
    <row r="96" spans="2:65" s="13" customFormat="1" ht="10.199999999999999">
      <c r="B96" s="155"/>
      <c r="D96" s="149" t="s">
        <v>150</v>
      </c>
      <c r="E96" s="156" t="s">
        <v>3</v>
      </c>
      <c r="F96" s="157" t="s">
        <v>752</v>
      </c>
      <c r="H96" s="158">
        <v>8.0079999999999991</v>
      </c>
      <c r="I96" s="159"/>
      <c r="L96" s="155"/>
      <c r="M96" s="160"/>
      <c r="U96" s="161"/>
      <c r="AT96" s="156" t="s">
        <v>150</v>
      </c>
      <c r="AU96" s="156" t="s">
        <v>83</v>
      </c>
      <c r="AV96" s="13" t="s">
        <v>83</v>
      </c>
      <c r="AW96" s="13" t="s">
        <v>35</v>
      </c>
      <c r="AX96" s="13" t="s">
        <v>73</v>
      </c>
      <c r="AY96" s="156" t="s">
        <v>139</v>
      </c>
    </row>
    <row r="97" spans="2:65" s="14" customFormat="1" ht="10.199999999999999">
      <c r="B97" s="162"/>
      <c r="D97" s="149" t="s">
        <v>150</v>
      </c>
      <c r="E97" s="163" t="s">
        <v>3</v>
      </c>
      <c r="F97" s="164" t="s">
        <v>154</v>
      </c>
      <c r="H97" s="165">
        <v>8.0079999999999991</v>
      </c>
      <c r="I97" s="166"/>
      <c r="L97" s="162"/>
      <c r="M97" s="167"/>
      <c r="U97" s="168"/>
      <c r="AT97" s="163" t="s">
        <v>150</v>
      </c>
      <c r="AU97" s="163" t="s">
        <v>83</v>
      </c>
      <c r="AV97" s="14" t="s">
        <v>146</v>
      </c>
      <c r="AW97" s="14" t="s">
        <v>35</v>
      </c>
      <c r="AX97" s="14" t="s">
        <v>81</v>
      </c>
      <c r="AY97" s="163" t="s">
        <v>139</v>
      </c>
    </row>
    <row r="98" spans="2:65" s="1" customFormat="1" ht="21.75" customHeight="1">
      <c r="B98" s="130"/>
      <c r="C98" s="169" t="s">
        <v>83</v>
      </c>
      <c r="D98" s="169" t="s">
        <v>226</v>
      </c>
      <c r="E98" s="170" t="s">
        <v>753</v>
      </c>
      <c r="F98" s="171" t="s">
        <v>754</v>
      </c>
      <c r="G98" s="172" t="s">
        <v>282</v>
      </c>
      <c r="H98" s="173">
        <v>16</v>
      </c>
      <c r="I98" s="174"/>
      <c r="J98" s="175">
        <f>ROUND(I98*H98,2)</f>
        <v>0</v>
      </c>
      <c r="K98" s="171" t="s">
        <v>3</v>
      </c>
      <c r="L98" s="176"/>
      <c r="M98" s="177" t="s">
        <v>3</v>
      </c>
      <c r="N98" s="178" t="s">
        <v>44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0">
        <f>S98*H98</f>
        <v>0</v>
      </c>
      <c r="U98" s="141" t="s">
        <v>3</v>
      </c>
      <c r="AR98" s="142" t="s">
        <v>202</v>
      </c>
      <c r="AT98" s="142" t="s">
        <v>226</v>
      </c>
      <c r="AU98" s="142" t="s">
        <v>83</v>
      </c>
      <c r="AY98" s="17" t="s">
        <v>139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81</v>
      </c>
      <c r="BK98" s="143">
        <f>ROUND(I98*H98,2)</f>
        <v>0</v>
      </c>
      <c r="BL98" s="17" t="s">
        <v>146</v>
      </c>
      <c r="BM98" s="142" t="s">
        <v>755</v>
      </c>
    </row>
    <row r="99" spans="2:65" s="13" customFormat="1" ht="10.199999999999999">
      <c r="B99" s="155"/>
      <c r="D99" s="149" t="s">
        <v>150</v>
      </c>
      <c r="E99" s="156" t="s">
        <v>3</v>
      </c>
      <c r="F99" s="157" t="s">
        <v>756</v>
      </c>
      <c r="H99" s="158">
        <v>16</v>
      </c>
      <c r="I99" s="159"/>
      <c r="L99" s="155"/>
      <c r="M99" s="160"/>
      <c r="U99" s="161"/>
      <c r="AT99" s="156" t="s">
        <v>150</v>
      </c>
      <c r="AU99" s="156" t="s">
        <v>83</v>
      </c>
      <c r="AV99" s="13" t="s">
        <v>83</v>
      </c>
      <c r="AW99" s="13" t="s">
        <v>35</v>
      </c>
      <c r="AX99" s="13" t="s">
        <v>73</v>
      </c>
      <c r="AY99" s="156" t="s">
        <v>139</v>
      </c>
    </row>
    <row r="100" spans="2:65" s="14" customFormat="1" ht="10.199999999999999">
      <c r="B100" s="162"/>
      <c r="D100" s="149" t="s">
        <v>150</v>
      </c>
      <c r="E100" s="163" t="s">
        <v>3</v>
      </c>
      <c r="F100" s="164" t="s">
        <v>154</v>
      </c>
      <c r="H100" s="165">
        <v>16</v>
      </c>
      <c r="I100" s="166"/>
      <c r="L100" s="162"/>
      <c r="M100" s="167"/>
      <c r="U100" s="168"/>
      <c r="AT100" s="163" t="s">
        <v>150</v>
      </c>
      <c r="AU100" s="163" t="s">
        <v>83</v>
      </c>
      <c r="AV100" s="14" t="s">
        <v>146</v>
      </c>
      <c r="AW100" s="14" t="s">
        <v>35</v>
      </c>
      <c r="AX100" s="14" t="s">
        <v>81</v>
      </c>
      <c r="AY100" s="163" t="s">
        <v>139</v>
      </c>
    </row>
    <row r="101" spans="2:65" s="11" customFormat="1" ht="22.8" customHeight="1">
      <c r="B101" s="118"/>
      <c r="D101" s="119" t="s">
        <v>72</v>
      </c>
      <c r="E101" s="128" t="s">
        <v>188</v>
      </c>
      <c r="F101" s="128" t="s">
        <v>394</v>
      </c>
      <c r="I101" s="121"/>
      <c r="J101" s="129">
        <f>BK101</f>
        <v>0</v>
      </c>
      <c r="L101" s="118"/>
      <c r="M101" s="123"/>
      <c r="P101" s="124">
        <f>SUM(P102:P105)</f>
        <v>0</v>
      </c>
      <c r="R101" s="124">
        <f>SUM(R102:R105)</f>
        <v>3.4838999999999995E-2</v>
      </c>
      <c r="T101" s="124">
        <f>SUM(T102:T105)</f>
        <v>0</v>
      </c>
      <c r="U101" s="125"/>
      <c r="AR101" s="119" t="s">
        <v>81</v>
      </c>
      <c r="AT101" s="126" t="s">
        <v>72</v>
      </c>
      <c r="AU101" s="126" t="s">
        <v>81</v>
      </c>
      <c r="AY101" s="119" t="s">
        <v>139</v>
      </c>
      <c r="BK101" s="127">
        <f>SUM(BK102:BK105)</f>
        <v>0</v>
      </c>
    </row>
    <row r="102" spans="2:65" s="1" customFormat="1" ht="16.5" customHeight="1">
      <c r="B102" s="130"/>
      <c r="C102" s="131" t="s">
        <v>161</v>
      </c>
      <c r="D102" s="131" t="s">
        <v>141</v>
      </c>
      <c r="E102" s="132" t="s">
        <v>556</v>
      </c>
      <c r="F102" s="133" t="s">
        <v>557</v>
      </c>
      <c r="G102" s="134" t="s">
        <v>256</v>
      </c>
      <c r="H102" s="135">
        <v>248.85</v>
      </c>
      <c r="I102" s="136"/>
      <c r="J102" s="137">
        <f>ROUND(I102*H102,2)</f>
        <v>0</v>
      </c>
      <c r="K102" s="133" t="s">
        <v>3</v>
      </c>
      <c r="L102" s="32"/>
      <c r="M102" s="138" t="s">
        <v>3</v>
      </c>
      <c r="N102" s="139" t="s">
        <v>44</v>
      </c>
      <c r="P102" s="140">
        <f>O102*H102</f>
        <v>0</v>
      </c>
      <c r="Q102" s="140">
        <v>1.3999999999999999E-4</v>
      </c>
      <c r="R102" s="140">
        <f>Q102*H102</f>
        <v>3.4838999999999995E-2</v>
      </c>
      <c r="S102" s="140">
        <v>0</v>
      </c>
      <c r="T102" s="140">
        <f>S102*H102</f>
        <v>0</v>
      </c>
      <c r="U102" s="141" t="s">
        <v>3</v>
      </c>
      <c r="AR102" s="142" t="s">
        <v>146</v>
      </c>
      <c r="AT102" s="142" t="s">
        <v>141</v>
      </c>
      <c r="AU102" s="142" t="s">
        <v>83</v>
      </c>
      <c r="AY102" s="17" t="s">
        <v>139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81</v>
      </c>
      <c r="BK102" s="143">
        <f>ROUND(I102*H102,2)</f>
        <v>0</v>
      </c>
      <c r="BL102" s="17" t="s">
        <v>146</v>
      </c>
      <c r="BM102" s="142" t="s">
        <v>757</v>
      </c>
    </row>
    <row r="103" spans="2:65" s="12" customFormat="1" ht="10.199999999999999">
      <c r="B103" s="148"/>
      <c r="D103" s="149" t="s">
        <v>150</v>
      </c>
      <c r="E103" s="150" t="s">
        <v>3</v>
      </c>
      <c r="F103" s="151" t="s">
        <v>758</v>
      </c>
      <c r="H103" s="150" t="s">
        <v>3</v>
      </c>
      <c r="I103" s="152"/>
      <c r="L103" s="148"/>
      <c r="M103" s="153"/>
      <c r="U103" s="154"/>
      <c r="AT103" s="150" t="s">
        <v>150</v>
      </c>
      <c r="AU103" s="150" t="s">
        <v>83</v>
      </c>
      <c r="AV103" s="12" t="s">
        <v>81</v>
      </c>
      <c r="AW103" s="12" t="s">
        <v>35</v>
      </c>
      <c r="AX103" s="12" t="s">
        <v>73</v>
      </c>
      <c r="AY103" s="150" t="s">
        <v>139</v>
      </c>
    </row>
    <row r="104" spans="2:65" s="13" customFormat="1" ht="10.199999999999999">
      <c r="B104" s="155"/>
      <c r="D104" s="149" t="s">
        <v>150</v>
      </c>
      <c r="E104" s="156" t="s">
        <v>3</v>
      </c>
      <c r="F104" s="157" t="s">
        <v>759</v>
      </c>
      <c r="H104" s="158">
        <v>248.85</v>
      </c>
      <c r="I104" s="159"/>
      <c r="L104" s="155"/>
      <c r="M104" s="160"/>
      <c r="U104" s="161"/>
      <c r="AT104" s="156" t="s">
        <v>150</v>
      </c>
      <c r="AU104" s="156" t="s">
        <v>83</v>
      </c>
      <c r="AV104" s="13" t="s">
        <v>83</v>
      </c>
      <c r="AW104" s="13" t="s">
        <v>35</v>
      </c>
      <c r="AX104" s="13" t="s">
        <v>73</v>
      </c>
      <c r="AY104" s="156" t="s">
        <v>139</v>
      </c>
    </row>
    <row r="105" spans="2:65" s="14" customFormat="1" ht="10.199999999999999">
      <c r="B105" s="162"/>
      <c r="D105" s="149" t="s">
        <v>150</v>
      </c>
      <c r="E105" s="163" t="s">
        <v>3</v>
      </c>
      <c r="F105" s="164" t="s">
        <v>154</v>
      </c>
      <c r="H105" s="165">
        <v>248.85</v>
      </c>
      <c r="I105" s="166"/>
      <c r="L105" s="162"/>
      <c r="M105" s="167"/>
      <c r="U105" s="168"/>
      <c r="AT105" s="163" t="s">
        <v>150</v>
      </c>
      <c r="AU105" s="163" t="s">
        <v>83</v>
      </c>
      <c r="AV105" s="14" t="s">
        <v>146</v>
      </c>
      <c r="AW105" s="14" t="s">
        <v>35</v>
      </c>
      <c r="AX105" s="14" t="s">
        <v>81</v>
      </c>
      <c r="AY105" s="163" t="s">
        <v>139</v>
      </c>
    </row>
    <row r="106" spans="2:65" s="11" customFormat="1" ht="22.8" customHeight="1">
      <c r="B106" s="118"/>
      <c r="D106" s="119" t="s">
        <v>72</v>
      </c>
      <c r="E106" s="128" t="s">
        <v>214</v>
      </c>
      <c r="F106" s="128" t="s">
        <v>437</v>
      </c>
      <c r="I106" s="121"/>
      <c r="J106" s="129">
        <f>BK106</f>
        <v>0</v>
      </c>
      <c r="L106" s="118"/>
      <c r="M106" s="123"/>
      <c r="P106" s="124">
        <f>SUM(P107:P111)</f>
        <v>0</v>
      </c>
      <c r="R106" s="124">
        <f>SUM(R107:R111)</f>
        <v>1.1199999999999999E-3</v>
      </c>
      <c r="T106" s="124">
        <f>SUM(T107:T111)</f>
        <v>0</v>
      </c>
      <c r="U106" s="125"/>
      <c r="AR106" s="119" t="s">
        <v>81</v>
      </c>
      <c r="AT106" s="126" t="s">
        <v>72</v>
      </c>
      <c r="AU106" s="126" t="s">
        <v>81</v>
      </c>
      <c r="AY106" s="119" t="s">
        <v>139</v>
      </c>
      <c r="BK106" s="127">
        <f>SUM(BK107:BK111)</f>
        <v>0</v>
      </c>
    </row>
    <row r="107" spans="2:65" s="1" customFormat="1" ht="24.15" customHeight="1">
      <c r="B107" s="130"/>
      <c r="C107" s="131" t="s">
        <v>146</v>
      </c>
      <c r="D107" s="131" t="s">
        <v>141</v>
      </c>
      <c r="E107" s="132" t="s">
        <v>662</v>
      </c>
      <c r="F107" s="133" t="s">
        <v>663</v>
      </c>
      <c r="G107" s="134" t="s">
        <v>282</v>
      </c>
      <c r="H107" s="135">
        <v>16</v>
      </c>
      <c r="I107" s="136"/>
      <c r="J107" s="137">
        <f>ROUND(I107*H107,2)</f>
        <v>0</v>
      </c>
      <c r="K107" s="133" t="s">
        <v>145</v>
      </c>
      <c r="L107" s="32"/>
      <c r="M107" s="138" t="s">
        <v>3</v>
      </c>
      <c r="N107" s="139" t="s">
        <v>44</v>
      </c>
      <c r="P107" s="140">
        <f>O107*H107</f>
        <v>0</v>
      </c>
      <c r="Q107" s="140">
        <v>6.9999999999999994E-5</v>
      </c>
      <c r="R107" s="140">
        <f>Q107*H107</f>
        <v>1.1199999999999999E-3</v>
      </c>
      <c r="S107" s="140">
        <v>0</v>
      </c>
      <c r="T107" s="140">
        <f>S107*H107</f>
        <v>0</v>
      </c>
      <c r="U107" s="141" t="s">
        <v>3</v>
      </c>
      <c r="AR107" s="142" t="s">
        <v>146</v>
      </c>
      <c r="AT107" s="142" t="s">
        <v>141</v>
      </c>
      <c r="AU107" s="142" t="s">
        <v>83</v>
      </c>
      <c r="AY107" s="17" t="s">
        <v>139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81</v>
      </c>
      <c r="BK107" s="143">
        <f>ROUND(I107*H107,2)</f>
        <v>0</v>
      </c>
      <c r="BL107" s="17" t="s">
        <v>146</v>
      </c>
      <c r="BM107" s="142" t="s">
        <v>760</v>
      </c>
    </row>
    <row r="108" spans="2:65" s="1" customFormat="1" ht="10.199999999999999">
      <c r="B108" s="32"/>
      <c r="D108" s="144" t="s">
        <v>148</v>
      </c>
      <c r="F108" s="145" t="s">
        <v>665</v>
      </c>
      <c r="I108" s="146"/>
      <c r="L108" s="32"/>
      <c r="M108" s="147"/>
      <c r="U108" s="53"/>
      <c r="AT108" s="17" t="s">
        <v>148</v>
      </c>
      <c r="AU108" s="17" t="s">
        <v>83</v>
      </c>
    </row>
    <row r="109" spans="2:65" s="12" customFormat="1" ht="10.199999999999999">
      <c r="B109" s="148"/>
      <c r="D109" s="149" t="s">
        <v>150</v>
      </c>
      <c r="E109" s="150" t="s">
        <v>3</v>
      </c>
      <c r="F109" s="151" t="s">
        <v>761</v>
      </c>
      <c r="H109" s="150" t="s">
        <v>3</v>
      </c>
      <c r="I109" s="152"/>
      <c r="L109" s="148"/>
      <c r="M109" s="153"/>
      <c r="U109" s="154"/>
      <c r="AT109" s="150" t="s">
        <v>150</v>
      </c>
      <c r="AU109" s="150" t="s">
        <v>83</v>
      </c>
      <c r="AV109" s="12" t="s">
        <v>81</v>
      </c>
      <c r="AW109" s="12" t="s">
        <v>35</v>
      </c>
      <c r="AX109" s="12" t="s">
        <v>73</v>
      </c>
      <c r="AY109" s="150" t="s">
        <v>139</v>
      </c>
    </row>
    <row r="110" spans="2:65" s="13" customFormat="1" ht="10.199999999999999">
      <c r="B110" s="155"/>
      <c r="D110" s="149" t="s">
        <v>150</v>
      </c>
      <c r="E110" s="156" t="s">
        <v>3</v>
      </c>
      <c r="F110" s="157" t="s">
        <v>762</v>
      </c>
      <c r="H110" s="158">
        <v>16</v>
      </c>
      <c r="I110" s="159"/>
      <c r="L110" s="155"/>
      <c r="M110" s="160"/>
      <c r="U110" s="161"/>
      <c r="AT110" s="156" t="s">
        <v>150</v>
      </c>
      <c r="AU110" s="156" t="s">
        <v>83</v>
      </c>
      <c r="AV110" s="13" t="s">
        <v>83</v>
      </c>
      <c r="AW110" s="13" t="s">
        <v>35</v>
      </c>
      <c r="AX110" s="13" t="s">
        <v>73</v>
      </c>
      <c r="AY110" s="156" t="s">
        <v>139</v>
      </c>
    </row>
    <row r="111" spans="2:65" s="14" customFormat="1" ht="10.199999999999999">
      <c r="B111" s="162"/>
      <c r="D111" s="149" t="s">
        <v>150</v>
      </c>
      <c r="E111" s="163" t="s">
        <v>3</v>
      </c>
      <c r="F111" s="164" t="s">
        <v>154</v>
      </c>
      <c r="H111" s="165">
        <v>16</v>
      </c>
      <c r="I111" s="166"/>
      <c r="L111" s="162"/>
      <c r="M111" s="167"/>
      <c r="U111" s="168"/>
      <c r="AT111" s="163" t="s">
        <v>150</v>
      </c>
      <c r="AU111" s="163" t="s">
        <v>83</v>
      </c>
      <c r="AV111" s="14" t="s">
        <v>146</v>
      </c>
      <c r="AW111" s="14" t="s">
        <v>35</v>
      </c>
      <c r="AX111" s="14" t="s">
        <v>81</v>
      </c>
      <c r="AY111" s="163" t="s">
        <v>139</v>
      </c>
    </row>
    <row r="112" spans="2:65" s="11" customFormat="1" ht="22.8" customHeight="1">
      <c r="B112" s="118"/>
      <c r="D112" s="119" t="s">
        <v>72</v>
      </c>
      <c r="E112" s="128" t="s">
        <v>509</v>
      </c>
      <c r="F112" s="128" t="s">
        <v>510</v>
      </c>
      <c r="I112" s="121"/>
      <c r="J112" s="129">
        <f>BK112</f>
        <v>0</v>
      </c>
      <c r="L112" s="118"/>
      <c r="M112" s="123"/>
      <c r="P112" s="124">
        <f>SUM(P113:P114)</f>
        <v>0</v>
      </c>
      <c r="R112" s="124">
        <f>SUM(R113:R114)</f>
        <v>0</v>
      </c>
      <c r="T112" s="124">
        <f>SUM(T113:T114)</f>
        <v>0</v>
      </c>
      <c r="U112" s="125"/>
      <c r="AR112" s="119" t="s">
        <v>81</v>
      </c>
      <c r="AT112" s="126" t="s">
        <v>72</v>
      </c>
      <c r="AU112" s="126" t="s">
        <v>81</v>
      </c>
      <c r="AY112" s="119" t="s">
        <v>139</v>
      </c>
      <c r="BK112" s="127">
        <f>SUM(BK113:BK114)</f>
        <v>0</v>
      </c>
    </row>
    <row r="113" spans="2:65" s="1" customFormat="1" ht="24.15" customHeight="1">
      <c r="B113" s="130"/>
      <c r="C113" s="131" t="s">
        <v>174</v>
      </c>
      <c r="D113" s="131" t="s">
        <v>141</v>
      </c>
      <c r="E113" s="132" t="s">
        <v>560</v>
      </c>
      <c r="F113" s="133" t="s">
        <v>561</v>
      </c>
      <c r="G113" s="134" t="s">
        <v>205</v>
      </c>
      <c r="H113" s="135">
        <v>3.5000000000000003E-2</v>
      </c>
      <c r="I113" s="136"/>
      <c r="J113" s="137">
        <f>ROUND(I113*H113,2)</f>
        <v>0</v>
      </c>
      <c r="K113" s="133" t="s">
        <v>145</v>
      </c>
      <c r="L113" s="32"/>
      <c r="M113" s="138" t="s">
        <v>3</v>
      </c>
      <c r="N113" s="139" t="s">
        <v>44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0">
        <f>S113*H113</f>
        <v>0</v>
      </c>
      <c r="U113" s="141" t="s">
        <v>3</v>
      </c>
      <c r="AR113" s="142" t="s">
        <v>146</v>
      </c>
      <c r="AT113" s="142" t="s">
        <v>141</v>
      </c>
      <c r="AU113" s="142" t="s">
        <v>83</v>
      </c>
      <c r="AY113" s="17" t="s">
        <v>139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81</v>
      </c>
      <c r="BK113" s="143">
        <f>ROUND(I113*H113,2)</f>
        <v>0</v>
      </c>
      <c r="BL113" s="17" t="s">
        <v>146</v>
      </c>
      <c r="BM113" s="142" t="s">
        <v>763</v>
      </c>
    </row>
    <row r="114" spans="2:65" s="1" customFormat="1" ht="10.199999999999999">
      <c r="B114" s="32"/>
      <c r="D114" s="144" t="s">
        <v>148</v>
      </c>
      <c r="F114" s="145" t="s">
        <v>563</v>
      </c>
      <c r="I114" s="146"/>
      <c r="L114" s="32"/>
      <c r="M114" s="147"/>
      <c r="U114" s="53"/>
      <c r="AT114" s="17" t="s">
        <v>148</v>
      </c>
      <c r="AU114" s="17" t="s">
        <v>83</v>
      </c>
    </row>
    <row r="115" spans="2:65" s="11" customFormat="1" ht="25.95" customHeight="1">
      <c r="B115" s="118"/>
      <c r="D115" s="119" t="s">
        <v>72</v>
      </c>
      <c r="E115" s="120" t="s">
        <v>564</v>
      </c>
      <c r="F115" s="120" t="s">
        <v>565</v>
      </c>
      <c r="I115" s="121"/>
      <c r="J115" s="122">
        <f>BK115</f>
        <v>0</v>
      </c>
      <c r="L115" s="118"/>
      <c r="M115" s="123"/>
      <c r="P115" s="124">
        <f>P116</f>
        <v>0</v>
      </c>
      <c r="R115" s="124">
        <f>R116</f>
        <v>0.53854886000000002</v>
      </c>
      <c r="T115" s="124">
        <f>T116</f>
        <v>0</v>
      </c>
      <c r="U115" s="125"/>
      <c r="AR115" s="119" t="s">
        <v>83</v>
      </c>
      <c r="AT115" s="126" t="s">
        <v>72</v>
      </c>
      <c r="AU115" s="126" t="s">
        <v>73</v>
      </c>
      <c r="AY115" s="119" t="s">
        <v>139</v>
      </c>
      <c r="BK115" s="127">
        <f>BK116</f>
        <v>0</v>
      </c>
    </row>
    <row r="116" spans="2:65" s="11" customFormat="1" ht="22.8" customHeight="1">
      <c r="B116" s="118"/>
      <c r="D116" s="119" t="s">
        <v>72</v>
      </c>
      <c r="E116" s="128" t="s">
        <v>566</v>
      </c>
      <c r="F116" s="128" t="s">
        <v>567</v>
      </c>
      <c r="I116" s="121"/>
      <c r="J116" s="129">
        <f>BK116</f>
        <v>0</v>
      </c>
      <c r="L116" s="118"/>
      <c r="M116" s="123"/>
      <c r="P116" s="124">
        <f>SUM(P117:P179)</f>
        <v>0</v>
      </c>
      <c r="R116" s="124">
        <f>SUM(R117:R179)</f>
        <v>0.53854886000000002</v>
      </c>
      <c r="T116" s="124">
        <f>SUM(T117:T179)</f>
        <v>0</v>
      </c>
      <c r="U116" s="125"/>
      <c r="AR116" s="119" t="s">
        <v>83</v>
      </c>
      <c r="AT116" s="126" t="s">
        <v>72</v>
      </c>
      <c r="AU116" s="126" t="s">
        <v>81</v>
      </c>
      <c r="AY116" s="119" t="s">
        <v>139</v>
      </c>
      <c r="BK116" s="127">
        <f>SUM(BK117:BK179)</f>
        <v>0</v>
      </c>
    </row>
    <row r="117" spans="2:65" s="1" customFormat="1" ht="16.5" customHeight="1">
      <c r="B117" s="130"/>
      <c r="C117" s="131" t="s">
        <v>188</v>
      </c>
      <c r="D117" s="131" t="s">
        <v>141</v>
      </c>
      <c r="E117" s="132" t="s">
        <v>568</v>
      </c>
      <c r="F117" s="133" t="s">
        <v>569</v>
      </c>
      <c r="G117" s="134" t="s">
        <v>570</v>
      </c>
      <c r="H117" s="135">
        <v>1</v>
      </c>
      <c r="I117" s="136"/>
      <c r="J117" s="137">
        <f>ROUND(I117*H117,2)</f>
        <v>0</v>
      </c>
      <c r="K117" s="133" t="s">
        <v>3</v>
      </c>
      <c r="L117" s="32"/>
      <c r="M117" s="138" t="s">
        <v>3</v>
      </c>
      <c r="N117" s="139" t="s">
        <v>44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0">
        <f>S117*H117</f>
        <v>0</v>
      </c>
      <c r="U117" s="141" t="s">
        <v>3</v>
      </c>
      <c r="AR117" s="142" t="s">
        <v>253</v>
      </c>
      <c r="AT117" s="142" t="s">
        <v>141</v>
      </c>
      <c r="AU117" s="142" t="s">
        <v>83</v>
      </c>
      <c r="AY117" s="17" t="s">
        <v>139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81</v>
      </c>
      <c r="BK117" s="143">
        <f>ROUND(I117*H117,2)</f>
        <v>0</v>
      </c>
      <c r="BL117" s="17" t="s">
        <v>253</v>
      </c>
      <c r="BM117" s="142" t="s">
        <v>764</v>
      </c>
    </row>
    <row r="118" spans="2:65" s="13" customFormat="1" ht="10.199999999999999">
      <c r="B118" s="155"/>
      <c r="D118" s="149" t="s">
        <v>150</v>
      </c>
      <c r="E118" s="156" t="s">
        <v>3</v>
      </c>
      <c r="F118" s="157" t="s">
        <v>294</v>
      </c>
      <c r="H118" s="158">
        <v>1</v>
      </c>
      <c r="I118" s="159"/>
      <c r="L118" s="155"/>
      <c r="M118" s="160"/>
      <c r="U118" s="161"/>
      <c r="AT118" s="156" t="s">
        <v>150</v>
      </c>
      <c r="AU118" s="156" t="s">
        <v>83</v>
      </c>
      <c r="AV118" s="13" t="s">
        <v>83</v>
      </c>
      <c r="AW118" s="13" t="s">
        <v>35</v>
      </c>
      <c r="AX118" s="13" t="s">
        <v>73</v>
      </c>
      <c r="AY118" s="156" t="s">
        <v>139</v>
      </c>
    </row>
    <row r="119" spans="2:65" s="14" customFormat="1" ht="10.199999999999999">
      <c r="B119" s="162"/>
      <c r="D119" s="149" t="s">
        <v>150</v>
      </c>
      <c r="E119" s="163" t="s">
        <v>3</v>
      </c>
      <c r="F119" s="164" t="s">
        <v>154</v>
      </c>
      <c r="H119" s="165">
        <v>1</v>
      </c>
      <c r="I119" s="166"/>
      <c r="L119" s="162"/>
      <c r="M119" s="167"/>
      <c r="U119" s="168"/>
      <c r="AT119" s="163" t="s">
        <v>150</v>
      </c>
      <c r="AU119" s="163" t="s">
        <v>83</v>
      </c>
      <c r="AV119" s="14" t="s">
        <v>146</v>
      </c>
      <c r="AW119" s="14" t="s">
        <v>35</v>
      </c>
      <c r="AX119" s="14" t="s">
        <v>81</v>
      </c>
      <c r="AY119" s="163" t="s">
        <v>139</v>
      </c>
    </row>
    <row r="120" spans="2:65" s="1" customFormat="1" ht="16.5" customHeight="1">
      <c r="B120" s="130"/>
      <c r="C120" s="131" t="s">
        <v>197</v>
      </c>
      <c r="D120" s="131" t="s">
        <v>141</v>
      </c>
      <c r="E120" s="132" t="s">
        <v>765</v>
      </c>
      <c r="F120" s="133" t="s">
        <v>766</v>
      </c>
      <c r="G120" s="134" t="s">
        <v>256</v>
      </c>
      <c r="H120" s="135">
        <v>247.85</v>
      </c>
      <c r="I120" s="136"/>
      <c r="J120" s="137">
        <f>ROUND(I120*H120,2)</f>
        <v>0</v>
      </c>
      <c r="K120" s="133" t="s">
        <v>145</v>
      </c>
      <c r="L120" s="32"/>
      <c r="M120" s="138" t="s">
        <v>3</v>
      </c>
      <c r="N120" s="139" t="s">
        <v>44</v>
      </c>
      <c r="P120" s="140">
        <f>O120*H120</f>
        <v>0</v>
      </c>
      <c r="Q120" s="140">
        <v>5.0000000000000002E-5</v>
      </c>
      <c r="R120" s="140">
        <f>Q120*H120</f>
        <v>1.2392500000000001E-2</v>
      </c>
      <c r="S120" s="140">
        <v>0</v>
      </c>
      <c r="T120" s="140">
        <f>S120*H120</f>
        <v>0</v>
      </c>
      <c r="U120" s="141" t="s">
        <v>3</v>
      </c>
      <c r="AR120" s="142" t="s">
        <v>253</v>
      </c>
      <c r="AT120" s="142" t="s">
        <v>141</v>
      </c>
      <c r="AU120" s="142" t="s">
        <v>83</v>
      </c>
      <c r="AY120" s="17" t="s">
        <v>139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81</v>
      </c>
      <c r="BK120" s="143">
        <f>ROUND(I120*H120,2)</f>
        <v>0</v>
      </c>
      <c r="BL120" s="17" t="s">
        <v>253</v>
      </c>
      <c r="BM120" s="142" t="s">
        <v>767</v>
      </c>
    </row>
    <row r="121" spans="2:65" s="1" customFormat="1" ht="10.199999999999999">
      <c r="B121" s="32"/>
      <c r="D121" s="144" t="s">
        <v>148</v>
      </c>
      <c r="F121" s="145" t="s">
        <v>768</v>
      </c>
      <c r="I121" s="146"/>
      <c r="L121" s="32"/>
      <c r="M121" s="147"/>
      <c r="U121" s="53"/>
      <c r="AT121" s="17" t="s">
        <v>148</v>
      </c>
      <c r="AU121" s="17" t="s">
        <v>83</v>
      </c>
    </row>
    <row r="122" spans="2:65" s="12" customFormat="1" ht="10.199999999999999">
      <c r="B122" s="148"/>
      <c r="D122" s="149" t="s">
        <v>150</v>
      </c>
      <c r="E122" s="150" t="s">
        <v>3</v>
      </c>
      <c r="F122" s="151" t="s">
        <v>758</v>
      </c>
      <c r="H122" s="150" t="s">
        <v>3</v>
      </c>
      <c r="I122" s="152"/>
      <c r="L122" s="148"/>
      <c r="M122" s="153"/>
      <c r="U122" s="154"/>
      <c r="AT122" s="150" t="s">
        <v>150</v>
      </c>
      <c r="AU122" s="150" t="s">
        <v>83</v>
      </c>
      <c r="AV122" s="12" t="s">
        <v>81</v>
      </c>
      <c r="AW122" s="12" t="s">
        <v>35</v>
      </c>
      <c r="AX122" s="12" t="s">
        <v>73</v>
      </c>
      <c r="AY122" s="150" t="s">
        <v>139</v>
      </c>
    </row>
    <row r="123" spans="2:65" s="13" customFormat="1" ht="10.199999999999999">
      <c r="B123" s="155"/>
      <c r="D123" s="149" t="s">
        <v>150</v>
      </c>
      <c r="E123" s="156" t="s">
        <v>3</v>
      </c>
      <c r="F123" s="157" t="s">
        <v>769</v>
      </c>
      <c r="H123" s="158">
        <v>247.85</v>
      </c>
      <c r="I123" s="159"/>
      <c r="L123" s="155"/>
      <c r="M123" s="160"/>
      <c r="U123" s="161"/>
      <c r="AT123" s="156" t="s">
        <v>150</v>
      </c>
      <c r="AU123" s="156" t="s">
        <v>83</v>
      </c>
      <c r="AV123" s="13" t="s">
        <v>83</v>
      </c>
      <c r="AW123" s="13" t="s">
        <v>35</v>
      </c>
      <c r="AX123" s="13" t="s">
        <v>73</v>
      </c>
      <c r="AY123" s="156" t="s">
        <v>139</v>
      </c>
    </row>
    <row r="124" spans="2:65" s="14" customFormat="1" ht="10.199999999999999">
      <c r="B124" s="162"/>
      <c r="D124" s="149" t="s">
        <v>150</v>
      </c>
      <c r="E124" s="163" t="s">
        <v>3</v>
      </c>
      <c r="F124" s="164" t="s">
        <v>154</v>
      </c>
      <c r="H124" s="165">
        <v>247.85</v>
      </c>
      <c r="I124" s="166"/>
      <c r="L124" s="162"/>
      <c r="M124" s="167"/>
      <c r="U124" s="168"/>
      <c r="AT124" s="163" t="s">
        <v>150</v>
      </c>
      <c r="AU124" s="163" t="s">
        <v>83</v>
      </c>
      <c r="AV124" s="14" t="s">
        <v>146</v>
      </c>
      <c r="AW124" s="14" t="s">
        <v>35</v>
      </c>
      <c r="AX124" s="14" t="s">
        <v>81</v>
      </c>
      <c r="AY124" s="163" t="s">
        <v>139</v>
      </c>
    </row>
    <row r="125" spans="2:65" s="1" customFormat="1" ht="16.5" customHeight="1">
      <c r="B125" s="130"/>
      <c r="C125" s="131" t="s">
        <v>202</v>
      </c>
      <c r="D125" s="131" t="s">
        <v>141</v>
      </c>
      <c r="E125" s="132" t="s">
        <v>770</v>
      </c>
      <c r="F125" s="133" t="s">
        <v>771</v>
      </c>
      <c r="G125" s="134" t="s">
        <v>256</v>
      </c>
      <c r="H125" s="135">
        <v>247.85</v>
      </c>
      <c r="I125" s="136"/>
      <c r="J125" s="137">
        <f>ROUND(I125*H125,2)</f>
        <v>0</v>
      </c>
      <c r="K125" s="133" t="s">
        <v>3</v>
      </c>
      <c r="L125" s="32"/>
      <c r="M125" s="138" t="s">
        <v>3</v>
      </c>
      <c r="N125" s="139" t="s">
        <v>44</v>
      </c>
      <c r="P125" s="140">
        <f>O125*H125</f>
        <v>0</v>
      </c>
      <c r="Q125" s="140">
        <v>1E-3</v>
      </c>
      <c r="R125" s="140">
        <f>Q125*H125</f>
        <v>0.24784999999999999</v>
      </c>
      <c r="S125" s="140">
        <v>0</v>
      </c>
      <c r="T125" s="140">
        <f>S125*H125</f>
        <v>0</v>
      </c>
      <c r="U125" s="141" t="s">
        <v>3</v>
      </c>
      <c r="AR125" s="142" t="s">
        <v>253</v>
      </c>
      <c r="AT125" s="142" t="s">
        <v>141</v>
      </c>
      <c r="AU125" s="142" t="s">
        <v>83</v>
      </c>
      <c r="AY125" s="17" t="s">
        <v>139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81</v>
      </c>
      <c r="BK125" s="143">
        <f>ROUND(I125*H125,2)</f>
        <v>0</v>
      </c>
      <c r="BL125" s="17" t="s">
        <v>253</v>
      </c>
      <c r="BM125" s="142" t="s">
        <v>772</v>
      </c>
    </row>
    <row r="126" spans="2:65" s="12" customFormat="1" ht="10.199999999999999">
      <c r="B126" s="148"/>
      <c r="D126" s="149" t="s">
        <v>150</v>
      </c>
      <c r="E126" s="150" t="s">
        <v>3</v>
      </c>
      <c r="F126" s="151" t="s">
        <v>758</v>
      </c>
      <c r="H126" s="150" t="s">
        <v>3</v>
      </c>
      <c r="I126" s="152"/>
      <c r="L126" s="148"/>
      <c r="M126" s="153"/>
      <c r="U126" s="154"/>
      <c r="AT126" s="150" t="s">
        <v>150</v>
      </c>
      <c r="AU126" s="150" t="s">
        <v>83</v>
      </c>
      <c r="AV126" s="12" t="s">
        <v>81</v>
      </c>
      <c r="AW126" s="12" t="s">
        <v>35</v>
      </c>
      <c r="AX126" s="12" t="s">
        <v>73</v>
      </c>
      <c r="AY126" s="150" t="s">
        <v>139</v>
      </c>
    </row>
    <row r="127" spans="2:65" s="12" customFormat="1" ht="10.199999999999999">
      <c r="B127" s="148"/>
      <c r="D127" s="149" t="s">
        <v>150</v>
      </c>
      <c r="E127" s="150" t="s">
        <v>3</v>
      </c>
      <c r="F127" s="151" t="s">
        <v>579</v>
      </c>
      <c r="H127" s="150" t="s">
        <v>3</v>
      </c>
      <c r="I127" s="152"/>
      <c r="L127" s="148"/>
      <c r="M127" s="153"/>
      <c r="U127" s="154"/>
      <c r="AT127" s="150" t="s">
        <v>150</v>
      </c>
      <c r="AU127" s="150" t="s">
        <v>83</v>
      </c>
      <c r="AV127" s="12" t="s">
        <v>81</v>
      </c>
      <c r="AW127" s="12" t="s">
        <v>35</v>
      </c>
      <c r="AX127" s="12" t="s">
        <v>73</v>
      </c>
      <c r="AY127" s="150" t="s">
        <v>139</v>
      </c>
    </row>
    <row r="128" spans="2:65" s="12" customFormat="1" ht="10.199999999999999">
      <c r="B128" s="148"/>
      <c r="D128" s="149" t="s">
        <v>150</v>
      </c>
      <c r="E128" s="150" t="s">
        <v>3</v>
      </c>
      <c r="F128" s="151" t="s">
        <v>773</v>
      </c>
      <c r="H128" s="150" t="s">
        <v>3</v>
      </c>
      <c r="I128" s="152"/>
      <c r="L128" s="148"/>
      <c r="M128" s="153"/>
      <c r="U128" s="154"/>
      <c r="AT128" s="150" t="s">
        <v>150</v>
      </c>
      <c r="AU128" s="150" t="s">
        <v>83</v>
      </c>
      <c r="AV128" s="12" t="s">
        <v>81</v>
      </c>
      <c r="AW128" s="12" t="s">
        <v>35</v>
      </c>
      <c r="AX128" s="12" t="s">
        <v>73</v>
      </c>
      <c r="AY128" s="150" t="s">
        <v>139</v>
      </c>
    </row>
    <row r="129" spans="2:65" s="12" customFormat="1" ht="10.199999999999999">
      <c r="B129" s="148"/>
      <c r="D129" s="149" t="s">
        <v>150</v>
      </c>
      <c r="E129" s="150" t="s">
        <v>3</v>
      </c>
      <c r="F129" s="151" t="s">
        <v>580</v>
      </c>
      <c r="H129" s="150" t="s">
        <v>3</v>
      </c>
      <c r="I129" s="152"/>
      <c r="L129" s="148"/>
      <c r="M129" s="153"/>
      <c r="U129" s="154"/>
      <c r="AT129" s="150" t="s">
        <v>150</v>
      </c>
      <c r="AU129" s="150" t="s">
        <v>83</v>
      </c>
      <c r="AV129" s="12" t="s">
        <v>81</v>
      </c>
      <c r="AW129" s="12" t="s">
        <v>35</v>
      </c>
      <c r="AX129" s="12" t="s">
        <v>73</v>
      </c>
      <c r="AY129" s="150" t="s">
        <v>139</v>
      </c>
    </row>
    <row r="130" spans="2:65" s="12" customFormat="1" ht="10.199999999999999">
      <c r="B130" s="148"/>
      <c r="D130" s="149" t="s">
        <v>150</v>
      </c>
      <c r="E130" s="150" t="s">
        <v>3</v>
      </c>
      <c r="F130" s="151" t="s">
        <v>581</v>
      </c>
      <c r="H130" s="150" t="s">
        <v>3</v>
      </c>
      <c r="I130" s="152"/>
      <c r="L130" s="148"/>
      <c r="M130" s="153"/>
      <c r="U130" s="154"/>
      <c r="AT130" s="150" t="s">
        <v>150</v>
      </c>
      <c r="AU130" s="150" t="s">
        <v>83</v>
      </c>
      <c r="AV130" s="12" t="s">
        <v>81</v>
      </c>
      <c r="AW130" s="12" t="s">
        <v>35</v>
      </c>
      <c r="AX130" s="12" t="s">
        <v>73</v>
      </c>
      <c r="AY130" s="150" t="s">
        <v>139</v>
      </c>
    </row>
    <row r="131" spans="2:65" s="12" customFormat="1" ht="10.199999999999999">
      <c r="B131" s="148"/>
      <c r="D131" s="149" t="s">
        <v>150</v>
      </c>
      <c r="E131" s="150" t="s">
        <v>3</v>
      </c>
      <c r="F131" s="151" t="s">
        <v>582</v>
      </c>
      <c r="H131" s="150" t="s">
        <v>3</v>
      </c>
      <c r="I131" s="152"/>
      <c r="L131" s="148"/>
      <c r="M131" s="153"/>
      <c r="U131" s="154"/>
      <c r="AT131" s="150" t="s">
        <v>150</v>
      </c>
      <c r="AU131" s="150" t="s">
        <v>83</v>
      </c>
      <c r="AV131" s="12" t="s">
        <v>81</v>
      </c>
      <c r="AW131" s="12" t="s">
        <v>35</v>
      </c>
      <c r="AX131" s="12" t="s">
        <v>73</v>
      </c>
      <c r="AY131" s="150" t="s">
        <v>139</v>
      </c>
    </row>
    <row r="132" spans="2:65" s="13" customFormat="1" ht="10.199999999999999">
      <c r="B132" s="155"/>
      <c r="D132" s="149" t="s">
        <v>150</v>
      </c>
      <c r="E132" s="156" t="s">
        <v>3</v>
      </c>
      <c r="F132" s="157" t="s">
        <v>769</v>
      </c>
      <c r="H132" s="158">
        <v>247.85</v>
      </c>
      <c r="I132" s="159"/>
      <c r="L132" s="155"/>
      <c r="M132" s="160"/>
      <c r="U132" s="161"/>
      <c r="AT132" s="156" t="s">
        <v>150</v>
      </c>
      <c r="AU132" s="156" t="s">
        <v>83</v>
      </c>
      <c r="AV132" s="13" t="s">
        <v>83</v>
      </c>
      <c r="AW132" s="13" t="s">
        <v>35</v>
      </c>
      <c r="AX132" s="13" t="s">
        <v>73</v>
      </c>
      <c r="AY132" s="156" t="s">
        <v>139</v>
      </c>
    </row>
    <row r="133" spans="2:65" s="14" customFormat="1" ht="10.199999999999999">
      <c r="B133" s="162"/>
      <c r="D133" s="149" t="s">
        <v>150</v>
      </c>
      <c r="E133" s="163" t="s">
        <v>3</v>
      </c>
      <c r="F133" s="164" t="s">
        <v>154</v>
      </c>
      <c r="H133" s="165">
        <v>247.85</v>
      </c>
      <c r="I133" s="166"/>
      <c r="L133" s="162"/>
      <c r="M133" s="167"/>
      <c r="U133" s="168"/>
      <c r="AT133" s="163" t="s">
        <v>150</v>
      </c>
      <c r="AU133" s="163" t="s">
        <v>83</v>
      </c>
      <c r="AV133" s="14" t="s">
        <v>146</v>
      </c>
      <c r="AW133" s="14" t="s">
        <v>35</v>
      </c>
      <c r="AX133" s="14" t="s">
        <v>81</v>
      </c>
      <c r="AY133" s="163" t="s">
        <v>139</v>
      </c>
    </row>
    <row r="134" spans="2:65" s="1" customFormat="1" ht="16.5" customHeight="1">
      <c r="B134" s="130"/>
      <c r="C134" s="169" t="s">
        <v>214</v>
      </c>
      <c r="D134" s="169" t="s">
        <v>226</v>
      </c>
      <c r="E134" s="170" t="s">
        <v>587</v>
      </c>
      <c r="F134" s="171" t="s">
        <v>588</v>
      </c>
      <c r="G134" s="172" t="s">
        <v>282</v>
      </c>
      <c r="H134" s="173">
        <v>1</v>
      </c>
      <c r="I134" s="174"/>
      <c r="J134" s="175">
        <f>ROUND(I134*H134,2)</f>
        <v>0</v>
      </c>
      <c r="K134" s="171" t="s">
        <v>3</v>
      </c>
      <c r="L134" s="176"/>
      <c r="M134" s="177" t="s">
        <v>3</v>
      </c>
      <c r="N134" s="178" t="s">
        <v>44</v>
      </c>
      <c r="P134" s="140">
        <f>O134*H134</f>
        <v>0</v>
      </c>
      <c r="Q134" s="140">
        <v>1E-3</v>
      </c>
      <c r="R134" s="140">
        <f>Q134*H134</f>
        <v>1E-3</v>
      </c>
      <c r="S134" s="140">
        <v>0</v>
      </c>
      <c r="T134" s="140">
        <f>S134*H134</f>
        <v>0</v>
      </c>
      <c r="U134" s="141" t="s">
        <v>3</v>
      </c>
      <c r="AR134" s="142" t="s">
        <v>354</v>
      </c>
      <c r="AT134" s="142" t="s">
        <v>226</v>
      </c>
      <c r="AU134" s="142" t="s">
        <v>83</v>
      </c>
      <c r="AY134" s="17" t="s">
        <v>139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81</v>
      </c>
      <c r="BK134" s="143">
        <f>ROUND(I134*H134,2)</f>
        <v>0</v>
      </c>
      <c r="BL134" s="17" t="s">
        <v>253</v>
      </c>
      <c r="BM134" s="142" t="s">
        <v>774</v>
      </c>
    </row>
    <row r="135" spans="2:65" s="12" customFormat="1" ht="10.199999999999999">
      <c r="B135" s="148"/>
      <c r="D135" s="149" t="s">
        <v>150</v>
      </c>
      <c r="E135" s="150" t="s">
        <v>3</v>
      </c>
      <c r="F135" s="151" t="s">
        <v>590</v>
      </c>
      <c r="H135" s="150" t="s">
        <v>3</v>
      </c>
      <c r="I135" s="152"/>
      <c r="L135" s="148"/>
      <c r="M135" s="153"/>
      <c r="U135" s="154"/>
      <c r="AT135" s="150" t="s">
        <v>150</v>
      </c>
      <c r="AU135" s="150" t="s">
        <v>83</v>
      </c>
      <c r="AV135" s="12" t="s">
        <v>81</v>
      </c>
      <c r="AW135" s="12" t="s">
        <v>35</v>
      </c>
      <c r="AX135" s="12" t="s">
        <v>73</v>
      </c>
      <c r="AY135" s="150" t="s">
        <v>139</v>
      </c>
    </row>
    <row r="136" spans="2:65" s="13" customFormat="1" ht="10.199999999999999">
      <c r="B136" s="155"/>
      <c r="D136" s="149" t="s">
        <v>150</v>
      </c>
      <c r="E136" s="156" t="s">
        <v>3</v>
      </c>
      <c r="F136" s="157" t="s">
        <v>294</v>
      </c>
      <c r="H136" s="158">
        <v>1</v>
      </c>
      <c r="I136" s="159"/>
      <c r="L136" s="155"/>
      <c r="M136" s="160"/>
      <c r="U136" s="161"/>
      <c r="AT136" s="156" t="s">
        <v>150</v>
      </c>
      <c r="AU136" s="156" t="s">
        <v>83</v>
      </c>
      <c r="AV136" s="13" t="s">
        <v>83</v>
      </c>
      <c r="AW136" s="13" t="s">
        <v>35</v>
      </c>
      <c r="AX136" s="13" t="s">
        <v>73</v>
      </c>
      <c r="AY136" s="156" t="s">
        <v>139</v>
      </c>
    </row>
    <row r="137" spans="2:65" s="14" customFormat="1" ht="10.199999999999999">
      <c r="B137" s="162"/>
      <c r="D137" s="149" t="s">
        <v>150</v>
      </c>
      <c r="E137" s="163" t="s">
        <v>3</v>
      </c>
      <c r="F137" s="164" t="s">
        <v>154</v>
      </c>
      <c r="H137" s="165">
        <v>1</v>
      </c>
      <c r="I137" s="166"/>
      <c r="L137" s="162"/>
      <c r="M137" s="167"/>
      <c r="U137" s="168"/>
      <c r="AT137" s="163" t="s">
        <v>150</v>
      </c>
      <c r="AU137" s="163" t="s">
        <v>83</v>
      </c>
      <c r="AV137" s="14" t="s">
        <v>146</v>
      </c>
      <c r="AW137" s="14" t="s">
        <v>35</v>
      </c>
      <c r="AX137" s="14" t="s">
        <v>81</v>
      </c>
      <c r="AY137" s="163" t="s">
        <v>139</v>
      </c>
    </row>
    <row r="138" spans="2:65" s="1" customFormat="1" ht="16.5" customHeight="1">
      <c r="B138" s="130"/>
      <c r="C138" s="169" t="s">
        <v>219</v>
      </c>
      <c r="D138" s="169" t="s">
        <v>226</v>
      </c>
      <c r="E138" s="170" t="s">
        <v>595</v>
      </c>
      <c r="F138" s="171" t="s">
        <v>775</v>
      </c>
      <c r="G138" s="172" t="s">
        <v>570</v>
      </c>
      <c r="H138" s="173">
        <v>1</v>
      </c>
      <c r="I138" s="174"/>
      <c r="J138" s="175">
        <f>ROUND(I138*H138,2)</f>
        <v>0</v>
      </c>
      <c r="K138" s="171" t="s">
        <v>3</v>
      </c>
      <c r="L138" s="176"/>
      <c r="M138" s="177" t="s">
        <v>3</v>
      </c>
      <c r="N138" s="178" t="s">
        <v>44</v>
      </c>
      <c r="P138" s="140">
        <f>O138*H138</f>
        <v>0</v>
      </c>
      <c r="Q138" s="140">
        <v>0.01</v>
      </c>
      <c r="R138" s="140">
        <f>Q138*H138</f>
        <v>0.01</v>
      </c>
      <c r="S138" s="140">
        <v>0</v>
      </c>
      <c r="T138" s="140">
        <f>S138*H138</f>
        <v>0</v>
      </c>
      <c r="U138" s="141" t="s">
        <v>3</v>
      </c>
      <c r="AR138" s="142" t="s">
        <v>354</v>
      </c>
      <c r="AT138" s="142" t="s">
        <v>226</v>
      </c>
      <c r="AU138" s="142" t="s">
        <v>83</v>
      </c>
      <c r="AY138" s="17" t="s">
        <v>139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81</v>
      </c>
      <c r="BK138" s="143">
        <f>ROUND(I138*H138,2)</f>
        <v>0</v>
      </c>
      <c r="BL138" s="17" t="s">
        <v>253</v>
      </c>
      <c r="BM138" s="142" t="s">
        <v>776</v>
      </c>
    </row>
    <row r="139" spans="2:65" s="13" customFormat="1" ht="10.199999999999999">
      <c r="B139" s="155"/>
      <c r="D139" s="149" t="s">
        <v>150</v>
      </c>
      <c r="E139" s="156" t="s">
        <v>3</v>
      </c>
      <c r="F139" s="157" t="s">
        <v>294</v>
      </c>
      <c r="H139" s="158">
        <v>1</v>
      </c>
      <c r="I139" s="159"/>
      <c r="L139" s="155"/>
      <c r="M139" s="160"/>
      <c r="U139" s="161"/>
      <c r="AT139" s="156" t="s">
        <v>150</v>
      </c>
      <c r="AU139" s="156" t="s">
        <v>83</v>
      </c>
      <c r="AV139" s="13" t="s">
        <v>83</v>
      </c>
      <c r="AW139" s="13" t="s">
        <v>35</v>
      </c>
      <c r="AX139" s="13" t="s">
        <v>73</v>
      </c>
      <c r="AY139" s="156" t="s">
        <v>139</v>
      </c>
    </row>
    <row r="140" spans="2:65" s="14" customFormat="1" ht="10.199999999999999">
      <c r="B140" s="162"/>
      <c r="D140" s="149" t="s">
        <v>150</v>
      </c>
      <c r="E140" s="163" t="s">
        <v>3</v>
      </c>
      <c r="F140" s="164" t="s">
        <v>154</v>
      </c>
      <c r="H140" s="165">
        <v>1</v>
      </c>
      <c r="I140" s="166"/>
      <c r="L140" s="162"/>
      <c r="M140" s="167"/>
      <c r="U140" s="168"/>
      <c r="AT140" s="163" t="s">
        <v>150</v>
      </c>
      <c r="AU140" s="163" t="s">
        <v>83</v>
      </c>
      <c r="AV140" s="14" t="s">
        <v>146</v>
      </c>
      <c r="AW140" s="14" t="s">
        <v>35</v>
      </c>
      <c r="AX140" s="14" t="s">
        <v>81</v>
      </c>
      <c r="AY140" s="163" t="s">
        <v>139</v>
      </c>
    </row>
    <row r="141" spans="2:65" s="1" customFormat="1" ht="16.5" customHeight="1">
      <c r="B141" s="130"/>
      <c r="C141" s="169" t="s">
        <v>225</v>
      </c>
      <c r="D141" s="169" t="s">
        <v>226</v>
      </c>
      <c r="E141" s="170" t="s">
        <v>777</v>
      </c>
      <c r="F141" s="171" t="s">
        <v>778</v>
      </c>
      <c r="G141" s="172" t="s">
        <v>282</v>
      </c>
      <c r="H141" s="173">
        <v>2</v>
      </c>
      <c r="I141" s="174"/>
      <c r="J141" s="175">
        <f>ROUND(I141*H141,2)</f>
        <v>0</v>
      </c>
      <c r="K141" s="171" t="s">
        <v>3</v>
      </c>
      <c r="L141" s="176"/>
      <c r="M141" s="177" t="s">
        <v>3</v>
      </c>
      <c r="N141" s="178" t="s">
        <v>44</v>
      </c>
      <c r="P141" s="140">
        <f>O141*H141</f>
        <v>0</v>
      </c>
      <c r="Q141" s="140">
        <v>1E-3</v>
      </c>
      <c r="R141" s="140">
        <f>Q141*H141</f>
        <v>2E-3</v>
      </c>
      <c r="S141" s="140">
        <v>0</v>
      </c>
      <c r="T141" s="140">
        <f>S141*H141</f>
        <v>0</v>
      </c>
      <c r="U141" s="141" t="s">
        <v>3</v>
      </c>
      <c r="AR141" s="142" t="s">
        <v>354</v>
      </c>
      <c r="AT141" s="142" t="s">
        <v>226</v>
      </c>
      <c r="AU141" s="142" t="s">
        <v>83</v>
      </c>
      <c r="AY141" s="17" t="s">
        <v>139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81</v>
      </c>
      <c r="BK141" s="143">
        <f>ROUND(I141*H141,2)</f>
        <v>0</v>
      </c>
      <c r="BL141" s="17" t="s">
        <v>253</v>
      </c>
      <c r="BM141" s="142" t="s">
        <v>779</v>
      </c>
    </row>
    <row r="142" spans="2:65" s="12" customFormat="1" ht="10.199999999999999">
      <c r="B142" s="148"/>
      <c r="D142" s="149" t="s">
        <v>150</v>
      </c>
      <c r="E142" s="150" t="s">
        <v>3</v>
      </c>
      <c r="F142" s="151" t="s">
        <v>780</v>
      </c>
      <c r="H142" s="150" t="s">
        <v>3</v>
      </c>
      <c r="I142" s="152"/>
      <c r="L142" s="148"/>
      <c r="M142" s="153"/>
      <c r="U142" s="154"/>
      <c r="AT142" s="150" t="s">
        <v>150</v>
      </c>
      <c r="AU142" s="150" t="s">
        <v>83</v>
      </c>
      <c r="AV142" s="12" t="s">
        <v>81</v>
      </c>
      <c r="AW142" s="12" t="s">
        <v>35</v>
      </c>
      <c r="AX142" s="12" t="s">
        <v>73</v>
      </c>
      <c r="AY142" s="150" t="s">
        <v>139</v>
      </c>
    </row>
    <row r="143" spans="2:65" s="13" customFormat="1" ht="10.199999999999999">
      <c r="B143" s="155"/>
      <c r="D143" s="149" t="s">
        <v>150</v>
      </c>
      <c r="E143" s="156" t="s">
        <v>3</v>
      </c>
      <c r="F143" s="157" t="s">
        <v>721</v>
      </c>
      <c r="H143" s="158">
        <v>2</v>
      </c>
      <c r="I143" s="159"/>
      <c r="L143" s="155"/>
      <c r="M143" s="160"/>
      <c r="U143" s="161"/>
      <c r="AT143" s="156" t="s">
        <v>150</v>
      </c>
      <c r="AU143" s="156" t="s">
        <v>83</v>
      </c>
      <c r="AV143" s="13" t="s">
        <v>83</v>
      </c>
      <c r="AW143" s="13" t="s">
        <v>35</v>
      </c>
      <c r="AX143" s="13" t="s">
        <v>73</v>
      </c>
      <c r="AY143" s="156" t="s">
        <v>139</v>
      </c>
    </row>
    <row r="144" spans="2:65" s="14" customFormat="1" ht="10.199999999999999">
      <c r="B144" s="162"/>
      <c r="D144" s="149" t="s">
        <v>150</v>
      </c>
      <c r="E144" s="163" t="s">
        <v>3</v>
      </c>
      <c r="F144" s="164" t="s">
        <v>154</v>
      </c>
      <c r="H144" s="165">
        <v>2</v>
      </c>
      <c r="I144" s="166"/>
      <c r="L144" s="162"/>
      <c r="M144" s="167"/>
      <c r="U144" s="168"/>
      <c r="AT144" s="163" t="s">
        <v>150</v>
      </c>
      <c r="AU144" s="163" t="s">
        <v>83</v>
      </c>
      <c r="AV144" s="14" t="s">
        <v>146</v>
      </c>
      <c r="AW144" s="14" t="s">
        <v>35</v>
      </c>
      <c r="AX144" s="14" t="s">
        <v>81</v>
      </c>
      <c r="AY144" s="163" t="s">
        <v>139</v>
      </c>
    </row>
    <row r="145" spans="2:65" s="1" customFormat="1" ht="16.5" customHeight="1">
      <c r="B145" s="130"/>
      <c r="C145" s="169" t="s">
        <v>232</v>
      </c>
      <c r="D145" s="169" t="s">
        <v>226</v>
      </c>
      <c r="E145" s="170" t="s">
        <v>602</v>
      </c>
      <c r="F145" s="171" t="s">
        <v>603</v>
      </c>
      <c r="G145" s="172" t="s">
        <v>205</v>
      </c>
      <c r="H145" s="173">
        <v>9.5000000000000001E-2</v>
      </c>
      <c r="I145" s="174"/>
      <c r="J145" s="175">
        <f>ROUND(I145*H145,2)</f>
        <v>0</v>
      </c>
      <c r="K145" s="171" t="s">
        <v>145</v>
      </c>
      <c r="L145" s="176"/>
      <c r="M145" s="177" t="s">
        <v>3</v>
      </c>
      <c r="N145" s="178" t="s">
        <v>44</v>
      </c>
      <c r="P145" s="140">
        <f>O145*H145</f>
        <v>0</v>
      </c>
      <c r="Q145" s="140">
        <v>1</v>
      </c>
      <c r="R145" s="140">
        <f>Q145*H145</f>
        <v>9.5000000000000001E-2</v>
      </c>
      <c r="S145" s="140">
        <v>0</v>
      </c>
      <c r="T145" s="140">
        <f>S145*H145</f>
        <v>0</v>
      </c>
      <c r="U145" s="141" t="s">
        <v>3</v>
      </c>
      <c r="AR145" s="142" t="s">
        <v>354</v>
      </c>
      <c r="AT145" s="142" t="s">
        <v>226</v>
      </c>
      <c r="AU145" s="142" t="s">
        <v>83</v>
      </c>
      <c r="AY145" s="17" t="s">
        <v>139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81</v>
      </c>
      <c r="BK145" s="143">
        <f>ROUND(I145*H145,2)</f>
        <v>0</v>
      </c>
      <c r="BL145" s="17" t="s">
        <v>253</v>
      </c>
      <c r="BM145" s="142" t="s">
        <v>781</v>
      </c>
    </row>
    <row r="146" spans="2:65" s="12" customFormat="1" ht="10.199999999999999">
      <c r="B146" s="148"/>
      <c r="D146" s="149" t="s">
        <v>150</v>
      </c>
      <c r="E146" s="150" t="s">
        <v>3</v>
      </c>
      <c r="F146" s="151" t="s">
        <v>782</v>
      </c>
      <c r="H146" s="150" t="s">
        <v>3</v>
      </c>
      <c r="I146" s="152"/>
      <c r="L146" s="148"/>
      <c r="M146" s="153"/>
      <c r="U146" s="154"/>
      <c r="AT146" s="150" t="s">
        <v>150</v>
      </c>
      <c r="AU146" s="150" t="s">
        <v>83</v>
      </c>
      <c r="AV146" s="12" t="s">
        <v>81</v>
      </c>
      <c r="AW146" s="12" t="s">
        <v>35</v>
      </c>
      <c r="AX146" s="12" t="s">
        <v>73</v>
      </c>
      <c r="AY146" s="150" t="s">
        <v>139</v>
      </c>
    </row>
    <row r="147" spans="2:65" s="13" customFormat="1" ht="10.199999999999999">
      <c r="B147" s="155"/>
      <c r="D147" s="149" t="s">
        <v>150</v>
      </c>
      <c r="E147" s="156" t="s">
        <v>3</v>
      </c>
      <c r="F147" s="157" t="s">
        <v>783</v>
      </c>
      <c r="H147" s="158">
        <v>8.7999999999999995E-2</v>
      </c>
      <c r="I147" s="159"/>
      <c r="L147" s="155"/>
      <c r="M147" s="160"/>
      <c r="U147" s="161"/>
      <c r="AT147" s="156" t="s">
        <v>150</v>
      </c>
      <c r="AU147" s="156" t="s">
        <v>83</v>
      </c>
      <c r="AV147" s="13" t="s">
        <v>83</v>
      </c>
      <c r="AW147" s="13" t="s">
        <v>35</v>
      </c>
      <c r="AX147" s="13" t="s">
        <v>73</v>
      </c>
      <c r="AY147" s="156" t="s">
        <v>139</v>
      </c>
    </row>
    <row r="148" spans="2:65" s="14" customFormat="1" ht="10.199999999999999">
      <c r="B148" s="162"/>
      <c r="D148" s="149" t="s">
        <v>150</v>
      </c>
      <c r="E148" s="163" t="s">
        <v>3</v>
      </c>
      <c r="F148" s="164" t="s">
        <v>154</v>
      </c>
      <c r="H148" s="165">
        <v>8.7999999999999995E-2</v>
      </c>
      <c r="I148" s="166"/>
      <c r="L148" s="162"/>
      <c r="M148" s="167"/>
      <c r="U148" s="168"/>
      <c r="AT148" s="163" t="s">
        <v>150</v>
      </c>
      <c r="AU148" s="163" t="s">
        <v>83</v>
      </c>
      <c r="AV148" s="14" t="s">
        <v>146</v>
      </c>
      <c r="AW148" s="14" t="s">
        <v>35</v>
      </c>
      <c r="AX148" s="14" t="s">
        <v>73</v>
      </c>
      <c r="AY148" s="163" t="s">
        <v>139</v>
      </c>
    </row>
    <row r="149" spans="2:65" s="13" customFormat="1" ht="10.199999999999999">
      <c r="B149" s="155"/>
      <c r="D149" s="149" t="s">
        <v>150</v>
      </c>
      <c r="E149" s="156" t="s">
        <v>3</v>
      </c>
      <c r="F149" s="157" t="s">
        <v>784</v>
      </c>
      <c r="H149" s="158">
        <v>9.5000000000000001E-2</v>
      </c>
      <c r="I149" s="159"/>
      <c r="L149" s="155"/>
      <c r="M149" s="160"/>
      <c r="U149" s="161"/>
      <c r="AT149" s="156" t="s">
        <v>150</v>
      </c>
      <c r="AU149" s="156" t="s">
        <v>83</v>
      </c>
      <c r="AV149" s="13" t="s">
        <v>83</v>
      </c>
      <c r="AW149" s="13" t="s">
        <v>35</v>
      </c>
      <c r="AX149" s="13" t="s">
        <v>81</v>
      </c>
      <c r="AY149" s="156" t="s">
        <v>139</v>
      </c>
    </row>
    <row r="150" spans="2:65" s="1" customFormat="1" ht="16.5" customHeight="1">
      <c r="B150" s="130"/>
      <c r="C150" s="169" t="s">
        <v>238</v>
      </c>
      <c r="D150" s="169" t="s">
        <v>226</v>
      </c>
      <c r="E150" s="170" t="s">
        <v>785</v>
      </c>
      <c r="F150" s="171" t="s">
        <v>786</v>
      </c>
      <c r="G150" s="172" t="s">
        <v>205</v>
      </c>
      <c r="H150" s="173">
        <v>1.4999999999999999E-2</v>
      </c>
      <c r="I150" s="174"/>
      <c r="J150" s="175">
        <f>ROUND(I150*H150,2)</f>
        <v>0</v>
      </c>
      <c r="K150" s="171" t="s">
        <v>145</v>
      </c>
      <c r="L150" s="176"/>
      <c r="M150" s="177" t="s">
        <v>3</v>
      </c>
      <c r="N150" s="178" t="s">
        <v>44</v>
      </c>
      <c r="P150" s="140">
        <f>O150*H150</f>
        <v>0</v>
      </c>
      <c r="Q150" s="140">
        <v>1</v>
      </c>
      <c r="R150" s="140">
        <f>Q150*H150</f>
        <v>1.4999999999999999E-2</v>
      </c>
      <c r="S150" s="140">
        <v>0</v>
      </c>
      <c r="T150" s="140">
        <f>S150*H150</f>
        <v>0</v>
      </c>
      <c r="U150" s="141" t="s">
        <v>3</v>
      </c>
      <c r="AR150" s="142" t="s">
        <v>354</v>
      </c>
      <c r="AT150" s="142" t="s">
        <v>226</v>
      </c>
      <c r="AU150" s="142" t="s">
        <v>83</v>
      </c>
      <c r="AY150" s="17" t="s">
        <v>139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81</v>
      </c>
      <c r="BK150" s="143">
        <f>ROUND(I150*H150,2)</f>
        <v>0</v>
      </c>
      <c r="BL150" s="17" t="s">
        <v>253</v>
      </c>
      <c r="BM150" s="142" t="s">
        <v>787</v>
      </c>
    </row>
    <row r="151" spans="2:65" s="12" customFormat="1" ht="10.199999999999999">
      <c r="B151" s="148"/>
      <c r="D151" s="149" t="s">
        <v>150</v>
      </c>
      <c r="E151" s="150" t="s">
        <v>3</v>
      </c>
      <c r="F151" s="151" t="s">
        <v>686</v>
      </c>
      <c r="H151" s="150" t="s">
        <v>3</v>
      </c>
      <c r="I151" s="152"/>
      <c r="L151" s="148"/>
      <c r="M151" s="153"/>
      <c r="U151" s="154"/>
      <c r="AT151" s="150" t="s">
        <v>150</v>
      </c>
      <c r="AU151" s="150" t="s">
        <v>83</v>
      </c>
      <c r="AV151" s="12" t="s">
        <v>81</v>
      </c>
      <c r="AW151" s="12" t="s">
        <v>35</v>
      </c>
      <c r="AX151" s="12" t="s">
        <v>73</v>
      </c>
      <c r="AY151" s="150" t="s">
        <v>139</v>
      </c>
    </row>
    <row r="152" spans="2:65" s="13" customFormat="1" ht="10.199999999999999">
      <c r="B152" s="155"/>
      <c r="D152" s="149" t="s">
        <v>150</v>
      </c>
      <c r="E152" s="156" t="s">
        <v>3</v>
      </c>
      <c r="F152" s="157" t="s">
        <v>788</v>
      </c>
      <c r="H152" s="158">
        <v>1.4E-2</v>
      </c>
      <c r="I152" s="159"/>
      <c r="L152" s="155"/>
      <c r="M152" s="160"/>
      <c r="U152" s="161"/>
      <c r="AT152" s="156" t="s">
        <v>150</v>
      </c>
      <c r="AU152" s="156" t="s">
        <v>83</v>
      </c>
      <c r="AV152" s="13" t="s">
        <v>83</v>
      </c>
      <c r="AW152" s="13" t="s">
        <v>35</v>
      </c>
      <c r="AX152" s="13" t="s">
        <v>73</v>
      </c>
      <c r="AY152" s="156" t="s">
        <v>139</v>
      </c>
    </row>
    <row r="153" spans="2:65" s="14" customFormat="1" ht="10.199999999999999">
      <c r="B153" s="162"/>
      <c r="D153" s="149" t="s">
        <v>150</v>
      </c>
      <c r="E153" s="163" t="s">
        <v>3</v>
      </c>
      <c r="F153" s="164" t="s">
        <v>154</v>
      </c>
      <c r="H153" s="165">
        <v>1.4E-2</v>
      </c>
      <c r="I153" s="166"/>
      <c r="L153" s="162"/>
      <c r="M153" s="167"/>
      <c r="U153" s="168"/>
      <c r="AT153" s="163" t="s">
        <v>150</v>
      </c>
      <c r="AU153" s="163" t="s">
        <v>83</v>
      </c>
      <c r="AV153" s="14" t="s">
        <v>146</v>
      </c>
      <c r="AW153" s="14" t="s">
        <v>35</v>
      </c>
      <c r="AX153" s="14" t="s">
        <v>73</v>
      </c>
      <c r="AY153" s="163" t="s">
        <v>139</v>
      </c>
    </row>
    <row r="154" spans="2:65" s="13" customFormat="1" ht="10.199999999999999">
      <c r="B154" s="155"/>
      <c r="D154" s="149" t="s">
        <v>150</v>
      </c>
      <c r="E154" s="156" t="s">
        <v>3</v>
      </c>
      <c r="F154" s="157" t="s">
        <v>789</v>
      </c>
      <c r="H154" s="158">
        <v>1.4999999999999999E-2</v>
      </c>
      <c r="I154" s="159"/>
      <c r="L154" s="155"/>
      <c r="M154" s="160"/>
      <c r="U154" s="161"/>
      <c r="AT154" s="156" t="s">
        <v>150</v>
      </c>
      <c r="AU154" s="156" t="s">
        <v>83</v>
      </c>
      <c r="AV154" s="13" t="s">
        <v>83</v>
      </c>
      <c r="AW154" s="13" t="s">
        <v>35</v>
      </c>
      <c r="AX154" s="13" t="s">
        <v>81</v>
      </c>
      <c r="AY154" s="156" t="s">
        <v>139</v>
      </c>
    </row>
    <row r="155" spans="2:65" s="1" customFormat="1" ht="16.5" customHeight="1">
      <c r="B155" s="130"/>
      <c r="C155" s="169" t="s">
        <v>244</v>
      </c>
      <c r="D155" s="169" t="s">
        <v>226</v>
      </c>
      <c r="E155" s="170" t="s">
        <v>695</v>
      </c>
      <c r="F155" s="171" t="s">
        <v>696</v>
      </c>
      <c r="G155" s="172" t="s">
        <v>205</v>
      </c>
      <c r="H155" s="173">
        <v>6.0000000000000001E-3</v>
      </c>
      <c r="I155" s="174"/>
      <c r="J155" s="175">
        <f>ROUND(I155*H155,2)</f>
        <v>0</v>
      </c>
      <c r="K155" s="171" t="s">
        <v>3</v>
      </c>
      <c r="L155" s="176"/>
      <c r="M155" s="177" t="s">
        <v>3</v>
      </c>
      <c r="N155" s="178" t="s">
        <v>44</v>
      </c>
      <c r="P155" s="140">
        <f>O155*H155</f>
        <v>0</v>
      </c>
      <c r="Q155" s="140">
        <v>1</v>
      </c>
      <c r="R155" s="140">
        <f>Q155*H155</f>
        <v>6.0000000000000001E-3</v>
      </c>
      <c r="S155" s="140">
        <v>0</v>
      </c>
      <c r="T155" s="140">
        <f>S155*H155</f>
        <v>0</v>
      </c>
      <c r="U155" s="141" t="s">
        <v>3</v>
      </c>
      <c r="AR155" s="142" t="s">
        <v>354</v>
      </c>
      <c r="AT155" s="142" t="s">
        <v>226</v>
      </c>
      <c r="AU155" s="142" t="s">
        <v>83</v>
      </c>
      <c r="AY155" s="17" t="s">
        <v>139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81</v>
      </c>
      <c r="BK155" s="143">
        <f>ROUND(I155*H155,2)</f>
        <v>0</v>
      </c>
      <c r="BL155" s="17" t="s">
        <v>253</v>
      </c>
      <c r="BM155" s="142" t="s">
        <v>790</v>
      </c>
    </row>
    <row r="156" spans="2:65" s="1" customFormat="1" ht="19.2">
      <c r="B156" s="32"/>
      <c r="D156" s="149" t="s">
        <v>451</v>
      </c>
      <c r="F156" s="179" t="s">
        <v>791</v>
      </c>
      <c r="I156" s="146"/>
      <c r="L156" s="32"/>
      <c r="M156" s="147"/>
      <c r="U156" s="53"/>
      <c r="AT156" s="17" t="s">
        <v>451</v>
      </c>
      <c r="AU156" s="17" t="s">
        <v>83</v>
      </c>
    </row>
    <row r="157" spans="2:65" s="12" customFormat="1" ht="10.199999999999999">
      <c r="B157" s="148"/>
      <c r="D157" s="149" t="s">
        <v>150</v>
      </c>
      <c r="E157" s="150" t="s">
        <v>3</v>
      </c>
      <c r="F157" s="151" t="s">
        <v>698</v>
      </c>
      <c r="H157" s="150" t="s">
        <v>3</v>
      </c>
      <c r="I157" s="152"/>
      <c r="L157" s="148"/>
      <c r="M157" s="153"/>
      <c r="U157" s="154"/>
      <c r="AT157" s="150" t="s">
        <v>150</v>
      </c>
      <c r="AU157" s="150" t="s">
        <v>83</v>
      </c>
      <c r="AV157" s="12" t="s">
        <v>81</v>
      </c>
      <c r="AW157" s="12" t="s">
        <v>35</v>
      </c>
      <c r="AX157" s="12" t="s">
        <v>73</v>
      </c>
      <c r="AY157" s="150" t="s">
        <v>139</v>
      </c>
    </row>
    <row r="158" spans="2:65" s="13" customFormat="1" ht="10.199999999999999">
      <c r="B158" s="155"/>
      <c r="D158" s="149" t="s">
        <v>150</v>
      </c>
      <c r="E158" s="156" t="s">
        <v>3</v>
      </c>
      <c r="F158" s="157" t="s">
        <v>792</v>
      </c>
      <c r="H158" s="158">
        <v>6.0000000000000001E-3</v>
      </c>
      <c r="I158" s="159"/>
      <c r="L158" s="155"/>
      <c r="M158" s="160"/>
      <c r="U158" s="161"/>
      <c r="AT158" s="156" t="s">
        <v>150</v>
      </c>
      <c r="AU158" s="156" t="s">
        <v>83</v>
      </c>
      <c r="AV158" s="13" t="s">
        <v>83</v>
      </c>
      <c r="AW158" s="13" t="s">
        <v>35</v>
      </c>
      <c r="AX158" s="13" t="s">
        <v>73</v>
      </c>
      <c r="AY158" s="156" t="s">
        <v>139</v>
      </c>
    </row>
    <row r="159" spans="2:65" s="14" customFormat="1" ht="10.199999999999999">
      <c r="B159" s="162"/>
      <c r="D159" s="149" t="s">
        <v>150</v>
      </c>
      <c r="E159" s="163" t="s">
        <v>3</v>
      </c>
      <c r="F159" s="164" t="s">
        <v>154</v>
      </c>
      <c r="H159" s="165">
        <v>6.0000000000000001E-3</v>
      </c>
      <c r="I159" s="166"/>
      <c r="L159" s="162"/>
      <c r="M159" s="167"/>
      <c r="U159" s="168"/>
      <c r="AT159" s="163" t="s">
        <v>150</v>
      </c>
      <c r="AU159" s="163" t="s">
        <v>83</v>
      </c>
      <c r="AV159" s="14" t="s">
        <v>146</v>
      </c>
      <c r="AW159" s="14" t="s">
        <v>35</v>
      </c>
      <c r="AX159" s="14" t="s">
        <v>73</v>
      </c>
      <c r="AY159" s="163" t="s">
        <v>139</v>
      </c>
    </row>
    <row r="160" spans="2:65" s="13" customFormat="1" ht="10.199999999999999">
      <c r="B160" s="155"/>
      <c r="D160" s="149" t="s">
        <v>150</v>
      </c>
      <c r="E160" s="156" t="s">
        <v>3</v>
      </c>
      <c r="F160" s="157" t="s">
        <v>793</v>
      </c>
      <c r="H160" s="158">
        <v>6.0000000000000001E-3</v>
      </c>
      <c r="I160" s="159"/>
      <c r="L160" s="155"/>
      <c r="M160" s="160"/>
      <c r="U160" s="161"/>
      <c r="AT160" s="156" t="s">
        <v>150</v>
      </c>
      <c r="AU160" s="156" t="s">
        <v>83</v>
      </c>
      <c r="AV160" s="13" t="s">
        <v>83</v>
      </c>
      <c r="AW160" s="13" t="s">
        <v>35</v>
      </c>
      <c r="AX160" s="13" t="s">
        <v>81</v>
      </c>
      <c r="AY160" s="156" t="s">
        <v>139</v>
      </c>
    </row>
    <row r="161" spans="2:65" s="1" customFormat="1" ht="16.5" customHeight="1">
      <c r="B161" s="130"/>
      <c r="C161" s="169" t="s">
        <v>9</v>
      </c>
      <c r="D161" s="169" t="s">
        <v>226</v>
      </c>
      <c r="E161" s="170" t="s">
        <v>598</v>
      </c>
      <c r="F161" s="171" t="s">
        <v>599</v>
      </c>
      <c r="G161" s="172" t="s">
        <v>205</v>
      </c>
      <c r="H161" s="173">
        <v>0.14599999999999999</v>
      </c>
      <c r="I161" s="174"/>
      <c r="J161" s="175">
        <f>ROUND(I161*H161,2)</f>
        <v>0</v>
      </c>
      <c r="K161" s="171" t="s">
        <v>145</v>
      </c>
      <c r="L161" s="176"/>
      <c r="M161" s="177" t="s">
        <v>3</v>
      </c>
      <c r="N161" s="178" t="s">
        <v>44</v>
      </c>
      <c r="P161" s="140">
        <f>O161*H161</f>
        <v>0</v>
      </c>
      <c r="Q161" s="140">
        <v>1</v>
      </c>
      <c r="R161" s="140">
        <f>Q161*H161</f>
        <v>0.14599999999999999</v>
      </c>
      <c r="S161" s="140">
        <v>0</v>
      </c>
      <c r="T161" s="140">
        <f>S161*H161</f>
        <v>0</v>
      </c>
      <c r="U161" s="141" t="s">
        <v>3</v>
      </c>
      <c r="AR161" s="142" t="s">
        <v>354</v>
      </c>
      <c r="AT161" s="142" t="s">
        <v>226</v>
      </c>
      <c r="AU161" s="142" t="s">
        <v>83</v>
      </c>
      <c r="AY161" s="17" t="s">
        <v>139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81</v>
      </c>
      <c r="BK161" s="143">
        <f>ROUND(I161*H161,2)</f>
        <v>0</v>
      </c>
      <c r="BL161" s="17" t="s">
        <v>253</v>
      </c>
      <c r="BM161" s="142" t="s">
        <v>794</v>
      </c>
    </row>
    <row r="162" spans="2:65" s="12" customFormat="1" ht="10.199999999999999">
      <c r="B162" s="148"/>
      <c r="D162" s="149" t="s">
        <v>150</v>
      </c>
      <c r="E162" s="150" t="s">
        <v>3</v>
      </c>
      <c r="F162" s="151" t="s">
        <v>737</v>
      </c>
      <c r="H162" s="150" t="s">
        <v>3</v>
      </c>
      <c r="I162" s="152"/>
      <c r="L162" s="148"/>
      <c r="M162" s="153"/>
      <c r="U162" s="154"/>
      <c r="AT162" s="150" t="s">
        <v>150</v>
      </c>
      <c r="AU162" s="150" t="s">
        <v>83</v>
      </c>
      <c r="AV162" s="12" t="s">
        <v>81</v>
      </c>
      <c r="AW162" s="12" t="s">
        <v>35</v>
      </c>
      <c r="AX162" s="12" t="s">
        <v>73</v>
      </c>
      <c r="AY162" s="150" t="s">
        <v>139</v>
      </c>
    </row>
    <row r="163" spans="2:65" s="13" customFormat="1" ht="10.199999999999999">
      <c r="B163" s="155"/>
      <c r="D163" s="149" t="s">
        <v>150</v>
      </c>
      <c r="E163" s="156" t="s">
        <v>3</v>
      </c>
      <c r="F163" s="157" t="s">
        <v>795</v>
      </c>
      <c r="H163" s="158">
        <v>0.13500000000000001</v>
      </c>
      <c r="I163" s="159"/>
      <c r="L163" s="155"/>
      <c r="M163" s="160"/>
      <c r="U163" s="161"/>
      <c r="AT163" s="156" t="s">
        <v>150</v>
      </c>
      <c r="AU163" s="156" t="s">
        <v>83</v>
      </c>
      <c r="AV163" s="13" t="s">
        <v>83</v>
      </c>
      <c r="AW163" s="13" t="s">
        <v>35</v>
      </c>
      <c r="AX163" s="13" t="s">
        <v>73</v>
      </c>
      <c r="AY163" s="156" t="s">
        <v>139</v>
      </c>
    </row>
    <row r="164" spans="2:65" s="14" customFormat="1" ht="10.199999999999999">
      <c r="B164" s="162"/>
      <c r="D164" s="149" t="s">
        <v>150</v>
      </c>
      <c r="E164" s="163" t="s">
        <v>3</v>
      </c>
      <c r="F164" s="164" t="s">
        <v>154</v>
      </c>
      <c r="H164" s="165">
        <v>0.13500000000000001</v>
      </c>
      <c r="I164" s="166"/>
      <c r="L164" s="162"/>
      <c r="M164" s="167"/>
      <c r="U164" s="168"/>
      <c r="AT164" s="163" t="s">
        <v>150</v>
      </c>
      <c r="AU164" s="163" t="s">
        <v>83</v>
      </c>
      <c r="AV164" s="14" t="s">
        <v>146</v>
      </c>
      <c r="AW164" s="14" t="s">
        <v>35</v>
      </c>
      <c r="AX164" s="14" t="s">
        <v>73</v>
      </c>
      <c r="AY164" s="163" t="s">
        <v>139</v>
      </c>
    </row>
    <row r="165" spans="2:65" s="13" customFormat="1" ht="10.199999999999999">
      <c r="B165" s="155"/>
      <c r="D165" s="149" t="s">
        <v>150</v>
      </c>
      <c r="E165" s="156" t="s">
        <v>3</v>
      </c>
      <c r="F165" s="157" t="s">
        <v>796</v>
      </c>
      <c r="H165" s="158">
        <v>0.14599999999999999</v>
      </c>
      <c r="I165" s="159"/>
      <c r="L165" s="155"/>
      <c r="M165" s="160"/>
      <c r="U165" s="161"/>
      <c r="AT165" s="156" t="s">
        <v>150</v>
      </c>
      <c r="AU165" s="156" t="s">
        <v>83</v>
      </c>
      <c r="AV165" s="13" t="s">
        <v>83</v>
      </c>
      <c r="AW165" s="13" t="s">
        <v>35</v>
      </c>
      <c r="AX165" s="13" t="s">
        <v>81</v>
      </c>
      <c r="AY165" s="156" t="s">
        <v>139</v>
      </c>
    </row>
    <row r="166" spans="2:65" s="1" customFormat="1" ht="16.5" customHeight="1">
      <c r="B166" s="130"/>
      <c r="C166" s="169" t="s">
        <v>253</v>
      </c>
      <c r="D166" s="169" t="s">
        <v>226</v>
      </c>
      <c r="E166" s="170" t="s">
        <v>797</v>
      </c>
      <c r="F166" s="171" t="s">
        <v>798</v>
      </c>
      <c r="G166" s="172" t="s">
        <v>205</v>
      </c>
      <c r="H166" s="173">
        <v>3.0000000000000001E-3</v>
      </c>
      <c r="I166" s="174"/>
      <c r="J166" s="175">
        <f>ROUND(I166*H166,2)</f>
        <v>0</v>
      </c>
      <c r="K166" s="171" t="s">
        <v>145</v>
      </c>
      <c r="L166" s="176"/>
      <c r="M166" s="177" t="s">
        <v>3</v>
      </c>
      <c r="N166" s="178" t="s">
        <v>44</v>
      </c>
      <c r="P166" s="140">
        <f>O166*H166</f>
        <v>0</v>
      </c>
      <c r="Q166" s="140">
        <v>1</v>
      </c>
      <c r="R166" s="140">
        <f>Q166*H166</f>
        <v>3.0000000000000001E-3</v>
      </c>
      <c r="S166" s="140">
        <v>0</v>
      </c>
      <c r="T166" s="140">
        <f>S166*H166</f>
        <v>0</v>
      </c>
      <c r="U166" s="141" t="s">
        <v>3</v>
      </c>
      <c r="AR166" s="142" t="s">
        <v>354</v>
      </c>
      <c r="AT166" s="142" t="s">
        <v>226</v>
      </c>
      <c r="AU166" s="142" t="s">
        <v>83</v>
      </c>
      <c r="AY166" s="17" t="s">
        <v>139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81</v>
      </c>
      <c r="BK166" s="143">
        <f>ROUND(I166*H166,2)</f>
        <v>0</v>
      </c>
      <c r="BL166" s="17" t="s">
        <v>253</v>
      </c>
      <c r="BM166" s="142" t="s">
        <v>799</v>
      </c>
    </row>
    <row r="167" spans="2:65" s="12" customFormat="1" ht="10.199999999999999">
      <c r="B167" s="148"/>
      <c r="D167" s="149" t="s">
        <v>150</v>
      </c>
      <c r="E167" s="150" t="s">
        <v>3</v>
      </c>
      <c r="F167" s="151" t="s">
        <v>800</v>
      </c>
      <c r="H167" s="150" t="s">
        <v>3</v>
      </c>
      <c r="I167" s="152"/>
      <c r="L167" s="148"/>
      <c r="M167" s="153"/>
      <c r="U167" s="154"/>
      <c r="AT167" s="150" t="s">
        <v>150</v>
      </c>
      <c r="AU167" s="150" t="s">
        <v>83</v>
      </c>
      <c r="AV167" s="12" t="s">
        <v>81</v>
      </c>
      <c r="AW167" s="12" t="s">
        <v>35</v>
      </c>
      <c r="AX167" s="12" t="s">
        <v>73</v>
      </c>
      <c r="AY167" s="150" t="s">
        <v>139</v>
      </c>
    </row>
    <row r="168" spans="2:65" s="13" customFormat="1" ht="10.199999999999999">
      <c r="B168" s="155"/>
      <c r="D168" s="149" t="s">
        <v>150</v>
      </c>
      <c r="E168" s="156" t="s">
        <v>3</v>
      </c>
      <c r="F168" s="157" t="s">
        <v>801</v>
      </c>
      <c r="H168" s="158">
        <v>3.0000000000000001E-3</v>
      </c>
      <c r="I168" s="159"/>
      <c r="L168" s="155"/>
      <c r="M168" s="160"/>
      <c r="U168" s="161"/>
      <c r="AT168" s="156" t="s">
        <v>150</v>
      </c>
      <c r="AU168" s="156" t="s">
        <v>83</v>
      </c>
      <c r="AV168" s="13" t="s">
        <v>83</v>
      </c>
      <c r="AW168" s="13" t="s">
        <v>35</v>
      </c>
      <c r="AX168" s="13" t="s">
        <v>73</v>
      </c>
      <c r="AY168" s="156" t="s">
        <v>139</v>
      </c>
    </row>
    <row r="169" spans="2:65" s="14" customFormat="1" ht="10.199999999999999">
      <c r="B169" s="162"/>
      <c r="D169" s="149" t="s">
        <v>150</v>
      </c>
      <c r="E169" s="163" t="s">
        <v>3</v>
      </c>
      <c r="F169" s="164" t="s">
        <v>154</v>
      </c>
      <c r="H169" s="165">
        <v>3.0000000000000001E-3</v>
      </c>
      <c r="I169" s="166"/>
      <c r="L169" s="162"/>
      <c r="M169" s="167"/>
      <c r="U169" s="168"/>
      <c r="AT169" s="163" t="s">
        <v>150</v>
      </c>
      <c r="AU169" s="163" t="s">
        <v>83</v>
      </c>
      <c r="AV169" s="14" t="s">
        <v>146</v>
      </c>
      <c r="AW169" s="14" t="s">
        <v>35</v>
      </c>
      <c r="AX169" s="14" t="s">
        <v>73</v>
      </c>
      <c r="AY169" s="163" t="s">
        <v>139</v>
      </c>
    </row>
    <row r="170" spans="2:65" s="13" customFormat="1" ht="10.199999999999999">
      <c r="B170" s="155"/>
      <c r="D170" s="149" t="s">
        <v>150</v>
      </c>
      <c r="E170" s="156" t="s">
        <v>3</v>
      </c>
      <c r="F170" s="157" t="s">
        <v>706</v>
      </c>
      <c r="H170" s="158">
        <v>3.0000000000000001E-3</v>
      </c>
      <c r="I170" s="159"/>
      <c r="L170" s="155"/>
      <c r="M170" s="160"/>
      <c r="U170" s="161"/>
      <c r="AT170" s="156" t="s">
        <v>150</v>
      </c>
      <c r="AU170" s="156" t="s">
        <v>83</v>
      </c>
      <c r="AV170" s="13" t="s">
        <v>83</v>
      </c>
      <c r="AW170" s="13" t="s">
        <v>35</v>
      </c>
      <c r="AX170" s="13" t="s">
        <v>81</v>
      </c>
      <c r="AY170" s="156" t="s">
        <v>139</v>
      </c>
    </row>
    <row r="171" spans="2:65" s="1" customFormat="1" ht="16.5" customHeight="1">
      <c r="B171" s="130"/>
      <c r="C171" s="169" t="s">
        <v>259</v>
      </c>
      <c r="D171" s="169" t="s">
        <v>226</v>
      </c>
      <c r="E171" s="170" t="s">
        <v>740</v>
      </c>
      <c r="F171" s="171" t="s">
        <v>741</v>
      </c>
      <c r="G171" s="172" t="s">
        <v>169</v>
      </c>
      <c r="H171" s="173">
        <v>0.66600000000000004</v>
      </c>
      <c r="I171" s="174"/>
      <c r="J171" s="175">
        <f>ROUND(I171*H171,2)</f>
        <v>0</v>
      </c>
      <c r="K171" s="171" t="s">
        <v>145</v>
      </c>
      <c r="L171" s="176"/>
      <c r="M171" s="177" t="s">
        <v>3</v>
      </c>
      <c r="N171" s="178" t="s">
        <v>44</v>
      </c>
      <c r="P171" s="140">
        <f>O171*H171</f>
        <v>0</v>
      </c>
      <c r="Q171" s="140">
        <v>4.6000000000000001E-4</v>
      </c>
      <c r="R171" s="140">
        <f>Q171*H171</f>
        <v>3.0636000000000004E-4</v>
      </c>
      <c r="S171" s="140">
        <v>0</v>
      </c>
      <c r="T171" s="140">
        <f>S171*H171</f>
        <v>0</v>
      </c>
      <c r="U171" s="141" t="s">
        <v>3</v>
      </c>
      <c r="AR171" s="142" t="s">
        <v>354</v>
      </c>
      <c r="AT171" s="142" t="s">
        <v>226</v>
      </c>
      <c r="AU171" s="142" t="s">
        <v>83</v>
      </c>
      <c r="AY171" s="17" t="s">
        <v>139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81</v>
      </c>
      <c r="BK171" s="143">
        <f>ROUND(I171*H171,2)</f>
        <v>0</v>
      </c>
      <c r="BL171" s="17" t="s">
        <v>253</v>
      </c>
      <c r="BM171" s="142" t="s">
        <v>802</v>
      </c>
    </row>
    <row r="172" spans="2:65" s="12" customFormat="1" ht="10.199999999999999">
      <c r="B172" s="148"/>
      <c r="D172" s="149" t="s">
        <v>150</v>
      </c>
      <c r="E172" s="150" t="s">
        <v>3</v>
      </c>
      <c r="F172" s="151" t="s">
        <v>743</v>
      </c>
      <c r="H172" s="150" t="s">
        <v>3</v>
      </c>
      <c r="I172" s="152"/>
      <c r="L172" s="148"/>
      <c r="M172" s="153"/>
      <c r="U172" s="154"/>
      <c r="AT172" s="150" t="s">
        <v>150</v>
      </c>
      <c r="AU172" s="150" t="s">
        <v>83</v>
      </c>
      <c r="AV172" s="12" t="s">
        <v>81</v>
      </c>
      <c r="AW172" s="12" t="s">
        <v>35</v>
      </c>
      <c r="AX172" s="12" t="s">
        <v>73</v>
      </c>
      <c r="AY172" s="150" t="s">
        <v>139</v>
      </c>
    </row>
    <row r="173" spans="2:65" s="13" customFormat="1" ht="10.199999999999999">
      <c r="B173" s="155"/>
      <c r="D173" s="149" t="s">
        <v>150</v>
      </c>
      <c r="E173" s="156" t="s">
        <v>3</v>
      </c>
      <c r="F173" s="157" t="s">
        <v>744</v>
      </c>
      <c r="H173" s="158">
        <v>0.61699999999999999</v>
      </c>
      <c r="I173" s="159"/>
      <c r="L173" s="155"/>
      <c r="M173" s="160"/>
      <c r="U173" s="161"/>
      <c r="AT173" s="156" t="s">
        <v>150</v>
      </c>
      <c r="AU173" s="156" t="s">
        <v>83</v>
      </c>
      <c r="AV173" s="13" t="s">
        <v>83</v>
      </c>
      <c r="AW173" s="13" t="s">
        <v>35</v>
      </c>
      <c r="AX173" s="13" t="s">
        <v>73</v>
      </c>
      <c r="AY173" s="156" t="s">
        <v>139</v>
      </c>
    </row>
    <row r="174" spans="2:65" s="14" customFormat="1" ht="10.199999999999999">
      <c r="B174" s="162"/>
      <c r="D174" s="149" t="s">
        <v>150</v>
      </c>
      <c r="E174" s="163" t="s">
        <v>3</v>
      </c>
      <c r="F174" s="164" t="s">
        <v>154</v>
      </c>
      <c r="H174" s="165">
        <v>0.61699999999999999</v>
      </c>
      <c r="I174" s="166"/>
      <c r="L174" s="162"/>
      <c r="M174" s="167"/>
      <c r="U174" s="168"/>
      <c r="AT174" s="163" t="s">
        <v>150</v>
      </c>
      <c r="AU174" s="163" t="s">
        <v>83</v>
      </c>
      <c r="AV174" s="14" t="s">
        <v>146</v>
      </c>
      <c r="AW174" s="14" t="s">
        <v>35</v>
      </c>
      <c r="AX174" s="14" t="s">
        <v>73</v>
      </c>
      <c r="AY174" s="163" t="s">
        <v>139</v>
      </c>
    </row>
    <row r="175" spans="2:65" s="13" customFormat="1" ht="10.199999999999999">
      <c r="B175" s="155"/>
      <c r="D175" s="149" t="s">
        <v>150</v>
      </c>
      <c r="E175" s="156" t="s">
        <v>3</v>
      </c>
      <c r="F175" s="157" t="s">
        <v>745</v>
      </c>
      <c r="H175" s="158">
        <v>0.66600000000000004</v>
      </c>
      <c r="I175" s="159"/>
      <c r="L175" s="155"/>
      <c r="M175" s="160"/>
      <c r="U175" s="161"/>
      <c r="AT175" s="156" t="s">
        <v>150</v>
      </c>
      <c r="AU175" s="156" t="s">
        <v>83</v>
      </c>
      <c r="AV175" s="13" t="s">
        <v>83</v>
      </c>
      <c r="AW175" s="13" t="s">
        <v>35</v>
      </c>
      <c r="AX175" s="13" t="s">
        <v>81</v>
      </c>
      <c r="AY175" s="156" t="s">
        <v>139</v>
      </c>
    </row>
    <row r="176" spans="2:65" s="1" customFormat="1" ht="24.15" customHeight="1">
      <c r="B176" s="130"/>
      <c r="C176" s="131" t="s">
        <v>266</v>
      </c>
      <c r="D176" s="131" t="s">
        <v>141</v>
      </c>
      <c r="E176" s="132" t="s">
        <v>633</v>
      </c>
      <c r="F176" s="133" t="s">
        <v>634</v>
      </c>
      <c r="G176" s="134" t="s">
        <v>635</v>
      </c>
      <c r="H176" s="183"/>
      <c r="I176" s="136"/>
      <c r="J176" s="137">
        <f>ROUND(I176*H176,2)</f>
        <v>0</v>
      </c>
      <c r="K176" s="133" t="s">
        <v>145</v>
      </c>
      <c r="L176" s="32"/>
      <c r="M176" s="138" t="s">
        <v>3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0">
        <f>S176*H176</f>
        <v>0</v>
      </c>
      <c r="U176" s="141" t="s">
        <v>3</v>
      </c>
      <c r="AR176" s="142" t="s">
        <v>253</v>
      </c>
      <c r="AT176" s="142" t="s">
        <v>141</v>
      </c>
      <c r="AU176" s="142" t="s">
        <v>83</v>
      </c>
      <c r="AY176" s="17" t="s">
        <v>139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81</v>
      </c>
      <c r="BK176" s="143">
        <f>ROUND(I176*H176,2)</f>
        <v>0</v>
      </c>
      <c r="BL176" s="17" t="s">
        <v>253</v>
      </c>
      <c r="BM176" s="142" t="s">
        <v>803</v>
      </c>
    </row>
    <row r="177" spans="2:65" s="1" customFormat="1" ht="10.199999999999999">
      <c r="B177" s="32"/>
      <c r="D177" s="144" t="s">
        <v>148</v>
      </c>
      <c r="F177" s="145" t="s">
        <v>637</v>
      </c>
      <c r="I177" s="146"/>
      <c r="L177" s="32"/>
      <c r="M177" s="147"/>
      <c r="U177" s="53"/>
      <c r="AT177" s="17" t="s">
        <v>148</v>
      </c>
      <c r="AU177" s="17" t="s">
        <v>83</v>
      </c>
    </row>
    <row r="178" spans="2:65" s="1" customFormat="1" ht="24.15" customHeight="1">
      <c r="B178" s="130"/>
      <c r="C178" s="131" t="s">
        <v>273</v>
      </c>
      <c r="D178" s="131" t="s">
        <v>141</v>
      </c>
      <c r="E178" s="132" t="s">
        <v>638</v>
      </c>
      <c r="F178" s="133" t="s">
        <v>639</v>
      </c>
      <c r="G178" s="134" t="s">
        <v>635</v>
      </c>
      <c r="H178" s="183"/>
      <c r="I178" s="136"/>
      <c r="J178" s="137">
        <f>ROUND(I178*H178,2)</f>
        <v>0</v>
      </c>
      <c r="K178" s="133" t="s">
        <v>145</v>
      </c>
      <c r="L178" s="32"/>
      <c r="M178" s="138" t="s">
        <v>3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0">
        <f>S178*H178</f>
        <v>0</v>
      </c>
      <c r="U178" s="141" t="s">
        <v>3</v>
      </c>
      <c r="AR178" s="142" t="s">
        <v>253</v>
      </c>
      <c r="AT178" s="142" t="s">
        <v>141</v>
      </c>
      <c r="AU178" s="142" t="s">
        <v>83</v>
      </c>
      <c r="AY178" s="17" t="s">
        <v>139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81</v>
      </c>
      <c r="BK178" s="143">
        <f>ROUND(I178*H178,2)</f>
        <v>0</v>
      </c>
      <c r="BL178" s="17" t="s">
        <v>253</v>
      </c>
      <c r="BM178" s="142" t="s">
        <v>804</v>
      </c>
    </row>
    <row r="179" spans="2:65" s="1" customFormat="1" ht="10.199999999999999">
      <c r="B179" s="32"/>
      <c r="D179" s="144" t="s">
        <v>148</v>
      </c>
      <c r="F179" s="145" t="s">
        <v>641</v>
      </c>
      <c r="I179" s="146"/>
      <c r="L179" s="32"/>
      <c r="M179" s="180"/>
      <c r="N179" s="181"/>
      <c r="O179" s="181"/>
      <c r="P179" s="181"/>
      <c r="Q179" s="181"/>
      <c r="R179" s="181"/>
      <c r="S179" s="181"/>
      <c r="T179" s="181"/>
      <c r="U179" s="182"/>
      <c r="AT179" s="17" t="s">
        <v>148</v>
      </c>
      <c r="AU179" s="17" t="s">
        <v>83</v>
      </c>
    </row>
    <row r="180" spans="2:65" s="1" customFormat="1" ht="6.9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autoFilter ref="C91:K179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108" r:id="rId1" xr:uid="{00000000-0004-0000-0400-000000000000}"/>
    <hyperlink ref="F114" r:id="rId2" xr:uid="{00000000-0004-0000-0400-000001000000}"/>
    <hyperlink ref="F121" r:id="rId3" xr:uid="{00000000-0004-0000-0400-000002000000}"/>
    <hyperlink ref="F177" r:id="rId4" xr:uid="{00000000-0004-0000-0400-000003000000}"/>
    <hyperlink ref="F179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6"/>
  <sheetViews>
    <sheetView showGridLines="0" topLeftCell="A85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ht="12" customHeight="1">
      <c r="B8" s="20"/>
      <c r="D8" s="27" t="s">
        <v>104</v>
      </c>
      <c r="L8" s="20"/>
    </row>
    <row r="9" spans="2:46" s="1" customFormat="1" ht="16.5" customHeight="1">
      <c r="B9" s="32"/>
      <c r="E9" s="308" t="s">
        <v>516</v>
      </c>
      <c r="F9" s="310"/>
      <c r="G9" s="310"/>
      <c r="H9" s="310"/>
      <c r="L9" s="32"/>
    </row>
    <row r="10" spans="2:46" s="1" customFormat="1" ht="12" customHeight="1">
      <c r="B10" s="32"/>
      <c r="D10" s="27" t="s">
        <v>517</v>
      </c>
      <c r="L10" s="32"/>
    </row>
    <row r="11" spans="2:46" s="1" customFormat="1" ht="16.5" customHeight="1">
      <c r="B11" s="32"/>
      <c r="E11" s="266" t="s">
        <v>805</v>
      </c>
      <c r="F11" s="310"/>
      <c r="G11" s="310"/>
      <c r="H11" s="310"/>
      <c r="L11" s="32"/>
    </row>
    <row r="12" spans="2:46" s="1" customFormat="1" ht="10.199999999999999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30. 12. 2022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1" t="str">
        <f>'Rekapitulace stavby'!E14</f>
        <v>Vyplň údaj</v>
      </c>
      <c r="F20" s="291"/>
      <c r="G20" s="291"/>
      <c r="H20" s="291"/>
      <c r="I20" s="27" t="s">
        <v>29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519</v>
      </c>
      <c r="L22" s="32"/>
    </row>
    <row r="23" spans="2:12" s="1" customFormat="1" ht="18" customHeight="1">
      <c r="B23" s="32"/>
      <c r="E23" s="25" t="s">
        <v>520</v>
      </c>
      <c r="I23" s="27" t="s">
        <v>29</v>
      </c>
      <c r="J23" s="25" t="s">
        <v>521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36</v>
      </c>
      <c r="I25" s="27" t="s">
        <v>26</v>
      </c>
      <c r="J25" s="25" t="s">
        <v>519</v>
      </c>
      <c r="L25" s="32"/>
    </row>
    <row r="26" spans="2:12" s="1" customFormat="1" ht="18" customHeight="1">
      <c r="B26" s="32"/>
      <c r="E26" s="25" t="s">
        <v>520</v>
      </c>
      <c r="I26" s="27" t="s">
        <v>29</v>
      </c>
      <c r="J26" s="25" t="s">
        <v>521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1"/>
      <c r="E29" s="296" t="s">
        <v>3</v>
      </c>
      <c r="F29" s="296"/>
      <c r="G29" s="296"/>
      <c r="H29" s="296"/>
      <c r="L29" s="91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39</v>
      </c>
      <c r="J32" s="63">
        <f>ROUND(J87, 2)</f>
        <v>0</v>
      </c>
      <c r="L32" s="32"/>
    </row>
    <row r="33" spans="2:12" s="1" customFormat="1" ht="6.9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" customHeight="1">
      <c r="B35" s="32"/>
      <c r="D35" s="52" t="s">
        <v>43</v>
      </c>
      <c r="E35" s="27" t="s">
        <v>44</v>
      </c>
      <c r="F35" s="83">
        <f>ROUND((SUM(BE87:BE105)),  2)</f>
        <v>0</v>
      </c>
      <c r="I35" s="93">
        <v>0.21</v>
      </c>
      <c r="J35" s="83">
        <f>ROUND(((SUM(BE87:BE105))*I35),  2)</f>
        <v>0</v>
      </c>
      <c r="L35" s="32"/>
    </row>
    <row r="36" spans="2:12" s="1" customFormat="1" ht="14.4" customHeight="1">
      <c r="B36" s="32"/>
      <c r="E36" s="27" t="s">
        <v>45</v>
      </c>
      <c r="F36" s="83">
        <f>ROUND((SUM(BF87:BF105)),  2)</f>
        <v>0</v>
      </c>
      <c r="I36" s="93">
        <v>0.15</v>
      </c>
      <c r="J36" s="83">
        <f>ROUND(((SUM(BF87:BF105))*I36),  2)</f>
        <v>0</v>
      </c>
      <c r="L36" s="32"/>
    </row>
    <row r="37" spans="2:12" s="1" customFormat="1" ht="14.4" hidden="1" customHeight="1">
      <c r="B37" s="32"/>
      <c r="E37" s="27" t="s">
        <v>46</v>
      </c>
      <c r="F37" s="83">
        <f>ROUND((SUM(BG87:BG105)),  2)</f>
        <v>0</v>
      </c>
      <c r="I37" s="93">
        <v>0.21</v>
      </c>
      <c r="J37" s="83">
        <f>0</f>
        <v>0</v>
      </c>
      <c r="L37" s="32"/>
    </row>
    <row r="38" spans="2:12" s="1" customFormat="1" ht="14.4" hidden="1" customHeight="1">
      <c r="B38" s="32"/>
      <c r="E38" s="27" t="s">
        <v>47</v>
      </c>
      <c r="F38" s="83">
        <f>ROUND((SUM(BH87:BH105)),  2)</f>
        <v>0</v>
      </c>
      <c r="I38" s="93">
        <v>0.15</v>
      </c>
      <c r="J38" s="83">
        <f>0</f>
        <v>0</v>
      </c>
      <c r="L38" s="32"/>
    </row>
    <row r="39" spans="2:12" s="1" customFormat="1" ht="14.4" hidden="1" customHeight="1">
      <c r="B39" s="32"/>
      <c r="E39" s="27" t="s">
        <v>48</v>
      </c>
      <c r="F39" s="83">
        <f>ROUND((SUM(BI87:BI105)),  2)</f>
        <v>0</v>
      </c>
      <c r="I39" s="93">
        <v>0</v>
      </c>
      <c r="J39" s="8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4"/>
      <c r="D41" s="95" t="s">
        <v>49</v>
      </c>
      <c r="E41" s="54"/>
      <c r="F41" s="54"/>
      <c r="G41" s="96" t="s">
        <v>50</v>
      </c>
      <c r="H41" s="97" t="s">
        <v>51</v>
      </c>
      <c r="I41" s="54"/>
      <c r="J41" s="98">
        <f>SUM(J32:J39)</f>
        <v>0</v>
      </c>
      <c r="K41" s="99"/>
      <c r="L41" s="32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" customHeight="1">
      <c r="B47" s="32"/>
      <c r="C47" s="21" t="s">
        <v>109</v>
      </c>
      <c r="L47" s="32"/>
    </row>
    <row r="48" spans="2:12" s="1" customFormat="1" ht="6.9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08" t="str">
        <f>E7</f>
        <v>Rekonstrukce ZŠ Vohradského, T.G.Masaryka 678 Šluknov</v>
      </c>
      <c r="F50" s="309"/>
      <c r="G50" s="309"/>
      <c r="H50" s="309"/>
      <c r="L50" s="32"/>
    </row>
    <row r="51" spans="2:47" ht="12" customHeight="1">
      <c r="B51" s="20"/>
      <c r="C51" s="27" t="s">
        <v>104</v>
      </c>
      <c r="L51" s="20"/>
    </row>
    <row r="52" spans="2:47" s="1" customFormat="1" ht="16.5" customHeight="1">
      <c r="B52" s="32"/>
      <c r="E52" s="308" t="s">
        <v>516</v>
      </c>
      <c r="F52" s="310"/>
      <c r="G52" s="310"/>
      <c r="H52" s="310"/>
      <c r="L52" s="32"/>
    </row>
    <row r="53" spans="2:47" s="1" customFormat="1" ht="12" customHeight="1">
      <c r="B53" s="32"/>
      <c r="C53" s="27" t="s">
        <v>517</v>
      </c>
      <c r="L53" s="32"/>
    </row>
    <row r="54" spans="2:47" s="1" customFormat="1" ht="16.5" customHeight="1">
      <c r="B54" s="32"/>
      <c r="E54" s="266" t="str">
        <f>E11</f>
        <v>SO-02-4 - Lavička</v>
      </c>
      <c r="F54" s="310"/>
      <c r="G54" s="310"/>
      <c r="H54" s="310"/>
      <c r="L54" s="32"/>
    </row>
    <row r="55" spans="2:47" s="1" customFormat="1" ht="6.9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Ústecký kraj</v>
      </c>
      <c r="I56" s="27" t="s">
        <v>23</v>
      </c>
      <c r="J56" s="49" t="str">
        <f>IF(J14="","",J14)</f>
        <v>30. 12. 2022</v>
      </c>
      <c r="L56" s="32"/>
    </row>
    <row r="57" spans="2:47" s="1" customFormat="1" ht="6.9" customHeight="1">
      <c r="B57" s="32"/>
      <c r="L57" s="32"/>
    </row>
    <row r="58" spans="2:47" s="1" customFormat="1" ht="25.65" customHeight="1">
      <c r="B58" s="32"/>
      <c r="C58" s="27" t="s">
        <v>25</v>
      </c>
      <c r="F58" s="25" t="str">
        <f>E17</f>
        <v>Město Šluknov, Nám. Míru 1,407 77 Šluknov</v>
      </c>
      <c r="I58" s="27" t="s">
        <v>33</v>
      </c>
      <c r="J58" s="30" t="str">
        <f>E23</f>
        <v>Ing.Arch.Jiří Kňákal, Okrouhlá 70, 473 01</v>
      </c>
      <c r="L58" s="32"/>
    </row>
    <row r="59" spans="2:47" s="1" customFormat="1" ht="25.65" customHeight="1">
      <c r="B59" s="32"/>
      <c r="C59" s="27" t="s">
        <v>31</v>
      </c>
      <c r="F59" s="25" t="str">
        <f>IF(E20="","",E20)</f>
        <v>Vyplň údaj</v>
      </c>
      <c r="I59" s="27" t="s">
        <v>36</v>
      </c>
      <c r="J59" s="30" t="str">
        <f>E26</f>
        <v>Ing.Arch.Jiří Kňákal, Okrouhlá 70, 473 01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110</v>
      </c>
      <c r="D61" s="94"/>
      <c r="E61" s="94"/>
      <c r="F61" s="94"/>
      <c r="G61" s="94"/>
      <c r="H61" s="94"/>
      <c r="I61" s="94"/>
      <c r="J61" s="101" t="s">
        <v>111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8" customHeight="1">
      <c r="B63" s="32"/>
      <c r="C63" s="102" t="s">
        <v>71</v>
      </c>
      <c r="J63" s="63">
        <f>J87</f>
        <v>0</v>
      </c>
      <c r="L63" s="32"/>
      <c r="AU63" s="17" t="s">
        <v>112</v>
      </c>
    </row>
    <row r="64" spans="2:47" s="8" customFormat="1" ht="24.9" customHeight="1">
      <c r="B64" s="103"/>
      <c r="D64" s="104" t="s">
        <v>523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95" customHeight="1">
      <c r="B65" s="107"/>
      <c r="D65" s="108" t="s">
        <v>524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" customHeight="1">
      <c r="B72" s="32"/>
      <c r="C72" s="21" t="s">
        <v>123</v>
      </c>
      <c r="L72" s="32"/>
    </row>
    <row r="73" spans="2:12" s="1" customFormat="1" ht="6.9" customHeight="1">
      <c r="B73" s="32"/>
      <c r="L73" s="32"/>
    </row>
    <row r="74" spans="2:12" s="1" customFormat="1" ht="12" customHeight="1">
      <c r="B74" s="32"/>
      <c r="C74" s="27" t="s">
        <v>17</v>
      </c>
      <c r="L74" s="32"/>
    </row>
    <row r="75" spans="2:12" s="1" customFormat="1" ht="16.5" customHeight="1">
      <c r="B75" s="32"/>
      <c r="E75" s="308" t="str">
        <f>E7</f>
        <v>Rekonstrukce ZŠ Vohradského, T.G.Masaryka 678 Šluknov</v>
      </c>
      <c r="F75" s="309"/>
      <c r="G75" s="309"/>
      <c r="H75" s="309"/>
      <c r="L75" s="32"/>
    </row>
    <row r="76" spans="2:12" ht="12" customHeight="1">
      <c r="B76" s="20"/>
      <c r="C76" s="27" t="s">
        <v>104</v>
      </c>
      <c r="L76" s="20"/>
    </row>
    <row r="77" spans="2:12" s="1" customFormat="1" ht="16.5" customHeight="1">
      <c r="B77" s="32"/>
      <c r="E77" s="308" t="s">
        <v>516</v>
      </c>
      <c r="F77" s="310"/>
      <c r="G77" s="310"/>
      <c r="H77" s="310"/>
      <c r="L77" s="32"/>
    </row>
    <row r="78" spans="2:12" s="1" customFormat="1" ht="12" customHeight="1">
      <c r="B78" s="32"/>
      <c r="C78" s="27" t="s">
        <v>517</v>
      </c>
      <c r="L78" s="32"/>
    </row>
    <row r="79" spans="2:12" s="1" customFormat="1" ht="16.5" customHeight="1">
      <c r="B79" s="32"/>
      <c r="E79" s="266" t="str">
        <f>E11</f>
        <v>SO-02-4 - Lavička</v>
      </c>
      <c r="F79" s="310"/>
      <c r="G79" s="310"/>
      <c r="H79" s="310"/>
      <c r="L79" s="32"/>
    </row>
    <row r="80" spans="2:12" s="1" customFormat="1" ht="6.9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Ústecký kraj</v>
      </c>
      <c r="I81" s="27" t="s">
        <v>23</v>
      </c>
      <c r="J81" s="49" t="str">
        <f>IF(J14="","",J14)</f>
        <v>30. 12. 2022</v>
      </c>
      <c r="L81" s="32"/>
    </row>
    <row r="82" spans="2:65" s="1" customFormat="1" ht="6.9" customHeight="1">
      <c r="B82" s="32"/>
      <c r="L82" s="32"/>
    </row>
    <row r="83" spans="2:65" s="1" customFormat="1" ht="25.65" customHeight="1">
      <c r="B83" s="32"/>
      <c r="C83" s="27" t="s">
        <v>25</v>
      </c>
      <c r="F83" s="25" t="str">
        <f>E17</f>
        <v>Město Šluknov, Nám. Míru 1,407 77 Šluknov</v>
      </c>
      <c r="I83" s="27" t="s">
        <v>33</v>
      </c>
      <c r="J83" s="30" t="str">
        <f>E23</f>
        <v>Ing.Arch.Jiří Kňákal, Okrouhlá 70, 473 01</v>
      </c>
      <c r="L83" s="32"/>
    </row>
    <row r="84" spans="2:65" s="1" customFormat="1" ht="25.65" customHeight="1">
      <c r="B84" s="32"/>
      <c r="C84" s="27" t="s">
        <v>31</v>
      </c>
      <c r="F84" s="25" t="str">
        <f>IF(E20="","",E20)</f>
        <v>Vyplň údaj</v>
      </c>
      <c r="I84" s="27" t="s">
        <v>36</v>
      </c>
      <c r="J84" s="30" t="str">
        <f>E26</f>
        <v>Ing.Arch.Jiří Kňákal, Okrouhlá 70, 473 01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124</v>
      </c>
      <c r="D86" s="113" t="s">
        <v>58</v>
      </c>
      <c r="E86" s="113" t="s">
        <v>54</v>
      </c>
      <c r="F86" s="113" t="s">
        <v>55</v>
      </c>
      <c r="G86" s="113" t="s">
        <v>125</v>
      </c>
      <c r="H86" s="113" t="s">
        <v>126</v>
      </c>
      <c r="I86" s="113" t="s">
        <v>127</v>
      </c>
      <c r="J86" s="113" t="s">
        <v>111</v>
      </c>
      <c r="K86" s="114" t="s">
        <v>128</v>
      </c>
      <c r="L86" s="111"/>
      <c r="M86" s="56" t="s">
        <v>3</v>
      </c>
      <c r="N86" s="57" t="s">
        <v>43</v>
      </c>
      <c r="O86" s="57" t="s">
        <v>129</v>
      </c>
      <c r="P86" s="57" t="s">
        <v>130</v>
      </c>
      <c r="Q86" s="57" t="s">
        <v>131</v>
      </c>
      <c r="R86" s="57" t="s">
        <v>132</v>
      </c>
      <c r="S86" s="57" t="s">
        <v>133</v>
      </c>
      <c r="T86" s="57" t="s">
        <v>134</v>
      </c>
      <c r="U86" s="58" t="s">
        <v>135</v>
      </c>
    </row>
    <row r="87" spans="2:65" s="1" customFormat="1" ht="22.8" customHeight="1">
      <c r="B87" s="32"/>
      <c r="C87" s="61" t="s">
        <v>136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6">
        <f>T88</f>
        <v>0</v>
      </c>
      <c r="U87" s="51"/>
      <c r="AT87" s="17" t="s">
        <v>72</v>
      </c>
      <c r="AU87" s="17" t="s">
        <v>112</v>
      </c>
      <c r="BK87" s="117">
        <f>BK88</f>
        <v>0</v>
      </c>
    </row>
    <row r="88" spans="2:65" s="11" customFormat="1" ht="25.95" customHeight="1">
      <c r="B88" s="118"/>
      <c r="D88" s="119" t="s">
        <v>72</v>
      </c>
      <c r="E88" s="120" t="s">
        <v>564</v>
      </c>
      <c r="F88" s="120" t="s">
        <v>565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</v>
      </c>
      <c r="T88" s="124">
        <f>T89</f>
        <v>0</v>
      </c>
      <c r="U88" s="125"/>
      <c r="AR88" s="119" t="s">
        <v>83</v>
      </c>
      <c r="AT88" s="126" t="s">
        <v>72</v>
      </c>
      <c r="AU88" s="126" t="s">
        <v>73</v>
      </c>
      <c r="AY88" s="119" t="s">
        <v>139</v>
      </c>
      <c r="BK88" s="127">
        <f>BK89</f>
        <v>0</v>
      </c>
    </row>
    <row r="89" spans="2:65" s="11" customFormat="1" ht="22.8" customHeight="1">
      <c r="B89" s="118"/>
      <c r="D89" s="119" t="s">
        <v>72</v>
      </c>
      <c r="E89" s="128" t="s">
        <v>566</v>
      </c>
      <c r="F89" s="128" t="s">
        <v>567</v>
      </c>
      <c r="I89" s="121"/>
      <c r="J89" s="129">
        <f>BK89</f>
        <v>0</v>
      </c>
      <c r="L89" s="118"/>
      <c r="M89" s="123"/>
      <c r="P89" s="124">
        <f>SUM(P90:P105)</f>
        <v>0</v>
      </c>
      <c r="R89" s="124">
        <f>SUM(R90:R105)</f>
        <v>0</v>
      </c>
      <c r="T89" s="124">
        <f>SUM(T90:T105)</f>
        <v>0</v>
      </c>
      <c r="U89" s="125"/>
      <c r="AR89" s="119" t="s">
        <v>83</v>
      </c>
      <c r="AT89" s="126" t="s">
        <v>72</v>
      </c>
      <c r="AU89" s="126" t="s">
        <v>81</v>
      </c>
      <c r="AY89" s="119" t="s">
        <v>139</v>
      </c>
      <c r="BK89" s="127">
        <f>SUM(BK90:BK105)</f>
        <v>0</v>
      </c>
    </row>
    <row r="90" spans="2:65" s="1" customFormat="1" ht="16.5" customHeight="1">
      <c r="B90" s="130"/>
      <c r="C90" s="169" t="s">
        <v>81</v>
      </c>
      <c r="D90" s="169" t="s">
        <v>226</v>
      </c>
      <c r="E90" s="170" t="s">
        <v>806</v>
      </c>
      <c r="F90" s="171" t="s">
        <v>807</v>
      </c>
      <c r="G90" s="172" t="s">
        <v>282</v>
      </c>
      <c r="H90" s="173">
        <v>5</v>
      </c>
      <c r="I90" s="174"/>
      <c r="J90" s="175">
        <f>ROUND(I90*H90,2)</f>
        <v>0</v>
      </c>
      <c r="K90" s="171" t="s">
        <v>3</v>
      </c>
      <c r="L90" s="176"/>
      <c r="M90" s="177" t="s">
        <v>3</v>
      </c>
      <c r="N90" s="178" t="s">
        <v>44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0">
        <f>S90*H90</f>
        <v>0</v>
      </c>
      <c r="U90" s="141" t="s">
        <v>3</v>
      </c>
      <c r="AR90" s="142" t="s">
        <v>354</v>
      </c>
      <c r="AT90" s="142" t="s">
        <v>226</v>
      </c>
      <c r="AU90" s="142" t="s">
        <v>83</v>
      </c>
      <c r="AY90" s="17" t="s">
        <v>139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81</v>
      </c>
      <c r="BK90" s="143">
        <f>ROUND(I90*H90,2)</f>
        <v>0</v>
      </c>
      <c r="BL90" s="17" t="s">
        <v>253</v>
      </c>
      <c r="BM90" s="142" t="s">
        <v>808</v>
      </c>
    </row>
    <row r="91" spans="2:65" s="12" customFormat="1" ht="10.199999999999999">
      <c r="B91" s="148"/>
      <c r="D91" s="149" t="s">
        <v>150</v>
      </c>
      <c r="E91" s="150" t="s">
        <v>3</v>
      </c>
      <c r="F91" s="151" t="s">
        <v>809</v>
      </c>
      <c r="H91" s="150" t="s">
        <v>3</v>
      </c>
      <c r="I91" s="152"/>
      <c r="L91" s="148"/>
      <c r="M91" s="153"/>
      <c r="U91" s="154"/>
      <c r="AT91" s="150" t="s">
        <v>150</v>
      </c>
      <c r="AU91" s="150" t="s">
        <v>83</v>
      </c>
      <c r="AV91" s="12" t="s">
        <v>81</v>
      </c>
      <c r="AW91" s="12" t="s">
        <v>35</v>
      </c>
      <c r="AX91" s="12" t="s">
        <v>73</v>
      </c>
      <c r="AY91" s="150" t="s">
        <v>139</v>
      </c>
    </row>
    <row r="92" spans="2:65" s="12" customFormat="1" ht="10.199999999999999">
      <c r="B92" s="148"/>
      <c r="D92" s="149" t="s">
        <v>150</v>
      </c>
      <c r="E92" s="150" t="s">
        <v>3</v>
      </c>
      <c r="F92" s="151" t="s">
        <v>810</v>
      </c>
      <c r="H92" s="150" t="s">
        <v>3</v>
      </c>
      <c r="I92" s="152"/>
      <c r="L92" s="148"/>
      <c r="M92" s="153"/>
      <c r="U92" s="154"/>
      <c r="AT92" s="150" t="s">
        <v>150</v>
      </c>
      <c r="AU92" s="150" t="s">
        <v>83</v>
      </c>
      <c r="AV92" s="12" t="s">
        <v>81</v>
      </c>
      <c r="AW92" s="12" t="s">
        <v>35</v>
      </c>
      <c r="AX92" s="12" t="s">
        <v>73</v>
      </c>
      <c r="AY92" s="150" t="s">
        <v>139</v>
      </c>
    </row>
    <row r="93" spans="2:65" s="12" customFormat="1" ht="10.199999999999999">
      <c r="B93" s="148"/>
      <c r="D93" s="149" t="s">
        <v>150</v>
      </c>
      <c r="E93" s="150" t="s">
        <v>3</v>
      </c>
      <c r="F93" s="151" t="s">
        <v>811</v>
      </c>
      <c r="H93" s="150" t="s">
        <v>3</v>
      </c>
      <c r="I93" s="152"/>
      <c r="L93" s="148"/>
      <c r="M93" s="153"/>
      <c r="U93" s="154"/>
      <c r="AT93" s="150" t="s">
        <v>150</v>
      </c>
      <c r="AU93" s="150" t="s">
        <v>83</v>
      </c>
      <c r="AV93" s="12" t="s">
        <v>81</v>
      </c>
      <c r="AW93" s="12" t="s">
        <v>35</v>
      </c>
      <c r="AX93" s="12" t="s">
        <v>73</v>
      </c>
      <c r="AY93" s="150" t="s">
        <v>139</v>
      </c>
    </row>
    <row r="94" spans="2:65" s="12" customFormat="1" ht="10.199999999999999">
      <c r="B94" s="148"/>
      <c r="D94" s="149" t="s">
        <v>150</v>
      </c>
      <c r="E94" s="150" t="s">
        <v>3</v>
      </c>
      <c r="F94" s="151" t="s">
        <v>812</v>
      </c>
      <c r="H94" s="150" t="s">
        <v>3</v>
      </c>
      <c r="I94" s="152"/>
      <c r="L94" s="148"/>
      <c r="M94" s="153"/>
      <c r="U94" s="154"/>
      <c r="AT94" s="150" t="s">
        <v>150</v>
      </c>
      <c r="AU94" s="150" t="s">
        <v>83</v>
      </c>
      <c r="AV94" s="12" t="s">
        <v>81</v>
      </c>
      <c r="AW94" s="12" t="s">
        <v>35</v>
      </c>
      <c r="AX94" s="12" t="s">
        <v>73</v>
      </c>
      <c r="AY94" s="150" t="s">
        <v>139</v>
      </c>
    </row>
    <row r="95" spans="2:65" s="12" customFormat="1" ht="10.199999999999999">
      <c r="B95" s="148"/>
      <c r="D95" s="149" t="s">
        <v>150</v>
      </c>
      <c r="E95" s="150" t="s">
        <v>3</v>
      </c>
      <c r="F95" s="151" t="s">
        <v>813</v>
      </c>
      <c r="H95" s="150" t="s">
        <v>3</v>
      </c>
      <c r="I95" s="152"/>
      <c r="L95" s="148"/>
      <c r="M95" s="153"/>
      <c r="U95" s="154"/>
      <c r="AT95" s="150" t="s">
        <v>150</v>
      </c>
      <c r="AU95" s="150" t="s">
        <v>83</v>
      </c>
      <c r="AV95" s="12" t="s">
        <v>81</v>
      </c>
      <c r="AW95" s="12" t="s">
        <v>35</v>
      </c>
      <c r="AX95" s="12" t="s">
        <v>73</v>
      </c>
      <c r="AY95" s="150" t="s">
        <v>139</v>
      </c>
    </row>
    <row r="96" spans="2:65" s="12" customFormat="1" ht="10.199999999999999">
      <c r="B96" s="148"/>
      <c r="D96" s="149" t="s">
        <v>150</v>
      </c>
      <c r="E96" s="150" t="s">
        <v>3</v>
      </c>
      <c r="F96" s="151" t="s">
        <v>814</v>
      </c>
      <c r="H96" s="150" t="s">
        <v>3</v>
      </c>
      <c r="I96" s="152"/>
      <c r="L96" s="148"/>
      <c r="M96" s="153"/>
      <c r="U96" s="154"/>
      <c r="AT96" s="150" t="s">
        <v>150</v>
      </c>
      <c r="AU96" s="150" t="s">
        <v>83</v>
      </c>
      <c r="AV96" s="12" t="s">
        <v>81</v>
      </c>
      <c r="AW96" s="12" t="s">
        <v>35</v>
      </c>
      <c r="AX96" s="12" t="s">
        <v>73</v>
      </c>
      <c r="AY96" s="150" t="s">
        <v>139</v>
      </c>
    </row>
    <row r="97" spans="2:65" s="12" customFormat="1" ht="10.199999999999999">
      <c r="B97" s="148"/>
      <c r="D97" s="149" t="s">
        <v>150</v>
      </c>
      <c r="E97" s="150" t="s">
        <v>3</v>
      </c>
      <c r="F97" s="151" t="s">
        <v>815</v>
      </c>
      <c r="H97" s="150" t="s">
        <v>3</v>
      </c>
      <c r="I97" s="152"/>
      <c r="L97" s="148"/>
      <c r="M97" s="153"/>
      <c r="U97" s="154"/>
      <c r="AT97" s="150" t="s">
        <v>150</v>
      </c>
      <c r="AU97" s="150" t="s">
        <v>83</v>
      </c>
      <c r="AV97" s="12" t="s">
        <v>81</v>
      </c>
      <c r="AW97" s="12" t="s">
        <v>35</v>
      </c>
      <c r="AX97" s="12" t="s">
        <v>73</v>
      </c>
      <c r="AY97" s="150" t="s">
        <v>139</v>
      </c>
    </row>
    <row r="98" spans="2:65" s="12" customFormat="1" ht="10.199999999999999">
      <c r="B98" s="148"/>
      <c r="D98" s="149" t="s">
        <v>150</v>
      </c>
      <c r="E98" s="150" t="s">
        <v>3</v>
      </c>
      <c r="F98" s="151" t="s">
        <v>816</v>
      </c>
      <c r="H98" s="150" t="s">
        <v>3</v>
      </c>
      <c r="I98" s="152"/>
      <c r="L98" s="148"/>
      <c r="M98" s="153"/>
      <c r="U98" s="154"/>
      <c r="AT98" s="150" t="s">
        <v>150</v>
      </c>
      <c r="AU98" s="150" t="s">
        <v>83</v>
      </c>
      <c r="AV98" s="12" t="s">
        <v>81</v>
      </c>
      <c r="AW98" s="12" t="s">
        <v>35</v>
      </c>
      <c r="AX98" s="12" t="s">
        <v>73</v>
      </c>
      <c r="AY98" s="150" t="s">
        <v>139</v>
      </c>
    </row>
    <row r="99" spans="2:65" s="12" customFormat="1" ht="10.199999999999999">
      <c r="B99" s="148"/>
      <c r="D99" s="149" t="s">
        <v>150</v>
      </c>
      <c r="E99" s="150" t="s">
        <v>3</v>
      </c>
      <c r="F99" s="151" t="s">
        <v>817</v>
      </c>
      <c r="H99" s="150" t="s">
        <v>3</v>
      </c>
      <c r="I99" s="152"/>
      <c r="L99" s="148"/>
      <c r="M99" s="153"/>
      <c r="U99" s="154"/>
      <c r="AT99" s="150" t="s">
        <v>150</v>
      </c>
      <c r="AU99" s="150" t="s">
        <v>83</v>
      </c>
      <c r="AV99" s="12" t="s">
        <v>81</v>
      </c>
      <c r="AW99" s="12" t="s">
        <v>35</v>
      </c>
      <c r="AX99" s="12" t="s">
        <v>73</v>
      </c>
      <c r="AY99" s="150" t="s">
        <v>139</v>
      </c>
    </row>
    <row r="100" spans="2:65" s="13" customFormat="1" ht="10.199999999999999">
      <c r="B100" s="155"/>
      <c r="D100" s="149" t="s">
        <v>150</v>
      </c>
      <c r="E100" s="156" t="s">
        <v>3</v>
      </c>
      <c r="F100" s="157" t="s">
        <v>818</v>
      </c>
      <c r="H100" s="158">
        <v>5</v>
      </c>
      <c r="I100" s="159"/>
      <c r="L100" s="155"/>
      <c r="M100" s="160"/>
      <c r="U100" s="161"/>
      <c r="AT100" s="156" t="s">
        <v>150</v>
      </c>
      <c r="AU100" s="156" t="s">
        <v>83</v>
      </c>
      <c r="AV100" s="13" t="s">
        <v>83</v>
      </c>
      <c r="AW100" s="13" t="s">
        <v>35</v>
      </c>
      <c r="AX100" s="13" t="s">
        <v>73</v>
      </c>
      <c r="AY100" s="156" t="s">
        <v>139</v>
      </c>
    </row>
    <row r="101" spans="2:65" s="14" customFormat="1" ht="10.199999999999999">
      <c r="B101" s="162"/>
      <c r="D101" s="149" t="s">
        <v>150</v>
      </c>
      <c r="E101" s="163" t="s">
        <v>3</v>
      </c>
      <c r="F101" s="164" t="s">
        <v>154</v>
      </c>
      <c r="H101" s="165">
        <v>5</v>
      </c>
      <c r="I101" s="166"/>
      <c r="L101" s="162"/>
      <c r="M101" s="167"/>
      <c r="U101" s="168"/>
      <c r="AT101" s="163" t="s">
        <v>150</v>
      </c>
      <c r="AU101" s="163" t="s">
        <v>83</v>
      </c>
      <c r="AV101" s="14" t="s">
        <v>146</v>
      </c>
      <c r="AW101" s="14" t="s">
        <v>35</v>
      </c>
      <c r="AX101" s="14" t="s">
        <v>81</v>
      </c>
      <c r="AY101" s="163" t="s">
        <v>139</v>
      </c>
    </row>
    <row r="102" spans="2:65" s="1" customFormat="1" ht="24.15" customHeight="1">
      <c r="B102" s="130"/>
      <c r="C102" s="131" t="s">
        <v>83</v>
      </c>
      <c r="D102" s="131" t="s">
        <v>141</v>
      </c>
      <c r="E102" s="132" t="s">
        <v>633</v>
      </c>
      <c r="F102" s="133" t="s">
        <v>634</v>
      </c>
      <c r="G102" s="134" t="s">
        <v>635</v>
      </c>
      <c r="H102" s="183"/>
      <c r="I102" s="136"/>
      <c r="J102" s="137">
        <f>ROUND(I102*H102,2)</f>
        <v>0</v>
      </c>
      <c r="K102" s="133" t="s">
        <v>145</v>
      </c>
      <c r="L102" s="32"/>
      <c r="M102" s="138" t="s">
        <v>3</v>
      </c>
      <c r="N102" s="139" t="s">
        <v>44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0">
        <f>S102*H102</f>
        <v>0</v>
      </c>
      <c r="U102" s="141" t="s">
        <v>3</v>
      </c>
      <c r="AR102" s="142" t="s">
        <v>253</v>
      </c>
      <c r="AT102" s="142" t="s">
        <v>141</v>
      </c>
      <c r="AU102" s="142" t="s">
        <v>83</v>
      </c>
      <c r="AY102" s="17" t="s">
        <v>139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81</v>
      </c>
      <c r="BK102" s="143">
        <f>ROUND(I102*H102,2)</f>
        <v>0</v>
      </c>
      <c r="BL102" s="17" t="s">
        <v>253</v>
      </c>
      <c r="BM102" s="142" t="s">
        <v>819</v>
      </c>
    </row>
    <row r="103" spans="2:65" s="1" customFormat="1" ht="10.199999999999999">
      <c r="B103" s="32"/>
      <c r="D103" s="144" t="s">
        <v>148</v>
      </c>
      <c r="F103" s="145" t="s">
        <v>637</v>
      </c>
      <c r="I103" s="146"/>
      <c r="L103" s="32"/>
      <c r="M103" s="147"/>
      <c r="U103" s="53"/>
      <c r="AT103" s="17" t="s">
        <v>148</v>
      </c>
      <c r="AU103" s="17" t="s">
        <v>83</v>
      </c>
    </row>
    <row r="104" spans="2:65" s="1" customFormat="1" ht="24.15" customHeight="1">
      <c r="B104" s="130"/>
      <c r="C104" s="131" t="s">
        <v>161</v>
      </c>
      <c r="D104" s="131" t="s">
        <v>141</v>
      </c>
      <c r="E104" s="132" t="s">
        <v>638</v>
      </c>
      <c r="F104" s="133" t="s">
        <v>639</v>
      </c>
      <c r="G104" s="134" t="s">
        <v>635</v>
      </c>
      <c r="H104" s="183"/>
      <c r="I104" s="136"/>
      <c r="J104" s="137">
        <f>ROUND(I104*H104,2)</f>
        <v>0</v>
      </c>
      <c r="K104" s="133" t="s">
        <v>145</v>
      </c>
      <c r="L104" s="32"/>
      <c r="M104" s="138" t="s">
        <v>3</v>
      </c>
      <c r="N104" s="139" t="s">
        <v>44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0">
        <f>S104*H104</f>
        <v>0</v>
      </c>
      <c r="U104" s="141" t="s">
        <v>3</v>
      </c>
      <c r="AR104" s="142" t="s">
        <v>253</v>
      </c>
      <c r="AT104" s="142" t="s">
        <v>141</v>
      </c>
      <c r="AU104" s="142" t="s">
        <v>83</v>
      </c>
      <c r="AY104" s="17" t="s">
        <v>139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81</v>
      </c>
      <c r="BK104" s="143">
        <f>ROUND(I104*H104,2)</f>
        <v>0</v>
      </c>
      <c r="BL104" s="17" t="s">
        <v>253</v>
      </c>
      <c r="BM104" s="142" t="s">
        <v>820</v>
      </c>
    </row>
    <row r="105" spans="2:65" s="1" customFormat="1" ht="10.199999999999999">
      <c r="B105" s="32"/>
      <c r="D105" s="144" t="s">
        <v>148</v>
      </c>
      <c r="F105" s="145" t="s">
        <v>641</v>
      </c>
      <c r="I105" s="146"/>
      <c r="L105" s="32"/>
      <c r="M105" s="180"/>
      <c r="N105" s="181"/>
      <c r="O105" s="181"/>
      <c r="P105" s="181"/>
      <c r="Q105" s="181"/>
      <c r="R105" s="181"/>
      <c r="S105" s="181"/>
      <c r="T105" s="181"/>
      <c r="U105" s="182"/>
      <c r="AT105" s="17" t="s">
        <v>148</v>
      </c>
      <c r="AU105" s="17" t="s">
        <v>83</v>
      </c>
    </row>
    <row r="106" spans="2:65" s="1" customFormat="1" ht="6.9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2"/>
    </row>
  </sheetData>
  <autoFilter ref="C86:K105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103" r:id="rId1" xr:uid="{00000000-0004-0000-0500-000000000000}"/>
    <hyperlink ref="F105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9"/>
  <sheetViews>
    <sheetView showGridLines="0" topLeftCell="A83" workbookViewId="0">
      <selection activeCell="F127" sqref="F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1" width="14.140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7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103</v>
      </c>
      <c r="L4" s="20"/>
      <c r="M4" s="90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08" t="str">
        <f>'Rekapitulace stavby'!K6</f>
        <v>Rekonstrukce ZŠ Vohradského, T.G.Masaryka 678 Šluknov</v>
      </c>
      <c r="F7" s="309"/>
      <c r="G7" s="309"/>
      <c r="H7" s="30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6" t="s">
        <v>821</v>
      </c>
      <c r="F9" s="310"/>
      <c r="G9" s="310"/>
      <c r="H9" s="31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30. 12. 2022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1" t="str">
        <f>'Rekapitulace stavby'!E14</f>
        <v>Vyplň údaj</v>
      </c>
      <c r="F18" s="291"/>
      <c r="G18" s="291"/>
      <c r="H18" s="291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3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</v>
      </c>
      <c r="L23" s="32"/>
    </row>
    <row r="24" spans="2:12" s="1" customFormat="1" ht="18" customHeight="1">
      <c r="B24" s="32"/>
      <c r="E24" s="25" t="s">
        <v>34</v>
      </c>
      <c r="I24" s="27" t="s">
        <v>29</v>
      </c>
      <c r="J24" s="25" t="s">
        <v>3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1"/>
      <c r="E27" s="296" t="s">
        <v>3</v>
      </c>
      <c r="F27" s="296"/>
      <c r="G27" s="296"/>
      <c r="H27" s="296"/>
      <c r="L27" s="91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39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3">
        <f>ROUND((SUM(BE84:BE128)),  2)</f>
        <v>0</v>
      </c>
      <c r="I33" s="93">
        <v>0.21</v>
      </c>
      <c r="J33" s="83">
        <f>ROUND(((SUM(BE84:BE128))*I33),  2)</f>
        <v>0</v>
      </c>
      <c r="L33" s="32"/>
    </row>
    <row r="34" spans="2:12" s="1" customFormat="1" ht="14.4" customHeight="1">
      <c r="B34" s="32"/>
      <c r="E34" s="27" t="s">
        <v>45</v>
      </c>
      <c r="F34" s="83">
        <f>ROUND((SUM(BF84:BF128)),  2)</f>
        <v>0</v>
      </c>
      <c r="I34" s="93">
        <v>0.15</v>
      </c>
      <c r="J34" s="83">
        <f>ROUND(((SUM(BF84:BF128))*I34),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3">
        <f>ROUND((SUM(BG84:BG128)),  2)</f>
        <v>0</v>
      </c>
      <c r="I35" s="93">
        <v>0.21</v>
      </c>
      <c r="J35" s="83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3">
        <f>ROUND((SUM(BH84:BH128)),  2)</f>
        <v>0</v>
      </c>
      <c r="I36" s="93">
        <v>0.15</v>
      </c>
      <c r="J36" s="83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3">
        <f>ROUND((SUM(BI84:BI128)),  2)</f>
        <v>0</v>
      </c>
      <c r="I37" s="93">
        <v>0</v>
      </c>
      <c r="J37" s="83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49</v>
      </c>
      <c r="E39" s="54"/>
      <c r="F39" s="54"/>
      <c r="G39" s="96" t="s">
        <v>50</v>
      </c>
      <c r="H39" s="97" t="s">
        <v>51</v>
      </c>
      <c r="I39" s="54"/>
      <c r="J39" s="98">
        <f>SUM(J30:J37)</f>
        <v>0</v>
      </c>
      <c r="K39" s="99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109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16.5" customHeight="1">
      <c r="B48" s="32"/>
      <c r="E48" s="308" t="str">
        <f>E7</f>
        <v>Rekonstrukce ZŠ Vohradského, T.G.Masaryka 678 Šluknov</v>
      </c>
      <c r="F48" s="309"/>
      <c r="G48" s="309"/>
      <c r="H48" s="309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6" t="str">
        <f>E9</f>
        <v>SO-03 - Vedlejší rozpočtové náklady</v>
      </c>
      <c r="F50" s="310"/>
      <c r="G50" s="310"/>
      <c r="H50" s="31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Ústecký kraj</v>
      </c>
      <c r="I52" s="27" t="s">
        <v>23</v>
      </c>
      <c r="J52" s="49" t="str">
        <f>IF(J12="","",J12)</f>
        <v>30. 12. 2022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>Město Šluknov, Nám. Míru 1,407 77 Šluknov</v>
      </c>
      <c r="I54" s="27" t="s">
        <v>33</v>
      </c>
      <c r="J54" s="30" t="str">
        <f>E21</f>
        <v>Ing. Jiří Hrabák, Ing.arch. Jiří Kňákal</v>
      </c>
      <c r="L54" s="32"/>
    </row>
    <row r="55" spans="2:47" s="1" customFormat="1" ht="25.65" customHeight="1">
      <c r="B55" s="32"/>
      <c r="C55" s="27" t="s">
        <v>31</v>
      </c>
      <c r="F55" s="25" t="str">
        <f>IF(E18="","",E18)</f>
        <v>Vyplň údaj</v>
      </c>
      <c r="I55" s="27" t="s">
        <v>36</v>
      </c>
      <c r="J55" s="30" t="str">
        <f>E24</f>
        <v>Ing. Jiří Hrabák, Ing.arch. Jiří Kňákal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110</v>
      </c>
      <c r="D57" s="94"/>
      <c r="E57" s="94"/>
      <c r="F57" s="94"/>
      <c r="G57" s="94"/>
      <c r="H57" s="94"/>
      <c r="I57" s="94"/>
      <c r="J57" s="101" t="s">
        <v>111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102" t="s">
        <v>71</v>
      </c>
      <c r="J59" s="63">
        <f>J84</f>
        <v>0</v>
      </c>
      <c r="L59" s="32"/>
      <c r="AU59" s="17" t="s">
        <v>112</v>
      </c>
    </row>
    <row r="60" spans="2:47" s="8" customFormat="1" ht="24.9" customHeight="1">
      <c r="B60" s="103"/>
      <c r="D60" s="104" t="s">
        <v>113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95" customHeight="1">
      <c r="B61" s="107"/>
      <c r="D61" s="108" t="s">
        <v>118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8" customFormat="1" ht="24.9" customHeight="1">
      <c r="B62" s="103"/>
      <c r="D62" s="104" t="s">
        <v>822</v>
      </c>
      <c r="E62" s="105"/>
      <c r="F62" s="105"/>
      <c r="G62" s="105"/>
      <c r="H62" s="105"/>
      <c r="I62" s="105"/>
      <c r="J62" s="106">
        <f>J96</f>
        <v>0</v>
      </c>
      <c r="L62" s="103"/>
    </row>
    <row r="63" spans="2:47" s="9" customFormat="1" ht="19.95" customHeight="1">
      <c r="B63" s="107"/>
      <c r="D63" s="108" t="s">
        <v>823</v>
      </c>
      <c r="E63" s="109"/>
      <c r="F63" s="109"/>
      <c r="G63" s="109"/>
      <c r="H63" s="109"/>
      <c r="I63" s="109"/>
      <c r="J63" s="110">
        <f>J97</f>
        <v>0</v>
      </c>
      <c r="L63" s="107"/>
    </row>
    <row r="64" spans="2:47" s="9" customFormat="1" ht="19.95" customHeight="1">
      <c r="B64" s="107"/>
      <c r="D64" s="108" t="s">
        <v>824</v>
      </c>
      <c r="E64" s="109"/>
      <c r="F64" s="109"/>
      <c r="G64" s="109"/>
      <c r="H64" s="109"/>
      <c r="I64" s="109"/>
      <c r="J64" s="110">
        <f>J117</f>
        <v>0</v>
      </c>
      <c r="L64" s="107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123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17</v>
      </c>
      <c r="L73" s="32"/>
    </row>
    <row r="74" spans="2:12" s="1" customFormat="1" ht="16.5" customHeight="1">
      <c r="B74" s="32"/>
      <c r="E74" s="308" t="str">
        <f>E7</f>
        <v>Rekonstrukce ZŠ Vohradského, T.G.Masaryka 678 Šluknov</v>
      </c>
      <c r="F74" s="309"/>
      <c r="G74" s="309"/>
      <c r="H74" s="309"/>
      <c r="L74" s="32"/>
    </row>
    <row r="75" spans="2:12" s="1" customFormat="1" ht="12" customHeight="1">
      <c r="B75" s="32"/>
      <c r="C75" s="27" t="s">
        <v>104</v>
      </c>
      <c r="L75" s="32"/>
    </row>
    <row r="76" spans="2:12" s="1" customFormat="1" ht="16.5" customHeight="1">
      <c r="B76" s="32"/>
      <c r="E76" s="266" t="str">
        <f>E9</f>
        <v>SO-03 - Vedlejší rozpočtové náklady</v>
      </c>
      <c r="F76" s="310"/>
      <c r="G76" s="310"/>
      <c r="H76" s="310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Ústecký kraj</v>
      </c>
      <c r="I78" s="27" t="s">
        <v>23</v>
      </c>
      <c r="J78" s="49" t="str">
        <f>IF(J12="","",J12)</f>
        <v>30. 12. 2022</v>
      </c>
      <c r="L78" s="32"/>
    </row>
    <row r="79" spans="2:12" s="1" customFormat="1" ht="6.9" customHeight="1">
      <c r="B79" s="32"/>
      <c r="L79" s="32"/>
    </row>
    <row r="80" spans="2:12" s="1" customFormat="1" ht="25.65" customHeight="1">
      <c r="B80" s="32"/>
      <c r="C80" s="27" t="s">
        <v>25</v>
      </c>
      <c r="F80" s="25" t="str">
        <f>E15</f>
        <v>Město Šluknov, Nám. Míru 1,407 77 Šluknov</v>
      </c>
      <c r="I80" s="27" t="s">
        <v>33</v>
      </c>
      <c r="J80" s="30" t="str">
        <f>E21</f>
        <v>Ing. Jiří Hrabák, Ing.arch. Jiří Kňákal</v>
      </c>
      <c r="L80" s="32"/>
    </row>
    <row r="81" spans="2:65" s="1" customFormat="1" ht="25.65" customHeight="1">
      <c r="B81" s="32"/>
      <c r="C81" s="27" t="s">
        <v>31</v>
      </c>
      <c r="F81" s="25" t="str">
        <f>IF(E18="","",E18)</f>
        <v>Vyplň údaj</v>
      </c>
      <c r="I81" s="27" t="s">
        <v>36</v>
      </c>
      <c r="J81" s="30" t="str">
        <f>E24</f>
        <v>Ing. Jiří Hrabák, Ing.arch. Jiří Kňákal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124</v>
      </c>
      <c r="D83" s="113" t="s">
        <v>58</v>
      </c>
      <c r="E83" s="113" t="s">
        <v>54</v>
      </c>
      <c r="F83" s="113" t="s">
        <v>55</v>
      </c>
      <c r="G83" s="113" t="s">
        <v>125</v>
      </c>
      <c r="H83" s="113" t="s">
        <v>126</v>
      </c>
      <c r="I83" s="113" t="s">
        <v>127</v>
      </c>
      <c r="J83" s="113" t="s">
        <v>111</v>
      </c>
      <c r="K83" s="114" t="s">
        <v>128</v>
      </c>
      <c r="L83" s="111"/>
      <c r="M83" s="56" t="s">
        <v>3</v>
      </c>
      <c r="N83" s="57" t="s">
        <v>43</v>
      </c>
      <c r="O83" s="57" t="s">
        <v>129</v>
      </c>
      <c r="P83" s="57" t="s">
        <v>130</v>
      </c>
      <c r="Q83" s="57" t="s">
        <v>131</v>
      </c>
      <c r="R83" s="57" t="s">
        <v>132</v>
      </c>
      <c r="S83" s="57" t="s">
        <v>133</v>
      </c>
      <c r="T83" s="57" t="s">
        <v>134</v>
      </c>
      <c r="U83" s="58" t="s">
        <v>135</v>
      </c>
    </row>
    <row r="84" spans="2:65" s="1" customFormat="1" ht="22.8" customHeight="1">
      <c r="B84" s="32"/>
      <c r="C84" s="61" t="s">
        <v>136</v>
      </c>
      <c r="J84" s="115">
        <f>BK84</f>
        <v>0</v>
      </c>
      <c r="L84" s="32"/>
      <c r="M84" s="59"/>
      <c r="N84" s="50"/>
      <c r="O84" s="50"/>
      <c r="P84" s="116">
        <f>P85+P96</f>
        <v>0</v>
      </c>
      <c r="Q84" s="50"/>
      <c r="R84" s="116">
        <f>R85+R96</f>
        <v>0</v>
      </c>
      <c r="S84" s="50"/>
      <c r="T84" s="116">
        <f>T85+T96</f>
        <v>0</v>
      </c>
      <c r="U84" s="51"/>
      <c r="AT84" s="17" t="s">
        <v>72</v>
      </c>
      <c r="AU84" s="17" t="s">
        <v>112</v>
      </c>
      <c r="BK84" s="117">
        <f>BK85+BK96</f>
        <v>0</v>
      </c>
    </row>
    <row r="85" spans="2:65" s="11" customFormat="1" ht="25.95" customHeight="1">
      <c r="B85" s="118"/>
      <c r="D85" s="119" t="s">
        <v>72</v>
      </c>
      <c r="E85" s="120" t="s">
        <v>137</v>
      </c>
      <c r="F85" s="120" t="s">
        <v>138</v>
      </c>
      <c r="I85" s="121"/>
      <c r="J85" s="122">
        <f>BK85</f>
        <v>0</v>
      </c>
      <c r="L85" s="118"/>
      <c r="M85" s="123"/>
      <c r="P85" s="124">
        <f>P86</f>
        <v>0</v>
      </c>
      <c r="R85" s="124">
        <f>R86</f>
        <v>0</v>
      </c>
      <c r="T85" s="124">
        <f>T86</f>
        <v>0</v>
      </c>
      <c r="U85" s="125"/>
      <c r="AR85" s="119" t="s">
        <v>81</v>
      </c>
      <c r="AT85" s="126" t="s">
        <v>72</v>
      </c>
      <c r="AU85" s="126" t="s">
        <v>73</v>
      </c>
      <c r="AY85" s="119" t="s">
        <v>139</v>
      </c>
      <c r="BK85" s="127">
        <f>BK86</f>
        <v>0</v>
      </c>
    </row>
    <row r="86" spans="2:65" s="11" customFormat="1" ht="22.8" customHeight="1">
      <c r="B86" s="118"/>
      <c r="D86" s="119" t="s">
        <v>72</v>
      </c>
      <c r="E86" s="128" t="s">
        <v>188</v>
      </c>
      <c r="F86" s="128" t="s">
        <v>394</v>
      </c>
      <c r="I86" s="121"/>
      <c r="J86" s="129">
        <f>BK86</f>
        <v>0</v>
      </c>
      <c r="L86" s="118"/>
      <c r="M86" s="123"/>
      <c r="P86" s="124">
        <f>SUM(P87:P95)</f>
        <v>0</v>
      </c>
      <c r="R86" s="124">
        <f>SUM(R87:R95)</f>
        <v>0</v>
      </c>
      <c r="T86" s="124">
        <f>SUM(T87:T95)</f>
        <v>0</v>
      </c>
      <c r="U86" s="125"/>
      <c r="AR86" s="119" t="s">
        <v>81</v>
      </c>
      <c r="AT86" s="126" t="s">
        <v>72</v>
      </c>
      <c r="AU86" s="126" t="s">
        <v>81</v>
      </c>
      <c r="AY86" s="119" t="s">
        <v>139</v>
      </c>
      <c r="BK86" s="127">
        <f>SUM(BK87:BK95)</f>
        <v>0</v>
      </c>
    </row>
    <row r="87" spans="2:65" s="1" customFormat="1" ht="16.5" customHeight="1">
      <c r="B87" s="130"/>
      <c r="C87" s="131" t="s">
        <v>81</v>
      </c>
      <c r="D87" s="131" t="s">
        <v>141</v>
      </c>
      <c r="E87" s="132" t="s">
        <v>825</v>
      </c>
      <c r="F87" s="133" t="s">
        <v>826</v>
      </c>
      <c r="G87" s="134" t="s">
        <v>827</v>
      </c>
      <c r="H87" s="135">
        <v>100</v>
      </c>
      <c r="I87" s="136"/>
      <c r="J87" s="137">
        <f>ROUND(I87*H87,2)</f>
        <v>0</v>
      </c>
      <c r="K87" s="133" t="s">
        <v>3</v>
      </c>
      <c r="L87" s="32"/>
      <c r="M87" s="138" t="s">
        <v>3</v>
      </c>
      <c r="N87" s="139" t="s">
        <v>44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0">
        <f>S87*H87</f>
        <v>0</v>
      </c>
      <c r="U87" s="141" t="s">
        <v>3</v>
      </c>
      <c r="AR87" s="142" t="s">
        <v>146</v>
      </c>
      <c r="AT87" s="142" t="s">
        <v>141</v>
      </c>
      <c r="AU87" s="142" t="s">
        <v>83</v>
      </c>
      <c r="AY87" s="17" t="s">
        <v>139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81</v>
      </c>
      <c r="BK87" s="143">
        <f>ROUND(I87*H87,2)</f>
        <v>0</v>
      </c>
      <c r="BL87" s="17" t="s">
        <v>146</v>
      </c>
      <c r="BM87" s="142" t="s">
        <v>828</v>
      </c>
    </row>
    <row r="88" spans="2:65" s="12" customFormat="1" ht="10.199999999999999">
      <c r="B88" s="148"/>
      <c r="D88" s="149" t="s">
        <v>150</v>
      </c>
      <c r="E88" s="150" t="s">
        <v>3</v>
      </c>
      <c r="F88" s="151" t="s">
        <v>829</v>
      </c>
      <c r="H88" s="150" t="s">
        <v>3</v>
      </c>
      <c r="I88" s="152"/>
      <c r="L88" s="148"/>
      <c r="M88" s="153"/>
      <c r="U88" s="154"/>
      <c r="AT88" s="150" t="s">
        <v>150</v>
      </c>
      <c r="AU88" s="150" t="s">
        <v>83</v>
      </c>
      <c r="AV88" s="12" t="s">
        <v>81</v>
      </c>
      <c r="AW88" s="12" t="s">
        <v>35</v>
      </c>
      <c r="AX88" s="12" t="s">
        <v>73</v>
      </c>
      <c r="AY88" s="150" t="s">
        <v>139</v>
      </c>
    </row>
    <row r="89" spans="2:65" s="12" customFormat="1" ht="10.199999999999999">
      <c r="B89" s="148"/>
      <c r="D89" s="149" t="s">
        <v>150</v>
      </c>
      <c r="E89" s="150" t="s">
        <v>3</v>
      </c>
      <c r="F89" s="151" t="s">
        <v>830</v>
      </c>
      <c r="H89" s="150" t="s">
        <v>3</v>
      </c>
      <c r="I89" s="152"/>
      <c r="L89" s="148"/>
      <c r="M89" s="153"/>
      <c r="U89" s="154"/>
      <c r="AT89" s="150" t="s">
        <v>150</v>
      </c>
      <c r="AU89" s="150" t="s">
        <v>83</v>
      </c>
      <c r="AV89" s="12" t="s">
        <v>81</v>
      </c>
      <c r="AW89" s="12" t="s">
        <v>35</v>
      </c>
      <c r="AX89" s="12" t="s">
        <v>73</v>
      </c>
      <c r="AY89" s="150" t="s">
        <v>139</v>
      </c>
    </row>
    <row r="90" spans="2:65" s="12" customFormat="1" ht="10.199999999999999">
      <c r="B90" s="148"/>
      <c r="D90" s="149" t="s">
        <v>150</v>
      </c>
      <c r="E90" s="150" t="s">
        <v>3</v>
      </c>
      <c r="F90" s="151" t="s">
        <v>831</v>
      </c>
      <c r="H90" s="150" t="s">
        <v>3</v>
      </c>
      <c r="I90" s="152"/>
      <c r="L90" s="148"/>
      <c r="M90" s="153"/>
      <c r="U90" s="154"/>
      <c r="AT90" s="150" t="s">
        <v>150</v>
      </c>
      <c r="AU90" s="150" t="s">
        <v>83</v>
      </c>
      <c r="AV90" s="12" t="s">
        <v>81</v>
      </c>
      <c r="AW90" s="12" t="s">
        <v>35</v>
      </c>
      <c r="AX90" s="12" t="s">
        <v>73</v>
      </c>
      <c r="AY90" s="150" t="s">
        <v>139</v>
      </c>
    </row>
    <row r="91" spans="2:65" s="12" customFormat="1" ht="10.199999999999999">
      <c r="B91" s="148"/>
      <c r="D91" s="149" t="s">
        <v>150</v>
      </c>
      <c r="E91" s="150" t="s">
        <v>3</v>
      </c>
      <c r="F91" s="151" t="s">
        <v>832</v>
      </c>
      <c r="H91" s="150" t="s">
        <v>3</v>
      </c>
      <c r="I91" s="152"/>
      <c r="L91" s="148"/>
      <c r="M91" s="153"/>
      <c r="U91" s="154"/>
      <c r="AT91" s="150" t="s">
        <v>150</v>
      </c>
      <c r="AU91" s="150" t="s">
        <v>83</v>
      </c>
      <c r="AV91" s="12" t="s">
        <v>81</v>
      </c>
      <c r="AW91" s="12" t="s">
        <v>35</v>
      </c>
      <c r="AX91" s="12" t="s">
        <v>73</v>
      </c>
      <c r="AY91" s="150" t="s">
        <v>139</v>
      </c>
    </row>
    <row r="92" spans="2:65" s="13" customFormat="1" ht="10.199999999999999">
      <c r="B92" s="155"/>
      <c r="D92" s="149" t="s">
        <v>150</v>
      </c>
      <c r="E92" s="156" t="s">
        <v>3</v>
      </c>
      <c r="F92" s="157" t="s">
        <v>833</v>
      </c>
      <c r="H92" s="158">
        <v>50</v>
      </c>
      <c r="I92" s="159"/>
      <c r="L92" s="155"/>
      <c r="M92" s="160"/>
      <c r="U92" s="161"/>
      <c r="AT92" s="156" t="s">
        <v>150</v>
      </c>
      <c r="AU92" s="156" t="s">
        <v>83</v>
      </c>
      <c r="AV92" s="13" t="s">
        <v>83</v>
      </c>
      <c r="AW92" s="13" t="s">
        <v>35</v>
      </c>
      <c r="AX92" s="13" t="s">
        <v>73</v>
      </c>
      <c r="AY92" s="156" t="s">
        <v>139</v>
      </c>
    </row>
    <row r="93" spans="2:65" s="12" customFormat="1" ht="10.199999999999999">
      <c r="B93" s="148"/>
      <c r="D93" s="149" t="s">
        <v>150</v>
      </c>
      <c r="E93" s="150" t="s">
        <v>3</v>
      </c>
      <c r="F93" s="151" t="s">
        <v>834</v>
      </c>
      <c r="H93" s="150" t="s">
        <v>3</v>
      </c>
      <c r="I93" s="152"/>
      <c r="L93" s="148"/>
      <c r="M93" s="153"/>
      <c r="U93" s="154"/>
      <c r="AT93" s="150" t="s">
        <v>150</v>
      </c>
      <c r="AU93" s="150" t="s">
        <v>83</v>
      </c>
      <c r="AV93" s="12" t="s">
        <v>81</v>
      </c>
      <c r="AW93" s="12" t="s">
        <v>35</v>
      </c>
      <c r="AX93" s="12" t="s">
        <v>73</v>
      </c>
      <c r="AY93" s="150" t="s">
        <v>139</v>
      </c>
    </row>
    <row r="94" spans="2:65" s="13" customFormat="1" ht="10.199999999999999">
      <c r="B94" s="155"/>
      <c r="D94" s="149" t="s">
        <v>150</v>
      </c>
      <c r="E94" s="156" t="s">
        <v>3</v>
      </c>
      <c r="F94" s="157" t="s">
        <v>833</v>
      </c>
      <c r="H94" s="158">
        <v>50</v>
      </c>
      <c r="I94" s="159"/>
      <c r="L94" s="155"/>
      <c r="M94" s="160"/>
      <c r="U94" s="161"/>
      <c r="AT94" s="156" t="s">
        <v>150</v>
      </c>
      <c r="AU94" s="156" t="s">
        <v>83</v>
      </c>
      <c r="AV94" s="13" t="s">
        <v>83</v>
      </c>
      <c r="AW94" s="13" t="s">
        <v>35</v>
      </c>
      <c r="AX94" s="13" t="s">
        <v>73</v>
      </c>
      <c r="AY94" s="156" t="s">
        <v>139</v>
      </c>
    </row>
    <row r="95" spans="2:65" s="14" customFormat="1" ht="10.199999999999999">
      <c r="B95" s="162"/>
      <c r="D95" s="149" t="s">
        <v>150</v>
      </c>
      <c r="E95" s="163" t="s">
        <v>3</v>
      </c>
      <c r="F95" s="164" t="s">
        <v>154</v>
      </c>
      <c r="H95" s="165">
        <v>100</v>
      </c>
      <c r="I95" s="166"/>
      <c r="L95" s="162"/>
      <c r="M95" s="167"/>
      <c r="U95" s="168"/>
      <c r="AT95" s="163" t="s">
        <v>150</v>
      </c>
      <c r="AU95" s="163" t="s">
        <v>83</v>
      </c>
      <c r="AV95" s="14" t="s">
        <v>146</v>
      </c>
      <c r="AW95" s="14" t="s">
        <v>35</v>
      </c>
      <c r="AX95" s="14" t="s">
        <v>81</v>
      </c>
      <c r="AY95" s="163" t="s">
        <v>139</v>
      </c>
    </row>
    <row r="96" spans="2:65" s="11" customFormat="1" ht="25.95" customHeight="1">
      <c r="B96" s="118"/>
      <c r="D96" s="119" t="s">
        <v>72</v>
      </c>
      <c r="E96" s="120" t="s">
        <v>835</v>
      </c>
      <c r="F96" s="120" t="s">
        <v>101</v>
      </c>
      <c r="I96" s="121"/>
      <c r="J96" s="122">
        <f>BK96</f>
        <v>0</v>
      </c>
      <c r="L96" s="118"/>
      <c r="M96" s="123"/>
      <c r="P96" s="124">
        <f>P97+P117</f>
        <v>0</v>
      </c>
      <c r="R96" s="124">
        <f>R97+R117</f>
        <v>0</v>
      </c>
      <c r="T96" s="124">
        <f>T97+T117</f>
        <v>0</v>
      </c>
      <c r="U96" s="125"/>
      <c r="AR96" s="119" t="s">
        <v>174</v>
      </c>
      <c r="AT96" s="126" t="s">
        <v>72</v>
      </c>
      <c r="AU96" s="126" t="s">
        <v>73</v>
      </c>
      <c r="AY96" s="119" t="s">
        <v>139</v>
      </c>
      <c r="BK96" s="127">
        <f>BK97+BK117</f>
        <v>0</v>
      </c>
    </row>
    <row r="97" spans="2:65" s="11" customFormat="1" ht="22.8" customHeight="1">
      <c r="B97" s="118"/>
      <c r="D97" s="119" t="s">
        <v>72</v>
      </c>
      <c r="E97" s="128" t="s">
        <v>836</v>
      </c>
      <c r="F97" s="128" t="s">
        <v>837</v>
      </c>
      <c r="I97" s="121"/>
      <c r="J97" s="129">
        <f>BK97</f>
        <v>0</v>
      </c>
      <c r="L97" s="118"/>
      <c r="M97" s="123"/>
      <c r="P97" s="124">
        <f>SUM(P98:P116)</f>
        <v>0</v>
      </c>
      <c r="R97" s="124">
        <f>SUM(R98:R116)</f>
        <v>0</v>
      </c>
      <c r="T97" s="124">
        <f>SUM(T98:T116)</f>
        <v>0</v>
      </c>
      <c r="U97" s="125"/>
      <c r="AR97" s="119" t="s">
        <v>174</v>
      </c>
      <c r="AT97" s="126" t="s">
        <v>72</v>
      </c>
      <c r="AU97" s="126" t="s">
        <v>81</v>
      </c>
      <c r="AY97" s="119" t="s">
        <v>139</v>
      </c>
      <c r="BK97" s="127">
        <f>SUM(BK98:BK116)</f>
        <v>0</v>
      </c>
    </row>
    <row r="98" spans="2:65" s="1" customFormat="1" ht="16.5" customHeight="1">
      <c r="B98" s="130"/>
      <c r="C98" s="131" t="s">
        <v>83</v>
      </c>
      <c r="D98" s="131" t="s">
        <v>141</v>
      </c>
      <c r="E98" s="132" t="s">
        <v>838</v>
      </c>
      <c r="F98" s="133" t="s">
        <v>839</v>
      </c>
      <c r="G98" s="134" t="s">
        <v>570</v>
      </c>
      <c r="H98" s="135">
        <v>1</v>
      </c>
      <c r="I98" s="136"/>
      <c r="J98" s="137">
        <f>ROUND(I98*H98,2)</f>
        <v>0</v>
      </c>
      <c r="K98" s="133" t="s">
        <v>145</v>
      </c>
      <c r="L98" s="32"/>
      <c r="M98" s="138" t="s">
        <v>3</v>
      </c>
      <c r="N98" s="139" t="s">
        <v>44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0">
        <f>S98*H98</f>
        <v>0</v>
      </c>
      <c r="U98" s="141" t="s">
        <v>3</v>
      </c>
      <c r="AR98" s="142" t="s">
        <v>840</v>
      </c>
      <c r="AT98" s="142" t="s">
        <v>141</v>
      </c>
      <c r="AU98" s="142" t="s">
        <v>83</v>
      </c>
      <c r="AY98" s="17" t="s">
        <v>139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81</v>
      </c>
      <c r="BK98" s="143">
        <f>ROUND(I98*H98,2)</f>
        <v>0</v>
      </c>
      <c r="BL98" s="17" t="s">
        <v>840</v>
      </c>
      <c r="BM98" s="142" t="s">
        <v>841</v>
      </c>
    </row>
    <row r="99" spans="2:65" s="1" customFormat="1" ht="10.199999999999999">
      <c r="B99" s="32"/>
      <c r="D99" s="144" t="s">
        <v>148</v>
      </c>
      <c r="F99" s="145" t="s">
        <v>842</v>
      </c>
      <c r="I99" s="146"/>
      <c r="L99" s="32"/>
      <c r="M99" s="147"/>
      <c r="U99" s="53"/>
      <c r="AT99" s="17" t="s">
        <v>148</v>
      </c>
      <c r="AU99" s="17" t="s">
        <v>83</v>
      </c>
    </row>
    <row r="100" spans="2:65" s="12" customFormat="1" ht="10.199999999999999">
      <c r="B100" s="148"/>
      <c r="D100" s="149" t="s">
        <v>150</v>
      </c>
      <c r="E100" s="150" t="s">
        <v>3</v>
      </c>
      <c r="F100" s="151" t="s">
        <v>843</v>
      </c>
      <c r="H100" s="150" t="s">
        <v>3</v>
      </c>
      <c r="I100" s="152"/>
      <c r="L100" s="148"/>
      <c r="M100" s="153"/>
      <c r="U100" s="154"/>
      <c r="AT100" s="150" t="s">
        <v>150</v>
      </c>
      <c r="AU100" s="150" t="s">
        <v>83</v>
      </c>
      <c r="AV100" s="12" t="s">
        <v>81</v>
      </c>
      <c r="AW100" s="12" t="s">
        <v>35</v>
      </c>
      <c r="AX100" s="12" t="s">
        <v>73</v>
      </c>
      <c r="AY100" s="150" t="s">
        <v>139</v>
      </c>
    </row>
    <row r="101" spans="2:65" s="12" customFormat="1" ht="20.399999999999999">
      <c r="B101" s="148"/>
      <c r="D101" s="149" t="s">
        <v>150</v>
      </c>
      <c r="E101" s="150" t="s">
        <v>3</v>
      </c>
      <c r="F101" s="151" t="s">
        <v>844</v>
      </c>
      <c r="H101" s="150" t="s">
        <v>3</v>
      </c>
      <c r="I101" s="152"/>
      <c r="L101" s="148"/>
      <c r="M101" s="153"/>
      <c r="U101" s="154"/>
      <c r="AT101" s="150" t="s">
        <v>150</v>
      </c>
      <c r="AU101" s="150" t="s">
        <v>83</v>
      </c>
      <c r="AV101" s="12" t="s">
        <v>81</v>
      </c>
      <c r="AW101" s="12" t="s">
        <v>35</v>
      </c>
      <c r="AX101" s="12" t="s">
        <v>73</v>
      </c>
      <c r="AY101" s="150" t="s">
        <v>139</v>
      </c>
    </row>
    <row r="102" spans="2:65" s="12" customFormat="1" ht="10.199999999999999">
      <c r="B102" s="148"/>
      <c r="D102" s="149" t="s">
        <v>150</v>
      </c>
      <c r="E102" s="150" t="s">
        <v>3</v>
      </c>
      <c r="F102" s="151" t="s">
        <v>845</v>
      </c>
      <c r="H102" s="150" t="s">
        <v>3</v>
      </c>
      <c r="I102" s="152"/>
      <c r="L102" s="148"/>
      <c r="M102" s="153"/>
      <c r="U102" s="154"/>
      <c r="AT102" s="150" t="s">
        <v>150</v>
      </c>
      <c r="AU102" s="150" t="s">
        <v>83</v>
      </c>
      <c r="AV102" s="12" t="s">
        <v>81</v>
      </c>
      <c r="AW102" s="12" t="s">
        <v>35</v>
      </c>
      <c r="AX102" s="12" t="s">
        <v>73</v>
      </c>
      <c r="AY102" s="150" t="s">
        <v>139</v>
      </c>
    </row>
    <row r="103" spans="2:65" s="13" customFormat="1" ht="10.199999999999999">
      <c r="B103" s="155"/>
      <c r="D103" s="149" t="s">
        <v>150</v>
      </c>
      <c r="E103" s="156" t="s">
        <v>3</v>
      </c>
      <c r="F103" s="157" t="s">
        <v>294</v>
      </c>
      <c r="H103" s="158">
        <v>1</v>
      </c>
      <c r="I103" s="159"/>
      <c r="L103" s="155"/>
      <c r="M103" s="160"/>
      <c r="U103" s="161"/>
      <c r="AT103" s="156" t="s">
        <v>150</v>
      </c>
      <c r="AU103" s="156" t="s">
        <v>83</v>
      </c>
      <c r="AV103" s="13" t="s">
        <v>83</v>
      </c>
      <c r="AW103" s="13" t="s">
        <v>35</v>
      </c>
      <c r="AX103" s="13" t="s">
        <v>73</v>
      </c>
      <c r="AY103" s="156" t="s">
        <v>139</v>
      </c>
    </row>
    <row r="104" spans="2:65" s="14" customFormat="1" ht="10.199999999999999">
      <c r="B104" s="162"/>
      <c r="D104" s="149" t="s">
        <v>150</v>
      </c>
      <c r="E104" s="163" t="s">
        <v>3</v>
      </c>
      <c r="F104" s="164" t="s">
        <v>154</v>
      </c>
      <c r="H104" s="165">
        <v>1</v>
      </c>
      <c r="I104" s="166"/>
      <c r="L104" s="162"/>
      <c r="M104" s="167"/>
      <c r="U104" s="168"/>
      <c r="AT104" s="163" t="s">
        <v>150</v>
      </c>
      <c r="AU104" s="163" t="s">
        <v>83</v>
      </c>
      <c r="AV104" s="14" t="s">
        <v>146</v>
      </c>
      <c r="AW104" s="14" t="s">
        <v>35</v>
      </c>
      <c r="AX104" s="14" t="s">
        <v>81</v>
      </c>
      <c r="AY104" s="163" t="s">
        <v>139</v>
      </c>
    </row>
    <row r="105" spans="2:65" s="1" customFormat="1" ht="16.5" customHeight="1">
      <c r="B105" s="130"/>
      <c r="C105" s="131" t="s">
        <v>161</v>
      </c>
      <c r="D105" s="131" t="s">
        <v>141</v>
      </c>
      <c r="E105" s="132" t="s">
        <v>846</v>
      </c>
      <c r="F105" s="133" t="s">
        <v>847</v>
      </c>
      <c r="G105" s="134" t="s">
        <v>570</v>
      </c>
      <c r="H105" s="135">
        <v>1</v>
      </c>
      <c r="I105" s="136"/>
      <c r="J105" s="137">
        <f>ROUND(I105*H105,2)</f>
        <v>0</v>
      </c>
      <c r="K105" s="133" t="s">
        <v>145</v>
      </c>
      <c r="L105" s="32"/>
      <c r="M105" s="138" t="s">
        <v>3</v>
      </c>
      <c r="N105" s="139" t="s">
        <v>44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0">
        <f>S105*H105</f>
        <v>0</v>
      </c>
      <c r="U105" s="141" t="s">
        <v>3</v>
      </c>
      <c r="AR105" s="142" t="s">
        <v>840</v>
      </c>
      <c r="AT105" s="142" t="s">
        <v>141</v>
      </c>
      <c r="AU105" s="142" t="s">
        <v>83</v>
      </c>
      <c r="AY105" s="17" t="s">
        <v>139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81</v>
      </c>
      <c r="BK105" s="143">
        <f>ROUND(I105*H105,2)</f>
        <v>0</v>
      </c>
      <c r="BL105" s="17" t="s">
        <v>840</v>
      </c>
      <c r="BM105" s="142" t="s">
        <v>848</v>
      </c>
    </row>
    <row r="106" spans="2:65" s="1" customFormat="1" ht="10.199999999999999">
      <c r="B106" s="32"/>
      <c r="D106" s="144" t="s">
        <v>148</v>
      </c>
      <c r="F106" s="145" t="s">
        <v>849</v>
      </c>
      <c r="I106" s="146"/>
      <c r="L106" s="32"/>
      <c r="M106" s="147"/>
      <c r="U106" s="53"/>
      <c r="AT106" s="17" t="s">
        <v>148</v>
      </c>
      <c r="AU106" s="17" t="s">
        <v>83</v>
      </c>
    </row>
    <row r="107" spans="2:65" s="12" customFormat="1" ht="20.399999999999999">
      <c r="B107" s="148"/>
      <c r="D107" s="149" t="s">
        <v>150</v>
      </c>
      <c r="E107" s="150" t="s">
        <v>3</v>
      </c>
      <c r="F107" s="151" t="s">
        <v>850</v>
      </c>
      <c r="H107" s="150" t="s">
        <v>3</v>
      </c>
      <c r="I107" s="152"/>
      <c r="L107" s="148"/>
      <c r="M107" s="153"/>
      <c r="U107" s="154"/>
      <c r="AT107" s="150" t="s">
        <v>150</v>
      </c>
      <c r="AU107" s="150" t="s">
        <v>83</v>
      </c>
      <c r="AV107" s="12" t="s">
        <v>81</v>
      </c>
      <c r="AW107" s="12" t="s">
        <v>35</v>
      </c>
      <c r="AX107" s="12" t="s">
        <v>73</v>
      </c>
      <c r="AY107" s="150" t="s">
        <v>139</v>
      </c>
    </row>
    <row r="108" spans="2:65" s="12" customFormat="1" ht="10.199999999999999">
      <c r="B108" s="148"/>
      <c r="D108" s="149" t="s">
        <v>150</v>
      </c>
      <c r="E108" s="150" t="s">
        <v>3</v>
      </c>
      <c r="F108" s="151" t="s">
        <v>851</v>
      </c>
      <c r="H108" s="150" t="s">
        <v>3</v>
      </c>
      <c r="I108" s="152"/>
      <c r="L108" s="148"/>
      <c r="M108" s="153"/>
      <c r="U108" s="154"/>
      <c r="AT108" s="150" t="s">
        <v>150</v>
      </c>
      <c r="AU108" s="150" t="s">
        <v>83</v>
      </c>
      <c r="AV108" s="12" t="s">
        <v>81</v>
      </c>
      <c r="AW108" s="12" t="s">
        <v>35</v>
      </c>
      <c r="AX108" s="12" t="s">
        <v>73</v>
      </c>
      <c r="AY108" s="150" t="s">
        <v>139</v>
      </c>
    </row>
    <row r="109" spans="2:65" s="12" customFormat="1" ht="10.199999999999999">
      <c r="B109" s="148"/>
      <c r="D109" s="149" t="s">
        <v>150</v>
      </c>
      <c r="E109" s="150" t="s">
        <v>3</v>
      </c>
      <c r="F109" s="151" t="s">
        <v>852</v>
      </c>
      <c r="H109" s="150" t="s">
        <v>3</v>
      </c>
      <c r="I109" s="152"/>
      <c r="L109" s="148"/>
      <c r="M109" s="153"/>
      <c r="U109" s="154"/>
      <c r="AT109" s="150" t="s">
        <v>150</v>
      </c>
      <c r="AU109" s="150" t="s">
        <v>83</v>
      </c>
      <c r="AV109" s="12" t="s">
        <v>81</v>
      </c>
      <c r="AW109" s="12" t="s">
        <v>35</v>
      </c>
      <c r="AX109" s="12" t="s">
        <v>73</v>
      </c>
      <c r="AY109" s="150" t="s">
        <v>139</v>
      </c>
    </row>
    <row r="110" spans="2:65" s="13" customFormat="1" ht="10.199999999999999">
      <c r="B110" s="155"/>
      <c r="D110" s="149" t="s">
        <v>150</v>
      </c>
      <c r="E110" s="156" t="s">
        <v>3</v>
      </c>
      <c r="F110" s="157" t="s">
        <v>294</v>
      </c>
      <c r="H110" s="158">
        <v>1</v>
      </c>
      <c r="I110" s="159"/>
      <c r="L110" s="155"/>
      <c r="M110" s="160"/>
      <c r="U110" s="161"/>
      <c r="AT110" s="156" t="s">
        <v>150</v>
      </c>
      <c r="AU110" s="156" t="s">
        <v>83</v>
      </c>
      <c r="AV110" s="13" t="s">
        <v>83</v>
      </c>
      <c r="AW110" s="13" t="s">
        <v>35</v>
      </c>
      <c r="AX110" s="13" t="s">
        <v>73</v>
      </c>
      <c r="AY110" s="156" t="s">
        <v>139</v>
      </c>
    </row>
    <row r="111" spans="2:65" s="14" customFormat="1" ht="10.199999999999999">
      <c r="B111" s="162"/>
      <c r="D111" s="149" t="s">
        <v>150</v>
      </c>
      <c r="E111" s="163" t="s">
        <v>3</v>
      </c>
      <c r="F111" s="164" t="s">
        <v>154</v>
      </c>
      <c r="H111" s="165">
        <v>1</v>
      </c>
      <c r="I111" s="166"/>
      <c r="L111" s="162"/>
      <c r="M111" s="167"/>
      <c r="U111" s="168"/>
      <c r="AT111" s="163" t="s">
        <v>150</v>
      </c>
      <c r="AU111" s="163" t="s">
        <v>83</v>
      </c>
      <c r="AV111" s="14" t="s">
        <v>146</v>
      </c>
      <c r="AW111" s="14" t="s">
        <v>35</v>
      </c>
      <c r="AX111" s="14" t="s">
        <v>81</v>
      </c>
      <c r="AY111" s="163" t="s">
        <v>139</v>
      </c>
    </row>
    <row r="112" spans="2:65" s="1" customFormat="1" ht="16.5" customHeight="1">
      <c r="B112" s="130"/>
      <c r="C112" s="131" t="s">
        <v>146</v>
      </c>
      <c r="D112" s="131" t="s">
        <v>141</v>
      </c>
      <c r="E112" s="132" t="s">
        <v>853</v>
      </c>
      <c r="F112" s="133" t="s">
        <v>854</v>
      </c>
      <c r="G112" s="134" t="s">
        <v>570</v>
      </c>
      <c r="H112" s="135">
        <v>1</v>
      </c>
      <c r="I112" s="136"/>
      <c r="J112" s="137">
        <f>ROUND(I112*H112,2)</f>
        <v>0</v>
      </c>
      <c r="K112" s="133" t="s">
        <v>145</v>
      </c>
      <c r="L112" s="32"/>
      <c r="M112" s="138" t="s">
        <v>3</v>
      </c>
      <c r="N112" s="139" t="s">
        <v>44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0">
        <f>S112*H112</f>
        <v>0</v>
      </c>
      <c r="U112" s="141" t="s">
        <v>3</v>
      </c>
      <c r="AR112" s="142" t="s">
        <v>840</v>
      </c>
      <c r="AT112" s="142" t="s">
        <v>141</v>
      </c>
      <c r="AU112" s="142" t="s">
        <v>83</v>
      </c>
      <c r="AY112" s="17" t="s">
        <v>139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81</v>
      </c>
      <c r="BK112" s="143">
        <f>ROUND(I112*H112,2)</f>
        <v>0</v>
      </c>
      <c r="BL112" s="17" t="s">
        <v>840</v>
      </c>
      <c r="BM112" s="142" t="s">
        <v>855</v>
      </c>
    </row>
    <row r="113" spans="2:65" s="1" customFormat="1" ht="10.199999999999999">
      <c r="B113" s="32"/>
      <c r="D113" s="144" t="s">
        <v>148</v>
      </c>
      <c r="F113" s="145" t="s">
        <v>856</v>
      </c>
      <c r="I113" s="146"/>
      <c r="L113" s="32"/>
      <c r="M113" s="147"/>
      <c r="U113" s="53"/>
      <c r="AT113" s="17" t="s">
        <v>148</v>
      </c>
      <c r="AU113" s="17" t="s">
        <v>83</v>
      </c>
    </row>
    <row r="114" spans="2:65" s="12" customFormat="1" ht="10.199999999999999">
      <c r="B114" s="148"/>
      <c r="D114" s="149" t="s">
        <v>150</v>
      </c>
      <c r="E114" s="150" t="s">
        <v>3</v>
      </c>
      <c r="F114" s="151" t="s">
        <v>857</v>
      </c>
      <c r="H114" s="150" t="s">
        <v>3</v>
      </c>
      <c r="I114" s="152"/>
      <c r="L114" s="148"/>
      <c r="M114" s="153"/>
      <c r="U114" s="154"/>
      <c r="AT114" s="150" t="s">
        <v>150</v>
      </c>
      <c r="AU114" s="150" t="s">
        <v>83</v>
      </c>
      <c r="AV114" s="12" t="s">
        <v>81</v>
      </c>
      <c r="AW114" s="12" t="s">
        <v>35</v>
      </c>
      <c r="AX114" s="12" t="s">
        <v>73</v>
      </c>
      <c r="AY114" s="150" t="s">
        <v>139</v>
      </c>
    </row>
    <row r="115" spans="2:65" s="13" customFormat="1" ht="10.199999999999999">
      <c r="B115" s="155"/>
      <c r="D115" s="149" t="s">
        <v>150</v>
      </c>
      <c r="E115" s="156" t="s">
        <v>3</v>
      </c>
      <c r="F115" s="157" t="s">
        <v>294</v>
      </c>
      <c r="H115" s="158">
        <v>1</v>
      </c>
      <c r="I115" s="159"/>
      <c r="L115" s="155"/>
      <c r="M115" s="160"/>
      <c r="U115" s="161"/>
      <c r="AT115" s="156" t="s">
        <v>150</v>
      </c>
      <c r="AU115" s="156" t="s">
        <v>83</v>
      </c>
      <c r="AV115" s="13" t="s">
        <v>83</v>
      </c>
      <c r="AW115" s="13" t="s">
        <v>35</v>
      </c>
      <c r="AX115" s="13" t="s">
        <v>73</v>
      </c>
      <c r="AY115" s="156" t="s">
        <v>139</v>
      </c>
    </row>
    <row r="116" spans="2:65" s="14" customFormat="1" ht="10.199999999999999">
      <c r="B116" s="162"/>
      <c r="D116" s="149" t="s">
        <v>150</v>
      </c>
      <c r="E116" s="163" t="s">
        <v>3</v>
      </c>
      <c r="F116" s="164" t="s">
        <v>154</v>
      </c>
      <c r="H116" s="165">
        <v>1</v>
      </c>
      <c r="I116" s="166"/>
      <c r="L116" s="162"/>
      <c r="M116" s="167"/>
      <c r="U116" s="168"/>
      <c r="AT116" s="163" t="s">
        <v>150</v>
      </c>
      <c r="AU116" s="163" t="s">
        <v>83</v>
      </c>
      <c r="AV116" s="14" t="s">
        <v>146</v>
      </c>
      <c r="AW116" s="14" t="s">
        <v>35</v>
      </c>
      <c r="AX116" s="14" t="s">
        <v>81</v>
      </c>
      <c r="AY116" s="163" t="s">
        <v>139</v>
      </c>
    </row>
    <row r="117" spans="2:65" s="11" customFormat="1" ht="22.8" customHeight="1">
      <c r="B117" s="118"/>
      <c r="D117" s="119" t="s">
        <v>72</v>
      </c>
      <c r="E117" s="128" t="s">
        <v>858</v>
      </c>
      <c r="F117" s="128" t="s">
        <v>859</v>
      </c>
      <c r="I117" s="121"/>
      <c r="J117" s="129">
        <f>BK117</f>
        <v>0</v>
      </c>
      <c r="L117" s="118"/>
      <c r="M117" s="123"/>
      <c r="P117" s="124">
        <f>SUM(P118:P128)</f>
        <v>0</v>
      </c>
      <c r="R117" s="124">
        <f>SUM(R118:R128)</f>
        <v>0</v>
      </c>
      <c r="T117" s="124">
        <f>SUM(T118:T128)</f>
        <v>0</v>
      </c>
      <c r="U117" s="125"/>
      <c r="AR117" s="119" t="s">
        <v>174</v>
      </c>
      <c r="AT117" s="126" t="s">
        <v>72</v>
      </c>
      <c r="AU117" s="126" t="s">
        <v>81</v>
      </c>
      <c r="AY117" s="119" t="s">
        <v>139</v>
      </c>
      <c r="BK117" s="127">
        <f>SUM(BK118:BK128)</f>
        <v>0</v>
      </c>
    </row>
    <row r="118" spans="2:65" s="1" customFormat="1" ht="16.5" customHeight="1">
      <c r="B118" s="130"/>
      <c r="C118" s="131" t="s">
        <v>202</v>
      </c>
      <c r="D118" s="131" t="s">
        <v>141</v>
      </c>
      <c r="E118" s="132" t="s">
        <v>860</v>
      </c>
      <c r="F118" s="133" t="s">
        <v>861</v>
      </c>
      <c r="G118" s="134" t="s">
        <v>282</v>
      </c>
      <c r="H118" s="135">
        <v>2</v>
      </c>
      <c r="I118" s="136"/>
      <c r="J118" s="137">
        <f>ROUND(I118*H118,2)</f>
        <v>0</v>
      </c>
      <c r="K118" s="133" t="s">
        <v>145</v>
      </c>
      <c r="L118" s="32"/>
      <c r="M118" s="138" t="s">
        <v>3</v>
      </c>
      <c r="N118" s="139" t="s">
        <v>44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0">
        <f>S118*H118</f>
        <v>0</v>
      </c>
      <c r="U118" s="141" t="s">
        <v>3</v>
      </c>
      <c r="AR118" s="142" t="s">
        <v>840</v>
      </c>
      <c r="AT118" s="142" t="s">
        <v>141</v>
      </c>
      <c r="AU118" s="142" t="s">
        <v>83</v>
      </c>
      <c r="AY118" s="17" t="s">
        <v>139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81</v>
      </c>
      <c r="BK118" s="143">
        <f>ROUND(I118*H118,2)</f>
        <v>0</v>
      </c>
      <c r="BL118" s="17" t="s">
        <v>840</v>
      </c>
      <c r="BM118" s="142" t="s">
        <v>862</v>
      </c>
    </row>
    <row r="119" spans="2:65" s="1" customFormat="1" ht="10.199999999999999">
      <c r="B119" s="32"/>
      <c r="D119" s="144" t="s">
        <v>148</v>
      </c>
      <c r="F119" s="145" t="s">
        <v>863</v>
      </c>
      <c r="I119" s="146"/>
      <c r="L119" s="32"/>
      <c r="M119" s="147"/>
      <c r="U119" s="53"/>
      <c r="AT119" s="17" t="s">
        <v>148</v>
      </c>
      <c r="AU119" s="17" t="s">
        <v>83</v>
      </c>
    </row>
    <row r="120" spans="2:65" s="12" customFormat="1" ht="10.199999999999999">
      <c r="B120" s="148"/>
      <c r="D120" s="149" t="s">
        <v>150</v>
      </c>
      <c r="E120" s="150" t="s">
        <v>3</v>
      </c>
      <c r="F120" s="151" t="s">
        <v>864</v>
      </c>
      <c r="H120" s="150" t="s">
        <v>3</v>
      </c>
      <c r="I120" s="152"/>
      <c r="L120" s="148"/>
      <c r="M120" s="153"/>
      <c r="U120" s="154"/>
      <c r="AT120" s="150" t="s">
        <v>150</v>
      </c>
      <c r="AU120" s="150" t="s">
        <v>83</v>
      </c>
      <c r="AV120" s="12" t="s">
        <v>81</v>
      </c>
      <c r="AW120" s="12" t="s">
        <v>35</v>
      </c>
      <c r="AX120" s="12" t="s">
        <v>73</v>
      </c>
      <c r="AY120" s="150" t="s">
        <v>139</v>
      </c>
    </row>
    <row r="121" spans="2:65" s="12" customFormat="1" ht="10.199999999999999">
      <c r="B121" s="148"/>
      <c r="D121" s="149" t="s">
        <v>150</v>
      </c>
      <c r="E121" s="150" t="s">
        <v>3</v>
      </c>
      <c r="F121" s="151" t="s">
        <v>865</v>
      </c>
      <c r="H121" s="150" t="s">
        <v>3</v>
      </c>
      <c r="I121" s="152"/>
      <c r="L121" s="148"/>
      <c r="M121" s="153"/>
      <c r="U121" s="154"/>
      <c r="AT121" s="150" t="s">
        <v>150</v>
      </c>
      <c r="AU121" s="150" t="s">
        <v>83</v>
      </c>
      <c r="AV121" s="12" t="s">
        <v>81</v>
      </c>
      <c r="AW121" s="12" t="s">
        <v>35</v>
      </c>
      <c r="AX121" s="12" t="s">
        <v>73</v>
      </c>
      <c r="AY121" s="150" t="s">
        <v>139</v>
      </c>
    </row>
    <row r="122" spans="2:65" s="13" customFormat="1" ht="10.199999999999999">
      <c r="B122" s="155"/>
      <c r="D122" s="149" t="s">
        <v>150</v>
      </c>
      <c r="E122" s="156" t="s">
        <v>3</v>
      </c>
      <c r="F122" s="157" t="s">
        <v>866</v>
      </c>
      <c r="H122" s="158">
        <v>2</v>
      </c>
      <c r="I122" s="159"/>
      <c r="L122" s="155"/>
      <c r="M122" s="160"/>
      <c r="U122" s="161"/>
      <c r="AT122" s="156" t="s">
        <v>150</v>
      </c>
      <c r="AU122" s="156" t="s">
        <v>83</v>
      </c>
      <c r="AV122" s="13" t="s">
        <v>83</v>
      </c>
      <c r="AW122" s="13" t="s">
        <v>35</v>
      </c>
      <c r="AX122" s="13" t="s">
        <v>73</v>
      </c>
      <c r="AY122" s="156" t="s">
        <v>139</v>
      </c>
    </row>
    <row r="123" spans="2:65" s="14" customFormat="1" ht="10.199999999999999">
      <c r="B123" s="162"/>
      <c r="D123" s="149" t="s">
        <v>150</v>
      </c>
      <c r="E123" s="163" t="s">
        <v>3</v>
      </c>
      <c r="F123" s="164" t="s">
        <v>154</v>
      </c>
      <c r="H123" s="165">
        <v>2</v>
      </c>
      <c r="I123" s="166"/>
      <c r="L123" s="162"/>
      <c r="M123" s="167"/>
      <c r="U123" s="168"/>
      <c r="AT123" s="163" t="s">
        <v>150</v>
      </c>
      <c r="AU123" s="163" t="s">
        <v>83</v>
      </c>
      <c r="AV123" s="14" t="s">
        <v>146</v>
      </c>
      <c r="AW123" s="14" t="s">
        <v>35</v>
      </c>
      <c r="AX123" s="14" t="s">
        <v>81</v>
      </c>
      <c r="AY123" s="163" t="s">
        <v>139</v>
      </c>
    </row>
    <row r="124" spans="2:65" s="1" customFormat="1" ht="16.5" customHeight="1">
      <c r="B124" s="130"/>
      <c r="C124" s="131" t="s">
        <v>9</v>
      </c>
      <c r="D124" s="131" t="s">
        <v>141</v>
      </c>
      <c r="E124" s="132" t="s">
        <v>867</v>
      </c>
      <c r="F124" s="133" t="s">
        <v>868</v>
      </c>
      <c r="G124" s="134" t="s">
        <v>570</v>
      </c>
      <c r="H124" s="135">
        <v>1</v>
      </c>
      <c r="I124" s="136"/>
      <c r="J124" s="137">
        <f>ROUND(I124*H124,2)</f>
        <v>0</v>
      </c>
      <c r="K124" s="133" t="s">
        <v>145</v>
      </c>
      <c r="L124" s="32"/>
      <c r="M124" s="138" t="s">
        <v>3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0">
        <f>S124*H124</f>
        <v>0</v>
      </c>
      <c r="U124" s="141" t="s">
        <v>3</v>
      </c>
      <c r="AR124" s="142" t="s">
        <v>840</v>
      </c>
      <c r="AT124" s="142" t="s">
        <v>141</v>
      </c>
      <c r="AU124" s="142" t="s">
        <v>83</v>
      </c>
      <c r="AY124" s="17" t="s">
        <v>139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81</v>
      </c>
      <c r="BK124" s="143">
        <f>ROUND(I124*H124,2)</f>
        <v>0</v>
      </c>
      <c r="BL124" s="17" t="s">
        <v>840</v>
      </c>
      <c r="BM124" s="142" t="s">
        <v>869</v>
      </c>
    </row>
    <row r="125" spans="2:65" s="1" customFormat="1" ht="10.199999999999999">
      <c r="B125" s="32"/>
      <c r="D125" s="144" t="s">
        <v>148</v>
      </c>
      <c r="F125" s="145" t="s">
        <v>870</v>
      </c>
      <c r="I125" s="146"/>
      <c r="L125" s="32"/>
      <c r="M125" s="147"/>
      <c r="U125" s="53"/>
      <c r="AT125" s="17" t="s">
        <v>148</v>
      </c>
      <c r="AU125" s="17" t="s">
        <v>83</v>
      </c>
    </row>
    <row r="126" spans="2:65" s="12" customFormat="1" ht="10.199999999999999">
      <c r="B126" s="148"/>
      <c r="D126" s="149" t="s">
        <v>150</v>
      </c>
      <c r="E126" s="150" t="s">
        <v>3</v>
      </c>
      <c r="F126" s="151" t="s">
        <v>871</v>
      </c>
      <c r="H126" s="150" t="s">
        <v>3</v>
      </c>
      <c r="I126" s="152"/>
      <c r="L126" s="148"/>
      <c r="M126" s="153"/>
      <c r="U126" s="154"/>
      <c r="AT126" s="150" t="s">
        <v>150</v>
      </c>
      <c r="AU126" s="150" t="s">
        <v>83</v>
      </c>
      <c r="AV126" s="12" t="s">
        <v>81</v>
      </c>
      <c r="AW126" s="12" t="s">
        <v>35</v>
      </c>
      <c r="AX126" s="12" t="s">
        <v>73</v>
      </c>
      <c r="AY126" s="150" t="s">
        <v>139</v>
      </c>
    </row>
    <row r="127" spans="2:65" s="13" customFormat="1" ht="10.199999999999999">
      <c r="B127" s="155"/>
      <c r="D127" s="149" t="s">
        <v>150</v>
      </c>
      <c r="E127" s="156" t="s">
        <v>3</v>
      </c>
      <c r="F127" s="157" t="s">
        <v>294</v>
      </c>
      <c r="H127" s="158">
        <v>1</v>
      </c>
      <c r="I127" s="159"/>
      <c r="L127" s="155"/>
      <c r="M127" s="160"/>
      <c r="U127" s="161"/>
      <c r="AT127" s="156" t="s">
        <v>150</v>
      </c>
      <c r="AU127" s="156" t="s">
        <v>83</v>
      </c>
      <c r="AV127" s="13" t="s">
        <v>83</v>
      </c>
      <c r="AW127" s="13" t="s">
        <v>35</v>
      </c>
      <c r="AX127" s="13" t="s">
        <v>73</v>
      </c>
      <c r="AY127" s="156" t="s">
        <v>139</v>
      </c>
    </row>
    <row r="128" spans="2:65" s="14" customFormat="1" ht="10.199999999999999">
      <c r="B128" s="162"/>
      <c r="D128" s="149" t="s">
        <v>150</v>
      </c>
      <c r="E128" s="163" t="s">
        <v>3</v>
      </c>
      <c r="F128" s="164" t="s">
        <v>154</v>
      </c>
      <c r="H128" s="165">
        <v>1</v>
      </c>
      <c r="I128" s="166"/>
      <c r="L128" s="162"/>
      <c r="M128" s="184"/>
      <c r="N128" s="185"/>
      <c r="O128" s="185"/>
      <c r="P128" s="185"/>
      <c r="Q128" s="185"/>
      <c r="R128" s="185"/>
      <c r="S128" s="185"/>
      <c r="T128" s="185"/>
      <c r="U128" s="186"/>
      <c r="AT128" s="163" t="s">
        <v>150</v>
      </c>
      <c r="AU128" s="163" t="s">
        <v>83</v>
      </c>
      <c r="AV128" s="14" t="s">
        <v>146</v>
      </c>
      <c r="AW128" s="14" t="s">
        <v>35</v>
      </c>
      <c r="AX128" s="14" t="s">
        <v>81</v>
      </c>
      <c r="AY128" s="163" t="s">
        <v>139</v>
      </c>
    </row>
    <row r="129" spans="2:12" s="1" customFormat="1" ht="6.9" customHeight="1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32"/>
    </row>
    <row r="130" spans="2:12" ht="10.199999999999999"/>
    <row r="131" spans="2:12" ht="10.199999999999999"/>
    <row r="132" spans="2:12" ht="10.199999999999999"/>
    <row r="133" spans="2:12" ht="10.199999999999999"/>
    <row r="134" spans="2:12" ht="10.199999999999999"/>
    <row r="135" spans="2:12" ht="10.199999999999999"/>
    <row r="136" spans="2:12" ht="10.199999999999999"/>
    <row r="137" spans="2:12" ht="10.199999999999999"/>
    <row r="138" spans="2:12" ht="10.199999999999999"/>
    <row r="139" spans="2:12" ht="10.199999999999999"/>
    <row r="140" spans="2:12" ht="10.199999999999999"/>
    <row r="141" spans="2:12" ht="10.199999999999999"/>
    <row r="142" spans="2:12" ht="10.199999999999999"/>
    <row r="143" spans="2:12" ht="10.199999999999999"/>
    <row r="144" spans="2:12" ht="10.199999999999999"/>
    <row r="145" ht="10.199999999999999"/>
    <row r="146" ht="10.199999999999999"/>
    <row r="147" ht="10.199999999999999"/>
    <row r="148" ht="10.199999999999999"/>
    <row r="149" ht="10.199999999999999"/>
    <row r="150" ht="10.199999999999999"/>
    <row r="151" ht="10.199999999999999"/>
    <row r="152" ht="10.199999999999999"/>
    <row r="153" ht="10.199999999999999"/>
    <row r="154" ht="10.199999999999999"/>
    <row r="155" ht="10.199999999999999"/>
    <row r="160" ht="10.199999999999999"/>
    <row r="164" ht="10.199999999999999"/>
    <row r="169" ht="10.199999999999999"/>
  </sheetData>
  <autoFilter ref="C83:K128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600-000000000000}"/>
    <hyperlink ref="F106" r:id="rId2" xr:uid="{00000000-0004-0000-0600-000001000000}"/>
    <hyperlink ref="F113" r:id="rId3" xr:uid="{00000000-0004-0000-0600-000002000000}"/>
    <hyperlink ref="F119" r:id="rId4" xr:uid="{00000000-0004-0000-0600-000006000000}"/>
    <hyperlink ref="F125" r:id="rId5" xr:uid="{00000000-0004-0000-06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7" customWidth="1"/>
    <col min="2" max="2" width="1.7109375" style="187" customWidth="1"/>
    <col min="3" max="4" width="5" style="187" customWidth="1"/>
    <col min="5" max="5" width="11.7109375" style="187" customWidth="1"/>
    <col min="6" max="6" width="9.140625" style="187" customWidth="1"/>
    <col min="7" max="7" width="5" style="187" customWidth="1"/>
    <col min="8" max="8" width="77.85546875" style="187" customWidth="1"/>
    <col min="9" max="10" width="20" style="187" customWidth="1"/>
    <col min="11" max="11" width="1.710937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5" customFormat="1" ht="45" customHeight="1">
      <c r="B3" s="191"/>
      <c r="C3" s="313" t="s">
        <v>872</v>
      </c>
      <c r="D3" s="313"/>
      <c r="E3" s="313"/>
      <c r="F3" s="313"/>
      <c r="G3" s="313"/>
      <c r="H3" s="313"/>
      <c r="I3" s="313"/>
      <c r="J3" s="313"/>
      <c r="K3" s="192"/>
    </row>
    <row r="4" spans="2:11" customFormat="1" ht="25.5" customHeight="1">
      <c r="B4" s="193"/>
      <c r="C4" s="318" t="s">
        <v>873</v>
      </c>
      <c r="D4" s="318"/>
      <c r="E4" s="318"/>
      <c r="F4" s="318"/>
      <c r="G4" s="318"/>
      <c r="H4" s="318"/>
      <c r="I4" s="318"/>
      <c r="J4" s="318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17" t="s">
        <v>874</v>
      </c>
      <c r="D6" s="317"/>
      <c r="E6" s="317"/>
      <c r="F6" s="317"/>
      <c r="G6" s="317"/>
      <c r="H6" s="317"/>
      <c r="I6" s="317"/>
      <c r="J6" s="317"/>
      <c r="K6" s="194"/>
    </row>
    <row r="7" spans="2:11" customFormat="1" ht="15" customHeight="1">
      <c r="B7" s="197"/>
      <c r="C7" s="317" t="s">
        <v>875</v>
      </c>
      <c r="D7" s="317"/>
      <c r="E7" s="317"/>
      <c r="F7" s="317"/>
      <c r="G7" s="317"/>
      <c r="H7" s="317"/>
      <c r="I7" s="317"/>
      <c r="J7" s="317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17" t="s">
        <v>876</v>
      </c>
      <c r="D9" s="317"/>
      <c r="E9" s="317"/>
      <c r="F9" s="317"/>
      <c r="G9" s="317"/>
      <c r="H9" s="317"/>
      <c r="I9" s="317"/>
      <c r="J9" s="317"/>
      <c r="K9" s="194"/>
    </row>
    <row r="10" spans="2:11" customFormat="1" ht="15" customHeight="1">
      <c r="B10" s="197"/>
      <c r="C10" s="196"/>
      <c r="D10" s="317" t="s">
        <v>877</v>
      </c>
      <c r="E10" s="317"/>
      <c r="F10" s="317"/>
      <c r="G10" s="317"/>
      <c r="H10" s="317"/>
      <c r="I10" s="317"/>
      <c r="J10" s="317"/>
      <c r="K10" s="194"/>
    </row>
    <row r="11" spans="2:11" customFormat="1" ht="15" customHeight="1">
      <c r="B11" s="197"/>
      <c r="C11" s="198"/>
      <c r="D11" s="317" t="s">
        <v>878</v>
      </c>
      <c r="E11" s="317"/>
      <c r="F11" s="317"/>
      <c r="G11" s="317"/>
      <c r="H11" s="317"/>
      <c r="I11" s="317"/>
      <c r="J11" s="317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879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17" t="s">
        <v>880</v>
      </c>
      <c r="E15" s="317"/>
      <c r="F15" s="317"/>
      <c r="G15" s="317"/>
      <c r="H15" s="317"/>
      <c r="I15" s="317"/>
      <c r="J15" s="317"/>
      <c r="K15" s="194"/>
    </row>
    <row r="16" spans="2:11" customFormat="1" ht="15" customHeight="1">
      <c r="B16" s="197"/>
      <c r="C16" s="198"/>
      <c r="D16" s="317" t="s">
        <v>881</v>
      </c>
      <c r="E16" s="317"/>
      <c r="F16" s="317"/>
      <c r="G16" s="317"/>
      <c r="H16" s="317"/>
      <c r="I16" s="317"/>
      <c r="J16" s="317"/>
      <c r="K16" s="194"/>
    </row>
    <row r="17" spans="2:11" customFormat="1" ht="15" customHeight="1">
      <c r="B17" s="197"/>
      <c r="C17" s="198"/>
      <c r="D17" s="317" t="s">
        <v>882</v>
      </c>
      <c r="E17" s="317"/>
      <c r="F17" s="317"/>
      <c r="G17" s="317"/>
      <c r="H17" s="317"/>
      <c r="I17" s="317"/>
      <c r="J17" s="317"/>
      <c r="K17" s="194"/>
    </row>
    <row r="18" spans="2:11" customFormat="1" ht="15" customHeight="1">
      <c r="B18" s="197"/>
      <c r="C18" s="198"/>
      <c r="D18" s="198"/>
      <c r="E18" s="200" t="s">
        <v>80</v>
      </c>
      <c r="F18" s="317" t="s">
        <v>883</v>
      </c>
      <c r="G18" s="317"/>
      <c r="H18" s="317"/>
      <c r="I18" s="317"/>
      <c r="J18" s="317"/>
      <c r="K18" s="194"/>
    </row>
    <row r="19" spans="2:11" customFormat="1" ht="15" customHeight="1">
      <c r="B19" s="197"/>
      <c r="C19" s="198"/>
      <c r="D19" s="198"/>
      <c r="E19" s="200" t="s">
        <v>884</v>
      </c>
      <c r="F19" s="317" t="s">
        <v>885</v>
      </c>
      <c r="G19" s="317"/>
      <c r="H19" s="317"/>
      <c r="I19" s="317"/>
      <c r="J19" s="317"/>
      <c r="K19" s="194"/>
    </row>
    <row r="20" spans="2:11" customFormat="1" ht="15" customHeight="1">
      <c r="B20" s="197"/>
      <c r="C20" s="198"/>
      <c r="D20" s="198"/>
      <c r="E20" s="200" t="s">
        <v>886</v>
      </c>
      <c r="F20" s="317" t="s">
        <v>887</v>
      </c>
      <c r="G20" s="317"/>
      <c r="H20" s="317"/>
      <c r="I20" s="317"/>
      <c r="J20" s="317"/>
      <c r="K20" s="194"/>
    </row>
    <row r="21" spans="2:11" customFormat="1" ht="15" customHeight="1">
      <c r="B21" s="197"/>
      <c r="C21" s="198"/>
      <c r="D21" s="198"/>
      <c r="E21" s="200" t="s">
        <v>888</v>
      </c>
      <c r="F21" s="317" t="s">
        <v>889</v>
      </c>
      <c r="G21" s="317"/>
      <c r="H21" s="317"/>
      <c r="I21" s="317"/>
      <c r="J21" s="317"/>
      <c r="K21" s="194"/>
    </row>
    <row r="22" spans="2:11" customFormat="1" ht="15" customHeight="1">
      <c r="B22" s="197"/>
      <c r="C22" s="198"/>
      <c r="D22" s="198"/>
      <c r="E22" s="200" t="s">
        <v>890</v>
      </c>
      <c r="F22" s="317" t="s">
        <v>891</v>
      </c>
      <c r="G22" s="317"/>
      <c r="H22" s="317"/>
      <c r="I22" s="317"/>
      <c r="J22" s="317"/>
      <c r="K22" s="194"/>
    </row>
    <row r="23" spans="2:11" customFormat="1" ht="15" customHeight="1">
      <c r="B23" s="197"/>
      <c r="C23" s="198"/>
      <c r="D23" s="198"/>
      <c r="E23" s="200" t="s">
        <v>89</v>
      </c>
      <c r="F23" s="317" t="s">
        <v>892</v>
      </c>
      <c r="G23" s="317"/>
      <c r="H23" s="317"/>
      <c r="I23" s="317"/>
      <c r="J23" s="317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17" t="s">
        <v>893</v>
      </c>
      <c r="D25" s="317"/>
      <c r="E25" s="317"/>
      <c r="F25" s="317"/>
      <c r="G25" s="317"/>
      <c r="H25" s="317"/>
      <c r="I25" s="317"/>
      <c r="J25" s="317"/>
      <c r="K25" s="194"/>
    </row>
    <row r="26" spans="2:11" customFormat="1" ht="15" customHeight="1">
      <c r="B26" s="197"/>
      <c r="C26" s="317" t="s">
        <v>894</v>
      </c>
      <c r="D26" s="317"/>
      <c r="E26" s="317"/>
      <c r="F26" s="317"/>
      <c r="G26" s="317"/>
      <c r="H26" s="317"/>
      <c r="I26" s="317"/>
      <c r="J26" s="317"/>
      <c r="K26" s="194"/>
    </row>
    <row r="27" spans="2:11" customFormat="1" ht="15" customHeight="1">
      <c r="B27" s="197"/>
      <c r="C27" s="196"/>
      <c r="D27" s="317" t="s">
        <v>895</v>
      </c>
      <c r="E27" s="317"/>
      <c r="F27" s="317"/>
      <c r="G27" s="317"/>
      <c r="H27" s="317"/>
      <c r="I27" s="317"/>
      <c r="J27" s="317"/>
      <c r="K27" s="194"/>
    </row>
    <row r="28" spans="2:11" customFormat="1" ht="15" customHeight="1">
      <c r="B28" s="197"/>
      <c r="C28" s="198"/>
      <c r="D28" s="317" t="s">
        <v>896</v>
      </c>
      <c r="E28" s="317"/>
      <c r="F28" s="317"/>
      <c r="G28" s="317"/>
      <c r="H28" s="317"/>
      <c r="I28" s="317"/>
      <c r="J28" s="317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17" t="s">
        <v>897</v>
      </c>
      <c r="E30" s="317"/>
      <c r="F30" s="317"/>
      <c r="G30" s="317"/>
      <c r="H30" s="317"/>
      <c r="I30" s="317"/>
      <c r="J30" s="317"/>
      <c r="K30" s="194"/>
    </row>
    <row r="31" spans="2:11" customFormat="1" ht="15" customHeight="1">
      <c r="B31" s="197"/>
      <c r="C31" s="198"/>
      <c r="D31" s="317" t="s">
        <v>898</v>
      </c>
      <c r="E31" s="317"/>
      <c r="F31" s="317"/>
      <c r="G31" s="317"/>
      <c r="H31" s="317"/>
      <c r="I31" s="317"/>
      <c r="J31" s="317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17" t="s">
        <v>899</v>
      </c>
      <c r="E33" s="317"/>
      <c r="F33" s="317"/>
      <c r="G33" s="317"/>
      <c r="H33" s="317"/>
      <c r="I33" s="317"/>
      <c r="J33" s="317"/>
      <c r="K33" s="194"/>
    </row>
    <row r="34" spans="2:11" customFormat="1" ht="15" customHeight="1">
      <c r="B34" s="197"/>
      <c r="C34" s="198"/>
      <c r="D34" s="317" t="s">
        <v>900</v>
      </c>
      <c r="E34" s="317"/>
      <c r="F34" s="317"/>
      <c r="G34" s="317"/>
      <c r="H34" s="317"/>
      <c r="I34" s="317"/>
      <c r="J34" s="317"/>
      <c r="K34" s="194"/>
    </row>
    <row r="35" spans="2:11" customFormat="1" ht="15" customHeight="1">
      <c r="B35" s="197"/>
      <c r="C35" s="198"/>
      <c r="D35" s="317" t="s">
        <v>901</v>
      </c>
      <c r="E35" s="317"/>
      <c r="F35" s="317"/>
      <c r="G35" s="317"/>
      <c r="H35" s="317"/>
      <c r="I35" s="317"/>
      <c r="J35" s="317"/>
      <c r="K35" s="194"/>
    </row>
    <row r="36" spans="2:11" customFormat="1" ht="15" customHeight="1">
      <c r="B36" s="197"/>
      <c r="C36" s="198"/>
      <c r="D36" s="196"/>
      <c r="E36" s="199" t="s">
        <v>124</v>
      </c>
      <c r="F36" s="196"/>
      <c r="G36" s="317" t="s">
        <v>902</v>
      </c>
      <c r="H36" s="317"/>
      <c r="I36" s="317"/>
      <c r="J36" s="317"/>
      <c r="K36" s="194"/>
    </row>
    <row r="37" spans="2:11" customFormat="1" ht="30.75" customHeight="1">
      <c r="B37" s="197"/>
      <c r="C37" s="198"/>
      <c r="D37" s="196"/>
      <c r="E37" s="199" t="s">
        <v>903</v>
      </c>
      <c r="F37" s="196"/>
      <c r="G37" s="317" t="s">
        <v>904</v>
      </c>
      <c r="H37" s="317"/>
      <c r="I37" s="317"/>
      <c r="J37" s="317"/>
      <c r="K37" s="194"/>
    </row>
    <row r="38" spans="2:11" customFormat="1" ht="15" customHeight="1">
      <c r="B38" s="197"/>
      <c r="C38" s="198"/>
      <c r="D38" s="196"/>
      <c r="E38" s="199" t="s">
        <v>54</v>
      </c>
      <c r="F38" s="196"/>
      <c r="G38" s="317" t="s">
        <v>905</v>
      </c>
      <c r="H38" s="317"/>
      <c r="I38" s="317"/>
      <c r="J38" s="317"/>
      <c r="K38" s="194"/>
    </row>
    <row r="39" spans="2:11" customFormat="1" ht="15" customHeight="1">
      <c r="B39" s="197"/>
      <c r="C39" s="198"/>
      <c r="D39" s="196"/>
      <c r="E39" s="199" t="s">
        <v>55</v>
      </c>
      <c r="F39" s="196"/>
      <c r="G39" s="317" t="s">
        <v>906</v>
      </c>
      <c r="H39" s="317"/>
      <c r="I39" s="317"/>
      <c r="J39" s="317"/>
      <c r="K39" s="194"/>
    </row>
    <row r="40" spans="2:11" customFormat="1" ht="15" customHeight="1">
      <c r="B40" s="197"/>
      <c r="C40" s="198"/>
      <c r="D40" s="196"/>
      <c r="E40" s="199" t="s">
        <v>125</v>
      </c>
      <c r="F40" s="196"/>
      <c r="G40" s="317" t="s">
        <v>907</v>
      </c>
      <c r="H40" s="317"/>
      <c r="I40" s="317"/>
      <c r="J40" s="317"/>
      <c r="K40" s="194"/>
    </row>
    <row r="41" spans="2:11" customFormat="1" ht="15" customHeight="1">
      <c r="B41" s="197"/>
      <c r="C41" s="198"/>
      <c r="D41" s="196"/>
      <c r="E41" s="199" t="s">
        <v>126</v>
      </c>
      <c r="F41" s="196"/>
      <c r="G41" s="317" t="s">
        <v>908</v>
      </c>
      <c r="H41" s="317"/>
      <c r="I41" s="317"/>
      <c r="J41" s="317"/>
      <c r="K41" s="194"/>
    </row>
    <row r="42" spans="2:11" customFormat="1" ht="15" customHeight="1">
      <c r="B42" s="197"/>
      <c r="C42" s="198"/>
      <c r="D42" s="196"/>
      <c r="E42" s="199" t="s">
        <v>909</v>
      </c>
      <c r="F42" s="196"/>
      <c r="G42" s="317" t="s">
        <v>910</v>
      </c>
      <c r="H42" s="317"/>
      <c r="I42" s="317"/>
      <c r="J42" s="317"/>
      <c r="K42" s="194"/>
    </row>
    <row r="43" spans="2:11" customFormat="1" ht="15" customHeight="1">
      <c r="B43" s="197"/>
      <c r="C43" s="198"/>
      <c r="D43" s="196"/>
      <c r="E43" s="199"/>
      <c r="F43" s="196"/>
      <c r="G43" s="317" t="s">
        <v>911</v>
      </c>
      <c r="H43" s="317"/>
      <c r="I43" s="317"/>
      <c r="J43" s="317"/>
      <c r="K43" s="194"/>
    </row>
    <row r="44" spans="2:11" customFormat="1" ht="15" customHeight="1">
      <c r="B44" s="197"/>
      <c r="C44" s="198"/>
      <c r="D44" s="196"/>
      <c r="E44" s="199" t="s">
        <v>912</v>
      </c>
      <c r="F44" s="196"/>
      <c r="G44" s="317" t="s">
        <v>913</v>
      </c>
      <c r="H44" s="317"/>
      <c r="I44" s="317"/>
      <c r="J44" s="317"/>
      <c r="K44" s="194"/>
    </row>
    <row r="45" spans="2:11" customFormat="1" ht="15" customHeight="1">
      <c r="B45" s="197"/>
      <c r="C45" s="198"/>
      <c r="D45" s="196"/>
      <c r="E45" s="199" t="s">
        <v>128</v>
      </c>
      <c r="F45" s="196"/>
      <c r="G45" s="317" t="s">
        <v>914</v>
      </c>
      <c r="H45" s="317"/>
      <c r="I45" s="317"/>
      <c r="J45" s="317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17" t="s">
        <v>915</v>
      </c>
      <c r="E47" s="317"/>
      <c r="F47" s="317"/>
      <c r="G47" s="317"/>
      <c r="H47" s="317"/>
      <c r="I47" s="317"/>
      <c r="J47" s="317"/>
      <c r="K47" s="194"/>
    </row>
    <row r="48" spans="2:11" customFormat="1" ht="15" customHeight="1">
      <c r="B48" s="197"/>
      <c r="C48" s="198"/>
      <c r="D48" s="198"/>
      <c r="E48" s="317" t="s">
        <v>916</v>
      </c>
      <c r="F48" s="317"/>
      <c r="G48" s="317"/>
      <c r="H48" s="317"/>
      <c r="I48" s="317"/>
      <c r="J48" s="317"/>
      <c r="K48" s="194"/>
    </row>
    <row r="49" spans="2:11" customFormat="1" ht="15" customHeight="1">
      <c r="B49" s="197"/>
      <c r="C49" s="198"/>
      <c r="D49" s="198"/>
      <c r="E49" s="317" t="s">
        <v>917</v>
      </c>
      <c r="F49" s="317"/>
      <c r="G49" s="317"/>
      <c r="H49" s="317"/>
      <c r="I49" s="317"/>
      <c r="J49" s="317"/>
      <c r="K49" s="194"/>
    </row>
    <row r="50" spans="2:11" customFormat="1" ht="15" customHeight="1">
      <c r="B50" s="197"/>
      <c r="C50" s="198"/>
      <c r="D50" s="198"/>
      <c r="E50" s="317" t="s">
        <v>918</v>
      </c>
      <c r="F50" s="317"/>
      <c r="G50" s="317"/>
      <c r="H50" s="317"/>
      <c r="I50" s="317"/>
      <c r="J50" s="317"/>
      <c r="K50" s="194"/>
    </row>
    <row r="51" spans="2:11" customFormat="1" ht="15" customHeight="1">
      <c r="B51" s="197"/>
      <c r="C51" s="198"/>
      <c r="D51" s="317" t="s">
        <v>919</v>
      </c>
      <c r="E51" s="317"/>
      <c r="F51" s="317"/>
      <c r="G51" s="317"/>
      <c r="H51" s="317"/>
      <c r="I51" s="317"/>
      <c r="J51" s="317"/>
      <c r="K51" s="194"/>
    </row>
    <row r="52" spans="2:11" customFormat="1" ht="25.5" customHeight="1">
      <c r="B52" s="193"/>
      <c r="C52" s="318" t="s">
        <v>920</v>
      </c>
      <c r="D52" s="318"/>
      <c r="E52" s="318"/>
      <c r="F52" s="318"/>
      <c r="G52" s="318"/>
      <c r="H52" s="318"/>
      <c r="I52" s="318"/>
      <c r="J52" s="318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17" t="s">
        <v>921</v>
      </c>
      <c r="D54" s="317"/>
      <c r="E54" s="317"/>
      <c r="F54" s="317"/>
      <c r="G54" s="317"/>
      <c r="H54" s="317"/>
      <c r="I54" s="317"/>
      <c r="J54" s="317"/>
      <c r="K54" s="194"/>
    </row>
    <row r="55" spans="2:11" customFormat="1" ht="15" customHeight="1">
      <c r="B55" s="193"/>
      <c r="C55" s="317" t="s">
        <v>922</v>
      </c>
      <c r="D55" s="317"/>
      <c r="E55" s="317"/>
      <c r="F55" s="317"/>
      <c r="G55" s="317"/>
      <c r="H55" s="317"/>
      <c r="I55" s="317"/>
      <c r="J55" s="317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17" t="s">
        <v>923</v>
      </c>
      <c r="D57" s="317"/>
      <c r="E57" s="317"/>
      <c r="F57" s="317"/>
      <c r="G57" s="317"/>
      <c r="H57" s="317"/>
      <c r="I57" s="317"/>
      <c r="J57" s="317"/>
      <c r="K57" s="194"/>
    </row>
    <row r="58" spans="2:11" customFormat="1" ht="15" customHeight="1">
      <c r="B58" s="193"/>
      <c r="C58" s="198"/>
      <c r="D58" s="317" t="s">
        <v>924</v>
      </c>
      <c r="E58" s="317"/>
      <c r="F58" s="317"/>
      <c r="G58" s="317"/>
      <c r="H58" s="317"/>
      <c r="I58" s="317"/>
      <c r="J58" s="317"/>
      <c r="K58" s="194"/>
    </row>
    <row r="59" spans="2:11" customFormat="1" ht="15" customHeight="1">
      <c r="B59" s="193"/>
      <c r="C59" s="198"/>
      <c r="D59" s="317" t="s">
        <v>925</v>
      </c>
      <c r="E59" s="317"/>
      <c r="F59" s="317"/>
      <c r="G59" s="317"/>
      <c r="H59" s="317"/>
      <c r="I59" s="317"/>
      <c r="J59" s="317"/>
      <c r="K59" s="194"/>
    </row>
    <row r="60" spans="2:11" customFormat="1" ht="15" customHeight="1">
      <c r="B60" s="193"/>
      <c r="C60" s="198"/>
      <c r="D60" s="317" t="s">
        <v>926</v>
      </c>
      <c r="E60" s="317"/>
      <c r="F60" s="317"/>
      <c r="G60" s="317"/>
      <c r="H60" s="317"/>
      <c r="I60" s="317"/>
      <c r="J60" s="317"/>
      <c r="K60" s="194"/>
    </row>
    <row r="61" spans="2:11" customFormat="1" ht="15" customHeight="1">
      <c r="B61" s="193"/>
      <c r="C61" s="198"/>
      <c r="D61" s="317" t="s">
        <v>927</v>
      </c>
      <c r="E61" s="317"/>
      <c r="F61" s="317"/>
      <c r="G61" s="317"/>
      <c r="H61" s="317"/>
      <c r="I61" s="317"/>
      <c r="J61" s="317"/>
      <c r="K61" s="194"/>
    </row>
    <row r="62" spans="2:11" customFormat="1" ht="15" customHeight="1">
      <c r="B62" s="193"/>
      <c r="C62" s="198"/>
      <c r="D62" s="319" t="s">
        <v>928</v>
      </c>
      <c r="E62" s="319"/>
      <c r="F62" s="319"/>
      <c r="G62" s="319"/>
      <c r="H62" s="319"/>
      <c r="I62" s="319"/>
      <c r="J62" s="319"/>
      <c r="K62" s="194"/>
    </row>
    <row r="63" spans="2:11" customFormat="1" ht="15" customHeight="1">
      <c r="B63" s="193"/>
      <c r="C63" s="198"/>
      <c r="D63" s="317" t="s">
        <v>929</v>
      </c>
      <c r="E63" s="317"/>
      <c r="F63" s="317"/>
      <c r="G63" s="317"/>
      <c r="H63" s="317"/>
      <c r="I63" s="317"/>
      <c r="J63" s="317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17" t="s">
        <v>930</v>
      </c>
      <c r="E65" s="317"/>
      <c r="F65" s="317"/>
      <c r="G65" s="317"/>
      <c r="H65" s="317"/>
      <c r="I65" s="317"/>
      <c r="J65" s="317"/>
      <c r="K65" s="194"/>
    </row>
    <row r="66" spans="2:11" customFormat="1" ht="15" customHeight="1">
      <c r="B66" s="193"/>
      <c r="C66" s="198"/>
      <c r="D66" s="319" t="s">
        <v>931</v>
      </c>
      <c r="E66" s="319"/>
      <c r="F66" s="319"/>
      <c r="G66" s="319"/>
      <c r="H66" s="319"/>
      <c r="I66" s="319"/>
      <c r="J66" s="319"/>
      <c r="K66" s="194"/>
    </row>
    <row r="67" spans="2:11" customFormat="1" ht="15" customHeight="1">
      <c r="B67" s="193"/>
      <c r="C67" s="198"/>
      <c r="D67" s="317" t="s">
        <v>932</v>
      </c>
      <c r="E67" s="317"/>
      <c r="F67" s="317"/>
      <c r="G67" s="317"/>
      <c r="H67" s="317"/>
      <c r="I67" s="317"/>
      <c r="J67" s="317"/>
      <c r="K67" s="194"/>
    </row>
    <row r="68" spans="2:11" customFormat="1" ht="15" customHeight="1">
      <c r="B68" s="193"/>
      <c r="C68" s="198"/>
      <c r="D68" s="317" t="s">
        <v>933</v>
      </c>
      <c r="E68" s="317"/>
      <c r="F68" s="317"/>
      <c r="G68" s="317"/>
      <c r="H68" s="317"/>
      <c r="I68" s="317"/>
      <c r="J68" s="317"/>
      <c r="K68" s="194"/>
    </row>
    <row r="69" spans="2:11" customFormat="1" ht="15" customHeight="1">
      <c r="B69" s="193"/>
      <c r="C69" s="198"/>
      <c r="D69" s="317" t="s">
        <v>934</v>
      </c>
      <c r="E69" s="317"/>
      <c r="F69" s="317"/>
      <c r="G69" s="317"/>
      <c r="H69" s="317"/>
      <c r="I69" s="317"/>
      <c r="J69" s="317"/>
      <c r="K69" s="194"/>
    </row>
    <row r="70" spans="2:11" customFormat="1" ht="15" customHeight="1">
      <c r="B70" s="193"/>
      <c r="C70" s="198"/>
      <c r="D70" s="317" t="s">
        <v>935</v>
      </c>
      <c r="E70" s="317"/>
      <c r="F70" s="317"/>
      <c r="G70" s="317"/>
      <c r="H70" s="317"/>
      <c r="I70" s="317"/>
      <c r="J70" s="317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12" t="s">
        <v>936</v>
      </c>
      <c r="D75" s="312"/>
      <c r="E75" s="312"/>
      <c r="F75" s="312"/>
      <c r="G75" s="312"/>
      <c r="H75" s="312"/>
      <c r="I75" s="312"/>
      <c r="J75" s="312"/>
      <c r="K75" s="211"/>
    </row>
    <row r="76" spans="2:11" customFormat="1" ht="17.25" customHeight="1">
      <c r="B76" s="210"/>
      <c r="C76" s="212" t="s">
        <v>937</v>
      </c>
      <c r="D76" s="212"/>
      <c r="E76" s="212"/>
      <c r="F76" s="212" t="s">
        <v>938</v>
      </c>
      <c r="G76" s="213"/>
      <c r="H76" s="212" t="s">
        <v>55</v>
      </c>
      <c r="I76" s="212" t="s">
        <v>58</v>
      </c>
      <c r="J76" s="212" t="s">
        <v>939</v>
      </c>
      <c r="K76" s="211"/>
    </row>
    <row r="77" spans="2:11" customFormat="1" ht="17.25" customHeight="1">
      <c r="B77" s="210"/>
      <c r="C77" s="214" t="s">
        <v>940</v>
      </c>
      <c r="D77" s="214"/>
      <c r="E77" s="214"/>
      <c r="F77" s="215" t="s">
        <v>941</v>
      </c>
      <c r="G77" s="216"/>
      <c r="H77" s="214"/>
      <c r="I77" s="214"/>
      <c r="J77" s="214" t="s">
        <v>942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54</v>
      </c>
      <c r="D79" s="219"/>
      <c r="E79" s="219"/>
      <c r="F79" s="220" t="s">
        <v>943</v>
      </c>
      <c r="G79" s="221"/>
      <c r="H79" s="199" t="s">
        <v>944</v>
      </c>
      <c r="I79" s="199" t="s">
        <v>945</v>
      </c>
      <c r="J79" s="199">
        <v>20</v>
      </c>
      <c r="K79" s="211"/>
    </row>
    <row r="80" spans="2:11" customFormat="1" ht="15" customHeight="1">
      <c r="B80" s="210"/>
      <c r="C80" s="199" t="s">
        <v>946</v>
      </c>
      <c r="D80" s="199"/>
      <c r="E80" s="199"/>
      <c r="F80" s="220" t="s">
        <v>943</v>
      </c>
      <c r="G80" s="221"/>
      <c r="H80" s="199" t="s">
        <v>947</v>
      </c>
      <c r="I80" s="199" t="s">
        <v>945</v>
      </c>
      <c r="J80" s="199">
        <v>120</v>
      </c>
      <c r="K80" s="211"/>
    </row>
    <row r="81" spans="2:11" customFormat="1" ht="15" customHeight="1">
      <c r="B81" s="222"/>
      <c r="C81" s="199" t="s">
        <v>948</v>
      </c>
      <c r="D81" s="199"/>
      <c r="E81" s="199"/>
      <c r="F81" s="220" t="s">
        <v>949</v>
      </c>
      <c r="G81" s="221"/>
      <c r="H81" s="199" t="s">
        <v>950</v>
      </c>
      <c r="I81" s="199" t="s">
        <v>945</v>
      </c>
      <c r="J81" s="199">
        <v>50</v>
      </c>
      <c r="K81" s="211"/>
    </row>
    <row r="82" spans="2:11" customFormat="1" ht="15" customHeight="1">
      <c r="B82" s="222"/>
      <c r="C82" s="199" t="s">
        <v>951</v>
      </c>
      <c r="D82" s="199"/>
      <c r="E82" s="199"/>
      <c r="F82" s="220" t="s">
        <v>943</v>
      </c>
      <c r="G82" s="221"/>
      <c r="H82" s="199" t="s">
        <v>952</v>
      </c>
      <c r="I82" s="199" t="s">
        <v>953</v>
      </c>
      <c r="J82" s="199"/>
      <c r="K82" s="211"/>
    </row>
    <row r="83" spans="2:11" customFormat="1" ht="15" customHeight="1">
      <c r="B83" s="222"/>
      <c r="C83" s="199" t="s">
        <v>954</v>
      </c>
      <c r="D83" s="199"/>
      <c r="E83" s="199"/>
      <c r="F83" s="220" t="s">
        <v>949</v>
      </c>
      <c r="G83" s="199"/>
      <c r="H83" s="199" t="s">
        <v>955</v>
      </c>
      <c r="I83" s="199" t="s">
        <v>945</v>
      </c>
      <c r="J83" s="199">
        <v>15</v>
      </c>
      <c r="K83" s="211"/>
    </row>
    <row r="84" spans="2:11" customFormat="1" ht="15" customHeight="1">
      <c r="B84" s="222"/>
      <c r="C84" s="199" t="s">
        <v>956</v>
      </c>
      <c r="D84" s="199"/>
      <c r="E84" s="199"/>
      <c r="F84" s="220" t="s">
        <v>949</v>
      </c>
      <c r="G84" s="199"/>
      <c r="H84" s="199" t="s">
        <v>957</v>
      </c>
      <c r="I84" s="199" t="s">
        <v>945</v>
      </c>
      <c r="J84" s="199">
        <v>15</v>
      </c>
      <c r="K84" s="211"/>
    </row>
    <row r="85" spans="2:11" customFormat="1" ht="15" customHeight="1">
      <c r="B85" s="222"/>
      <c r="C85" s="199" t="s">
        <v>958</v>
      </c>
      <c r="D85" s="199"/>
      <c r="E85" s="199"/>
      <c r="F85" s="220" t="s">
        <v>949</v>
      </c>
      <c r="G85" s="199"/>
      <c r="H85" s="199" t="s">
        <v>959</v>
      </c>
      <c r="I85" s="199" t="s">
        <v>945</v>
      </c>
      <c r="J85" s="199">
        <v>20</v>
      </c>
      <c r="K85" s="211"/>
    </row>
    <row r="86" spans="2:11" customFormat="1" ht="15" customHeight="1">
      <c r="B86" s="222"/>
      <c r="C86" s="199" t="s">
        <v>960</v>
      </c>
      <c r="D86" s="199"/>
      <c r="E86" s="199"/>
      <c r="F86" s="220" t="s">
        <v>949</v>
      </c>
      <c r="G86" s="199"/>
      <c r="H86" s="199" t="s">
        <v>961</v>
      </c>
      <c r="I86" s="199" t="s">
        <v>945</v>
      </c>
      <c r="J86" s="199">
        <v>20</v>
      </c>
      <c r="K86" s="211"/>
    </row>
    <row r="87" spans="2:11" customFormat="1" ht="15" customHeight="1">
      <c r="B87" s="222"/>
      <c r="C87" s="199" t="s">
        <v>962</v>
      </c>
      <c r="D87" s="199"/>
      <c r="E87" s="199"/>
      <c r="F87" s="220" t="s">
        <v>949</v>
      </c>
      <c r="G87" s="221"/>
      <c r="H87" s="199" t="s">
        <v>963</v>
      </c>
      <c r="I87" s="199" t="s">
        <v>945</v>
      </c>
      <c r="J87" s="199">
        <v>50</v>
      </c>
      <c r="K87" s="211"/>
    </row>
    <row r="88" spans="2:11" customFormat="1" ht="15" customHeight="1">
      <c r="B88" s="222"/>
      <c r="C88" s="199" t="s">
        <v>964</v>
      </c>
      <c r="D88" s="199"/>
      <c r="E88" s="199"/>
      <c r="F88" s="220" t="s">
        <v>949</v>
      </c>
      <c r="G88" s="221"/>
      <c r="H88" s="199" t="s">
        <v>965</v>
      </c>
      <c r="I88" s="199" t="s">
        <v>945</v>
      </c>
      <c r="J88" s="199">
        <v>20</v>
      </c>
      <c r="K88" s="211"/>
    </row>
    <row r="89" spans="2:11" customFormat="1" ht="15" customHeight="1">
      <c r="B89" s="222"/>
      <c r="C89" s="199" t="s">
        <v>966</v>
      </c>
      <c r="D89" s="199"/>
      <c r="E89" s="199"/>
      <c r="F89" s="220" t="s">
        <v>949</v>
      </c>
      <c r="G89" s="221"/>
      <c r="H89" s="199" t="s">
        <v>967</v>
      </c>
      <c r="I89" s="199" t="s">
        <v>945</v>
      </c>
      <c r="J89" s="199">
        <v>20</v>
      </c>
      <c r="K89" s="211"/>
    </row>
    <row r="90" spans="2:11" customFormat="1" ht="15" customHeight="1">
      <c r="B90" s="222"/>
      <c r="C90" s="199" t="s">
        <v>968</v>
      </c>
      <c r="D90" s="199"/>
      <c r="E90" s="199"/>
      <c r="F90" s="220" t="s">
        <v>949</v>
      </c>
      <c r="G90" s="221"/>
      <c r="H90" s="199" t="s">
        <v>969</v>
      </c>
      <c r="I90" s="199" t="s">
        <v>945</v>
      </c>
      <c r="J90" s="199">
        <v>50</v>
      </c>
      <c r="K90" s="211"/>
    </row>
    <row r="91" spans="2:11" customFormat="1" ht="15" customHeight="1">
      <c r="B91" s="222"/>
      <c r="C91" s="199" t="s">
        <v>970</v>
      </c>
      <c r="D91" s="199"/>
      <c r="E91" s="199"/>
      <c r="F91" s="220" t="s">
        <v>949</v>
      </c>
      <c r="G91" s="221"/>
      <c r="H91" s="199" t="s">
        <v>970</v>
      </c>
      <c r="I91" s="199" t="s">
        <v>945</v>
      </c>
      <c r="J91" s="199">
        <v>50</v>
      </c>
      <c r="K91" s="211"/>
    </row>
    <row r="92" spans="2:11" customFormat="1" ht="15" customHeight="1">
      <c r="B92" s="222"/>
      <c r="C92" s="199" t="s">
        <v>971</v>
      </c>
      <c r="D92" s="199"/>
      <c r="E92" s="199"/>
      <c r="F92" s="220" t="s">
        <v>949</v>
      </c>
      <c r="G92" s="221"/>
      <c r="H92" s="199" t="s">
        <v>972</v>
      </c>
      <c r="I92" s="199" t="s">
        <v>945</v>
      </c>
      <c r="J92" s="199">
        <v>255</v>
      </c>
      <c r="K92" s="211"/>
    </row>
    <row r="93" spans="2:11" customFormat="1" ht="15" customHeight="1">
      <c r="B93" s="222"/>
      <c r="C93" s="199" t="s">
        <v>973</v>
      </c>
      <c r="D93" s="199"/>
      <c r="E93" s="199"/>
      <c r="F93" s="220" t="s">
        <v>943</v>
      </c>
      <c r="G93" s="221"/>
      <c r="H93" s="199" t="s">
        <v>974</v>
      </c>
      <c r="I93" s="199" t="s">
        <v>975</v>
      </c>
      <c r="J93" s="199"/>
      <c r="K93" s="211"/>
    </row>
    <row r="94" spans="2:11" customFormat="1" ht="15" customHeight="1">
      <c r="B94" s="222"/>
      <c r="C94" s="199" t="s">
        <v>976</v>
      </c>
      <c r="D94" s="199"/>
      <c r="E94" s="199"/>
      <c r="F94" s="220" t="s">
        <v>943</v>
      </c>
      <c r="G94" s="221"/>
      <c r="H94" s="199" t="s">
        <v>977</v>
      </c>
      <c r="I94" s="199" t="s">
        <v>978</v>
      </c>
      <c r="J94" s="199"/>
      <c r="K94" s="211"/>
    </row>
    <row r="95" spans="2:11" customFormat="1" ht="15" customHeight="1">
      <c r="B95" s="222"/>
      <c r="C95" s="199" t="s">
        <v>979</v>
      </c>
      <c r="D95" s="199"/>
      <c r="E95" s="199"/>
      <c r="F95" s="220" t="s">
        <v>943</v>
      </c>
      <c r="G95" s="221"/>
      <c r="H95" s="199" t="s">
        <v>979</v>
      </c>
      <c r="I95" s="199" t="s">
        <v>978</v>
      </c>
      <c r="J95" s="199"/>
      <c r="K95" s="211"/>
    </row>
    <row r="96" spans="2:11" customFormat="1" ht="15" customHeight="1">
      <c r="B96" s="222"/>
      <c r="C96" s="199" t="s">
        <v>39</v>
      </c>
      <c r="D96" s="199"/>
      <c r="E96" s="199"/>
      <c r="F96" s="220" t="s">
        <v>943</v>
      </c>
      <c r="G96" s="221"/>
      <c r="H96" s="199" t="s">
        <v>980</v>
      </c>
      <c r="I96" s="199" t="s">
        <v>978</v>
      </c>
      <c r="J96" s="199"/>
      <c r="K96" s="211"/>
    </row>
    <row r="97" spans="2:11" customFormat="1" ht="15" customHeight="1">
      <c r="B97" s="222"/>
      <c r="C97" s="199" t="s">
        <v>49</v>
      </c>
      <c r="D97" s="199"/>
      <c r="E97" s="199"/>
      <c r="F97" s="220" t="s">
        <v>943</v>
      </c>
      <c r="G97" s="221"/>
      <c r="H97" s="199" t="s">
        <v>981</v>
      </c>
      <c r="I97" s="199" t="s">
        <v>978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12" t="s">
        <v>982</v>
      </c>
      <c r="D102" s="312"/>
      <c r="E102" s="312"/>
      <c r="F102" s="312"/>
      <c r="G102" s="312"/>
      <c r="H102" s="312"/>
      <c r="I102" s="312"/>
      <c r="J102" s="312"/>
      <c r="K102" s="211"/>
    </row>
    <row r="103" spans="2:11" customFormat="1" ht="17.25" customHeight="1">
      <c r="B103" s="210"/>
      <c r="C103" s="212" t="s">
        <v>937</v>
      </c>
      <c r="D103" s="212"/>
      <c r="E103" s="212"/>
      <c r="F103" s="212" t="s">
        <v>938</v>
      </c>
      <c r="G103" s="213"/>
      <c r="H103" s="212" t="s">
        <v>55</v>
      </c>
      <c r="I103" s="212" t="s">
        <v>58</v>
      </c>
      <c r="J103" s="212" t="s">
        <v>939</v>
      </c>
      <c r="K103" s="211"/>
    </row>
    <row r="104" spans="2:11" customFormat="1" ht="17.25" customHeight="1">
      <c r="B104" s="210"/>
      <c r="C104" s="214" t="s">
        <v>940</v>
      </c>
      <c r="D104" s="214"/>
      <c r="E104" s="214"/>
      <c r="F104" s="215" t="s">
        <v>941</v>
      </c>
      <c r="G104" s="216"/>
      <c r="H104" s="214"/>
      <c r="I104" s="214"/>
      <c r="J104" s="214" t="s">
        <v>942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54</v>
      </c>
      <c r="D106" s="219"/>
      <c r="E106" s="219"/>
      <c r="F106" s="220" t="s">
        <v>943</v>
      </c>
      <c r="G106" s="199"/>
      <c r="H106" s="199" t="s">
        <v>983</v>
      </c>
      <c r="I106" s="199" t="s">
        <v>945</v>
      </c>
      <c r="J106" s="199">
        <v>20</v>
      </c>
      <c r="K106" s="211"/>
    </row>
    <row r="107" spans="2:11" customFormat="1" ht="15" customHeight="1">
      <c r="B107" s="210"/>
      <c r="C107" s="199" t="s">
        <v>946</v>
      </c>
      <c r="D107" s="199"/>
      <c r="E107" s="199"/>
      <c r="F107" s="220" t="s">
        <v>943</v>
      </c>
      <c r="G107" s="199"/>
      <c r="H107" s="199" t="s">
        <v>983</v>
      </c>
      <c r="I107" s="199" t="s">
        <v>945</v>
      </c>
      <c r="J107" s="199">
        <v>120</v>
      </c>
      <c r="K107" s="211"/>
    </row>
    <row r="108" spans="2:11" customFormat="1" ht="15" customHeight="1">
      <c r="B108" s="222"/>
      <c r="C108" s="199" t="s">
        <v>948</v>
      </c>
      <c r="D108" s="199"/>
      <c r="E108" s="199"/>
      <c r="F108" s="220" t="s">
        <v>949</v>
      </c>
      <c r="G108" s="199"/>
      <c r="H108" s="199" t="s">
        <v>983</v>
      </c>
      <c r="I108" s="199" t="s">
        <v>945</v>
      </c>
      <c r="J108" s="199">
        <v>50</v>
      </c>
      <c r="K108" s="211"/>
    </row>
    <row r="109" spans="2:11" customFormat="1" ht="15" customHeight="1">
      <c r="B109" s="222"/>
      <c r="C109" s="199" t="s">
        <v>951</v>
      </c>
      <c r="D109" s="199"/>
      <c r="E109" s="199"/>
      <c r="F109" s="220" t="s">
        <v>943</v>
      </c>
      <c r="G109" s="199"/>
      <c r="H109" s="199" t="s">
        <v>983</v>
      </c>
      <c r="I109" s="199" t="s">
        <v>953</v>
      </c>
      <c r="J109" s="199"/>
      <c r="K109" s="211"/>
    </row>
    <row r="110" spans="2:11" customFormat="1" ht="15" customHeight="1">
      <c r="B110" s="222"/>
      <c r="C110" s="199" t="s">
        <v>962</v>
      </c>
      <c r="D110" s="199"/>
      <c r="E110" s="199"/>
      <c r="F110" s="220" t="s">
        <v>949</v>
      </c>
      <c r="G110" s="199"/>
      <c r="H110" s="199" t="s">
        <v>983</v>
      </c>
      <c r="I110" s="199" t="s">
        <v>945</v>
      </c>
      <c r="J110" s="199">
        <v>50</v>
      </c>
      <c r="K110" s="211"/>
    </row>
    <row r="111" spans="2:11" customFormat="1" ht="15" customHeight="1">
      <c r="B111" s="222"/>
      <c r="C111" s="199" t="s">
        <v>970</v>
      </c>
      <c r="D111" s="199"/>
      <c r="E111" s="199"/>
      <c r="F111" s="220" t="s">
        <v>949</v>
      </c>
      <c r="G111" s="199"/>
      <c r="H111" s="199" t="s">
        <v>983</v>
      </c>
      <c r="I111" s="199" t="s">
        <v>945</v>
      </c>
      <c r="J111" s="199">
        <v>50</v>
      </c>
      <c r="K111" s="211"/>
    </row>
    <row r="112" spans="2:11" customFormat="1" ht="15" customHeight="1">
      <c r="B112" s="222"/>
      <c r="C112" s="199" t="s">
        <v>968</v>
      </c>
      <c r="D112" s="199"/>
      <c r="E112" s="199"/>
      <c r="F112" s="220" t="s">
        <v>949</v>
      </c>
      <c r="G112" s="199"/>
      <c r="H112" s="199" t="s">
        <v>983</v>
      </c>
      <c r="I112" s="199" t="s">
        <v>945</v>
      </c>
      <c r="J112" s="199">
        <v>50</v>
      </c>
      <c r="K112" s="211"/>
    </row>
    <row r="113" spans="2:11" customFormat="1" ht="15" customHeight="1">
      <c r="B113" s="222"/>
      <c r="C113" s="199" t="s">
        <v>54</v>
      </c>
      <c r="D113" s="199"/>
      <c r="E113" s="199"/>
      <c r="F113" s="220" t="s">
        <v>943</v>
      </c>
      <c r="G113" s="199"/>
      <c r="H113" s="199" t="s">
        <v>984</v>
      </c>
      <c r="I113" s="199" t="s">
        <v>945</v>
      </c>
      <c r="J113" s="199">
        <v>20</v>
      </c>
      <c r="K113" s="211"/>
    </row>
    <row r="114" spans="2:11" customFormat="1" ht="15" customHeight="1">
      <c r="B114" s="222"/>
      <c r="C114" s="199" t="s">
        <v>985</v>
      </c>
      <c r="D114" s="199"/>
      <c r="E114" s="199"/>
      <c r="F114" s="220" t="s">
        <v>943</v>
      </c>
      <c r="G114" s="199"/>
      <c r="H114" s="199" t="s">
        <v>986</v>
      </c>
      <c r="I114" s="199" t="s">
        <v>945</v>
      </c>
      <c r="J114" s="199">
        <v>120</v>
      </c>
      <c r="K114" s="211"/>
    </row>
    <row r="115" spans="2:11" customFormat="1" ht="15" customHeight="1">
      <c r="B115" s="222"/>
      <c r="C115" s="199" t="s">
        <v>39</v>
      </c>
      <c r="D115" s="199"/>
      <c r="E115" s="199"/>
      <c r="F115" s="220" t="s">
        <v>943</v>
      </c>
      <c r="G115" s="199"/>
      <c r="H115" s="199" t="s">
        <v>987</v>
      </c>
      <c r="I115" s="199" t="s">
        <v>978</v>
      </c>
      <c r="J115" s="199"/>
      <c r="K115" s="211"/>
    </row>
    <row r="116" spans="2:11" customFormat="1" ht="15" customHeight="1">
      <c r="B116" s="222"/>
      <c r="C116" s="199" t="s">
        <v>49</v>
      </c>
      <c r="D116" s="199"/>
      <c r="E116" s="199"/>
      <c r="F116" s="220" t="s">
        <v>943</v>
      </c>
      <c r="G116" s="199"/>
      <c r="H116" s="199" t="s">
        <v>988</v>
      </c>
      <c r="I116" s="199" t="s">
        <v>978</v>
      </c>
      <c r="J116" s="199"/>
      <c r="K116" s="211"/>
    </row>
    <row r="117" spans="2:11" customFormat="1" ht="15" customHeight="1">
      <c r="B117" s="222"/>
      <c r="C117" s="199" t="s">
        <v>58</v>
      </c>
      <c r="D117" s="199"/>
      <c r="E117" s="199"/>
      <c r="F117" s="220" t="s">
        <v>943</v>
      </c>
      <c r="G117" s="199"/>
      <c r="H117" s="199" t="s">
        <v>989</v>
      </c>
      <c r="I117" s="199" t="s">
        <v>990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13" t="s">
        <v>991</v>
      </c>
      <c r="D122" s="313"/>
      <c r="E122" s="313"/>
      <c r="F122" s="313"/>
      <c r="G122" s="313"/>
      <c r="H122" s="313"/>
      <c r="I122" s="313"/>
      <c r="J122" s="313"/>
      <c r="K122" s="237"/>
    </row>
    <row r="123" spans="2:11" customFormat="1" ht="17.25" customHeight="1">
      <c r="B123" s="238"/>
      <c r="C123" s="212" t="s">
        <v>937</v>
      </c>
      <c r="D123" s="212"/>
      <c r="E123" s="212"/>
      <c r="F123" s="212" t="s">
        <v>938</v>
      </c>
      <c r="G123" s="213"/>
      <c r="H123" s="212" t="s">
        <v>55</v>
      </c>
      <c r="I123" s="212" t="s">
        <v>58</v>
      </c>
      <c r="J123" s="212" t="s">
        <v>939</v>
      </c>
      <c r="K123" s="239"/>
    </row>
    <row r="124" spans="2:11" customFormat="1" ht="17.25" customHeight="1">
      <c r="B124" s="238"/>
      <c r="C124" s="214" t="s">
        <v>940</v>
      </c>
      <c r="D124" s="214"/>
      <c r="E124" s="214"/>
      <c r="F124" s="215" t="s">
        <v>941</v>
      </c>
      <c r="G124" s="216"/>
      <c r="H124" s="214"/>
      <c r="I124" s="214"/>
      <c r="J124" s="214" t="s">
        <v>942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946</v>
      </c>
      <c r="D126" s="219"/>
      <c r="E126" s="219"/>
      <c r="F126" s="220" t="s">
        <v>943</v>
      </c>
      <c r="G126" s="199"/>
      <c r="H126" s="199" t="s">
        <v>983</v>
      </c>
      <c r="I126" s="199" t="s">
        <v>945</v>
      </c>
      <c r="J126" s="199">
        <v>120</v>
      </c>
      <c r="K126" s="243"/>
    </row>
    <row r="127" spans="2:11" customFormat="1" ht="15" customHeight="1">
      <c r="B127" s="240"/>
      <c r="C127" s="199" t="s">
        <v>992</v>
      </c>
      <c r="D127" s="199"/>
      <c r="E127" s="199"/>
      <c r="F127" s="220" t="s">
        <v>943</v>
      </c>
      <c r="G127" s="199"/>
      <c r="H127" s="199" t="s">
        <v>993</v>
      </c>
      <c r="I127" s="199" t="s">
        <v>945</v>
      </c>
      <c r="J127" s="199" t="s">
        <v>994</v>
      </c>
      <c r="K127" s="243"/>
    </row>
    <row r="128" spans="2:11" customFormat="1" ht="15" customHeight="1">
      <c r="B128" s="240"/>
      <c r="C128" s="199" t="s">
        <v>89</v>
      </c>
      <c r="D128" s="199"/>
      <c r="E128" s="199"/>
      <c r="F128" s="220" t="s">
        <v>943</v>
      </c>
      <c r="G128" s="199"/>
      <c r="H128" s="199" t="s">
        <v>995</v>
      </c>
      <c r="I128" s="199" t="s">
        <v>945</v>
      </c>
      <c r="J128" s="199" t="s">
        <v>994</v>
      </c>
      <c r="K128" s="243"/>
    </row>
    <row r="129" spans="2:11" customFormat="1" ht="15" customHeight="1">
      <c r="B129" s="240"/>
      <c r="C129" s="199" t="s">
        <v>954</v>
      </c>
      <c r="D129" s="199"/>
      <c r="E129" s="199"/>
      <c r="F129" s="220" t="s">
        <v>949</v>
      </c>
      <c r="G129" s="199"/>
      <c r="H129" s="199" t="s">
        <v>955</v>
      </c>
      <c r="I129" s="199" t="s">
        <v>945</v>
      </c>
      <c r="J129" s="199">
        <v>15</v>
      </c>
      <c r="K129" s="243"/>
    </row>
    <row r="130" spans="2:11" customFormat="1" ht="15" customHeight="1">
      <c r="B130" s="240"/>
      <c r="C130" s="199" t="s">
        <v>956</v>
      </c>
      <c r="D130" s="199"/>
      <c r="E130" s="199"/>
      <c r="F130" s="220" t="s">
        <v>949</v>
      </c>
      <c r="G130" s="199"/>
      <c r="H130" s="199" t="s">
        <v>957</v>
      </c>
      <c r="I130" s="199" t="s">
        <v>945</v>
      </c>
      <c r="J130" s="199">
        <v>15</v>
      </c>
      <c r="K130" s="243"/>
    </row>
    <row r="131" spans="2:11" customFormat="1" ht="15" customHeight="1">
      <c r="B131" s="240"/>
      <c r="C131" s="199" t="s">
        <v>958</v>
      </c>
      <c r="D131" s="199"/>
      <c r="E131" s="199"/>
      <c r="F131" s="220" t="s">
        <v>949</v>
      </c>
      <c r="G131" s="199"/>
      <c r="H131" s="199" t="s">
        <v>959</v>
      </c>
      <c r="I131" s="199" t="s">
        <v>945</v>
      </c>
      <c r="J131" s="199">
        <v>20</v>
      </c>
      <c r="K131" s="243"/>
    </row>
    <row r="132" spans="2:11" customFormat="1" ht="15" customHeight="1">
      <c r="B132" s="240"/>
      <c r="C132" s="199" t="s">
        <v>960</v>
      </c>
      <c r="D132" s="199"/>
      <c r="E132" s="199"/>
      <c r="F132" s="220" t="s">
        <v>949</v>
      </c>
      <c r="G132" s="199"/>
      <c r="H132" s="199" t="s">
        <v>961</v>
      </c>
      <c r="I132" s="199" t="s">
        <v>945</v>
      </c>
      <c r="J132" s="199">
        <v>20</v>
      </c>
      <c r="K132" s="243"/>
    </row>
    <row r="133" spans="2:11" customFormat="1" ht="15" customHeight="1">
      <c r="B133" s="240"/>
      <c r="C133" s="199" t="s">
        <v>948</v>
      </c>
      <c r="D133" s="199"/>
      <c r="E133" s="199"/>
      <c r="F133" s="220" t="s">
        <v>949</v>
      </c>
      <c r="G133" s="199"/>
      <c r="H133" s="199" t="s">
        <v>983</v>
      </c>
      <c r="I133" s="199" t="s">
        <v>945</v>
      </c>
      <c r="J133" s="199">
        <v>50</v>
      </c>
      <c r="K133" s="243"/>
    </row>
    <row r="134" spans="2:11" customFormat="1" ht="15" customHeight="1">
      <c r="B134" s="240"/>
      <c r="C134" s="199" t="s">
        <v>962</v>
      </c>
      <c r="D134" s="199"/>
      <c r="E134" s="199"/>
      <c r="F134" s="220" t="s">
        <v>949</v>
      </c>
      <c r="G134" s="199"/>
      <c r="H134" s="199" t="s">
        <v>983</v>
      </c>
      <c r="I134" s="199" t="s">
        <v>945</v>
      </c>
      <c r="J134" s="199">
        <v>50</v>
      </c>
      <c r="K134" s="243"/>
    </row>
    <row r="135" spans="2:11" customFormat="1" ht="15" customHeight="1">
      <c r="B135" s="240"/>
      <c r="C135" s="199" t="s">
        <v>968</v>
      </c>
      <c r="D135" s="199"/>
      <c r="E135" s="199"/>
      <c r="F135" s="220" t="s">
        <v>949</v>
      </c>
      <c r="G135" s="199"/>
      <c r="H135" s="199" t="s">
        <v>983</v>
      </c>
      <c r="I135" s="199" t="s">
        <v>945</v>
      </c>
      <c r="J135" s="199">
        <v>50</v>
      </c>
      <c r="K135" s="243"/>
    </row>
    <row r="136" spans="2:11" customFormat="1" ht="15" customHeight="1">
      <c r="B136" s="240"/>
      <c r="C136" s="199" t="s">
        <v>970</v>
      </c>
      <c r="D136" s="199"/>
      <c r="E136" s="199"/>
      <c r="F136" s="220" t="s">
        <v>949</v>
      </c>
      <c r="G136" s="199"/>
      <c r="H136" s="199" t="s">
        <v>983</v>
      </c>
      <c r="I136" s="199" t="s">
        <v>945</v>
      </c>
      <c r="J136" s="199">
        <v>50</v>
      </c>
      <c r="K136" s="243"/>
    </row>
    <row r="137" spans="2:11" customFormat="1" ht="15" customHeight="1">
      <c r="B137" s="240"/>
      <c r="C137" s="199" t="s">
        <v>971</v>
      </c>
      <c r="D137" s="199"/>
      <c r="E137" s="199"/>
      <c r="F137" s="220" t="s">
        <v>949</v>
      </c>
      <c r="G137" s="199"/>
      <c r="H137" s="199" t="s">
        <v>996</v>
      </c>
      <c r="I137" s="199" t="s">
        <v>945</v>
      </c>
      <c r="J137" s="199">
        <v>255</v>
      </c>
      <c r="K137" s="243"/>
    </row>
    <row r="138" spans="2:11" customFormat="1" ht="15" customHeight="1">
      <c r="B138" s="240"/>
      <c r="C138" s="199" t="s">
        <v>973</v>
      </c>
      <c r="D138" s="199"/>
      <c r="E138" s="199"/>
      <c r="F138" s="220" t="s">
        <v>943</v>
      </c>
      <c r="G138" s="199"/>
      <c r="H138" s="199" t="s">
        <v>997</v>
      </c>
      <c r="I138" s="199" t="s">
        <v>975</v>
      </c>
      <c r="J138" s="199"/>
      <c r="K138" s="243"/>
    </row>
    <row r="139" spans="2:11" customFormat="1" ht="15" customHeight="1">
      <c r="B139" s="240"/>
      <c r="C139" s="199" t="s">
        <v>976</v>
      </c>
      <c r="D139" s="199"/>
      <c r="E139" s="199"/>
      <c r="F139" s="220" t="s">
        <v>943</v>
      </c>
      <c r="G139" s="199"/>
      <c r="H139" s="199" t="s">
        <v>998</v>
      </c>
      <c r="I139" s="199" t="s">
        <v>978</v>
      </c>
      <c r="J139" s="199"/>
      <c r="K139" s="243"/>
    </row>
    <row r="140" spans="2:11" customFormat="1" ht="15" customHeight="1">
      <c r="B140" s="240"/>
      <c r="C140" s="199" t="s">
        <v>979</v>
      </c>
      <c r="D140" s="199"/>
      <c r="E140" s="199"/>
      <c r="F140" s="220" t="s">
        <v>943</v>
      </c>
      <c r="G140" s="199"/>
      <c r="H140" s="199" t="s">
        <v>979</v>
      </c>
      <c r="I140" s="199" t="s">
        <v>978</v>
      </c>
      <c r="J140" s="199"/>
      <c r="K140" s="243"/>
    </row>
    <row r="141" spans="2:11" customFormat="1" ht="15" customHeight="1">
      <c r="B141" s="240"/>
      <c r="C141" s="199" t="s">
        <v>39</v>
      </c>
      <c r="D141" s="199"/>
      <c r="E141" s="199"/>
      <c r="F141" s="220" t="s">
        <v>943</v>
      </c>
      <c r="G141" s="199"/>
      <c r="H141" s="199" t="s">
        <v>999</v>
      </c>
      <c r="I141" s="199" t="s">
        <v>978</v>
      </c>
      <c r="J141" s="199"/>
      <c r="K141" s="243"/>
    </row>
    <row r="142" spans="2:11" customFormat="1" ht="15" customHeight="1">
      <c r="B142" s="240"/>
      <c r="C142" s="199" t="s">
        <v>1000</v>
      </c>
      <c r="D142" s="199"/>
      <c r="E142" s="199"/>
      <c r="F142" s="220" t="s">
        <v>943</v>
      </c>
      <c r="G142" s="199"/>
      <c r="H142" s="199" t="s">
        <v>1001</v>
      </c>
      <c r="I142" s="199" t="s">
        <v>978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12" t="s">
        <v>1002</v>
      </c>
      <c r="D147" s="312"/>
      <c r="E147" s="312"/>
      <c r="F147" s="312"/>
      <c r="G147" s="312"/>
      <c r="H147" s="312"/>
      <c r="I147" s="312"/>
      <c r="J147" s="312"/>
      <c r="K147" s="211"/>
    </row>
    <row r="148" spans="2:11" customFormat="1" ht="17.25" customHeight="1">
      <c r="B148" s="210"/>
      <c r="C148" s="212" t="s">
        <v>937</v>
      </c>
      <c r="D148" s="212"/>
      <c r="E148" s="212"/>
      <c r="F148" s="212" t="s">
        <v>938</v>
      </c>
      <c r="G148" s="213"/>
      <c r="H148" s="212" t="s">
        <v>55</v>
      </c>
      <c r="I148" s="212" t="s">
        <v>58</v>
      </c>
      <c r="J148" s="212" t="s">
        <v>939</v>
      </c>
      <c r="K148" s="211"/>
    </row>
    <row r="149" spans="2:11" customFormat="1" ht="17.25" customHeight="1">
      <c r="B149" s="210"/>
      <c r="C149" s="214" t="s">
        <v>940</v>
      </c>
      <c r="D149" s="214"/>
      <c r="E149" s="214"/>
      <c r="F149" s="215" t="s">
        <v>941</v>
      </c>
      <c r="G149" s="216"/>
      <c r="H149" s="214"/>
      <c r="I149" s="214"/>
      <c r="J149" s="214" t="s">
        <v>942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946</v>
      </c>
      <c r="D151" s="199"/>
      <c r="E151" s="199"/>
      <c r="F151" s="248" t="s">
        <v>943</v>
      </c>
      <c r="G151" s="199"/>
      <c r="H151" s="247" t="s">
        <v>983</v>
      </c>
      <c r="I151" s="247" t="s">
        <v>945</v>
      </c>
      <c r="J151" s="247">
        <v>120</v>
      </c>
      <c r="K151" s="243"/>
    </row>
    <row r="152" spans="2:11" customFormat="1" ht="15" customHeight="1">
      <c r="B152" s="222"/>
      <c r="C152" s="247" t="s">
        <v>992</v>
      </c>
      <c r="D152" s="199"/>
      <c r="E152" s="199"/>
      <c r="F152" s="248" t="s">
        <v>943</v>
      </c>
      <c r="G152" s="199"/>
      <c r="H152" s="247" t="s">
        <v>1003</v>
      </c>
      <c r="I152" s="247" t="s">
        <v>945</v>
      </c>
      <c r="J152" s="247" t="s">
        <v>994</v>
      </c>
      <c r="K152" s="243"/>
    </row>
    <row r="153" spans="2:11" customFormat="1" ht="15" customHeight="1">
      <c r="B153" s="222"/>
      <c r="C153" s="247" t="s">
        <v>89</v>
      </c>
      <c r="D153" s="199"/>
      <c r="E153" s="199"/>
      <c r="F153" s="248" t="s">
        <v>943</v>
      </c>
      <c r="G153" s="199"/>
      <c r="H153" s="247" t="s">
        <v>1004</v>
      </c>
      <c r="I153" s="247" t="s">
        <v>945</v>
      </c>
      <c r="J153" s="247" t="s">
        <v>994</v>
      </c>
      <c r="K153" s="243"/>
    </row>
    <row r="154" spans="2:11" customFormat="1" ht="15" customHeight="1">
      <c r="B154" s="222"/>
      <c r="C154" s="247" t="s">
        <v>948</v>
      </c>
      <c r="D154" s="199"/>
      <c r="E154" s="199"/>
      <c r="F154" s="248" t="s">
        <v>949</v>
      </c>
      <c r="G154" s="199"/>
      <c r="H154" s="247" t="s">
        <v>983</v>
      </c>
      <c r="I154" s="247" t="s">
        <v>945</v>
      </c>
      <c r="J154" s="247">
        <v>50</v>
      </c>
      <c r="K154" s="243"/>
    </row>
    <row r="155" spans="2:11" customFormat="1" ht="15" customHeight="1">
      <c r="B155" s="222"/>
      <c r="C155" s="247" t="s">
        <v>951</v>
      </c>
      <c r="D155" s="199"/>
      <c r="E155" s="199"/>
      <c r="F155" s="248" t="s">
        <v>943</v>
      </c>
      <c r="G155" s="199"/>
      <c r="H155" s="247" t="s">
        <v>983</v>
      </c>
      <c r="I155" s="247" t="s">
        <v>953</v>
      </c>
      <c r="J155" s="247"/>
      <c r="K155" s="243"/>
    </row>
    <row r="156" spans="2:11" customFormat="1" ht="15" customHeight="1">
      <c r="B156" s="222"/>
      <c r="C156" s="247" t="s">
        <v>962</v>
      </c>
      <c r="D156" s="199"/>
      <c r="E156" s="199"/>
      <c r="F156" s="248" t="s">
        <v>949</v>
      </c>
      <c r="G156" s="199"/>
      <c r="H156" s="247" t="s">
        <v>983</v>
      </c>
      <c r="I156" s="247" t="s">
        <v>945</v>
      </c>
      <c r="J156" s="247">
        <v>50</v>
      </c>
      <c r="K156" s="243"/>
    </row>
    <row r="157" spans="2:11" customFormat="1" ht="15" customHeight="1">
      <c r="B157" s="222"/>
      <c r="C157" s="247" t="s">
        <v>970</v>
      </c>
      <c r="D157" s="199"/>
      <c r="E157" s="199"/>
      <c r="F157" s="248" t="s">
        <v>949</v>
      </c>
      <c r="G157" s="199"/>
      <c r="H157" s="247" t="s">
        <v>983</v>
      </c>
      <c r="I157" s="247" t="s">
        <v>945</v>
      </c>
      <c r="J157" s="247">
        <v>50</v>
      </c>
      <c r="K157" s="243"/>
    </row>
    <row r="158" spans="2:11" customFormat="1" ht="15" customHeight="1">
      <c r="B158" s="222"/>
      <c r="C158" s="247" t="s">
        <v>968</v>
      </c>
      <c r="D158" s="199"/>
      <c r="E158" s="199"/>
      <c r="F158" s="248" t="s">
        <v>949</v>
      </c>
      <c r="G158" s="199"/>
      <c r="H158" s="247" t="s">
        <v>983</v>
      </c>
      <c r="I158" s="247" t="s">
        <v>945</v>
      </c>
      <c r="J158" s="247">
        <v>50</v>
      </c>
      <c r="K158" s="243"/>
    </row>
    <row r="159" spans="2:11" customFormat="1" ht="15" customHeight="1">
      <c r="B159" s="222"/>
      <c r="C159" s="247" t="s">
        <v>110</v>
      </c>
      <c r="D159" s="199"/>
      <c r="E159" s="199"/>
      <c r="F159" s="248" t="s">
        <v>943</v>
      </c>
      <c r="G159" s="199"/>
      <c r="H159" s="247" t="s">
        <v>1005</v>
      </c>
      <c r="I159" s="247" t="s">
        <v>945</v>
      </c>
      <c r="J159" s="247" t="s">
        <v>1006</v>
      </c>
      <c r="K159" s="243"/>
    </row>
    <row r="160" spans="2:11" customFormat="1" ht="15" customHeight="1">
      <c r="B160" s="222"/>
      <c r="C160" s="247" t="s">
        <v>1007</v>
      </c>
      <c r="D160" s="199"/>
      <c r="E160" s="199"/>
      <c r="F160" s="248" t="s">
        <v>943</v>
      </c>
      <c r="G160" s="199"/>
      <c r="H160" s="247" t="s">
        <v>1008</v>
      </c>
      <c r="I160" s="247" t="s">
        <v>978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13" t="s">
        <v>1009</v>
      </c>
      <c r="D165" s="313"/>
      <c r="E165" s="313"/>
      <c r="F165" s="313"/>
      <c r="G165" s="313"/>
      <c r="H165" s="313"/>
      <c r="I165" s="313"/>
      <c r="J165" s="313"/>
      <c r="K165" s="192"/>
    </row>
    <row r="166" spans="2:11" customFormat="1" ht="17.25" customHeight="1">
      <c r="B166" s="191"/>
      <c r="C166" s="212" t="s">
        <v>937</v>
      </c>
      <c r="D166" s="212"/>
      <c r="E166" s="212"/>
      <c r="F166" s="212" t="s">
        <v>938</v>
      </c>
      <c r="G166" s="252"/>
      <c r="H166" s="253" t="s">
        <v>55</v>
      </c>
      <c r="I166" s="253" t="s">
        <v>58</v>
      </c>
      <c r="J166" s="212" t="s">
        <v>939</v>
      </c>
      <c r="K166" s="192"/>
    </row>
    <row r="167" spans="2:11" customFormat="1" ht="17.25" customHeight="1">
      <c r="B167" s="193"/>
      <c r="C167" s="214" t="s">
        <v>940</v>
      </c>
      <c r="D167" s="214"/>
      <c r="E167" s="214"/>
      <c r="F167" s="215" t="s">
        <v>941</v>
      </c>
      <c r="G167" s="254"/>
      <c r="H167" s="255"/>
      <c r="I167" s="255"/>
      <c r="J167" s="214" t="s">
        <v>942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946</v>
      </c>
      <c r="D169" s="199"/>
      <c r="E169" s="199"/>
      <c r="F169" s="220" t="s">
        <v>943</v>
      </c>
      <c r="G169" s="199"/>
      <c r="H169" s="199" t="s">
        <v>983</v>
      </c>
      <c r="I169" s="199" t="s">
        <v>945</v>
      </c>
      <c r="J169" s="199">
        <v>120</v>
      </c>
      <c r="K169" s="243"/>
    </row>
    <row r="170" spans="2:11" customFormat="1" ht="15" customHeight="1">
      <c r="B170" s="222"/>
      <c r="C170" s="199" t="s">
        <v>992</v>
      </c>
      <c r="D170" s="199"/>
      <c r="E170" s="199"/>
      <c r="F170" s="220" t="s">
        <v>943</v>
      </c>
      <c r="G170" s="199"/>
      <c r="H170" s="199" t="s">
        <v>993</v>
      </c>
      <c r="I170" s="199" t="s">
        <v>945</v>
      </c>
      <c r="J170" s="199" t="s">
        <v>994</v>
      </c>
      <c r="K170" s="243"/>
    </row>
    <row r="171" spans="2:11" customFormat="1" ht="15" customHeight="1">
      <c r="B171" s="222"/>
      <c r="C171" s="199" t="s">
        <v>89</v>
      </c>
      <c r="D171" s="199"/>
      <c r="E171" s="199"/>
      <c r="F171" s="220" t="s">
        <v>943</v>
      </c>
      <c r="G171" s="199"/>
      <c r="H171" s="199" t="s">
        <v>1010</v>
      </c>
      <c r="I171" s="199" t="s">
        <v>945</v>
      </c>
      <c r="J171" s="199" t="s">
        <v>994</v>
      </c>
      <c r="K171" s="243"/>
    </row>
    <row r="172" spans="2:11" customFormat="1" ht="15" customHeight="1">
      <c r="B172" s="222"/>
      <c r="C172" s="199" t="s">
        <v>948</v>
      </c>
      <c r="D172" s="199"/>
      <c r="E172" s="199"/>
      <c r="F172" s="220" t="s">
        <v>949</v>
      </c>
      <c r="G172" s="199"/>
      <c r="H172" s="199" t="s">
        <v>1010</v>
      </c>
      <c r="I172" s="199" t="s">
        <v>945</v>
      </c>
      <c r="J172" s="199">
        <v>50</v>
      </c>
      <c r="K172" s="243"/>
    </row>
    <row r="173" spans="2:11" customFormat="1" ht="15" customHeight="1">
      <c r="B173" s="222"/>
      <c r="C173" s="199" t="s">
        <v>951</v>
      </c>
      <c r="D173" s="199"/>
      <c r="E173" s="199"/>
      <c r="F173" s="220" t="s">
        <v>943</v>
      </c>
      <c r="G173" s="199"/>
      <c r="H173" s="199" t="s">
        <v>1010</v>
      </c>
      <c r="I173" s="199" t="s">
        <v>953</v>
      </c>
      <c r="J173" s="199"/>
      <c r="K173" s="243"/>
    </row>
    <row r="174" spans="2:11" customFormat="1" ht="15" customHeight="1">
      <c r="B174" s="222"/>
      <c r="C174" s="199" t="s">
        <v>962</v>
      </c>
      <c r="D174" s="199"/>
      <c r="E174" s="199"/>
      <c r="F174" s="220" t="s">
        <v>949</v>
      </c>
      <c r="G174" s="199"/>
      <c r="H174" s="199" t="s">
        <v>1010</v>
      </c>
      <c r="I174" s="199" t="s">
        <v>945</v>
      </c>
      <c r="J174" s="199">
        <v>50</v>
      </c>
      <c r="K174" s="243"/>
    </row>
    <row r="175" spans="2:11" customFormat="1" ht="15" customHeight="1">
      <c r="B175" s="222"/>
      <c r="C175" s="199" t="s">
        <v>970</v>
      </c>
      <c r="D175" s="199"/>
      <c r="E175" s="199"/>
      <c r="F175" s="220" t="s">
        <v>949</v>
      </c>
      <c r="G175" s="199"/>
      <c r="H175" s="199" t="s">
        <v>1010</v>
      </c>
      <c r="I175" s="199" t="s">
        <v>945</v>
      </c>
      <c r="J175" s="199">
        <v>50</v>
      </c>
      <c r="K175" s="243"/>
    </row>
    <row r="176" spans="2:11" customFormat="1" ht="15" customHeight="1">
      <c r="B176" s="222"/>
      <c r="C176" s="199" t="s">
        <v>968</v>
      </c>
      <c r="D176" s="199"/>
      <c r="E176" s="199"/>
      <c r="F176" s="220" t="s">
        <v>949</v>
      </c>
      <c r="G176" s="199"/>
      <c r="H176" s="199" t="s">
        <v>1010</v>
      </c>
      <c r="I176" s="199" t="s">
        <v>945</v>
      </c>
      <c r="J176" s="199">
        <v>50</v>
      </c>
      <c r="K176" s="243"/>
    </row>
    <row r="177" spans="2:11" customFormat="1" ht="15" customHeight="1">
      <c r="B177" s="222"/>
      <c r="C177" s="199" t="s">
        <v>124</v>
      </c>
      <c r="D177" s="199"/>
      <c r="E177" s="199"/>
      <c r="F177" s="220" t="s">
        <v>943</v>
      </c>
      <c r="G177" s="199"/>
      <c r="H177" s="199" t="s">
        <v>1011</v>
      </c>
      <c r="I177" s="199" t="s">
        <v>1012</v>
      </c>
      <c r="J177" s="199"/>
      <c r="K177" s="243"/>
    </row>
    <row r="178" spans="2:11" customFormat="1" ht="15" customHeight="1">
      <c r="B178" s="222"/>
      <c r="C178" s="199" t="s">
        <v>58</v>
      </c>
      <c r="D178" s="199"/>
      <c r="E178" s="199"/>
      <c r="F178" s="220" t="s">
        <v>943</v>
      </c>
      <c r="G178" s="199"/>
      <c r="H178" s="199" t="s">
        <v>1013</v>
      </c>
      <c r="I178" s="199" t="s">
        <v>1014</v>
      </c>
      <c r="J178" s="199">
        <v>1</v>
      </c>
      <c r="K178" s="243"/>
    </row>
    <row r="179" spans="2:11" customFormat="1" ht="15" customHeight="1">
      <c r="B179" s="222"/>
      <c r="C179" s="199" t="s">
        <v>54</v>
      </c>
      <c r="D179" s="199"/>
      <c r="E179" s="199"/>
      <c r="F179" s="220" t="s">
        <v>943</v>
      </c>
      <c r="G179" s="199"/>
      <c r="H179" s="199" t="s">
        <v>1015</v>
      </c>
      <c r="I179" s="199" t="s">
        <v>945</v>
      </c>
      <c r="J179" s="199">
        <v>20</v>
      </c>
      <c r="K179" s="243"/>
    </row>
    <row r="180" spans="2:11" customFormat="1" ht="15" customHeight="1">
      <c r="B180" s="222"/>
      <c r="C180" s="199" t="s">
        <v>55</v>
      </c>
      <c r="D180" s="199"/>
      <c r="E180" s="199"/>
      <c r="F180" s="220" t="s">
        <v>943</v>
      </c>
      <c r="G180" s="199"/>
      <c r="H180" s="199" t="s">
        <v>1016</v>
      </c>
      <c r="I180" s="199" t="s">
        <v>945</v>
      </c>
      <c r="J180" s="199">
        <v>255</v>
      </c>
      <c r="K180" s="243"/>
    </row>
    <row r="181" spans="2:11" customFormat="1" ht="15" customHeight="1">
      <c r="B181" s="222"/>
      <c r="C181" s="199" t="s">
        <v>125</v>
      </c>
      <c r="D181" s="199"/>
      <c r="E181" s="199"/>
      <c r="F181" s="220" t="s">
        <v>943</v>
      </c>
      <c r="G181" s="199"/>
      <c r="H181" s="199" t="s">
        <v>907</v>
      </c>
      <c r="I181" s="199" t="s">
        <v>945</v>
      </c>
      <c r="J181" s="199">
        <v>10</v>
      </c>
      <c r="K181" s="243"/>
    </row>
    <row r="182" spans="2:11" customFormat="1" ht="15" customHeight="1">
      <c r="B182" s="222"/>
      <c r="C182" s="199" t="s">
        <v>126</v>
      </c>
      <c r="D182" s="199"/>
      <c r="E182" s="199"/>
      <c r="F182" s="220" t="s">
        <v>943</v>
      </c>
      <c r="G182" s="199"/>
      <c r="H182" s="199" t="s">
        <v>1017</v>
      </c>
      <c r="I182" s="199" t="s">
        <v>978</v>
      </c>
      <c r="J182" s="199"/>
      <c r="K182" s="243"/>
    </row>
    <row r="183" spans="2:11" customFormat="1" ht="15" customHeight="1">
      <c r="B183" s="222"/>
      <c r="C183" s="199" t="s">
        <v>1018</v>
      </c>
      <c r="D183" s="199"/>
      <c r="E183" s="199"/>
      <c r="F183" s="220" t="s">
        <v>943</v>
      </c>
      <c r="G183" s="199"/>
      <c r="H183" s="199" t="s">
        <v>1019</v>
      </c>
      <c r="I183" s="199" t="s">
        <v>978</v>
      </c>
      <c r="J183" s="199"/>
      <c r="K183" s="243"/>
    </row>
    <row r="184" spans="2:11" customFormat="1" ht="15" customHeight="1">
      <c r="B184" s="222"/>
      <c r="C184" s="199" t="s">
        <v>1007</v>
      </c>
      <c r="D184" s="199"/>
      <c r="E184" s="199"/>
      <c r="F184" s="220" t="s">
        <v>943</v>
      </c>
      <c r="G184" s="199"/>
      <c r="H184" s="199" t="s">
        <v>1020</v>
      </c>
      <c r="I184" s="199" t="s">
        <v>978</v>
      </c>
      <c r="J184" s="199"/>
      <c r="K184" s="243"/>
    </row>
    <row r="185" spans="2:11" customFormat="1" ht="15" customHeight="1">
      <c r="B185" s="222"/>
      <c r="C185" s="199" t="s">
        <v>128</v>
      </c>
      <c r="D185" s="199"/>
      <c r="E185" s="199"/>
      <c r="F185" s="220" t="s">
        <v>949</v>
      </c>
      <c r="G185" s="199"/>
      <c r="H185" s="199" t="s">
        <v>1021</v>
      </c>
      <c r="I185" s="199" t="s">
        <v>945</v>
      </c>
      <c r="J185" s="199">
        <v>50</v>
      </c>
      <c r="K185" s="243"/>
    </row>
    <row r="186" spans="2:11" customFormat="1" ht="15" customHeight="1">
      <c r="B186" s="222"/>
      <c r="C186" s="199" t="s">
        <v>1022</v>
      </c>
      <c r="D186" s="199"/>
      <c r="E186" s="199"/>
      <c r="F186" s="220" t="s">
        <v>949</v>
      </c>
      <c r="G186" s="199"/>
      <c r="H186" s="199" t="s">
        <v>1023</v>
      </c>
      <c r="I186" s="199" t="s">
        <v>1024</v>
      </c>
      <c r="J186" s="199"/>
      <c r="K186" s="243"/>
    </row>
    <row r="187" spans="2:11" customFormat="1" ht="15" customHeight="1">
      <c r="B187" s="222"/>
      <c r="C187" s="199" t="s">
        <v>1025</v>
      </c>
      <c r="D187" s="199"/>
      <c r="E187" s="199"/>
      <c r="F187" s="220" t="s">
        <v>949</v>
      </c>
      <c r="G187" s="199"/>
      <c r="H187" s="199" t="s">
        <v>1026</v>
      </c>
      <c r="I187" s="199" t="s">
        <v>1024</v>
      </c>
      <c r="J187" s="199"/>
      <c r="K187" s="243"/>
    </row>
    <row r="188" spans="2:11" customFormat="1" ht="15" customHeight="1">
      <c r="B188" s="222"/>
      <c r="C188" s="199" t="s">
        <v>1027</v>
      </c>
      <c r="D188" s="199"/>
      <c r="E188" s="199"/>
      <c r="F188" s="220" t="s">
        <v>949</v>
      </c>
      <c r="G188" s="199"/>
      <c r="H188" s="199" t="s">
        <v>1028</v>
      </c>
      <c r="I188" s="199" t="s">
        <v>1024</v>
      </c>
      <c r="J188" s="199"/>
      <c r="K188" s="243"/>
    </row>
    <row r="189" spans="2:11" customFormat="1" ht="15" customHeight="1">
      <c r="B189" s="222"/>
      <c r="C189" s="256" t="s">
        <v>1029</v>
      </c>
      <c r="D189" s="199"/>
      <c r="E189" s="199"/>
      <c r="F189" s="220" t="s">
        <v>949</v>
      </c>
      <c r="G189" s="199"/>
      <c r="H189" s="199" t="s">
        <v>1030</v>
      </c>
      <c r="I189" s="199" t="s">
        <v>1031</v>
      </c>
      <c r="J189" s="257" t="s">
        <v>1032</v>
      </c>
      <c r="K189" s="243"/>
    </row>
    <row r="190" spans="2:11" customFormat="1" ht="15" customHeight="1">
      <c r="B190" s="222"/>
      <c r="C190" s="256" t="s">
        <v>43</v>
      </c>
      <c r="D190" s="199"/>
      <c r="E190" s="199"/>
      <c r="F190" s="220" t="s">
        <v>943</v>
      </c>
      <c r="G190" s="199"/>
      <c r="H190" s="196" t="s">
        <v>1033</v>
      </c>
      <c r="I190" s="199" t="s">
        <v>1034</v>
      </c>
      <c r="J190" s="199"/>
      <c r="K190" s="243"/>
    </row>
    <row r="191" spans="2:11" customFormat="1" ht="15" customHeight="1">
      <c r="B191" s="222"/>
      <c r="C191" s="256" t="s">
        <v>1035</v>
      </c>
      <c r="D191" s="199"/>
      <c r="E191" s="199"/>
      <c r="F191" s="220" t="s">
        <v>943</v>
      </c>
      <c r="G191" s="199"/>
      <c r="H191" s="199" t="s">
        <v>1036</v>
      </c>
      <c r="I191" s="199" t="s">
        <v>978</v>
      </c>
      <c r="J191" s="199"/>
      <c r="K191" s="243"/>
    </row>
    <row r="192" spans="2:11" customFormat="1" ht="15" customHeight="1">
      <c r="B192" s="222"/>
      <c r="C192" s="256" t="s">
        <v>1037</v>
      </c>
      <c r="D192" s="199"/>
      <c r="E192" s="199"/>
      <c r="F192" s="220" t="s">
        <v>943</v>
      </c>
      <c r="G192" s="199"/>
      <c r="H192" s="199" t="s">
        <v>1038</v>
      </c>
      <c r="I192" s="199" t="s">
        <v>978</v>
      </c>
      <c r="J192" s="199"/>
      <c r="K192" s="243"/>
    </row>
    <row r="193" spans="2:11" customFormat="1" ht="15" customHeight="1">
      <c r="B193" s="222"/>
      <c r="C193" s="256" t="s">
        <v>1039</v>
      </c>
      <c r="D193" s="199"/>
      <c r="E193" s="199"/>
      <c r="F193" s="220" t="s">
        <v>949</v>
      </c>
      <c r="G193" s="199"/>
      <c r="H193" s="199" t="s">
        <v>1040</v>
      </c>
      <c r="I193" s="199" t="s">
        <v>978</v>
      </c>
      <c r="J193" s="199"/>
      <c r="K193" s="243"/>
    </row>
    <row r="194" spans="2:11" customFormat="1" ht="15" customHeight="1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customFormat="1" ht="18.75" customHeight="1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</row>
    <row r="198" spans="2:11" customFormat="1" ht="12"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</row>
    <row r="199" spans="2:11" customFormat="1" ht="22.2">
      <c r="B199" s="191"/>
      <c r="C199" s="313" t="s">
        <v>1041</v>
      </c>
      <c r="D199" s="313"/>
      <c r="E199" s="313"/>
      <c r="F199" s="313"/>
      <c r="G199" s="313"/>
      <c r="H199" s="313"/>
      <c r="I199" s="313"/>
      <c r="J199" s="313"/>
      <c r="K199" s="192"/>
    </row>
    <row r="200" spans="2:11" customFormat="1" ht="25.5" customHeight="1">
      <c r="B200" s="191"/>
      <c r="C200" s="259" t="s">
        <v>1042</v>
      </c>
      <c r="D200" s="259"/>
      <c r="E200" s="259"/>
      <c r="F200" s="259" t="s">
        <v>1043</v>
      </c>
      <c r="G200" s="260"/>
      <c r="H200" s="314" t="s">
        <v>1044</v>
      </c>
      <c r="I200" s="314"/>
      <c r="J200" s="314"/>
      <c r="K200" s="192"/>
    </row>
    <row r="201" spans="2:11" customFormat="1" ht="5.25" customHeight="1">
      <c r="B201" s="222"/>
      <c r="C201" s="217"/>
      <c r="D201" s="217"/>
      <c r="E201" s="217"/>
      <c r="F201" s="217"/>
      <c r="G201" s="241"/>
      <c r="H201" s="217"/>
      <c r="I201" s="217"/>
      <c r="J201" s="217"/>
      <c r="K201" s="243"/>
    </row>
    <row r="202" spans="2:11" customFormat="1" ht="15" customHeight="1">
      <c r="B202" s="222"/>
      <c r="C202" s="199" t="s">
        <v>1034</v>
      </c>
      <c r="D202" s="199"/>
      <c r="E202" s="199"/>
      <c r="F202" s="220" t="s">
        <v>44</v>
      </c>
      <c r="G202" s="199"/>
      <c r="H202" s="315" t="s">
        <v>1045</v>
      </c>
      <c r="I202" s="315"/>
      <c r="J202" s="315"/>
      <c r="K202" s="243"/>
    </row>
    <row r="203" spans="2:11" customFormat="1" ht="15" customHeight="1">
      <c r="B203" s="222"/>
      <c r="C203" s="199"/>
      <c r="D203" s="199"/>
      <c r="E203" s="199"/>
      <c r="F203" s="220" t="s">
        <v>45</v>
      </c>
      <c r="G203" s="199"/>
      <c r="H203" s="315" t="s">
        <v>1046</v>
      </c>
      <c r="I203" s="315"/>
      <c r="J203" s="315"/>
      <c r="K203" s="243"/>
    </row>
    <row r="204" spans="2:11" customFormat="1" ht="15" customHeight="1">
      <c r="B204" s="222"/>
      <c r="C204" s="199"/>
      <c r="D204" s="199"/>
      <c r="E204" s="199"/>
      <c r="F204" s="220" t="s">
        <v>48</v>
      </c>
      <c r="G204" s="199"/>
      <c r="H204" s="315" t="s">
        <v>1047</v>
      </c>
      <c r="I204" s="315"/>
      <c r="J204" s="315"/>
      <c r="K204" s="243"/>
    </row>
    <row r="205" spans="2:11" customFormat="1" ht="15" customHeight="1">
      <c r="B205" s="222"/>
      <c r="C205" s="199"/>
      <c r="D205" s="199"/>
      <c r="E205" s="199"/>
      <c r="F205" s="220" t="s">
        <v>46</v>
      </c>
      <c r="G205" s="199"/>
      <c r="H205" s="315" t="s">
        <v>1048</v>
      </c>
      <c r="I205" s="315"/>
      <c r="J205" s="315"/>
      <c r="K205" s="243"/>
    </row>
    <row r="206" spans="2:11" customFormat="1" ht="15" customHeight="1">
      <c r="B206" s="222"/>
      <c r="C206" s="199"/>
      <c r="D206" s="199"/>
      <c r="E206" s="199"/>
      <c r="F206" s="220" t="s">
        <v>47</v>
      </c>
      <c r="G206" s="199"/>
      <c r="H206" s="315" t="s">
        <v>1049</v>
      </c>
      <c r="I206" s="315"/>
      <c r="J206" s="315"/>
      <c r="K206" s="243"/>
    </row>
    <row r="207" spans="2:11" customFormat="1" ht="15" customHeight="1">
      <c r="B207" s="222"/>
      <c r="C207" s="199"/>
      <c r="D207" s="199"/>
      <c r="E207" s="199"/>
      <c r="F207" s="220"/>
      <c r="G207" s="199"/>
      <c r="H207" s="199"/>
      <c r="I207" s="199"/>
      <c r="J207" s="199"/>
      <c r="K207" s="243"/>
    </row>
    <row r="208" spans="2:11" customFormat="1" ht="15" customHeight="1">
      <c r="B208" s="222"/>
      <c r="C208" s="199" t="s">
        <v>990</v>
      </c>
      <c r="D208" s="199"/>
      <c r="E208" s="199"/>
      <c r="F208" s="220" t="s">
        <v>80</v>
      </c>
      <c r="G208" s="199"/>
      <c r="H208" s="315" t="s">
        <v>1050</v>
      </c>
      <c r="I208" s="315"/>
      <c r="J208" s="315"/>
      <c r="K208" s="243"/>
    </row>
    <row r="209" spans="2:11" customFormat="1" ht="15" customHeight="1">
      <c r="B209" s="222"/>
      <c r="C209" s="199"/>
      <c r="D209" s="199"/>
      <c r="E209" s="199"/>
      <c r="F209" s="220" t="s">
        <v>886</v>
      </c>
      <c r="G209" s="199"/>
      <c r="H209" s="315" t="s">
        <v>887</v>
      </c>
      <c r="I209" s="315"/>
      <c r="J209" s="315"/>
      <c r="K209" s="243"/>
    </row>
    <row r="210" spans="2:11" customFormat="1" ht="15" customHeight="1">
      <c r="B210" s="222"/>
      <c r="C210" s="199"/>
      <c r="D210" s="199"/>
      <c r="E210" s="199"/>
      <c r="F210" s="220" t="s">
        <v>884</v>
      </c>
      <c r="G210" s="199"/>
      <c r="H210" s="315" t="s">
        <v>1051</v>
      </c>
      <c r="I210" s="315"/>
      <c r="J210" s="315"/>
      <c r="K210" s="243"/>
    </row>
    <row r="211" spans="2:11" customFormat="1" ht="15" customHeight="1">
      <c r="B211" s="261"/>
      <c r="C211" s="199"/>
      <c r="D211" s="199"/>
      <c r="E211" s="199"/>
      <c r="F211" s="220" t="s">
        <v>888</v>
      </c>
      <c r="G211" s="256"/>
      <c r="H211" s="316" t="s">
        <v>889</v>
      </c>
      <c r="I211" s="316"/>
      <c r="J211" s="316"/>
      <c r="K211" s="262"/>
    </row>
    <row r="212" spans="2:11" customFormat="1" ht="15" customHeight="1">
      <c r="B212" s="261"/>
      <c r="C212" s="199"/>
      <c r="D212" s="199"/>
      <c r="E212" s="199"/>
      <c r="F212" s="220" t="s">
        <v>890</v>
      </c>
      <c r="G212" s="256"/>
      <c r="H212" s="316" t="s">
        <v>1052</v>
      </c>
      <c r="I212" s="316"/>
      <c r="J212" s="316"/>
      <c r="K212" s="262"/>
    </row>
    <row r="213" spans="2:11" customFormat="1" ht="15" customHeight="1">
      <c r="B213" s="261"/>
      <c r="C213" s="199"/>
      <c r="D213" s="199"/>
      <c r="E213" s="199"/>
      <c r="F213" s="220"/>
      <c r="G213" s="256"/>
      <c r="H213" s="247"/>
      <c r="I213" s="247"/>
      <c r="J213" s="247"/>
      <c r="K213" s="262"/>
    </row>
    <row r="214" spans="2:11" customFormat="1" ht="15" customHeight="1">
      <c r="B214" s="261"/>
      <c r="C214" s="199" t="s">
        <v>1014</v>
      </c>
      <c r="D214" s="199"/>
      <c r="E214" s="199"/>
      <c r="F214" s="220">
        <v>1</v>
      </c>
      <c r="G214" s="256"/>
      <c r="H214" s="316" t="s">
        <v>1053</v>
      </c>
      <c r="I214" s="316"/>
      <c r="J214" s="316"/>
      <c r="K214" s="262"/>
    </row>
    <row r="215" spans="2:11" customFormat="1" ht="15" customHeight="1">
      <c r="B215" s="261"/>
      <c r="C215" s="199"/>
      <c r="D215" s="199"/>
      <c r="E215" s="199"/>
      <c r="F215" s="220">
        <v>2</v>
      </c>
      <c r="G215" s="256"/>
      <c r="H215" s="316" t="s">
        <v>1054</v>
      </c>
      <c r="I215" s="316"/>
      <c r="J215" s="316"/>
      <c r="K215" s="262"/>
    </row>
    <row r="216" spans="2:11" customFormat="1" ht="15" customHeight="1">
      <c r="B216" s="261"/>
      <c r="C216" s="199"/>
      <c r="D216" s="199"/>
      <c r="E216" s="199"/>
      <c r="F216" s="220">
        <v>3</v>
      </c>
      <c r="G216" s="256"/>
      <c r="H216" s="316" t="s">
        <v>1055</v>
      </c>
      <c r="I216" s="316"/>
      <c r="J216" s="316"/>
      <c r="K216" s="262"/>
    </row>
    <row r="217" spans="2:11" customFormat="1" ht="15" customHeight="1">
      <c r="B217" s="261"/>
      <c r="C217" s="199"/>
      <c r="D217" s="199"/>
      <c r="E217" s="199"/>
      <c r="F217" s="220">
        <v>4</v>
      </c>
      <c r="G217" s="256"/>
      <c r="H217" s="316" t="s">
        <v>1056</v>
      </c>
      <c r="I217" s="316"/>
      <c r="J217" s="316"/>
      <c r="K217" s="262"/>
    </row>
    <row r="218" spans="2:11" customFormat="1" ht="12.75" customHeight="1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SO-01 - Stavební část nád...</vt:lpstr>
      <vt:lpstr>SO-02-1 - Vrata a branka</vt:lpstr>
      <vt:lpstr>SO-02-2 - Ocelová rampa</vt:lpstr>
      <vt:lpstr>SO-02-3 - Zábradlí vstupu...</vt:lpstr>
      <vt:lpstr>SO-02-4 - Lavička</vt:lpstr>
      <vt:lpstr>SO-03 - Vedlejší rozpočto...</vt:lpstr>
      <vt:lpstr>Pokyny pro vyplnění</vt:lpstr>
      <vt:lpstr>'Rekapitulace stavby'!Názvy_tisku</vt:lpstr>
      <vt:lpstr>'SO-01 - Stavební část nád...'!Názvy_tisku</vt:lpstr>
      <vt:lpstr>'SO-02-1 - Vrata a branka'!Názvy_tisku</vt:lpstr>
      <vt:lpstr>'SO-02-2 - Ocelová rampa'!Názvy_tisku</vt:lpstr>
      <vt:lpstr>'SO-02-3 - Zábradlí vstupu...'!Názvy_tisku</vt:lpstr>
      <vt:lpstr>'SO-02-4 - Lavička'!Názvy_tisku</vt:lpstr>
      <vt:lpstr>'SO-03 - Vedlejší rozpočto...'!Názvy_tisku</vt:lpstr>
      <vt:lpstr>'Pokyny pro vyplnění'!Oblast_tisku</vt:lpstr>
      <vt:lpstr>'Rekapitulace stavby'!Oblast_tisku</vt:lpstr>
      <vt:lpstr>'SO-01 - Stavební část nád...'!Oblast_tisku</vt:lpstr>
      <vt:lpstr>'SO-02-1 - Vrata a branka'!Oblast_tisku</vt:lpstr>
      <vt:lpstr>'SO-02-2 - Ocelová rampa'!Oblast_tisku</vt:lpstr>
      <vt:lpstr>'SO-02-3 - Zábradlí vstupu...'!Oblast_tisku</vt:lpstr>
      <vt:lpstr>'SO-02-4 - Lavička'!Oblast_tisku</vt:lpstr>
      <vt:lpstr>'SO-03 -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PC\start</dc:creator>
  <cp:lastModifiedBy>Mgr. Martin Chroust</cp:lastModifiedBy>
  <dcterms:created xsi:type="dcterms:W3CDTF">2023-01-11T14:46:46Z</dcterms:created>
  <dcterms:modified xsi:type="dcterms:W3CDTF">2023-01-12T10:41:36Z</dcterms:modified>
</cp:coreProperties>
</file>