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hromosvod" sheetId="2" r:id="rId2"/>
    <sheet name="02 - střecha III etapa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hromosvod'!$C$115:$K$158</definedName>
    <definedName name="_xlnm.Print_Area" localSheetId="1">'01 - hromosvod'!$C$4:$J$76,'01 - hromosvod'!$C$82:$J$97,'01 - hromosvod'!$C$103:$K$158</definedName>
    <definedName name="_xlnm.Print_Titles" localSheetId="1">'01 - hromosvod'!$115:$115</definedName>
    <definedName name="_xlnm._FilterDatabase" localSheetId="2" hidden="1">'02 - střecha III etapa'!$C$129:$K$434</definedName>
    <definedName name="_xlnm.Print_Area" localSheetId="2">'02 - střecha III etapa'!$C$4:$J$76,'02 - střecha III etapa'!$C$82:$J$111,'02 - střecha III etapa'!$C$117:$K$434</definedName>
    <definedName name="_xlnm.Print_Titles" localSheetId="2">'02 - střecha III etapa'!$129:$129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433"/>
  <c r="BH433"/>
  <c r="BG433"/>
  <c r="BF433"/>
  <c r="T433"/>
  <c r="T432"/>
  <c r="R433"/>
  <c r="R432"/>
  <c r="P433"/>
  <c r="P432"/>
  <c r="BI430"/>
  <c r="BH430"/>
  <c r="BG430"/>
  <c r="BF430"/>
  <c r="T430"/>
  <c r="T429"/>
  <c r="T428"/>
  <c r="R430"/>
  <c r="R429"/>
  <c r="R428"/>
  <c r="P430"/>
  <c r="P429"/>
  <c r="P428"/>
  <c r="BI426"/>
  <c r="BH426"/>
  <c r="BG426"/>
  <c r="BF426"/>
  <c r="T426"/>
  <c r="R426"/>
  <c r="P426"/>
  <c r="BI420"/>
  <c r="BH420"/>
  <c r="BG420"/>
  <c r="BF420"/>
  <c r="T420"/>
  <c r="R420"/>
  <c r="P420"/>
  <c r="BI417"/>
  <c r="BH417"/>
  <c r="BG417"/>
  <c r="BF417"/>
  <c r="T417"/>
  <c r="R417"/>
  <c r="P417"/>
  <c r="BI413"/>
  <c r="BH413"/>
  <c r="BG413"/>
  <c r="BF413"/>
  <c r="T413"/>
  <c r="R413"/>
  <c r="P413"/>
  <c r="BI410"/>
  <c r="BH410"/>
  <c r="BG410"/>
  <c r="BF410"/>
  <c r="T410"/>
  <c r="R410"/>
  <c r="P410"/>
  <c r="BI408"/>
  <c r="BH408"/>
  <c r="BG408"/>
  <c r="BF408"/>
  <c r="T408"/>
  <c r="R408"/>
  <c r="P408"/>
  <c r="BI406"/>
  <c r="BH406"/>
  <c r="BG406"/>
  <c r="BF406"/>
  <c r="T406"/>
  <c r="R406"/>
  <c r="P406"/>
  <c r="BI403"/>
  <c r="BH403"/>
  <c r="BG403"/>
  <c r="BF403"/>
  <c r="T403"/>
  <c r="R403"/>
  <c r="P403"/>
  <c r="BI401"/>
  <c r="BH401"/>
  <c r="BG401"/>
  <c r="BF401"/>
  <c r="T401"/>
  <c r="R401"/>
  <c r="P401"/>
  <c r="BI397"/>
  <c r="BH397"/>
  <c r="BG397"/>
  <c r="BF397"/>
  <c r="T397"/>
  <c r="R397"/>
  <c r="P397"/>
  <c r="BI394"/>
  <c r="BH394"/>
  <c r="BG394"/>
  <c r="BF394"/>
  <c r="T394"/>
  <c r="R394"/>
  <c r="P394"/>
  <c r="BI391"/>
  <c r="BH391"/>
  <c r="BG391"/>
  <c r="BF391"/>
  <c r="T391"/>
  <c r="R391"/>
  <c r="P391"/>
  <c r="BI386"/>
  <c r="BH386"/>
  <c r="BG386"/>
  <c r="BF386"/>
  <c r="T386"/>
  <c r="R386"/>
  <c r="P386"/>
  <c r="BI383"/>
  <c r="BH383"/>
  <c r="BG383"/>
  <c r="BF383"/>
  <c r="T383"/>
  <c r="R383"/>
  <c r="P383"/>
  <c r="BI380"/>
  <c r="BH380"/>
  <c r="BG380"/>
  <c r="BF380"/>
  <c r="T380"/>
  <c r="R380"/>
  <c r="P380"/>
  <c r="BI376"/>
  <c r="BH376"/>
  <c r="BG376"/>
  <c r="BF376"/>
  <c r="T376"/>
  <c r="R376"/>
  <c r="P376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6"/>
  <c r="BH366"/>
  <c r="BG366"/>
  <c r="BF366"/>
  <c r="T366"/>
  <c r="R366"/>
  <c r="P366"/>
  <c r="BI363"/>
  <c r="BH363"/>
  <c r="BG363"/>
  <c r="BF363"/>
  <c r="T363"/>
  <c r="R363"/>
  <c r="P363"/>
  <c r="BI359"/>
  <c r="BH359"/>
  <c r="BG359"/>
  <c r="BF359"/>
  <c r="T359"/>
  <c r="R359"/>
  <c r="P359"/>
  <c r="BI356"/>
  <c r="BH356"/>
  <c r="BG356"/>
  <c r="BF356"/>
  <c r="T356"/>
  <c r="R356"/>
  <c r="P356"/>
  <c r="BI354"/>
  <c r="BH354"/>
  <c r="BG354"/>
  <c r="BF354"/>
  <c r="T354"/>
  <c r="R354"/>
  <c r="P354"/>
  <c r="BI350"/>
  <c r="BH350"/>
  <c r="BG350"/>
  <c r="BF350"/>
  <c r="T350"/>
  <c r="R350"/>
  <c r="P350"/>
  <c r="BI347"/>
  <c r="BH347"/>
  <c r="BG347"/>
  <c r="BF347"/>
  <c r="T347"/>
  <c r="R347"/>
  <c r="P347"/>
  <c r="BI342"/>
  <c r="BH342"/>
  <c r="BG342"/>
  <c r="BF342"/>
  <c r="T342"/>
  <c r="R342"/>
  <c r="P342"/>
  <c r="BI339"/>
  <c r="BH339"/>
  <c r="BG339"/>
  <c r="BF339"/>
  <c r="T339"/>
  <c r="R339"/>
  <c r="P339"/>
  <c r="BI337"/>
  <c r="BH337"/>
  <c r="BG337"/>
  <c r="BF337"/>
  <c r="T337"/>
  <c r="R337"/>
  <c r="P337"/>
  <c r="BI332"/>
  <c r="BH332"/>
  <c r="BG332"/>
  <c r="BF332"/>
  <c r="T332"/>
  <c r="R332"/>
  <c r="P332"/>
  <c r="BI327"/>
  <c r="BH327"/>
  <c r="BG327"/>
  <c r="BF327"/>
  <c r="T327"/>
  <c r="R327"/>
  <c r="P327"/>
  <c r="BI324"/>
  <c r="BH324"/>
  <c r="BG324"/>
  <c r="BF324"/>
  <c r="T324"/>
  <c r="R324"/>
  <c r="P324"/>
  <c r="BI321"/>
  <c r="BH321"/>
  <c r="BG321"/>
  <c r="BF321"/>
  <c r="T321"/>
  <c r="R321"/>
  <c r="P321"/>
  <c r="BI319"/>
  <c r="BH319"/>
  <c r="BG319"/>
  <c r="BF319"/>
  <c r="T319"/>
  <c r="R319"/>
  <c r="P319"/>
  <c r="BI317"/>
  <c r="BH317"/>
  <c r="BG317"/>
  <c r="BF317"/>
  <c r="T317"/>
  <c r="R317"/>
  <c r="P317"/>
  <c r="BI315"/>
  <c r="BH315"/>
  <c r="BG315"/>
  <c r="BF315"/>
  <c r="T315"/>
  <c r="R315"/>
  <c r="P315"/>
  <c r="BI311"/>
  <c r="BH311"/>
  <c r="BG311"/>
  <c r="BF311"/>
  <c r="T311"/>
  <c r="R311"/>
  <c r="P311"/>
  <c r="BI306"/>
  <c r="BH306"/>
  <c r="BG306"/>
  <c r="BF306"/>
  <c r="T306"/>
  <c r="R306"/>
  <c r="P306"/>
  <c r="BI302"/>
  <c r="BH302"/>
  <c r="BG302"/>
  <c r="BF302"/>
  <c r="T302"/>
  <c r="R302"/>
  <c r="P302"/>
  <c r="BI297"/>
  <c r="BH297"/>
  <c r="BG297"/>
  <c r="BF297"/>
  <c r="T297"/>
  <c r="R297"/>
  <c r="P297"/>
  <c r="BI294"/>
  <c r="BH294"/>
  <c r="BG294"/>
  <c r="BF294"/>
  <c r="T294"/>
  <c r="R294"/>
  <c r="P294"/>
  <c r="BI287"/>
  <c r="BH287"/>
  <c r="BG287"/>
  <c r="BF287"/>
  <c r="T287"/>
  <c r="R287"/>
  <c r="P287"/>
  <c r="BI280"/>
  <c r="BH280"/>
  <c r="BG280"/>
  <c r="BF280"/>
  <c r="T280"/>
  <c r="R280"/>
  <c r="P280"/>
  <c r="BI272"/>
  <c r="BH272"/>
  <c r="BG272"/>
  <c r="BF272"/>
  <c r="T272"/>
  <c r="R272"/>
  <c r="P272"/>
  <c r="BI266"/>
  <c r="BH266"/>
  <c r="BG266"/>
  <c r="BF266"/>
  <c r="T266"/>
  <c r="R266"/>
  <c r="P266"/>
  <c r="BI262"/>
  <c r="BH262"/>
  <c r="BG262"/>
  <c r="BF262"/>
  <c r="T262"/>
  <c r="R262"/>
  <c r="P262"/>
  <c r="BI258"/>
  <c r="BH258"/>
  <c r="BG258"/>
  <c r="BF258"/>
  <c r="T258"/>
  <c r="R258"/>
  <c r="P258"/>
  <c r="BI254"/>
  <c r="BH254"/>
  <c r="BG254"/>
  <c r="BF254"/>
  <c r="T254"/>
  <c r="R254"/>
  <c r="P254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2"/>
  <c r="BH242"/>
  <c r="BG242"/>
  <c r="BF242"/>
  <c r="T242"/>
  <c r="R242"/>
  <c r="P242"/>
  <c r="BI232"/>
  <c r="BH232"/>
  <c r="BG232"/>
  <c r="BF232"/>
  <c r="T232"/>
  <c r="R232"/>
  <c r="P232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19"/>
  <c r="BH219"/>
  <c r="BG219"/>
  <c r="BF219"/>
  <c r="T219"/>
  <c r="R219"/>
  <c r="P219"/>
  <c r="BI216"/>
  <c r="BH216"/>
  <c r="BG216"/>
  <c r="BF216"/>
  <c r="T216"/>
  <c r="R216"/>
  <c r="P216"/>
  <c r="BI210"/>
  <c r="BH210"/>
  <c r="BG210"/>
  <c r="BF210"/>
  <c r="T210"/>
  <c r="R210"/>
  <c r="P210"/>
  <c r="BI206"/>
  <c r="BH206"/>
  <c r="BG206"/>
  <c r="BF206"/>
  <c r="T206"/>
  <c r="T205"/>
  <c r="R206"/>
  <c r="R205"/>
  <c r="P206"/>
  <c r="P205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7"/>
  <c r="BH177"/>
  <c r="BG177"/>
  <c r="BF177"/>
  <c r="T177"/>
  <c r="R177"/>
  <c r="P177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2"/>
  <c r="BH142"/>
  <c r="BG142"/>
  <c r="BF142"/>
  <c r="T142"/>
  <c r="T132"/>
  <c r="R142"/>
  <c r="R132"/>
  <c r="P142"/>
  <c r="P132"/>
  <c r="BI135"/>
  <c r="BH135"/>
  <c r="BG135"/>
  <c r="BF135"/>
  <c r="T135"/>
  <c r="R135"/>
  <c r="P135"/>
  <c r="BI133"/>
  <c r="BH133"/>
  <c r="BG133"/>
  <c r="BF133"/>
  <c r="T133"/>
  <c r="R133"/>
  <c r="P133"/>
  <c r="J127"/>
  <c r="F126"/>
  <c r="F124"/>
  <c r="E122"/>
  <c r="J92"/>
  <c r="F91"/>
  <c r="F89"/>
  <c r="E87"/>
  <c r="J21"/>
  <c r="E21"/>
  <c r="J91"/>
  <c r="J20"/>
  <c r="J18"/>
  <c r="E18"/>
  <c r="F127"/>
  <c r="J17"/>
  <c r="J12"/>
  <c r="J89"/>
  <c r="E7"/>
  <c r="E120"/>
  <c i="2" r="J37"/>
  <c r="J36"/>
  <c i="1" r="AY95"/>
  <c i="2" r="J35"/>
  <c i="1" r="AX95"/>
  <c i="2"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F110"/>
  <c r="E108"/>
  <c r="F89"/>
  <c r="E87"/>
  <c r="J24"/>
  <c r="E24"/>
  <c r="J113"/>
  <c r="J23"/>
  <c r="J21"/>
  <c r="E21"/>
  <c r="J91"/>
  <c r="J20"/>
  <c r="J18"/>
  <c r="E18"/>
  <c r="F113"/>
  <c r="J17"/>
  <c r="J15"/>
  <c r="E15"/>
  <c r="F112"/>
  <c r="J14"/>
  <c r="J12"/>
  <c r="J110"/>
  <c r="E7"/>
  <c r="E106"/>
  <c i="1" r="L90"/>
  <c r="AM90"/>
  <c r="AM89"/>
  <c r="L89"/>
  <c r="AM87"/>
  <c r="L87"/>
  <c r="L85"/>
  <c r="L84"/>
  <c i="2" r="BK145"/>
  <c r="BK139"/>
  <c r="J119"/>
  <c r="BK155"/>
  <c r="BK143"/>
  <c r="BK131"/>
  <c r="BK123"/>
  <c r="J155"/>
  <c r="BK141"/>
  <c r="BK125"/>
  <c r="BK117"/>
  <c i="3" r="J420"/>
  <c r="BK406"/>
  <c r="J366"/>
  <c r="BK347"/>
  <c r="J327"/>
  <c r="BK306"/>
  <c r="J249"/>
  <c r="BK216"/>
  <c r="J192"/>
  <c r="J156"/>
  <c r="BK135"/>
  <c r="J401"/>
  <c r="J383"/>
  <c r="BK371"/>
  <c r="J324"/>
  <c r="BK311"/>
  <c r="BK266"/>
  <c r="J247"/>
  <c r="BK210"/>
  <c r="J196"/>
  <c r="BK166"/>
  <c r="J413"/>
  <c r="J403"/>
  <c r="BK350"/>
  <c r="J321"/>
  <c r="J245"/>
  <c r="J210"/>
  <c r="BK156"/>
  <c r="J426"/>
  <c r="J391"/>
  <c r="J376"/>
  <c r="J354"/>
  <c r="BK327"/>
  <c r="J302"/>
  <c r="J254"/>
  <c r="J227"/>
  <c r="BK203"/>
  <c r="BK172"/>
  <c r="J153"/>
  <c i="2" r="BK147"/>
  <c r="J141"/>
  <c r="BK121"/>
  <c r="BK153"/>
  <c r="J145"/>
  <c r="J133"/>
  <c r="J125"/>
  <c r="J153"/>
  <c r="J139"/>
  <c r="BK119"/>
  <c r="BK127"/>
  <c i="3" r="BK430"/>
  <c r="BK413"/>
  <c r="J397"/>
  <c r="J356"/>
  <c r="BK332"/>
  <c r="J317"/>
  <c r="J280"/>
  <c r="BK247"/>
  <c r="J230"/>
  <c r="BK201"/>
  <c r="J185"/>
  <c r="BK133"/>
  <c r="J394"/>
  <c r="J380"/>
  <c r="J369"/>
  <c r="J339"/>
  <c r="BK315"/>
  <c r="BK272"/>
  <c r="J258"/>
  <c r="J216"/>
  <c r="J198"/>
  <c r="J182"/>
  <c r="BK150"/>
  <c r="BK410"/>
  <c r="BK373"/>
  <c r="J332"/>
  <c r="J272"/>
  <c r="J219"/>
  <c r="J170"/>
  <c r="BK142"/>
  <c r="J410"/>
  <c r="BK394"/>
  <c r="BK380"/>
  <c r="BK363"/>
  <c r="BK337"/>
  <c r="J315"/>
  <c r="BK280"/>
  <c r="BK230"/>
  <c r="J206"/>
  <c r="BK177"/>
  <c r="J166"/>
  <c r="J133"/>
  <c i="2" r="BK149"/>
  <c r="BK137"/>
  <c i="1" r="AS94"/>
  <c i="2" r="J135"/>
  <c r="J127"/>
  <c r="J157"/>
  <c r="J147"/>
  <c r="J129"/>
  <c r="J131"/>
  <c i="3" r="J433"/>
  <c r="BK408"/>
  <c r="J371"/>
  <c r="BK354"/>
  <c r="J337"/>
  <c r="BK324"/>
  <c r="BK302"/>
  <c r="J266"/>
  <c r="BK245"/>
  <c r="BK206"/>
  <c r="BK188"/>
  <c r="BK153"/>
  <c r="BK420"/>
  <c r="BK391"/>
  <c r="BK376"/>
  <c r="BK359"/>
  <c r="BK321"/>
  <c r="BK297"/>
  <c r="BK262"/>
  <c r="J242"/>
  <c r="J201"/>
  <c r="BK192"/>
  <c r="J177"/>
  <c r="BK426"/>
  <c r="J406"/>
  <c r="BK356"/>
  <c r="J311"/>
  <c r="J306"/>
  <c r="J297"/>
  <c r="BK227"/>
  <c r="BK196"/>
  <c r="J162"/>
  <c r="J430"/>
  <c r="BK403"/>
  <c r="J386"/>
  <c r="BK366"/>
  <c r="BK342"/>
  <c r="J294"/>
  <c r="J232"/>
  <c r="BK224"/>
  <c r="BK182"/>
  <c r="J135"/>
  <c i="2" r="J151"/>
  <c r="J143"/>
  <c r="BK133"/>
  <c r="BK157"/>
  <c r="BK151"/>
  <c r="J137"/>
  <c r="BK129"/>
  <c r="J121"/>
  <c r="J149"/>
  <c r="BK135"/>
  <c r="J117"/>
  <c r="J123"/>
  <c i="3" r="BK417"/>
  <c r="BK401"/>
  <c r="J363"/>
  <c r="BK339"/>
  <c r="BK319"/>
  <c r="J287"/>
  <c r="J262"/>
  <c r="BK232"/>
  <c r="BK198"/>
  <c r="BK162"/>
  <c r="J142"/>
  <c r="J417"/>
  <c r="BK386"/>
  <c r="J373"/>
  <c r="J350"/>
  <c r="BK317"/>
  <c r="BK294"/>
  <c r="BK258"/>
  <c r="BK249"/>
  <c r="J203"/>
  <c r="J188"/>
  <c r="J158"/>
  <c r="J408"/>
  <c r="J359"/>
  <c r="J342"/>
  <c r="BK254"/>
  <c r="J224"/>
  <c r="J172"/>
  <c r="BK158"/>
  <c r="BK433"/>
  <c r="BK397"/>
  <c r="BK383"/>
  <c r="BK369"/>
  <c r="J347"/>
  <c r="J319"/>
  <c r="BK287"/>
  <c r="BK242"/>
  <c r="BK219"/>
  <c r="BK185"/>
  <c r="BK170"/>
  <c r="J150"/>
  <c i="2" l="1" r="BK116"/>
  <c r="J116"/>
  <c i="3" r="T149"/>
  <c r="T131"/>
  <c r="R161"/>
  <c r="R195"/>
  <c r="P209"/>
  <c r="P341"/>
  <c r="BK382"/>
  <c r="J382"/>
  <c r="J106"/>
  <c r="P419"/>
  <c i="2" r="T116"/>
  <c i="3" r="P149"/>
  <c r="P131"/>
  <c r="P161"/>
  <c r="P195"/>
  <c r="T209"/>
  <c r="R341"/>
  <c r="P382"/>
  <c r="BK419"/>
  <c r="J419"/>
  <c r="J107"/>
  <c i="2" r="P116"/>
  <c i="1" r="AU95"/>
  <c i="3" r="BK149"/>
  <c r="J149"/>
  <c r="J99"/>
  <c r="BK161"/>
  <c r="J161"/>
  <c r="J100"/>
  <c r="BK195"/>
  <c r="J195"/>
  <c r="J101"/>
  <c r="BK209"/>
  <c r="J209"/>
  <c r="J104"/>
  <c r="T341"/>
  <c r="R382"/>
  <c r="T419"/>
  <c i="2" r="R116"/>
  <c i="3" r="R149"/>
  <c r="R131"/>
  <c r="R130"/>
  <c r="T161"/>
  <c r="T195"/>
  <c r="R209"/>
  <c r="R208"/>
  <c r="BK341"/>
  <c r="J341"/>
  <c r="J105"/>
  <c r="T382"/>
  <c r="R419"/>
  <c r="BK432"/>
  <c r="J432"/>
  <c r="J110"/>
  <c r="BK132"/>
  <c r="J132"/>
  <c r="J98"/>
  <c r="BK205"/>
  <c r="J205"/>
  <c r="J102"/>
  <c r="BK429"/>
  <c r="BK428"/>
  <c r="J428"/>
  <c r="J108"/>
  <c r="E85"/>
  <c r="J126"/>
  <c r="BE153"/>
  <c r="BE158"/>
  <c r="BE188"/>
  <c r="BE192"/>
  <c r="BE198"/>
  <c r="BE206"/>
  <c r="BE247"/>
  <c r="BE254"/>
  <c r="BE297"/>
  <c r="BE302"/>
  <c r="BE315"/>
  <c r="BE321"/>
  <c r="BE339"/>
  <c r="BE350"/>
  <c r="BE369"/>
  <c r="BE371"/>
  <c r="BE397"/>
  <c r="BE406"/>
  <c r="BE410"/>
  <c r="BE417"/>
  <c r="BE433"/>
  <c r="J124"/>
  <c r="BE133"/>
  <c r="BE150"/>
  <c r="BE177"/>
  <c r="BE185"/>
  <c r="BE201"/>
  <c r="BE210"/>
  <c r="BE232"/>
  <c r="BE245"/>
  <c r="BE249"/>
  <c r="BE258"/>
  <c r="BE262"/>
  <c r="BE272"/>
  <c r="BE287"/>
  <c r="BE306"/>
  <c r="BE317"/>
  <c r="BE324"/>
  <c r="BE337"/>
  <c r="BE342"/>
  <c r="BE363"/>
  <c r="BE391"/>
  <c r="BE413"/>
  <c r="BE420"/>
  <c i="2" r="J96"/>
  <c i="3" r="BE135"/>
  <c r="BE142"/>
  <c r="BE156"/>
  <c r="BE162"/>
  <c r="BE182"/>
  <c r="BE216"/>
  <c r="BE219"/>
  <c r="BE224"/>
  <c r="BE227"/>
  <c r="BE230"/>
  <c r="BE242"/>
  <c r="BE280"/>
  <c r="BE332"/>
  <c r="BE354"/>
  <c r="BE401"/>
  <c r="BE403"/>
  <c r="BE408"/>
  <c r="F92"/>
  <c r="BE166"/>
  <c r="BE170"/>
  <c r="BE172"/>
  <c r="BE196"/>
  <c r="BE203"/>
  <c r="BE266"/>
  <c r="BE294"/>
  <c r="BE311"/>
  <c r="BE319"/>
  <c r="BE327"/>
  <c r="BE347"/>
  <c r="BE356"/>
  <c r="BE359"/>
  <c r="BE366"/>
  <c r="BE373"/>
  <c r="BE376"/>
  <c r="BE380"/>
  <c r="BE383"/>
  <c r="BE386"/>
  <c r="BE394"/>
  <c r="BE426"/>
  <c r="BE430"/>
  <c i="2" r="J92"/>
  <c r="BE129"/>
  <c r="F91"/>
  <c r="F92"/>
  <c r="J112"/>
  <c r="BE137"/>
  <c r="J89"/>
  <c r="BE133"/>
  <c r="BE141"/>
  <c r="BE147"/>
  <c r="BE149"/>
  <c r="BE151"/>
  <c r="BE157"/>
  <c r="E85"/>
  <c r="BE117"/>
  <c r="BE119"/>
  <c r="BE121"/>
  <c r="BE123"/>
  <c r="BE125"/>
  <c r="BE127"/>
  <c r="BE131"/>
  <c r="BE135"/>
  <c r="BE139"/>
  <c r="BE143"/>
  <c r="BE145"/>
  <c r="BE153"/>
  <c r="BE155"/>
  <c r="J30"/>
  <c r="J34"/>
  <c i="1" r="AW95"/>
  <c i="2" r="F34"/>
  <c i="1" r="BA95"/>
  <c i="3" r="F34"/>
  <c i="1" r="BA96"/>
  <c i="3" r="F37"/>
  <c i="1" r="BD96"/>
  <c i="2" r="F36"/>
  <c i="1" r="BC95"/>
  <c i="3" r="F35"/>
  <c i="1" r="BB96"/>
  <c i="2" r="F35"/>
  <c i="1" r="BB95"/>
  <c i="3" r="J34"/>
  <c i="1" r="AW96"/>
  <c i="2" r="F37"/>
  <c i="1" r="BD95"/>
  <c i="3" r="F36"/>
  <c i="1" r="BC96"/>
  <c i="3" l="1" r="P208"/>
  <c r="P130"/>
  <c i="1" r="AU96"/>
  <c i="3" r="T208"/>
  <c r="T130"/>
  <c i="1" r="AG95"/>
  <c i="3" r="J429"/>
  <c r="J109"/>
  <c r="BK131"/>
  <c r="J131"/>
  <c r="J97"/>
  <c r="BK208"/>
  <c r="J208"/>
  <c r="J103"/>
  <c i="2" r="J33"/>
  <c i="1" r="AV95"/>
  <c r="AT95"/>
  <c r="AN95"/>
  <c r="BD94"/>
  <c r="W33"/>
  <c r="BB94"/>
  <c r="W31"/>
  <c i="3" r="F33"/>
  <c i="1" r="AZ96"/>
  <c i="2" r="F33"/>
  <c i="1" r="AZ95"/>
  <c r="BA94"/>
  <c r="W30"/>
  <c i="3" r="J33"/>
  <c i="1" r="AV96"/>
  <c r="AT96"/>
  <c r="BC94"/>
  <c r="W32"/>
  <c r="AU94"/>
  <c i="3" l="1" r="BK130"/>
  <c r="J130"/>
  <c r="J96"/>
  <c i="2" r="J39"/>
  <c i="1" r="AW94"/>
  <c r="AK30"/>
  <c r="AX94"/>
  <c r="AZ94"/>
  <c r="AV94"/>
  <c r="AK29"/>
  <c r="AY94"/>
  <c i="3" l="1" r="J30"/>
  <c i="1" r="AG96"/>
  <c r="AG94"/>
  <c r="AK26"/>
  <c r="AK35"/>
  <c r="W29"/>
  <c r="AT94"/>
  <c i="3" l="1" r="J39"/>
  <c i="1" r="AN94"/>
  <c r="AN96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<sst xmlns="http://schemas.openxmlformats.org/spreadsheetml/2006/main">
  <si>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</si>
  <si>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</si>
  <si>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</si>
  <si>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</si>
  <si>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</si>
  <si>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{046375c1-a2e3-43cc-9cdd-c794deb38c6f}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</si>
  <si>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</si>
  <si>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</si>
  <si>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</si>
  <si>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</si>
  <si>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</si>
  <si>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</si>
  <si>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</si>
  <si>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</si>
  <si>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20220517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</si>
  <si>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</si>
  <si>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</si>
  <si>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střechy sladovny III etapa R1</t>
  </si>
  <si>
    <t>KSO:</t>
  </si>
  <si>
    <t>CC-CZ:</t>
  </si>
  <si>
    <t>Místo:</t>
  </si>
  <si>
    <t>Šluknov</t>
  </si>
  <si>
    <t>Datum:</t>
  </si>
  <si>
    <t>17. 5. 2022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</si>
  <si>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</si>
  <si>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</si>
  <si>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</si>
  <si>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</si>
  <si>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</si>
  <si>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</si>
  <si>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</si>
  <si>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</si>
  <si>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</si>
  <si>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</si>
  <si>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</si>
  <si>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</si>
  <si>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</si>
  <si>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</si>
  <si>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</si>
  <si>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</si>
  <si>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</si>
  <si>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</si>
  <si>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</si>
  <si>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</si>
  <si>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</si>
  <si>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</si>
  <si>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</si>
  <si>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</si>
  <si>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</si>
  <si>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</si>
  <si>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</si>
  <si>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</si>
  <si>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</si>
  <si>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</si>
  <si>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</si>
  <si>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</si>
  <si>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</si>
  <si>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</si>
  <si>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</si>
  <si>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</si>
  <si>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</si>
  <si>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</si>
  <si>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</si>
  <si>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</si>
  <si>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</si>
  <si>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</si>
  <si>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</si>
  <si>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</si>
  <si>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</si>
  <si>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</si>
  <si>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</si>
  <si>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</si>
  <si>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</si>
  <si>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</si>
  <si>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</si>
  <si>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</si>
  <si>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</si>
  <si>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</si>
  <si>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</si>
  <si>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</si>
  <si>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</si>
  <si>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</si>
  <si>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hromosvod</t>
  </si>
  <si>
    <t>STA</t>
  </si>
  <si>
    <t>1</t>
  </si>
  <si>
    <t>{3cc82ad7-b5b9-420e-9a8a-5aa7dbaf30a4}</t>
  </si>
  <si>
    <t>2</t>
  </si>
  <si>
    <t>02</t>
  </si>
  <si>
    <t>střecha III etapa</t>
  </si>
  <si>
    <t>{6f7bfc88-82cf-46ba-891c-8601750af6f2}</t>
  </si>
  <si>
    <t>KRYCÍ LIST SOUPISU PRACÍ</t>
  </si>
  <si>
    <t>Objekt:</t>
  </si>
  <si>
    <t>01 - hromosvod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</si>
  <si>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</si>
  <si>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</si>
  <si>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</si>
  <si>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</si>
  <si>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</si>
  <si>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</si>
  <si>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</si>
  <si>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</si>
  <si>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</si>
  <si>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</si>
  <si>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</si>
  <si>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</si>
  <si>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</si>
  <si>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</si>
  <si>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</si>
  <si>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</si>
  <si>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</si>
  <si>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</si>
  <si>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</si>
  <si>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Pol1</t>
  </si>
  <si>
    <t>jímací vedení AlMgSi D8</t>
  </si>
  <si>
    <t>m</t>
  </si>
  <si>
    <t>4</t>
  </si>
  <si>
    <t>ROZPOCET</t>
  </si>
  <si>
    <t>PP</t>
  </si>
  <si>
    <t>Pol2</t>
  </si>
  <si>
    <t>PV na hřeben</t>
  </si>
  <si>
    <t>ks</t>
  </si>
  <si>
    <t>3</t>
  </si>
  <si>
    <t>Pol3</t>
  </si>
  <si>
    <t>PV do plochy střechy</t>
  </si>
  <si>
    <t>6</t>
  </si>
  <si>
    <t>Pol4</t>
  </si>
  <si>
    <t>svorka SuB/Al</t>
  </si>
  <si>
    <t>8</t>
  </si>
  <si>
    <t>5</t>
  </si>
  <si>
    <t>Pol5</t>
  </si>
  <si>
    <t>svorka SO</t>
  </si>
  <si>
    <t>10</t>
  </si>
  <si>
    <t>Pol6</t>
  </si>
  <si>
    <t>PV Snap 36</t>
  </si>
  <si>
    <t>12</t>
  </si>
  <si>
    <t>7</t>
  </si>
  <si>
    <t>Pol7</t>
  </si>
  <si>
    <t>podložka</t>
  </si>
  <si>
    <t>14</t>
  </si>
  <si>
    <t>Pol8</t>
  </si>
  <si>
    <t>svorka ZS</t>
  </si>
  <si>
    <t>16</t>
  </si>
  <si>
    <t>9</t>
  </si>
  <si>
    <t>Pol9</t>
  </si>
  <si>
    <t>zaváděcí tyč nerez 16/1500</t>
  </si>
  <si>
    <t>18</t>
  </si>
  <si>
    <t>Pol10</t>
  </si>
  <si>
    <t>podpěra ZAT</t>
  </si>
  <si>
    <t>20</t>
  </si>
  <si>
    <t>11</t>
  </si>
  <si>
    <t>Pol11</t>
  </si>
  <si>
    <t>svorka 16/8 zemní</t>
  </si>
  <si>
    <t>22</t>
  </si>
  <si>
    <t>Pol12</t>
  </si>
  <si>
    <t>izolace Petrolat</t>
  </si>
  <si>
    <t>24</t>
  </si>
  <si>
    <t>13</t>
  </si>
  <si>
    <t>Pol14</t>
  </si>
  <si>
    <t>drát FeZn D10</t>
  </si>
  <si>
    <t>28</t>
  </si>
  <si>
    <t>Pol15</t>
  </si>
  <si>
    <t>svorka 8-10/8-10 zemní</t>
  </si>
  <si>
    <t>30</t>
  </si>
  <si>
    <t>Pol16</t>
  </si>
  <si>
    <t>svorka na okap.svody</t>
  </si>
  <si>
    <t>32</t>
  </si>
  <si>
    <t>Pol17</t>
  </si>
  <si>
    <t>zemní litinová šachta se ZS</t>
  </si>
  <si>
    <t>34</t>
  </si>
  <si>
    <t>17</t>
  </si>
  <si>
    <t>Pol18</t>
  </si>
  <si>
    <t>svorka ZS nerez</t>
  </si>
  <si>
    <t>36</t>
  </si>
  <si>
    <t>Pol19</t>
  </si>
  <si>
    <t>PV vedení CUI</t>
  </si>
  <si>
    <t>38</t>
  </si>
  <si>
    <t>19</t>
  </si>
  <si>
    <t>Pol20</t>
  </si>
  <si>
    <t>vedení CUI 5m</t>
  </si>
  <si>
    <t>40</t>
  </si>
  <si>
    <t>Pol21</t>
  </si>
  <si>
    <t>spojka AlMg Si vedení</t>
  </si>
  <si>
    <t>42</t>
  </si>
  <si>
    <t>pol23</t>
  </si>
  <si>
    <t>revize hromosvodu</t>
  </si>
  <si>
    <t>soubor</t>
  </si>
  <si>
    <t>-181252941</t>
  </si>
  <si>
    <t>02 - střecha III etapa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</si>
  <si>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</si>
  <si>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HSV - Práce a dodávky HSV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</si>
  <si>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</si>
  <si>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</si>
  <si>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</si>
  <si>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</si>
  <si>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</si>
  <si>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</si>
  <si>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</si>
  <si>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</si>
  <si>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</si>
  <si>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</si>
  <si>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VRN - Vedlejší rozpočtové náklady</t>
  </si>
  <si>
    <t xml:space="preserve">    VRN3 - Zařízení staveniště</t>
  </si>
  <si>
    <t xml:space="preserve">    VRN7 - Provozní vlivy</t>
  </si>
  <si>
    <t>HSV</t>
  </si>
  <si>
    <t>Práce a dodávky HSV</t>
  </si>
  <si>
    <t>Svislé a kompletní konstrukce</t>
  </si>
  <si>
    <t>311234061</t>
  </si>
  <si>
    <t>Zdivo jednovrstvé z cihel děrovaných přes P10 do P15 na maltu M5 tl 300 mm</t>
  </si>
  <si>
    <t>m2</t>
  </si>
  <si>
    <t>CS ÚRS 2022 01</t>
  </si>
  <si>
    <t>1111192726</t>
  </si>
  <si>
    <t>Zdivo jednovrstvé z cihel děrovaných nebroušených klasických spojených na pero a drážku na maltu M5, pevnost cihel přes P10 do P15, tl. zdiva 300 mm</t>
  </si>
  <si>
    <t>311234081</t>
  </si>
  <si>
    <t>Zdivo jednovrstvé z cihel děrovaných do P10 na maltu M5 tl 380 mm</t>
  </si>
  <si>
    <t>972344963</t>
  </si>
  <si>
    <t>Zdivo jednovrstvé z cihel děrovaných nebroušených klasických spojených na pero a drážku na maltu M5, pevnost cihel do P10, tl. zdiva 380 mm</t>
  </si>
  <si>
    <t>VV</t>
  </si>
  <si>
    <t>0,6*0,96</t>
  </si>
  <si>
    <t>0,25*0,96</t>
  </si>
  <si>
    <t>7*0,96</t>
  </si>
  <si>
    <t>1,3*0,96</t>
  </si>
  <si>
    <t>Součet</t>
  </si>
  <si>
    <t>317235811</t>
  </si>
  <si>
    <t>Doplnění zdiva hlavních a kordónových říms cihlami pálenými na maltu</t>
  </si>
  <si>
    <t>m3</t>
  </si>
  <si>
    <t>1893479378</t>
  </si>
  <si>
    <t xml:space="preserve">Doplnění zdiva hlavních a kordonových říms  s dodáním hmot, cihlami pálenými na maltu</t>
  </si>
  <si>
    <t>0,65*0,45*(16,35+28,275+11,925+0,51)</t>
  </si>
  <si>
    <t>8*0,45*0,55</t>
  </si>
  <si>
    <t>(2,75*2+6,15)*0,5*0,33</t>
  </si>
  <si>
    <t>-4,978"I.et</t>
  </si>
  <si>
    <t>Vodorovné konstrukce</t>
  </si>
  <si>
    <t>413321515</t>
  </si>
  <si>
    <t>Nosníky ze ŽB tř. C 20/25</t>
  </si>
  <si>
    <t>-487525134</t>
  </si>
  <si>
    <t xml:space="preserve">Nosníky z betonu železového (bez výztuže)  včetně stěnových i jeřábových drah, volných trámů, průvlaků, rámových příčlí, ztužidel, konzol, vodorovných táhel apod., tyčových konstrukcí tř. C 20/25</t>
  </si>
  <si>
    <t>2*0,35*0,25</t>
  </si>
  <si>
    <t>413351121</t>
  </si>
  <si>
    <t>Zřízení bednění nosníků a průvlaků bez podpěrné kce výšky přes 100 cm</t>
  </si>
  <si>
    <t>-1899141349</t>
  </si>
  <si>
    <t>Bednění nosníků a průvlaků - bez podpěrné konstrukce výška nosníku po spodní líc stropní desky přes 100 cm zřízení</t>
  </si>
  <si>
    <t>(0,35+0,25*2)*2</t>
  </si>
  <si>
    <t>413351122</t>
  </si>
  <si>
    <t>Odstranění bednění nosníků a průvlaků bez podpěrné kce výšky přes 100 cm</t>
  </si>
  <si>
    <t>264190049</t>
  </si>
  <si>
    <t>Bednění nosníků a průvlaků - bez podpěrné konstrukce výška nosníku po spodní líc stropní desky přes 100 cm odstranění</t>
  </si>
  <si>
    <t>413361821</t>
  </si>
  <si>
    <t>Výztuž nosníků, volných trámů nebo průvlaků volných trámů betonářskou ocelí 10 505</t>
  </si>
  <si>
    <t>t</t>
  </si>
  <si>
    <t>1324091132</t>
  </si>
  <si>
    <t xml:space="preserve">Výztuž nosníků 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</si>
  <si>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0,175*0,08</t>
  </si>
  <si>
    <t>Ostatní konstrukce a práce, bourání</t>
  </si>
  <si>
    <t>941211111</t>
  </si>
  <si>
    <t>Montáž lešení řadového rámového lehkého zatížení do 200 kg/m2 š do 0,9 m v do 10 m</t>
  </si>
  <si>
    <t>-906806995</t>
  </si>
  <si>
    <t xml:space="preserve">Montáž lešení řadového rámového lehkého pracovního s podlahami  s provozním zatížením tř. 3 do 200 kg/m2 šířky tř. SW06 přes 0,6 do 0,9 m, výšky do 10 m</t>
  </si>
  <si>
    <t>(11+5+6)*6</t>
  </si>
  <si>
    <t>941211211</t>
  </si>
  <si>
    <t>Příplatek k lešení řadovému rámovému lehkému š 0,9 m v do 25 m za první a ZKD den použití</t>
  </si>
  <si>
    <t>-1268370916</t>
  </si>
  <si>
    <t xml:space="preserve">Montáž lešení řadového rámového lehkého pracovního s podlahami  s provozním zatížením tř. 3 do 200 kg/m2 Příplatek za první a každý další den použití lešení k ceně -1111 nebo -1112</t>
  </si>
  <si>
    <t>132</t>
  </si>
  <si>
    <t>132*120 'Přepočtené koeficientem množství</t>
  </si>
  <si>
    <t>941211811</t>
  </si>
  <si>
    <t>Demontáž lešení řadového rámového lehkého zatížení do 200 kg/m2 š do 0,9 m v do 10 m</t>
  </si>
  <si>
    <t>-2075777391</t>
  </si>
  <si>
    <t xml:space="preserve">Demontáž lešení řadového rámového lehkého pracovního  s provozním zatížením tř. 3 do 200 kg/m2 šířky tř. SW06 přes 0,6 do 0,9 m, výšky do 10 m</t>
  </si>
  <si>
    <t>985221023</t>
  </si>
  <si>
    <t>Postupné rozebírání cihelného zdiva pro další použití přes 3 m3</t>
  </si>
  <si>
    <t>396832358</t>
  </si>
  <si>
    <t>Postupné rozebírání zdiva pro další použití cihelného, objemu přes 3 m3</t>
  </si>
  <si>
    <t>16,69</t>
  </si>
  <si>
    <t>-4,978</t>
  </si>
  <si>
    <t>985331111</t>
  </si>
  <si>
    <t>Dodatečné vlepování betonářské výztuže D 8 mm do cementové aktivované malty včetně vyvrtání otvoru</t>
  </si>
  <si>
    <t>1494326667</t>
  </si>
  <si>
    <t>Dodatečné vlepování betonářské výztuže včetně vyvrtání a vyčištění otvoru cementovou aktivovanou maltou průměr výztuže 8 mm</t>
  </si>
  <si>
    <t>(18+28,7+12+8)*2*2*3*0,2"římsy</t>
  </si>
  <si>
    <t>-20,568"I.et</t>
  </si>
  <si>
    <t>M</t>
  </si>
  <si>
    <t>54879254</t>
  </si>
  <si>
    <t>výztuž šroubovitého tvaru nerezová pro sanaci trhlin D 6mm</t>
  </si>
  <si>
    <t>-1745579661</t>
  </si>
  <si>
    <t>139,512*3</t>
  </si>
  <si>
    <t>985331113</t>
  </si>
  <si>
    <t>Dodatečné vlepování betonářské výztuže D 12 mm do cementové aktivované malty včetně vyvrtání otvoru</t>
  </si>
  <si>
    <t>1565608032</t>
  </si>
  <si>
    <t>Dodatečné vlepování betonářské výztuže včetně vyvrtání a vyčištění otvoru cementovou aktivovanou maltou průměr výztuže 12 mm</t>
  </si>
  <si>
    <t>6*2*0,2"základ</t>
  </si>
  <si>
    <t>13021013</t>
  </si>
  <si>
    <t>tyč ocelová žebírková jakost BSt 500S výztuž do betonu D 12mm</t>
  </si>
  <si>
    <t>-860177824</t>
  </si>
  <si>
    <t>P</t>
  </si>
  <si>
    <t>Poznámka k položce:_x000d_
Hmotnost: 0,89 kg/m</t>
  </si>
  <si>
    <t>6*2*0,85*0,002</t>
  </si>
  <si>
    <t>985331117</t>
  </si>
  <si>
    <t>Dodatečné vlepování betonářské výztuže D 20 mm do cementové aktivované malty včetně vyvrtání otvoru</t>
  </si>
  <si>
    <t>-1871078102</t>
  </si>
  <si>
    <t>Dodatečné vlepování betonářské výztuže včetně vyvrtání a vyčištění otvoru cementovou aktivovanou maltou průměr výztuže 20 mm</t>
  </si>
  <si>
    <t>4*0,2*2"věnec</t>
  </si>
  <si>
    <t>997</t>
  </si>
  <si>
    <t>Přesun sutě</t>
  </si>
  <si>
    <t>997013501</t>
  </si>
  <si>
    <t>Odvoz suti a vybouraných hmot na skládku nebo meziskládku do 1 km se složením</t>
  </si>
  <si>
    <t>-622869016</t>
  </si>
  <si>
    <t xml:space="preserve">Odvoz suti a vybouraných hmot na skládku nebo meziskládku  se složením, na vzdálenost do 1 km</t>
  </si>
  <si>
    <t>997013509</t>
  </si>
  <si>
    <t xml:space="preserve">Odvoz suti a vybouraných hmot na skládku nebo meziskládku  se složením, na vzdálenost Příplatek k ceně za každý další i započatý 1 km přes 1 km</t>
  </si>
  <si>
    <t>1623522522</t>
  </si>
  <si>
    <t>44,747*30 'Přepočtené koeficientem množství</t>
  </si>
  <si>
    <t>997013631</t>
  </si>
  <si>
    <t>Poplatek za uložení na skládce (skládkovné) stavebního odpadu směsného kód odpadu 17 09 04</t>
  </si>
  <si>
    <t>882790620</t>
  </si>
  <si>
    <t>Poplatek za uložení stavebního odpadu na skládce (skládkovné) směsného stavebního a demoličního zatříděného do Katalogu odpadů pod kódem 17 09 04</t>
  </si>
  <si>
    <t>997013821</t>
  </si>
  <si>
    <t>Poplatek za uložení na skládce (skládkovné) stavebního odpadu s obsahem azbestu kód odpadu 17 06 05</t>
  </si>
  <si>
    <t>1715117548</t>
  </si>
  <si>
    <t>Poplatek za uložení stavebního odpadu na skládce (skládkovné) ze stavebních materiálů obsahujících azbest zatříděných do Katalogu odpadů pod kódem 17 06 05</t>
  </si>
  <si>
    <t>998</t>
  </si>
  <si>
    <t>Přesun hmot</t>
  </si>
  <si>
    <t>998011001</t>
  </si>
  <si>
    <t>Přesun hmot pro budovy zděné v do 6 m</t>
  </si>
  <si>
    <t>674608368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</si>
  <si>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</si>
  <si>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</si>
  <si>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</si>
  <si>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762</t>
  </si>
  <si>
    <t>Konstrukce tesařské</t>
  </si>
  <si>
    <t>762083111</t>
  </si>
  <si>
    <t>Impregnace řeziva proti dřevokaznému hmyzu a houbám máčením třída ohrožení 1 a 2</t>
  </si>
  <si>
    <t>501938320</t>
  </si>
  <si>
    <t xml:space="preserve">Práce společné pro tesařské konstrukce  impregnace řeziva máčením proti dřevokaznému hmyzu a houbám, třída ohrožení 1 a 2 (dřevo v interiéru)</t>
  </si>
  <si>
    <t>298*0,2*0,2</t>
  </si>
  <si>
    <t>40*0,2*0,25</t>
  </si>
  <si>
    <t>2,1</t>
  </si>
  <si>
    <t>23</t>
  </si>
  <si>
    <t>7620831R</t>
  </si>
  <si>
    <t>Očištění trámů po požáru</t>
  </si>
  <si>
    <t>-490021033</t>
  </si>
  <si>
    <t>8,65*4+4,27*5+3,5"12</t>
  </si>
  <si>
    <t>762085103</t>
  </si>
  <si>
    <t>Montáž kotevních želez, příložek, patek nebo táhel</t>
  </si>
  <si>
    <t>kus</t>
  </si>
  <si>
    <t>409719191</t>
  </si>
  <si>
    <t xml:space="preserve">Práce společné pro tesařské konstrukce  montáž ocelových spojovacích prostředků (materiál ve specifikaci) kotevních želez příložek, patek, táhel</t>
  </si>
  <si>
    <t>90</t>
  </si>
  <si>
    <t>-14-22</t>
  </si>
  <si>
    <t>25</t>
  </si>
  <si>
    <t>31197006</t>
  </si>
  <si>
    <t>tyč závitová Pz 4.6 M16</t>
  </si>
  <si>
    <t>-1197067741</t>
  </si>
  <si>
    <t>54*0,3</t>
  </si>
  <si>
    <t>26</t>
  </si>
  <si>
    <t>31111008</t>
  </si>
  <si>
    <t>matice přesná šestihranná Pz DIN 934-8 M16</t>
  </si>
  <si>
    <t>100 kus</t>
  </si>
  <si>
    <t>1747458399</t>
  </si>
  <si>
    <t>0,54</t>
  </si>
  <si>
    <t>27</t>
  </si>
  <si>
    <t>31120008</t>
  </si>
  <si>
    <t>podložka DIN 125-A ZB D 16mm</t>
  </si>
  <si>
    <t>-680176928</t>
  </si>
  <si>
    <t>762086R</t>
  </si>
  <si>
    <t>úprava trámů česáním</t>
  </si>
  <si>
    <t>989101880</t>
  </si>
  <si>
    <t>Poznámka k položce:_x000d_
viditelné části krovu - mimo krokve</t>
  </si>
  <si>
    <t>(2*2+4)*0,62"06</t>
  </si>
  <si>
    <t>(3,34+2+2,2)*0,78"03</t>
  </si>
  <si>
    <t>(4,1+6)*0,72"04</t>
  </si>
  <si>
    <t>(8,85+3)*0,72"07</t>
  </si>
  <si>
    <t>6*(0,66+0,78)"08</t>
  </si>
  <si>
    <t>5*0,8"09</t>
  </si>
  <si>
    <t>29</t>
  </si>
  <si>
    <t>762311002</t>
  </si>
  <si>
    <t>Celodřevěný plátový spoj s šikmými čely tříkolíkový plochy do 224 cm2</t>
  </si>
  <si>
    <t>461899689</t>
  </si>
  <si>
    <t>Celodřevěný plátový spoj s šikmými čely tříkolíkový, průřezové plochy přes 120 do 224 cm2</t>
  </si>
  <si>
    <t>7"01</t>
  </si>
  <si>
    <t>762331933</t>
  </si>
  <si>
    <t>Vyřezání části střešní vazby průřezové plochy řeziva do 288 cm2 délky do 8 m</t>
  </si>
  <si>
    <t>-1751970834</t>
  </si>
  <si>
    <t xml:space="preserve">Vázané konstrukce krovů  vyřezání části střešní vazby průřezové plochy řeziva přes 224 do 288 cm2, délky vyřezané části krovového prvku přes 5 do 8 m</t>
  </si>
  <si>
    <t>31</t>
  </si>
  <si>
    <t>762331941</t>
  </si>
  <si>
    <t>Vyřezání části střešní vazby průřezové plochy řeziva do 450 cm2 délky do 3 m</t>
  </si>
  <si>
    <t>-246208249</t>
  </si>
  <si>
    <t xml:space="preserve">Vázané konstrukce krovů  vyřezání části střešní vazby průřezové plochy řeziva přes 288 do 450 cm2, délky vyřezané části krovového prvku do 3 m</t>
  </si>
  <si>
    <t>762332133</t>
  </si>
  <si>
    <t>Montáž vázaných kcí krovů pravidelných z hraněného řeziva průřezové plochy do 288 cm2</t>
  </si>
  <si>
    <t>924380219</t>
  </si>
  <si>
    <t xml:space="preserve">Montáž vázaných konstrukcí krovů  střech pultových, sedlových, valbových, stanových čtvercového nebo obdélníkového půdorysu, z řeziva hraněného průřezové plochy přes 224 do 288 cm2</t>
  </si>
  <si>
    <t>(4*4+0,9*8+1,6*8+2,5*8)/Cos(15)"krokve 16/14</t>
  </si>
  <si>
    <t>4*4"poz 18/13</t>
  </si>
  <si>
    <t>33</t>
  </si>
  <si>
    <t>60512135</t>
  </si>
  <si>
    <t>hranol stavební řezivo průřezu do 288cm2 do dl 6m</t>
  </si>
  <si>
    <t>-1490863455</t>
  </si>
  <si>
    <t>74*0,16*0,14*1,1</t>
  </si>
  <si>
    <t>1,823*1,05 'Přepočtené koeficientem množství</t>
  </si>
  <si>
    <t>762332134</t>
  </si>
  <si>
    <t>Montáž vázaných kcí krovů pravidelných z hraněného řeziva průřezové plochy do 450 cm2</t>
  </si>
  <si>
    <t>-1366389712</t>
  </si>
  <si>
    <t xml:space="preserve">Montáž vázaných konstrukcí krovů  střech pultových, sedlových, valbových, stanových čtvercového nebo obdélníkového půdorysu, z řeziva hraněného průřezové plochy přes 288 do 450 cm2</t>
  </si>
  <si>
    <t>0,6"sl 17/17</t>
  </si>
  <si>
    <t>35</t>
  </si>
  <si>
    <t>60512140</t>
  </si>
  <si>
    <t>hranol stavební řezivo průřezu do 450cm2 do dl 6m</t>
  </si>
  <si>
    <t>-1557348106</t>
  </si>
  <si>
    <t>0,6*0,17*0,17</t>
  </si>
  <si>
    <t>0,017*1,05 'Přepočtené koeficientem množství</t>
  </si>
  <si>
    <t>762332923</t>
  </si>
  <si>
    <t>Doplnění části střešní vazby z hranolů průřezové plochy do 288 cm2 včetně materiálu</t>
  </si>
  <si>
    <t>-1781830764</t>
  </si>
  <si>
    <t xml:space="preserve">Vázané konstrukce krovů  doplnění části střešní vazby z hranolů, nebo hranolků (materiál v ceně), průřezové plochy přes 224 do 288 cm2</t>
  </si>
  <si>
    <t>8*8"05</t>
  </si>
  <si>
    <t>28*8+2"05</t>
  </si>
  <si>
    <t>2*2+4"06</t>
  </si>
  <si>
    <t>37</t>
  </si>
  <si>
    <t>762332924</t>
  </si>
  <si>
    <t>Doplnění části střešní vazby z hranolů průřezové plochy do 450 cm2 včetně materiálu</t>
  </si>
  <si>
    <t>-2031076034</t>
  </si>
  <si>
    <t xml:space="preserve">Vázané konstrukce krovů  doplnění části střešní vazby z hranolů, nebo hranolků (materiál v ceně), průřezové plochy přes 288 do 450 cm2</t>
  </si>
  <si>
    <t>3,34+2+2,2"03</t>
  </si>
  <si>
    <t>4,1+6"04</t>
  </si>
  <si>
    <t>8,85+3"07</t>
  </si>
  <si>
    <t>6"08</t>
  </si>
  <si>
    <t>5"09</t>
  </si>
  <si>
    <t>762341036</t>
  </si>
  <si>
    <t>Bednění střech rovných z desek OSB tl 22 mm na sraz šroubovaných na rošt</t>
  </si>
  <si>
    <t>1675070899</t>
  </si>
  <si>
    <t>Bednění a laťování bednění střech rovných sklonu do 60° s vyřezáním otvorů z dřevoštěpkových desek OSB šroubovaných na rošt na sraz, tloušťky desky 22 mm</t>
  </si>
  <si>
    <t>(5,67*5,6)/Cos(15)*2"věž</t>
  </si>
  <si>
    <t>6,6*2</t>
  </si>
  <si>
    <t>(2,73*1,225)/Cos(45)*2"krček</t>
  </si>
  <si>
    <t>3*2</t>
  </si>
  <si>
    <t>39</t>
  </si>
  <si>
    <t>762341811</t>
  </si>
  <si>
    <t>Demontáž bednění střech z prken</t>
  </si>
  <si>
    <t>-1122235746</t>
  </si>
  <si>
    <t xml:space="preserve">Demontáž bednění a laťování  bednění střech rovných, obloukových, sklonu do 60° se všemi nadstřešními konstrukcemi z prken hrubých, hoblovaných tl. do 32 mm</t>
  </si>
  <si>
    <t>728,434</t>
  </si>
  <si>
    <t>8,5*7,2/Cos(45)</t>
  </si>
  <si>
    <t>-99,808"I.et</t>
  </si>
  <si>
    <t>-178"provizorní zastřešení</t>
  </si>
  <si>
    <t>762342211</t>
  </si>
  <si>
    <t>Montáž laťování na střechách jednoduchých sklonu do 60° osové vzdálenosti do 150 mm</t>
  </si>
  <si>
    <t>-239409141</t>
  </si>
  <si>
    <t>Bednění a laťování montáž laťování střech jednoduchých sklonu do 60° při osové vzdálenosti latí do 150 mm</t>
  </si>
  <si>
    <t>561</t>
  </si>
  <si>
    <t>41</t>
  </si>
  <si>
    <t>60514114</t>
  </si>
  <si>
    <t>řezivo jehličnaté latě střešní impregnované dl 4 m</t>
  </si>
  <si>
    <t>-1406408108</t>
  </si>
  <si>
    <t>řezivo jehličnaté lať impregnovaná dl 4 m</t>
  </si>
  <si>
    <t>561*6*0,04*0,06*1,1</t>
  </si>
  <si>
    <t>8,886*1,05 'Přepočtené koeficientem množství</t>
  </si>
  <si>
    <t>762342441</t>
  </si>
  <si>
    <t>Montáž lišt trojúhelníkových nebo kontralatí na střechách sklonu do 60°</t>
  </si>
  <si>
    <t>-692468648</t>
  </si>
  <si>
    <t>Bednění a laťování montáž lišt trojúhelníkových nebo kontralatí</t>
  </si>
  <si>
    <t>480</t>
  </si>
  <si>
    <t>43</t>
  </si>
  <si>
    <t>1123919033</t>
  </si>
  <si>
    <t>480*0,04*0,06*1,05</t>
  </si>
  <si>
    <t>1,21*1,05 'Přepočtené koeficientem množství</t>
  </si>
  <si>
    <t>44</t>
  </si>
  <si>
    <t>762342813</t>
  </si>
  <si>
    <t>Demontáž laťování střech z latí osové vzdálenosti přes 0,50 m</t>
  </si>
  <si>
    <t>-849305924</t>
  </si>
  <si>
    <t xml:space="preserve">Demontáž bednění a laťování  laťování střech sklonu do 60° se všemi nadstřešními konstrukcemi, z latí průřezové plochy do 25 cm2 při osové vzdálenosti přes 0,50 m</t>
  </si>
  <si>
    <t>547,292</t>
  </si>
  <si>
    <t>45</t>
  </si>
  <si>
    <t>7623535R1</t>
  </si>
  <si>
    <t>Atypická konstrukce volského oka vč. zaslepení a kontralatí</t>
  </si>
  <si>
    <t>145702849</t>
  </si>
  <si>
    <t>46</t>
  </si>
  <si>
    <t>7623535R2</t>
  </si>
  <si>
    <t>Atypická konstrukce napoleonského klobouku vč. zaslepení a kontralatí</t>
  </si>
  <si>
    <t>-755211665</t>
  </si>
  <si>
    <t>47</t>
  </si>
  <si>
    <t>7623535R3</t>
  </si>
  <si>
    <t>Atypická konstrukce spojovacího krčku vč. opláštění stěn</t>
  </si>
  <si>
    <t>78601100</t>
  </si>
  <si>
    <t>48</t>
  </si>
  <si>
    <t>762382011</t>
  </si>
  <si>
    <t>Heverování a podepření tesařských konstrukcí krovů, prázdná vazba do 9 m</t>
  </si>
  <si>
    <t>619550915</t>
  </si>
  <si>
    <t>Heverování a podepření tesařských konstrukcí krovů prázdná vazba, rozpětí do 9 m</t>
  </si>
  <si>
    <t>26"v místě podepření V1</t>
  </si>
  <si>
    <t>49</t>
  </si>
  <si>
    <t>-1704626406</t>
  </si>
  <si>
    <t>(20,55+5,33+1*7*6)*0,16*0,2*1,05"podkladní hranoly</t>
  </si>
  <si>
    <t>50</t>
  </si>
  <si>
    <t>762395000</t>
  </si>
  <si>
    <t>Spojovací prostředky pro montáž krovu, bednění, laťování, světlíky, klíny</t>
  </si>
  <si>
    <t>1411678448</t>
  </si>
  <si>
    <t xml:space="preserve">Spojovací prostředky krovů, bednění a laťování, nadstřešních konstrukcí  svory, prkna, hřebíky, pásová ocel, vruty</t>
  </si>
  <si>
    <t>-5,3</t>
  </si>
  <si>
    <t>51</t>
  </si>
  <si>
    <t>762821951</t>
  </si>
  <si>
    <t>Vyřezání části stropního trámu průřezové plochy řeziva přes 450 cm2 délky do 3 m</t>
  </si>
  <si>
    <t>1312579485</t>
  </si>
  <si>
    <t xml:space="preserve">Nosná konstrukce stropů  vyřezání části stropního trámu průřezové plochy přes 450 cm2, délky vyřezané části trámu přes 1 do 3 m</t>
  </si>
  <si>
    <t>1,5*19"10</t>
  </si>
  <si>
    <t>5,8*5+4,5"11</t>
  </si>
  <si>
    <t>52</t>
  </si>
  <si>
    <t>762822925</t>
  </si>
  <si>
    <t>Doplnění části stropního trámu z hranolů průřezové plochy do 600 cm2 včetně materiálu</t>
  </si>
  <si>
    <t>-1642858054</t>
  </si>
  <si>
    <t xml:space="preserve">Nosná konstrukce stropů  doplnění části stropního trámu z hranolů, nebo hranolků (materiál v ceně), průřezové plochy přes 450 do 600 cm2</t>
  </si>
  <si>
    <t>53</t>
  </si>
  <si>
    <t>998762102</t>
  </si>
  <si>
    <t>Přesun hmot tonážní pro kce tesařské v objektech v do 12 m</t>
  </si>
  <si>
    <t>976217681</t>
  </si>
  <si>
    <t xml:space="preserve">Přesun hmot pro konstrukce tesařské  stanovený z hmotnosti přesunovaného materiálu vodorovná dopravní vzdálenost do 50 m v objektech výšky přes 6 do 12 m</t>
  </si>
  <si>
    <t>764</t>
  </si>
  <si>
    <t>Konstrukce klempířské</t>
  </si>
  <si>
    <t>54</t>
  </si>
  <si>
    <t>764001841</t>
  </si>
  <si>
    <t>Demontáž krytiny ze šablon do suti</t>
  </si>
  <si>
    <t>-1151518891</t>
  </si>
  <si>
    <t>Demontáž klempířských konstrukcí krytiny ze šablon do suti</t>
  </si>
  <si>
    <t>150</t>
  </si>
  <si>
    <t>-70,937"I.et</t>
  </si>
  <si>
    <t>55</t>
  </si>
  <si>
    <t>764002414</t>
  </si>
  <si>
    <t>Montáž strukturované oddělovací rohože jakkékoliv rš</t>
  </si>
  <si>
    <t>316793257</t>
  </si>
  <si>
    <t>Montáž strukturované oddělovací rohože jakékoli rš</t>
  </si>
  <si>
    <t>47,200*2</t>
  </si>
  <si>
    <t>56</t>
  </si>
  <si>
    <t>28329223</t>
  </si>
  <si>
    <t>fólie strukturovaná pod plechovou krytinu š 1,5m</t>
  </si>
  <si>
    <t>950299245</t>
  </si>
  <si>
    <t>fólie difuzně propustné s nakašírovanou strukturovanou rohoží pod hladkou plechovou krytinu</t>
  </si>
  <si>
    <t>94,4</t>
  </si>
  <si>
    <t>94,4*1,15 'Přepočtené koeficientem množství</t>
  </si>
  <si>
    <t>57</t>
  </si>
  <si>
    <t>764004861</t>
  </si>
  <si>
    <t>Demontáž svodu do suti</t>
  </si>
  <si>
    <t>1645295496</t>
  </si>
  <si>
    <t>Demontáž klempířských konstrukcí svodu do suti</t>
  </si>
  <si>
    <t>58</t>
  </si>
  <si>
    <t>764141411</t>
  </si>
  <si>
    <t>Krytina střechy rovné drážkováním ze svitků z TiZn předzvětralého plechu rš 670 mm sklonu do 30°</t>
  </si>
  <si>
    <t>-335501187</t>
  </si>
  <si>
    <t>Krytina ze svitků nebo tabulí z titanzinkového předzvětralého plechu s úpravou u okapů, prostupů a výčnělků střechy rovné drážkováním ze svitků rš 670 mm, sklon střechy do 30°</t>
  </si>
  <si>
    <t>47,2</t>
  </si>
  <si>
    <t>59</t>
  </si>
  <si>
    <t>764242404</t>
  </si>
  <si>
    <t>Oplechování štítu závětrnou lištou z TiZn předzvětralého plechu rš 330 mm</t>
  </si>
  <si>
    <t>-894624658</t>
  </si>
  <si>
    <t>Oplechování střešních prvků z titanzinkového předzvětralého plechu štítu závětrnou lištou rš 330 mm</t>
  </si>
  <si>
    <t>5*2</t>
  </si>
  <si>
    <t>60</t>
  </si>
  <si>
    <t>764242433</t>
  </si>
  <si>
    <t>Oplechování rovné okapové hrany z TiZn předzvětralého plechu rš 250 mm</t>
  </si>
  <si>
    <t>-1607361644</t>
  </si>
  <si>
    <t>Oplechování střešních prvků z titanzinkového předzvětralého plechu okapu okapovým plechem střechy rovné rš 250 mm</t>
  </si>
  <si>
    <t>16,45+40,9+2,11+7+21,9+0,5+5,7*4</t>
  </si>
  <si>
    <t>61</t>
  </si>
  <si>
    <t>764242435</t>
  </si>
  <si>
    <t>Oplechování rovné okapové hrany z TiZn předzvětralého plechu rš 400 mm</t>
  </si>
  <si>
    <t>1105408007</t>
  </si>
  <si>
    <t>Oplechování střešních prvků z titanzinkového předzvětralého plechu okapu okapovým plechem střechy rovné rš 400 mm</t>
  </si>
  <si>
    <t>1,8+6,5*5+4,6*3</t>
  </si>
  <si>
    <t>62</t>
  </si>
  <si>
    <t>764242437</t>
  </si>
  <si>
    <t>Oplechování rovné okapové hrany z TiZn předzvětralého plechu rš 670 mm</t>
  </si>
  <si>
    <t>-1925870723</t>
  </si>
  <si>
    <t>Oplechování střešních prvků z titanzinkového předzvětralého plechu okapu okapovým plechem střechy rovné rš 670 mm</t>
  </si>
  <si>
    <t>63</t>
  </si>
  <si>
    <t>764242454</t>
  </si>
  <si>
    <t>Oplechování oblé okapové hrany z TiZn předzvětralého plechu rš 330 mm</t>
  </si>
  <si>
    <t>93084125</t>
  </si>
  <si>
    <t>Oplechování střešních prvků z titanzinkového předzvětralého plechu okapu okapovým plechem střechy oblé ze segmentů rš 330 mm</t>
  </si>
  <si>
    <t>64</t>
  </si>
  <si>
    <t>764541405</t>
  </si>
  <si>
    <t>Žlab podokapní půlkruhový z TiZn předzvětralého plechu rš 330 mm</t>
  </si>
  <si>
    <t>-570554814</t>
  </si>
  <si>
    <t>Žlab podokapní z titanzinkového předzvětralého plechu včetně háků a čel půlkruhový rš 330 mm</t>
  </si>
  <si>
    <t>16,33+28,3+12+0,5</t>
  </si>
  <si>
    <t>65</t>
  </si>
  <si>
    <t>764548423</t>
  </si>
  <si>
    <t>Svody kruhové včetně objímek, kolen, odskoků z TiZn předzvětralého plechu průměru 100 mm</t>
  </si>
  <si>
    <t>1539499074</t>
  </si>
  <si>
    <t>Svod z titanzinkového předzvětralého plechu včetně objímek, kolen a odskoků kruhový, průměru 100 mm</t>
  </si>
  <si>
    <t>3,9*2+6+12,3*2</t>
  </si>
  <si>
    <t>66</t>
  </si>
  <si>
    <t>998764102</t>
  </si>
  <si>
    <t>Přesun hmot tonážní pro konstrukce klempířské v objektech v do 12 m</t>
  </si>
  <si>
    <t>-906117977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</si>
  <si>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</si>
  <si>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</si>
  <si>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</si>
  <si>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67</t>
  </si>
  <si>
    <t>765111823</t>
  </si>
  <si>
    <t>Demontáž krytiny keramické hladké sklonu do 30° na sucho k dalšímu použití</t>
  </si>
  <si>
    <t>1807969396</t>
  </si>
  <si>
    <t xml:space="preserve">Demontáž krytiny keramické  hladké (bobrovky), sklonu do 30° na sucho k dalšímu použití</t>
  </si>
  <si>
    <t>1,25*7"napojení střechy</t>
  </si>
  <si>
    <t>68</t>
  </si>
  <si>
    <t>765114021</t>
  </si>
  <si>
    <t>Krytina keramická bobrovka režná šupinové krytí sklonu do 30° na sucho</t>
  </si>
  <si>
    <t>-573036995</t>
  </si>
  <si>
    <t>Krytina keramická hladká bobrovka sklonu střechy do 30° na sucho šupinové krytí režná</t>
  </si>
  <si>
    <t>374/Cos(45)</t>
  </si>
  <si>
    <t>31/Cos(15)</t>
  </si>
  <si>
    <t>69</t>
  </si>
  <si>
    <t>765114211</t>
  </si>
  <si>
    <t>Krytina keramická bobrovka nárožní hrana z hřebenáčů režných na sucho s větracím pásem kovovým</t>
  </si>
  <si>
    <t>160076108</t>
  </si>
  <si>
    <t>Krytina keramická hladká bobrovka sklonu střechy do 30° nárožní hrana na sucho s větracím pásem kovovým, z hřebenáčů režných</t>
  </si>
  <si>
    <t>8,15/Cos(45)</t>
  </si>
  <si>
    <t>70</t>
  </si>
  <si>
    <t>765114311</t>
  </si>
  <si>
    <t>Krytina keramická bobrovka hřeben z hřebenáčů režných na sucho s větracím pásem kovovým</t>
  </si>
  <si>
    <t>-1775813722</t>
  </si>
  <si>
    <t>Krytina keramická hladká bobrovka sklonu střechy do 30° hřeben na sucho s větracím pásem kovovým, z hřebenáčů režných</t>
  </si>
  <si>
    <t>10,43+21,94</t>
  </si>
  <si>
    <t>71</t>
  </si>
  <si>
    <t>765115401</t>
  </si>
  <si>
    <t>Montáž protisněhového háku pro keramickou krytinu</t>
  </si>
  <si>
    <t>-1067033083</t>
  </si>
  <si>
    <t xml:space="preserve">Montáž střešních doplňků krytiny keramické  protisněhové zábrany háku</t>
  </si>
  <si>
    <t>528*2</t>
  </si>
  <si>
    <t>72</t>
  </si>
  <si>
    <t>59660241</t>
  </si>
  <si>
    <t>hák protisněhový C-380</t>
  </si>
  <si>
    <t>-1287397559</t>
  </si>
  <si>
    <t>hák protisněhový na tašky keramické hladké krytiny</t>
  </si>
  <si>
    <t>73</t>
  </si>
  <si>
    <t>765131801</t>
  </si>
  <si>
    <t>Demontáž vláknocementové skládané krytiny sklonu do 30° do suti</t>
  </si>
  <si>
    <t>401970851</t>
  </si>
  <si>
    <t xml:space="preserve">Demontáž vláknocementové krytiny skládané  sklonu do 30° do suti</t>
  </si>
  <si>
    <t>11*12,45/Cos(45)</t>
  </si>
  <si>
    <t>74</t>
  </si>
  <si>
    <t>765131841</t>
  </si>
  <si>
    <t>Příplatek k cenám demontáže skládané vláknocementové krytiny za sklon přes 30°</t>
  </si>
  <si>
    <t>-90991439</t>
  </si>
  <si>
    <t xml:space="preserve">Demontáž vláknocementové krytiny skládané  Příplatek k cenám za sklon přes 30° demontáže krytiny</t>
  </si>
  <si>
    <t>75</t>
  </si>
  <si>
    <t>765191011</t>
  </si>
  <si>
    <t>Montáž pojistné hydroizolační fólie kladené ve sklonu do 30° volně na krokve</t>
  </si>
  <si>
    <t>-725078618</t>
  </si>
  <si>
    <t>Montáž pojistné hydroizolační nebo parotěsné fólie kladené ve sklonu přes 20° volně na krokve</t>
  </si>
  <si>
    <t>76</t>
  </si>
  <si>
    <t>59244084</t>
  </si>
  <si>
    <t>fólie difúzně otevřená doplňková hydroizolační vrstva se dvěma lepicími pruhy - 1 m2</t>
  </si>
  <si>
    <t>CS ÚRS 2020 01</t>
  </si>
  <si>
    <t>-234145178</t>
  </si>
  <si>
    <t>fólie kontaktní difuzně propustná pro doplňkovou hydroizolační vrstvu, monolitická třívrstvá PES/PP 150-160g/m2, integrovaná samolepící páska</t>
  </si>
  <si>
    <t>561*1,1 'Přepočtené koeficientem množství</t>
  </si>
  <si>
    <t>77</t>
  </si>
  <si>
    <t>765191911</t>
  </si>
  <si>
    <t>Demontáž pojistné hydroizolační fólie kladené ve sklonu přes 30°</t>
  </si>
  <si>
    <t>739538921</t>
  </si>
  <si>
    <t xml:space="preserve">Demontáž pojistné hydroizolační fólie  kladené ve sklonu přes 30°</t>
  </si>
  <si>
    <t>78</t>
  </si>
  <si>
    <t>998765102</t>
  </si>
  <si>
    <t>Přesun hmot tonážní pro krytiny skládané v objektech v do 12 m</t>
  </si>
  <si>
    <t>868426678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</si>
  <si>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</si>
  <si>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</si>
  <si>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</si>
  <si>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79</t>
  </si>
  <si>
    <t>766621001</t>
  </si>
  <si>
    <t>Montáž dřevěných oken plochy přes 1 m2 pevných výšky do 1,5 m s rámem do dřevěné konstrukce</t>
  </si>
  <si>
    <t>-2077244157</t>
  </si>
  <si>
    <t>Montáž oken dřevěných včetně montáže rámu plochy přes 1 m2 pevných do dřevěné konstrukce, výšky do 1,5 m</t>
  </si>
  <si>
    <t>0,69*10</t>
  </si>
  <si>
    <t>0,51*5*2</t>
  </si>
  <si>
    <t>0,58*6</t>
  </si>
  <si>
    <t>80</t>
  </si>
  <si>
    <t>556R</t>
  </si>
  <si>
    <t>dřevěná žaluzie se síťkou</t>
  </si>
  <si>
    <t>312166982</t>
  </si>
  <si>
    <t>VRN</t>
  </si>
  <si>
    <t>Vedlejší rozpočtové náklady</t>
  </si>
  <si>
    <t>VRN3</t>
  </si>
  <si>
    <t>Zařízení staveniště</t>
  </si>
  <si>
    <t>81</t>
  </si>
  <si>
    <t>032903000</t>
  </si>
  <si>
    <t>Náklady na provoz a údržbu vybavení staveniště</t>
  </si>
  <si>
    <t>1024</t>
  </si>
  <si>
    <t>777143828</t>
  </si>
  <si>
    <t>VRN7</t>
  </si>
  <si>
    <t>Provozní vlivy</t>
  </si>
  <si>
    <t>82</t>
  </si>
  <si>
    <t>072103011</t>
  </si>
  <si>
    <t>Zajištění DIO komunikace II. a III. třídy</t>
  </si>
  <si>
    <t>19511579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</si>
</sst>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20220517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střechy sladovny III etapa R1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17. 5. 2022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hromosvod'!J30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hromosvod'!P116</f>
        <v>0</v>
      </c>
      <c r="AV95" s="127">
        <f>'01 - hromosvod'!J33</f>
        <v>0</v>
      </c>
      <c r="AW95" s="127">
        <f>'01 - hromosvod'!J34</f>
        <v>0</v>
      </c>
      <c r="AX95" s="127">
        <f>'01 - hromosvod'!J35</f>
        <v>0</v>
      </c>
      <c r="AY95" s="127">
        <f>'01 - hromosvod'!J36</f>
        <v>0</v>
      </c>
      <c r="AZ95" s="127">
        <f>'01 - hromosvod'!F33</f>
        <v>0</v>
      </c>
      <c r="BA95" s="127">
        <f>'01 - hromosvod'!F34</f>
        <v>0</v>
      </c>
      <c r="BB95" s="127">
        <f>'01 - hromosvod'!F35</f>
        <v>0</v>
      </c>
      <c r="BC95" s="127">
        <f>'01 - hromosvod'!F36</f>
        <v>0</v>
      </c>
      <c r="BD95" s="129">
        <f>'01 - hromosvod'!F37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střecha III etapa'!J30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'02 - střecha III etapa'!P130</f>
        <v>0</v>
      </c>
      <c r="AV96" s="132">
        <f>'02 - střecha III etapa'!J33</f>
        <v>0</v>
      </c>
      <c r="AW96" s="132">
        <f>'02 - střecha III etapa'!J34</f>
        <v>0</v>
      </c>
      <c r="AX96" s="132">
        <f>'02 - střecha III etapa'!J35</f>
        <v>0</v>
      </c>
      <c r="AY96" s="132">
        <f>'02 - střecha III etapa'!J36</f>
        <v>0</v>
      </c>
      <c r="AZ96" s="132">
        <f>'02 - střecha III etapa'!F33</f>
        <v>0</v>
      </c>
      <c r="BA96" s="132">
        <f>'02 - střecha III etapa'!F34</f>
        <v>0</v>
      </c>
      <c r="BB96" s="132">
        <f>'02 - střecha III etapa'!F35</f>
        <v>0</v>
      </c>
      <c r="BC96" s="132">
        <f>'02 - střecha III etapa'!F36</f>
        <v>0</v>
      </c>
      <c r="BD96" s="134">
        <f>'02 - střecha III etapa'!F37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Cl9tHcOpFMY9gchPlQnWOFTYWXVyvlyKj4p++ZJI/edKO1VSr52WRH76jySxrVLEr8zaYPiTfiTylm02RR8VVw==" hashValue="qsLu48jEsEHde2viq823VjbkI5UGmLNmz6C79t0ZRwsGs81OpOKEsfppAH99PfLQaDPYCsY4uIa3iZ8NtszHXQ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hromosvod'!C2" display="/"/>
    <hyperlink ref="A96" location="'02 - střecha III etap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90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Oprava střechy sladovny III etapa R1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31</v>
      </c>
      <c r="G12" s="37"/>
      <c r="H12" s="37"/>
      <c r="I12" s="139" t="s">
        <v>22</v>
      </c>
      <c r="J12" s="143" t="str">
        <f>'Rekapitulace stavby'!AN8</f>
        <v>17. 5. 2022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Město Šluknov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>J. Nešněra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ROUND((SUM(BE116:BE158)),  2)</f>
        <v>0</v>
      </c>
      <c r="G33" s="37"/>
      <c r="H33" s="37"/>
      <c r="I33" s="154">
        <v>0.20999999999999999</v>
      </c>
      <c r="J33" s="153">
        <f>ROUND(((SUM(BE116:BE158))*I33),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ROUND((SUM(BF116:BF158)),  2)</f>
        <v>0</v>
      </c>
      <c r="G34" s="37"/>
      <c r="H34" s="37"/>
      <c r="I34" s="154">
        <v>0.14999999999999999</v>
      </c>
      <c r="J34" s="153">
        <f>ROUND(((SUM(BF116:BF158))*I34),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ROUND((SUM(BG116:BG158)),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ROUND((SUM(BH116:BH158)),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ROUND((SUM(BI116:BI158)),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Oprava střechy sladovny III etapa R1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01 - hromosvod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17. 5. 2022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J116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="2" customFormat="1" ht="21.84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102" s="2" customFormat="1" ht="6.96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24.96" customHeight="1">
      <c r="A103" s="37"/>
      <c r="B103" s="38"/>
      <c r="C103" s="22" t="s">
        <v>98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6.5" customHeight="1">
      <c r="A106" s="37"/>
      <c r="B106" s="38"/>
      <c r="C106" s="39"/>
      <c r="D106" s="39"/>
      <c r="E106" s="173" t="str">
        <f>E7</f>
        <v>Oprava střechy sladovny III etapa R1</v>
      </c>
      <c r="F106" s="31"/>
      <c r="G106" s="31"/>
      <c r="H106" s="31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91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75" t="str">
        <f>E9</f>
        <v>01 - hromosvod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20</v>
      </c>
      <c r="D110" s="39"/>
      <c r="E110" s="39"/>
      <c r="F110" s="26" t="str">
        <f>F12</f>
        <v xml:space="preserve"> </v>
      </c>
      <c r="G110" s="39"/>
      <c r="H110" s="39"/>
      <c r="I110" s="31" t="s">
        <v>22</v>
      </c>
      <c r="J110" s="78" t="str">
        <f>IF(J12="","",J12)</f>
        <v>17. 5. 2022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5.15" customHeight="1">
      <c r="A112" s="37"/>
      <c r="B112" s="38"/>
      <c r="C112" s="31" t="s">
        <v>24</v>
      </c>
      <c r="D112" s="39"/>
      <c r="E112" s="39"/>
      <c r="F112" s="26" t="str">
        <f>E15</f>
        <v>Město Šluknov</v>
      </c>
      <c r="G112" s="39"/>
      <c r="H112" s="39"/>
      <c r="I112" s="31" t="s">
        <v>30</v>
      </c>
      <c r="J112" s="35" t="str">
        <f>E21</f>
        <v xml:space="preserve"> 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28</v>
      </c>
      <c r="D113" s="39"/>
      <c r="E113" s="39"/>
      <c r="F113" s="26" t="str">
        <f>IF(E18="","",E18)</f>
        <v>Vyplň údaj</v>
      </c>
      <c r="G113" s="39"/>
      <c r="H113" s="39"/>
      <c r="I113" s="31" t="s">
        <v>33</v>
      </c>
      <c r="J113" s="35" t="str">
        <f>E24</f>
        <v>J. Nešněra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0.32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9" customFormat="1" ht="29.28" customHeight="1">
      <c r="A115" s="178"/>
      <c r="B115" s="179"/>
      <c r="C115" s="180" t="s">
        <v>99</v>
      </c>
      <c r="D115" s="181" t="s">
        <v>61</v>
      </c>
      <c r="E115" s="181" t="s">
        <v>57</v>
      </c>
      <c r="F115" s="181" t="s">
        <v>58</v>
      </c>
      <c r="G115" s="181" t="s">
        <v>100</v>
      </c>
      <c r="H115" s="181" t="s">
        <v>101</v>
      </c>
      <c r="I115" s="181" t="s">
        <v>102</v>
      </c>
      <c r="J115" s="181" t="s">
        <v>95</v>
      </c>
      <c r="K115" s="182" t="s">
        <v>103</v>
      </c>
      <c r="L115" s="183"/>
      <c r="M115" s="99" t="s">
        <v>1</v>
      </c>
      <c r="N115" s="100" t="s">
        <v>40</v>
      </c>
      <c r="O115" s="100" t="s">
        <v>104</v>
      </c>
      <c r="P115" s="100" t="s">
        <v>105</v>
      </c>
      <c r="Q115" s="100" t="s">
        <v>106</v>
      </c>
      <c r="R115" s="100" t="s">
        <v>107</v>
      </c>
      <c r="S115" s="100" t="s">
        <v>108</v>
      </c>
      <c r="T115" s="101" t="s">
        <v>109</v>
      </c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="2" customFormat="1" ht="22.8" customHeight="1">
      <c r="A116" s="37"/>
      <c r="B116" s="38"/>
      <c r="C116" s="106" t="s">
        <v>110</v>
      </c>
      <c r="D116" s="39"/>
      <c r="E116" s="39"/>
      <c r="F116" s="39"/>
      <c r="G116" s="39"/>
      <c r="H116" s="39"/>
      <c r="I116" s="39"/>
      <c r="J116" s="184">
        <f>BK116</f>
        <v>0</v>
      </c>
      <c r="K116" s="39"/>
      <c r="L116" s="43"/>
      <c r="M116" s="102"/>
      <c r="N116" s="185"/>
      <c r="O116" s="103"/>
      <c r="P116" s="186">
        <f>SUM(P117:P158)</f>
        <v>0</v>
      </c>
      <c r="Q116" s="103"/>
      <c r="R116" s="186">
        <f>SUM(R117:R158)</f>
        <v>0</v>
      </c>
      <c r="S116" s="103"/>
      <c r="T116" s="187">
        <f>SUM(T117:T158)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75</v>
      </c>
      <c r="AU116" s="16" t="s">
        <v>97</v>
      </c>
      <c r="BK116" s="188">
        <f>SUM(BK117:BK158)</f>
        <v>0</v>
      </c>
    </row>
    <row r="117" s="2" customFormat="1" ht="16.5" customHeight="1">
      <c r="A117" s="37"/>
      <c r="B117" s="38"/>
      <c r="C117" s="189" t="s">
        <v>84</v>
      </c>
      <c r="D117" s="189" t="s">
        <v>111</v>
      </c>
      <c r="E117" s="190" t="s">
        <v>112</v>
      </c>
      <c r="F117" s="191" t="s">
        <v>113</v>
      </c>
      <c r="G117" s="192" t="s">
        <v>114</v>
      </c>
      <c r="H117" s="193">
        <v>400</v>
      </c>
      <c r="I117" s="194"/>
      <c r="J117" s="195">
        <f>ROUND(I117*H117,2)</f>
        <v>0</v>
      </c>
      <c r="K117" s="191" t="s">
        <v>1</v>
      </c>
      <c r="L117" s="43"/>
      <c r="M117" s="196" t="s">
        <v>1</v>
      </c>
      <c r="N117" s="197" t="s">
        <v>41</v>
      </c>
      <c r="O117" s="90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0" t="s">
        <v>115</v>
      </c>
      <c r="AT117" s="200" t="s">
        <v>111</v>
      </c>
      <c r="AU117" s="200" t="s">
        <v>76</v>
      </c>
      <c r="AY117" s="16" t="s">
        <v>116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16" t="s">
        <v>84</v>
      </c>
      <c r="BK117" s="201">
        <f>ROUND(I117*H117,2)</f>
        <v>0</v>
      </c>
      <c r="BL117" s="16" t="s">
        <v>115</v>
      </c>
      <c r="BM117" s="200" t="s">
        <v>86</v>
      </c>
    </row>
    <row r="118" s="2" customFormat="1">
      <c r="A118" s="37"/>
      <c r="B118" s="38"/>
      <c r="C118" s="39"/>
      <c r="D118" s="202" t="s">
        <v>117</v>
      </c>
      <c r="E118" s="39"/>
      <c r="F118" s="203" t="s">
        <v>113</v>
      </c>
      <c r="G118" s="39"/>
      <c r="H118" s="39"/>
      <c r="I118" s="204"/>
      <c r="J118" s="39"/>
      <c r="K118" s="39"/>
      <c r="L118" s="43"/>
      <c r="M118" s="205"/>
      <c r="N118" s="206"/>
      <c r="O118" s="90"/>
      <c r="P118" s="90"/>
      <c r="Q118" s="90"/>
      <c r="R118" s="90"/>
      <c r="S118" s="90"/>
      <c r="T118" s="91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117</v>
      </c>
      <c r="AU118" s="16" t="s">
        <v>76</v>
      </c>
    </row>
    <row r="119" s="2" customFormat="1" ht="16.5" customHeight="1">
      <c r="A119" s="37"/>
      <c r="B119" s="38"/>
      <c r="C119" s="189" t="s">
        <v>86</v>
      </c>
      <c r="D119" s="189" t="s">
        <v>111</v>
      </c>
      <c r="E119" s="190" t="s">
        <v>118</v>
      </c>
      <c r="F119" s="191" t="s">
        <v>119</v>
      </c>
      <c r="G119" s="192" t="s">
        <v>120</v>
      </c>
      <c r="H119" s="193">
        <v>85</v>
      </c>
      <c r="I119" s="194"/>
      <c r="J119" s="195">
        <f>ROUND(I119*H119,2)</f>
        <v>0</v>
      </c>
      <c r="K119" s="191" t="s">
        <v>1</v>
      </c>
      <c r="L119" s="43"/>
      <c r="M119" s="196" t="s">
        <v>1</v>
      </c>
      <c r="N119" s="197" t="s">
        <v>41</v>
      </c>
      <c r="O119" s="90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0" t="s">
        <v>115</v>
      </c>
      <c r="AT119" s="200" t="s">
        <v>111</v>
      </c>
      <c r="AU119" s="200" t="s">
        <v>76</v>
      </c>
      <c r="AY119" s="16" t="s">
        <v>116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16" t="s">
        <v>84</v>
      </c>
      <c r="BK119" s="201">
        <f>ROUND(I119*H119,2)</f>
        <v>0</v>
      </c>
      <c r="BL119" s="16" t="s">
        <v>115</v>
      </c>
      <c r="BM119" s="200" t="s">
        <v>115</v>
      </c>
    </row>
    <row r="120" s="2" customFormat="1">
      <c r="A120" s="37"/>
      <c r="B120" s="38"/>
      <c r="C120" s="39"/>
      <c r="D120" s="202" t="s">
        <v>117</v>
      </c>
      <c r="E120" s="39"/>
      <c r="F120" s="203" t="s">
        <v>119</v>
      </c>
      <c r="G120" s="39"/>
      <c r="H120" s="39"/>
      <c r="I120" s="204"/>
      <c r="J120" s="39"/>
      <c r="K120" s="39"/>
      <c r="L120" s="43"/>
      <c r="M120" s="205"/>
      <c r="N120" s="206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117</v>
      </c>
      <c r="AU120" s="16" t="s">
        <v>76</v>
      </c>
    </row>
    <row r="121" s="2" customFormat="1" ht="16.5" customHeight="1">
      <c r="A121" s="37"/>
      <c r="B121" s="38"/>
      <c r="C121" s="189" t="s">
        <v>121</v>
      </c>
      <c r="D121" s="189" t="s">
        <v>111</v>
      </c>
      <c r="E121" s="190" t="s">
        <v>122</v>
      </c>
      <c r="F121" s="191" t="s">
        <v>123</v>
      </c>
      <c r="G121" s="192" t="s">
        <v>120</v>
      </c>
      <c r="H121" s="193">
        <v>75</v>
      </c>
      <c r="I121" s="194"/>
      <c r="J121" s="195">
        <f>ROUND(I121*H121,2)</f>
        <v>0</v>
      </c>
      <c r="K121" s="191" t="s">
        <v>1</v>
      </c>
      <c r="L121" s="43"/>
      <c r="M121" s="196" t="s">
        <v>1</v>
      </c>
      <c r="N121" s="197" t="s">
        <v>41</v>
      </c>
      <c r="O121" s="90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0" t="s">
        <v>115</v>
      </c>
      <c r="AT121" s="200" t="s">
        <v>111</v>
      </c>
      <c r="AU121" s="200" t="s">
        <v>76</v>
      </c>
      <c r="AY121" s="16" t="s">
        <v>116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6" t="s">
        <v>84</v>
      </c>
      <c r="BK121" s="201">
        <f>ROUND(I121*H121,2)</f>
        <v>0</v>
      </c>
      <c r="BL121" s="16" t="s">
        <v>115</v>
      </c>
      <c r="BM121" s="200" t="s">
        <v>124</v>
      </c>
    </row>
    <row r="122" s="2" customFormat="1">
      <c r="A122" s="37"/>
      <c r="B122" s="38"/>
      <c r="C122" s="39"/>
      <c r="D122" s="202" t="s">
        <v>117</v>
      </c>
      <c r="E122" s="39"/>
      <c r="F122" s="203" t="s">
        <v>123</v>
      </c>
      <c r="G122" s="39"/>
      <c r="H122" s="39"/>
      <c r="I122" s="204"/>
      <c r="J122" s="39"/>
      <c r="K122" s="39"/>
      <c r="L122" s="43"/>
      <c r="M122" s="205"/>
      <c r="N122" s="206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117</v>
      </c>
      <c r="AU122" s="16" t="s">
        <v>76</v>
      </c>
    </row>
    <row r="123" s="2" customFormat="1" ht="16.5" customHeight="1">
      <c r="A123" s="37"/>
      <c r="B123" s="38"/>
      <c r="C123" s="189" t="s">
        <v>115</v>
      </c>
      <c r="D123" s="189" t="s">
        <v>111</v>
      </c>
      <c r="E123" s="190" t="s">
        <v>125</v>
      </c>
      <c r="F123" s="191" t="s">
        <v>126</v>
      </c>
      <c r="G123" s="192" t="s">
        <v>120</v>
      </c>
      <c r="H123" s="193">
        <v>40</v>
      </c>
      <c r="I123" s="194"/>
      <c r="J123" s="195">
        <f>ROUND(I123*H123,2)</f>
        <v>0</v>
      </c>
      <c r="K123" s="191" t="s">
        <v>1</v>
      </c>
      <c r="L123" s="43"/>
      <c r="M123" s="196" t="s">
        <v>1</v>
      </c>
      <c r="N123" s="197" t="s">
        <v>41</v>
      </c>
      <c r="O123" s="90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0" t="s">
        <v>115</v>
      </c>
      <c r="AT123" s="200" t="s">
        <v>111</v>
      </c>
      <c r="AU123" s="200" t="s">
        <v>76</v>
      </c>
      <c r="AY123" s="16" t="s">
        <v>116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6" t="s">
        <v>84</v>
      </c>
      <c r="BK123" s="201">
        <f>ROUND(I123*H123,2)</f>
        <v>0</v>
      </c>
      <c r="BL123" s="16" t="s">
        <v>115</v>
      </c>
      <c r="BM123" s="200" t="s">
        <v>127</v>
      </c>
    </row>
    <row r="124" s="2" customFormat="1">
      <c r="A124" s="37"/>
      <c r="B124" s="38"/>
      <c r="C124" s="39"/>
      <c r="D124" s="202" t="s">
        <v>117</v>
      </c>
      <c r="E124" s="39"/>
      <c r="F124" s="203" t="s">
        <v>126</v>
      </c>
      <c r="G124" s="39"/>
      <c r="H124" s="39"/>
      <c r="I124" s="204"/>
      <c r="J124" s="39"/>
      <c r="K124" s="39"/>
      <c r="L124" s="43"/>
      <c r="M124" s="205"/>
      <c r="N124" s="20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117</v>
      </c>
      <c r="AU124" s="16" t="s">
        <v>76</v>
      </c>
    </row>
    <row r="125" s="2" customFormat="1" ht="16.5" customHeight="1">
      <c r="A125" s="37"/>
      <c r="B125" s="38"/>
      <c r="C125" s="189" t="s">
        <v>128</v>
      </c>
      <c r="D125" s="189" t="s">
        <v>111</v>
      </c>
      <c r="E125" s="190" t="s">
        <v>129</v>
      </c>
      <c r="F125" s="191" t="s">
        <v>130</v>
      </c>
      <c r="G125" s="192" t="s">
        <v>120</v>
      </c>
      <c r="H125" s="193">
        <v>13</v>
      </c>
      <c r="I125" s="194"/>
      <c r="J125" s="195">
        <f>ROUND(I125*H125,2)</f>
        <v>0</v>
      </c>
      <c r="K125" s="191" t="s">
        <v>1</v>
      </c>
      <c r="L125" s="43"/>
      <c r="M125" s="196" t="s">
        <v>1</v>
      </c>
      <c r="N125" s="197" t="s">
        <v>41</v>
      </c>
      <c r="O125" s="90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0" t="s">
        <v>115</v>
      </c>
      <c r="AT125" s="200" t="s">
        <v>111</v>
      </c>
      <c r="AU125" s="200" t="s">
        <v>76</v>
      </c>
      <c r="AY125" s="16" t="s">
        <v>116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6" t="s">
        <v>84</v>
      </c>
      <c r="BK125" s="201">
        <f>ROUND(I125*H125,2)</f>
        <v>0</v>
      </c>
      <c r="BL125" s="16" t="s">
        <v>115</v>
      </c>
      <c r="BM125" s="200" t="s">
        <v>131</v>
      </c>
    </row>
    <row r="126" s="2" customFormat="1">
      <c r="A126" s="37"/>
      <c r="B126" s="38"/>
      <c r="C126" s="39"/>
      <c r="D126" s="202" t="s">
        <v>117</v>
      </c>
      <c r="E126" s="39"/>
      <c r="F126" s="203" t="s">
        <v>130</v>
      </c>
      <c r="G126" s="39"/>
      <c r="H126" s="39"/>
      <c r="I126" s="204"/>
      <c r="J126" s="39"/>
      <c r="K126" s="39"/>
      <c r="L126" s="43"/>
      <c r="M126" s="205"/>
      <c r="N126" s="206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117</v>
      </c>
      <c r="AU126" s="16" t="s">
        <v>76</v>
      </c>
    </row>
    <row r="127" s="2" customFormat="1" ht="16.5" customHeight="1">
      <c r="A127" s="37"/>
      <c r="B127" s="38"/>
      <c r="C127" s="189" t="s">
        <v>124</v>
      </c>
      <c r="D127" s="189" t="s">
        <v>111</v>
      </c>
      <c r="E127" s="190" t="s">
        <v>132</v>
      </c>
      <c r="F127" s="191" t="s">
        <v>133</v>
      </c>
      <c r="G127" s="192" t="s">
        <v>120</v>
      </c>
      <c r="H127" s="193">
        <v>50</v>
      </c>
      <c r="I127" s="194"/>
      <c r="J127" s="195">
        <f>ROUND(I127*H127,2)</f>
        <v>0</v>
      </c>
      <c r="K127" s="191" t="s">
        <v>1</v>
      </c>
      <c r="L127" s="43"/>
      <c r="M127" s="196" t="s">
        <v>1</v>
      </c>
      <c r="N127" s="197" t="s">
        <v>41</v>
      </c>
      <c r="O127" s="90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0" t="s">
        <v>115</v>
      </c>
      <c r="AT127" s="200" t="s">
        <v>111</v>
      </c>
      <c r="AU127" s="200" t="s">
        <v>76</v>
      </c>
      <c r="AY127" s="16" t="s">
        <v>116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6" t="s">
        <v>84</v>
      </c>
      <c r="BK127" s="201">
        <f>ROUND(I127*H127,2)</f>
        <v>0</v>
      </c>
      <c r="BL127" s="16" t="s">
        <v>115</v>
      </c>
      <c r="BM127" s="200" t="s">
        <v>134</v>
      </c>
    </row>
    <row r="128" s="2" customFormat="1">
      <c r="A128" s="37"/>
      <c r="B128" s="38"/>
      <c r="C128" s="39"/>
      <c r="D128" s="202" t="s">
        <v>117</v>
      </c>
      <c r="E128" s="39"/>
      <c r="F128" s="203" t="s">
        <v>133</v>
      </c>
      <c r="G128" s="39"/>
      <c r="H128" s="39"/>
      <c r="I128" s="204"/>
      <c r="J128" s="39"/>
      <c r="K128" s="39"/>
      <c r="L128" s="43"/>
      <c r="M128" s="205"/>
      <c r="N128" s="20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117</v>
      </c>
      <c r="AU128" s="16" t="s">
        <v>76</v>
      </c>
    </row>
    <row r="129" s="2" customFormat="1" ht="16.5" customHeight="1">
      <c r="A129" s="37"/>
      <c r="B129" s="38"/>
      <c r="C129" s="189" t="s">
        <v>135</v>
      </c>
      <c r="D129" s="189" t="s">
        <v>111</v>
      </c>
      <c r="E129" s="190" t="s">
        <v>136</v>
      </c>
      <c r="F129" s="191" t="s">
        <v>137</v>
      </c>
      <c r="G129" s="192" t="s">
        <v>120</v>
      </c>
      <c r="H129" s="193">
        <v>50</v>
      </c>
      <c r="I129" s="194"/>
      <c r="J129" s="195">
        <f>ROUND(I129*H129,2)</f>
        <v>0</v>
      </c>
      <c r="K129" s="191" t="s">
        <v>1</v>
      </c>
      <c r="L129" s="43"/>
      <c r="M129" s="196" t="s">
        <v>1</v>
      </c>
      <c r="N129" s="197" t="s">
        <v>41</v>
      </c>
      <c r="O129" s="90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0" t="s">
        <v>115</v>
      </c>
      <c r="AT129" s="200" t="s">
        <v>111</v>
      </c>
      <c r="AU129" s="200" t="s">
        <v>76</v>
      </c>
      <c r="AY129" s="16" t="s">
        <v>116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6" t="s">
        <v>84</v>
      </c>
      <c r="BK129" s="201">
        <f>ROUND(I129*H129,2)</f>
        <v>0</v>
      </c>
      <c r="BL129" s="16" t="s">
        <v>115</v>
      </c>
      <c r="BM129" s="200" t="s">
        <v>138</v>
      </c>
    </row>
    <row r="130" s="2" customFormat="1">
      <c r="A130" s="37"/>
      <c r="B130" s="38"/>
      <c r="C130" s="39"/>
      <c r="D130" s="202" t="s">
        <v>117</v>
      </c>
      <c r="E130" s="39"/>
      <c r="F130" s="203" t="s">
        <v>137</v>
      </c>
      <c r="G130" s="39"/>
      <c r="H130" s="39"/>
      <c r="I130" s="204"/>
      <c r="J130" s="39"/>
      <c r="K130" s="39"/>
      <c r="L130" s="43"/>
      <c r="M130" s="205"/>
      <c r="N130" s="206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117</v>
      </c>
      <c r="AU130" s="16" t="s">
        <v>76</v>
      </c>
    </row>
    <row r="131" s="2" customFormat="1" ht="16.5" customHeight="1">
      <c r="A131" s="37"/>
      <c r="B131" s="38"/>
      <c r="C131" s="189" t="s">
        <v>127</v>
      </c>
      <c r="D131" s="189" t="s">
        <v>111</v>
      </c>
      <c r="E131" s="190" t="s">
        <v>139</v>
      </c>
      <c r="F131" s="191" t="s">
        <v>140</v>
      </c>
      <c r="G131" s="192" t="s">
        <v>120</v>
      </c>
      <c r="H131" s="193">
        <v>12</v>
      </c>
      <c r="I131" s="194"/>
      <c r="J131" s="195">
        <f>ROUND(I131*H131,2)</f>
        <v>0</v>
      </c>
      <c r="K131" s="191" t="s">
        <v>1</v>
      </c>
      <c r="L131" s="43"/>
      <c r="M131" s="196" t="s">
        <v>1</v>
      </c>
      <c r="N131" s="197" t="s">
        <v>41</v>
      </c>
      <c r="O131" s="90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0" t="s">
        <v>115</v>
      </c>
      <c r="AT131" s="200" t="s">
        <v>111</v>
      </c>
      <c r="AU131" s="200" t="s">
        <v>76</v>
      </c>
      <c r="AY131" s="16" t="s">
        <v>116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6" t="s">
        <v>84</v>
      </c>
      <c r="BK131" s="201">
        <f>ROUND(I131*H131,2)</f>
        <v>0</v>
      </c>
      <c r="BL131" s="16" t="s">
        <v>115</v>
      </c>
      <c r="BM131" s="200" t="s">
        <v>141</v>
      </c>
    </row>
    <row r="132" s="2" customFormat="1">
      <c r="A132" s="37"/>
      <c r="B132" s="38"/>
      <c r="C132" s="39"/>
      <c r="D132" s="202" t="s">
        <v>117</v>
      </c>
      <c r="E132" s="39"/>
      <c r="F132" s="203" t="s">
        <v>140</v>
      </c>
      <c r="G132" s="39"/>
      <c r="H132" s="39"/>
      <c r="I132" s="204"/>
      <c r="J132" s="39"/>
      <c r="K132" s="39"/>
      <c r="L132" s="43"/>
      <c r="M132" s="205"/>
      <c r="N132" s="20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117</v>
      </c>
      <c r="AU132" s="16" t="s">
        <v>76</v>
      </c>
    </row>
    <row r="133" s="2" customFormat="1" ht="16.5" customHeight="1">
      <c r="A133" s="37"/>
      <c r="B133" s="38"/>
      <c r="C133" s="189" t="s">
        <v>142</v>
      </c>
      <c r="D133" s="189" t="s">
        <v>111</v>
      </c>
      <c r="E133" s="190" t="s">
        <v>143</v>
      </c>
      <c r="F133" s="191" t="s">
        <v>144</v>
      </c>
      <c r="G133" s="192" t="s">
        <v>120</v>
      </c>
      <c r="H133" s="193">
        <v>11</v>
      </c>
      <c r="I133" s="194"/>
      <c r="J133" s="195">
        <f>ROUND(I133*H133,2)</f>
        <v>0</v>
      </c>
      <c r="K133" s="191" t="s">
        <v>1</v>
      </c>
      <c r="L133" s="43"/>
      <c r="M133" s="196" t="s">
        <v>1</v>
      </c>
      <c r="N133" s="197" t="s">
        <v>41</v>
      </c>
      <c r="O133" s="90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0" t="s">
        <v>115</v>
      </c>
      <c r="AT133" s="200" t="s">
        <v>111</v>
      </c>
      <c r="AU133" s="200" t="s">
        <v>76</v>
      </c>
      <c r="AY133" s="16" t="s">
        <v>116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6" t="s">
        <v>84</v>
      </c>
      <c r="BK133" s="201">
        <f>ROUND(I133*H133,2)</f>
        <v>0</v>
      </c>
      <c r="BL133" s="16" t="s">
        <v>115</v>
      </c>
      <c r="BM133" s="200" t="s">
        <v>145</v>
      </c>
    </row>
    <row r="134" s="2" customFormat="1">
      <c r="A134" s="37"/>
      <c r="B134" s="38"/>
      <c r="C134" s="39"/>
      <c r="D134" s="202" t="s">
        <v>117</v>
      </c>
      <c r="E134" s="39"/>
      <c r="F134" s="203" t="s">
        <v>144</v>
      </c>
      <c r="G134" s="39"/>
      <c r="H134" s="39"/>
      <c r="I134" s="204"/>
      <c r="J134" s="39"/>
      <c r="K134" s="39"/>
      <c r="L134" s="43"/>
      <c r="M134" s="205"/>
      <c r="N134" s="20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117</v>
      </c>
      <c r="AU134" s="16" t="s">
        <v>76</v>
      </c>
    </row>
    <row r="135" s="2" customFormat="1" ht="16.5" customHeight="1">
      <c r="A135" s="37"/>
      <c r="B135" s="38"/>
      <c r="C135" s="189" t="s">
        <v>131</v>
      </c>
      <c r="D135" s="189" t="s">
        <v>111</v>
      </c>
      <c r="E135" s="190" t="s">
        <v>146</v>
      </c>
      <c r="F135" s="191" t="s">
        <v>147</v>
      </c>
      <c r="G135" s="192" t="s">
        <v>120</v>
      </c>
      <c r="H135" s="193">
        <v>22</v>
      </c>
      <c r="I135" s="194"/>
      <c r="J135" s="195">
        <f>ROUND(I135*H135,2)</f>
        <v>0</v>
      </c>
      <c r="K135" s="191" t="s">
        <v>1</v>
      </c>
      <c r="L135" s="43"/>
      <c r="M135" s="196" t="s">
        <v>1</v>
      </c>
      <c r="N135" s="197" t="s">
        <v>41</v>
      </c>
      <c r="O135" s="90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0" t="s">
        <v>115</v>
      </c>
      <c r="AT135" s="200" t="s">
        <v>111</v>
      </c>
      <c r="AU135" s="200" t="s">
        <v>76</v>
      </c>
      <c r="AY135" s="16" t="s">
        <v>116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6" t="s">
        <v>84</v>
      </c>
      <c r="BK135" s="201">
        <f>ROUND(I135*H135,2)</f>
        <v>0</v>
      </c>
      <c r="BL135" s="16" t="s">
        <v>115</v>
      </c>
      <c r="BM135" s="200" t="s">
        <v>148</v>
      </c>
    </row>
    <row r="136" s="2" customFormat="1">
      <c r="A136" s="37"/>
      <c r="B136" s="38"/>
      <c r="C136" s="39"/>
      <c r="D136" s="202" t="s">
        <v>117</v>
      </c>
      <c r="E136" s="39"/>
      <c r="F136" s="203" t="s">
        <v>147</v>
      </c>
      <c r="G136" s="39"/>
      <c r="H136" s="39"/>
      <c r="I136" s="204"/>
      <c r="J136" s="39"/>
      <c r="K136" s="39"/>
      <c r="L136" s="43"/>
      <c r="M136" s="205"/>
      <c r="N136" s="20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117</v>
      </c>
      <c r="AU136" s="16" t="s">
        <v>76</v>
      </c>
    </row>
    <row r="137" s="2" customFormat="1" ht="16.5" customHeight="1">
      <c r="A137" s="37"/>
      <c r="B137" s="38"/>
      <c r="C137" s="189" t="s">
        <v>149</v>
      </c>
      <c r="D137" s="189" t="s">
        <v>111</v>
      </c>
      <c r="E137" s="190" t="s">
        <v>150</v>
      </c>
      <c r="F137" s="191" t="s">
        <v>151</v>
      </c>
      <c r="G137" s="192" t="s">
        <v>120</v>
      </c>
      <c r="H137" s="193">
        <v>13</v>
      </c>
      <c r="I137" s="194"/>
      <c r="J137" s="195">
        <f>ROUND(I137*H137,2)</f>
        <v>0</v>
      </c>
      <c r="K137" s="191" t="s">
        <v>1</v>
      </c>
      <c r="L137" s="43"/>
      <c r="M137" s="196" t="s">
        <v>1</v>
      </c>
      <c r="N137" s="197" t="s">
        <v>41</v>
      </c>
      <c r="O137" s="90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0" t="s">
        <v>115</v>
      </c>
      <c r="AT137" s="200" t="s">
        <v>111</v>
      </c>
      <c r="AU137" s="200" t="s">
        <v>76</v>
      </c>
      <c r="AY137" s="16" t="s">
        <v>116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6" t="s">
        <v>84</v>
      </c>
      <c r="BK137" s="201">
        <f>ROUND(I137*H137,2)</f>
        <v>0</v>
      </c>
      <c r="BL137" s="16" t="s">
        <v>115</v>
      </c>
      <c r="BM137" s="200" t="s">
        <v>152</v>
      </c>
    </row>
    <row r="138" s="2" customFormat="1">
      <c r="A138" s="37"/>
      <c r="B138" s="38"/>
      <c r="C138" s="39"/>
      <c r="D138" s="202" t="s">
        <v>117</v>
      </c>
      <c r="E138" s="39"/>
      <c r="F138" s="203" t="s">
        <v>151</v>
      </c>
      <c r="G138" s="39"/>
      <c r="H138" s="39"/>
      <c r="I138" s="204"/>
      <c r="J138" s="39"/>
      <c r="K138" s="39"/>
      <c r="L138" s="43"/>
      <c r="M138" s="205"/>
      <c r="N138" s="20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117</v>
      </c>
      <c r="AU138" s="16" t="s">
        <v>76</v>
      </c>
    </row>
    <row r="139" s="2" customFormat="1" ht="16.5" customHeight="1">
      <c r="A139" s="37"/>
      <c r="B139" s="38"/>
      <c r="C139" s="189" t="s">
        <v>134</v>
      </c>
      <c r="D139" s="189" t="s">
        <v>111</v>
      </c>
      <c r="E139" s="190" t="s">
        <v>153</v>
      </c>
      <c r="F139" s="191" t="s">
        <v>154</v>
      </c>
      <c r="G139" s="192" t="s">
        <v>120</v>
      </c>
      <c r="H139" s="193">
        <v>3</v>
      </c>
      <c r="I139" s="194"/>
      <c r="J139" s="195">
        <f>ROUND(I139*H139,2)</f>
        <v>0</v>
      </c>
      <c r="K139" s="191" t="s">
        <v>1</v>
      </c>
      <c r="L139" s="43"/>
      <c r="M139" s="196" t="s">
        <v>1</v>
      </c>
      <c r="N139" s="197" t="s">
        <v>41</v>
      </c>
      <c r="O139" s="90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0" t="s">
        <v>115</v>
      </c>
      <c r="AT139" s="200" t="s">
        <v>111</v>
      </c>
      <c r="AU139" s="200" t="s">
        <v>76</v>
      </c>
      <c r="AY139" s="16" t="s">
        <v>116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6" t="s">
        <v>84</v>
      </c>
      <c r="BK139" s="201">
        <f>ROUND(I139*H139,2)</f>
        <v>0</v>
      </c>
      <c r="BL139" s="16" t="s">
        <v>115</v>
      </c>
      <c r="BM139" s="200" t="s">
        <v>155</v>
      </c>
    </row>
    <row r="140" s="2" customFormat="1">
      <c r="A140" s="37"/>
      <c r="B140" s="38"/>
      <c r="C140" s="39"/>
      <c r="D140" s="202" t="s">
        <v>117</v>
      </c>
      <c r="E140" s="39"/>
      <c r="F140" s="203" t="s">
        <v>154</v>
      </c>
      <c r="G140" s="39"/>
      <c r="H140" s="39"/>
      <c r="I140" s="204"/>
      <c r="J140" s="39"/>
      <c r="K140" s="39"/>
      <c r="L140" s="43"/>
      <c r="M140" s="205"/>
      <c r="N140" s="20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117</v>
      </c>
      <c r="AU140" s="16" t="s">
        <v>76</v>
      </c>
    </row>
    <row r="141" s="2" customFormat="1" ht="16.5" customHeight="1">
      <c r="A141" s="37"/>
      <c r="B141" s="38"/>
      <c r="C141" s="189" t="s">
        <v>156</v>
      </c>
      <c r="D141" s="189" t="s">
        <v>111</v>
      </c>
      <c r="E141" s="190" t="s">
        <v>157</v>
      </c>
      <c r="F141" s="191" t="s">
        <v>158</v>
      </c>
      <c r="G141" s="192" t="s">
        <v>114</v>
      </c>
      <c r="H141" s="193">
        <v>40</v>
      </c>
      <c r="I141" s="194"/>
      <c r="J141" s="195">
        <f>ROUND(I141*H141,2)</f>
        <v>0</v>
      </c>
      <c r="K141" s="191" t="s">
        <v>1</v>
      </c>
      <c r="L141" s="43"/>
      <c r="M141" s="196" t="s">
        <v>1</v>
      </c>
      <c r="N141" s="197" t="s">
        <v>41</v>
      </c>
      <c r="O141" s="90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0" t="s">
        <v>115</v>
      </c>
      <c r="AT141" s="200" t="s">
        <v>111</v>
      </c>
      <c r="AU141" s="200" t="s">
        <v>76</v>
      </c>
      <c r="AY141" s="16" t="s">
        <v>116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6" t="s">
        <v>84</v>
      </c>
      <c r="BK141" s="201">
        <f>ROUND(I141*H141,2)</f>
        <v>0</v>
      </c>
      <c r="BL141" s="16" t="s">
        <v>115</v>
      </c>
      <c r="BM141" s="200" t="s">
        <v>159</v>
      </c>
    </row>
    <row r="142" s="2" customFormat="1">
      <c r="A142" s="37"/>
      <c r="B142" s="38"/>
      <c r="C142" s="39"/>
      <c r="D142" s="202" t="s">
        <v>117</v>
      </c>
      <c r="E142" s="39"/>
      <c r="F142" s="203" t="s">
        <v>158</v>
      </c>
      <c r="G142" s="39"/>
      <c r="H142" s="39"/>
      <c r="I142" s="204"/>
      <c r="J142" s="39"/>
      <c r="K142" s="39"/>
      <c r="L142" s="43"/>
      <c r="M142" s="205"/>
      <c r="N142" s="20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117</v>
      </c>
      <c r="AU142" s="16" t="s">
        <v>76</v>
      </c>
    </row>
    <row r="143" s="2" customFormat="1" ht="16.5" customHeight="1">
      <c r="A143" s="37"/>
      <c r="B143" s="38"/>
      <c r="C143" s="189" t="s">
        <v>138</v>
      </c>
      <c r="D143" s="189" t="s">
        <v>111</v>
      </c>
      <c r="E143" s="190" t="s">
        <v>160</v>
      </c>
      <c r="F143" s="191" t="s">
        <v>161</v>
      </c>
      <c r="G143" s="192" t="s">
        <v>120</v>
      </c>
      <c r="H143" s="193">
        <v>19</v>
      </c>
      <c r="I143" s="194"/>
      <c r="J143" s="195">
        <f>ROUND(I143*H143,2)</f>
        <v>0</v>
      </c>
      <c r="K143" s="191" t="s">
        <v>1</v>
      </c>
      <c r="L143" s="43"/>
      <c r="M143" s="196" t="s">
        <v>1</v>
      </c>
      <c r="N143" s="197" t="s">
        <v>41</v>
      </c>
      <c r="O143" s="90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0" t="s">
        <v>115</v>
      </c>
      <c r="AT143" s="200" t="s">
        <v>111</v>
      </c>
      <c r="AU143" s="200" t="s">
        <v>76</v>
      </c>
      <c r="AY143" s="16" t="s">
        <v>116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6" t="s">
        <v>84</v>
      </c>
      <c r="BK143" s="201">
        <f>ROUND(I143*H143,2)</f>
        <v>0</v>
      </c>
      <c r="BL143" s="16" t="s">
        <v>115</v>
      </c>
      <c r="BM143" s="200" t="s">
        <v>162</v>
      </c>
    </row>
    <row r="144" s="2" customFormat="1">
      <c r="A144" s="37"/>
      <c r="B144" s="38"/>
      <c r="C144" s="39"/>
      <c r="D144" s="202" t="s">
        <v>117</v>
      </c>
      <c r="E144" s="39"/>
      <c r="F144" s="203" t="s">
        <v>161</v>
      </c>
      <c r="G144" s="39"/>
      <c r="H144" s="39"/>
      <c r="I144" s="204"/>
      <c r="J144" s="39"/>
      <c r="K144" s="39"/>
      <c r="L144" s="43"/>
      <c r="M144" s="205"/>
      <c r="N144" s="20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117</v>
      </c>
      <c r="AU144" s="16" t="s">
        <v>76</v>
      </c>
    </row>
    <row r="145" s="2" customFormat="1" ht="16.5" customHeight="1">
      <c r="A145" s="37"/>
      <c r="B145" s="38"/>
      <c r="C145" s="189" t="s">
        <v>8</v>
      </c>
      <c r="D145" s="189" t="s">
        <v>111</v>
      </c>
      <c r="E145" s="190" t="s">
        <v>163</v>
      </c>
      <c r="F145" s="191" t="s">
        <v>164</v>
      </c>
      <c r="G145" s="192" t="s">
        <v>120</v>
      </c>
      <c r="H145" s="193">
        <v>42</v>
      </c>
      <c r="I145" s="194"/>
      <c r="J145" s="195">
        <f>ROUND(I145*H145,2)</f>
        <v>0</v>
      </c>
      <c r="K145" s="191" t="s">
        <v>1</v>
      </c>
      <c r="L145" s="43"/>
      <c r="M145" s="196" t="s">
        <v>1</v>
      </c>
      <c r="N145" s="197" t="s">
        <v>41</v>
      </c>
      <c r="O145" s="90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0" t="s">
        <v>115</v>
      </c>
      <c r="AT145" s="200" t="s">
        <v>111</v>
      </c>
      <c r="AU145" s="200" t="s">
        <v>76</v>
      </c>
      <c r="AY145" s="16" t="s">
        <v>116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6" t="s">
        <v>84</v>
      </c>
      <c r="BK145" s="201">
        <f>ROUND(I145*H145,2)</f>
        <v>0</v>
      </c>
      <c r="BL145" s="16" t="s">
        <v>115</v>
      </c>
      <c r="BM145" s="200" t="s">
        <v>165</v>
      </c>
    </row>
    <row r="146" s="2" customFormat="1">
      <c r="A146" s="37"/>
      <c r="B146" s="38"/>
      <c r="C146" s="39"/>
      <c r="D146" s="202" t="s">
        <v>117</v>
      </c>
      <c r="E146" s="39"/>
      <c r="F146" s="203" t="s">
        <v>164</v>
      </c>
      <c r="G146" s="39"/>
      <c r="H146" s="39"/>
      <c r="I146" s="204"/>
      <c r="J146" s="39"/>
      <c r="K146" s="39"/>
      <c r="L146" s="43"/>
      <c r="M146" s="205"/>
      <c r="N146" s="20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117</v>
      </c>
      <c r="AU146" s="16" t="s">
        <v>76</v>
      </c>
    </row>
    <row r="147" s="2" customFormat="1" ht="16.5" customHeight="1">
      <c r="A147" s="37"/>
      <c r="B147" s="38"/>
      <c r="C147" s="189" t="s">
        <v>141</v>
      </c>
      <c r="D147" s="189" t="s">
        <v>111</v>
      </c>
      <c r="E147" s="190" t="s">
        <v>166</v>
      </c>
      <c r="F147" s="191" t="s">
        <v>167</v>
      </c>
      <c r="G147" s="192" t="s">
        <v>120</v>
      </c>
      <c r="H147" s="193">
        <v>2</v>
      </c>
      <c r="I147" s="194"/>
      <c r="J147" s="195">
        <f>ROUND(I147*H147,2)</f>
        <v>0</v>
      </c>
      <c r="K147" s="191" t="s">
        <v>1</v>
      </c>
      <c r="L147" s="43"/>
      <c r="M147" s="196" t="s">
        <v>1</v>
      </c>
      <c r="N147" s="197" t="s">
        <v>41</v>
      </c>
      <c r="O147" s="90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0" t="s">
        <v>115</v>
      </c>
      <c r="AT147" s="200" t="s">
        <v>111</v>
      </c>
      <c r="AU147" s="200" t="s">
        <v>76</v>
      </c>
      <c r="AY147" s="16" t="s">
        <v>116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6" t="s">
        <v>84</v>
      </c>
      <c r="BK147" s="201">
        <f>ROUND(I147*H147,2)</f>
        <v>0</v>
      </c>
      <c r="BL147" s="16" t="s">
        <v>115</v>
      </c>
      <c r="BM147" s="200" t="s">
        <v>168</v>
      </c>
    </row>
    <row r="148" s="2" customFormat="1">
      <c r="A148" s="37"/>
      <c r="B148" s="38"/>
      <c r="C148" s="39"/>
      <c r="D148" s="202" t="s">
        <v>117</v>
      </c>
      <c r="E148" s="39"/>
      <c r="F148" s="203" t="s">
        <v>167</v>
      </c>
      <c r="G148" s="39"/>
      <c r="H148" s="39"/>
      <c r="I148" s="204"/>
      <c r="J148" s="39"/>
      <c r="K148" s="39"/>
      <c r="L148" s="43"/>
      <c r="M148" s="205"/>
      <c r="N148" s="20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117</v>
      </c>
      <c r="AU148" s="16" t="s">
        <v>76</v>
      </c>
    </row>
    <row r="149" s="2" customFormat="1" ht="16.5" customHeight="1">
      <c r="A149" s="37"/>
      <c r="B149" s="38"/>
      <c r="C149" s="189" t="s">
        <v>169</v>
      </c>
      <c r="D149" s="189" t="s">
        <v>111</v>
      </c>
      <c r="E149" s="190" t="s">
        <v>170</v>
      </c>
      <c r="F149" s="191" t="s">
        <v>171</v>
      </c>
      <c r="G149" s="192" t="s">
        <v>120</v>
      </c>
      <c r="H149" s="193">
        <v>2</v>
      </c>
      <c r="I149" s="194"/>
      <c r="J149" s="195">
        <f>ROUND(I149*H149,2)</f>
        <v>0</v>
      </c>
      <c r="K149" s="191" t="s">
        <v>1</v>
      </c>
      <c r="L149" s="43"/>
      <c r="M149" s="196" t="s">
        <v>1</v>
      </c>
      <c r="N149" s="197" t="s">
        <v>41</v>
      </c>
      <c r="O149" s="90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0" t="s">
        <v>115</v>
      </c>
      <c r="AT149" s="200" t="s">
        <v>111</v>
      </c>
      <c r="AU149" s="200" t="s">
        <v>76</v>
      </c>
      <c r="AY149" s="16" t="s">
        <v>116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6" t="s">
        <v>84</v>
      </c>
      <c r="BK149" s="201">
        <f>ROUND(I149*H149,2)</f>
        <v>0</v>
      </c>
      <c r="BL149" s="16" t="s">
        <v>115</v>
      </c>
      <c r="BM149" s="200" t="s">
        <v>172</v>
      </c>
    </row>
    <row r="150" s="2" customFormat="1">
      <c r="A150" s="37"/>
      <c r="B150" s="38"/>
      <c r="C150" s="39"/>
      <c r="D150" s="202" t="s">
        <v>117</v>
      </c>
      <c r="E150" s="39"/>
      <c r="F150" s="203" t="s">
        <v>171</v>
      </c>
      <c r="G150" s="39"/>
      <c r="H150" s="39"/>
      <c r="I150" s="204"/>
      <c r="J150" s="39"/>
      <c r="K150" s="39"/>
      <c r="L150" s="43"/>
      <c r="M150" s="205"/>
      <c r="N150" s="20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117</v>
      </c>
      <c r="AU150" s="16" t="s">
        <v>76</v>
      </c>
    </row>
    <row r="151" s="2" customFormat="1" ht="16.5" customHeight="1">
      <c r="A151" s="37"/>
      <c r="B151" s="38"/>
      <c r="C151" s="189" t="s">
        <v>145</v>
      </c>
      <c r="D151" s="189" t="s">
        <v>111</v>
      </c>
      <c r="E151" s="190" t="s">
        <v>173</v>
      </c>
      <c r="F151" s="191" t="s">
        <v>174</v>
      </c>
      <c r="G151" s="192" t="s">
        <v>120</v>
      </c>
      <c r="H151" s="193">
        <v>8</v>
      </c>
      <c r="I151" s="194"/>
      <c r="J151" s="195">
        <f>ROUND(I151*H151,2)</f>
        <v>0</v>
      </c>
      <c r="K151" s="191" t="s">
        <v>1</v>
      </c>
      <c r="L151" s="43"/>
      <c r="M151" s="196" t="s">
        <v>1</v>
      </c>
      <c r="N151" s="197" t="s">
        <v>41</v>
      </c>
      <c r="O151" s="90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0" t="s">
        <v>115</v>
      </c>
      <c r="AT151" s="200" t="s">
        <v>111</v>
      </c>
      <c r="AU151" s="200" t="s">
        <v>76</v>
      </c>
      <c r="AY151" s="16" t="s">
        <v>116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6" t="s">
        <v>84</v>
      </c>
      <c r="BK151" s="201">
        <f>ROUND(I151*H151,2)</f>
        <v>0</v>
      </c>
      <c r="BL151" s="16" t="s">
        <v>115</v>
      </c>
      <c r="BM151" s="200" t="s">
        <v>175</v>
      </c>
    </row>
    <row r="152" s="2" customFormat="1">
      <c r="A152" s="37"/>
      <c r="B152" s="38"/>
      <c r="C152" s="39"/>
      <c r="D152" s="202" t="s">
        <v>117</v>
      </c>
      <c r="E152" s="39"/>
      <c r="F152" s="203" t="s">
        <v>174</v>
      </c>
      <c r="G152" s="39"/>
      <c r="H152" s="39"/>
      <c r="I152" s="204"/>
      <c r="J152" s="39"/>
      <c r="K152" s="39"/>
      <c r="L152" s="43"/>
      <c r="M152" s="205"/>
      <c r="N152" s="206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117</v>
      </c>
      <c r="AU152" s="16" t="s">
        <v>76</v>
      </c>
    </row>
    <row r="153" s="2" customFormat="1" ht="16.5" customHeight="1">
      <c r="A153" s="37"/>
      <c r="B153" s="38"/>
      <c r="C153" s="189" t="s">
        <v>176</v>
      </c>
      <c r="D153" s="189" t="s">
        <v>111</v>
      </c>
      <c r="E153" s="190" t="s">
        <v>177</v>
      </c>
      <c r="F153" s="191" t="s">
        <v>178</v>
      </c>
      <c r="G153" s="192" t="s">
        <v>114</v>
      </c>
      <c r="H153" s="193">
        <v>2</v>
      </c>
      <c r="I153" s="194"/>
      <c r="J153" s="195">
        <f>ROUND(I153*H153,2)</f>
        <v>0</v>
      </c>
      <c r="K153" s="191" t="s">
        <v>1</v>
      </c>
      <c r="L153" s="43"/>
      <c r="M153" s="196" t="s">
        <v>1</v>
      </c>
      <c r="N153" s="197" t="s">
        <v>41</v>
      </c>
      <c r="O153" s="90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0" t="s">
        <v>115</v>
      </c>
      <c r="AT153" s="200" t="s">
        <v>111</v>
      </c>
      <c r="AU153" s="200" t="s">
        <v>76</v>
      </c>
      <c r="AY153" s="16" t="s">
        <v>116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6" t="s">
        <v>84</v>
      </c>
      <c r="BK153" s="201">
        <f>ROUND(I153*H153,2)</f>
        <v>0</v>
      </c>
      <c r="BL153" s="16" t="s">
        <v>115</v>
      </c>
      <c r="BM153" s="200" t="s">
        <v>179</v>
      </c>
    </row>
    <row r="154" s="2" customFormat="1">
      <c r="A154" s="37"/>
      <c r="B154" s="38"/>
      <c r="C154" s="39"/>
      <c r="D154" s="202" t="s">
        <v>117</v>
      </c>
      <c r="E154" s="39"/>
      <c r="F154" s="203" t="s">
        <v>178</v>
      </c>
      <c r="G154" s="39"/>
      <c r="H154" s="39"/>
      <c r="I154" s="204"/>
      <c r="J154" s="39"/>
      <c r="K154" s="39"/>
      <c r="L154" s="43"/>
      <c r="M154" s="205"/>
      <c r="N154" s="20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117</v>
      </c>
      <c r="AU154" s="16" t="s">
        <v>76</v>
      </c>
    </row>
    <row r="155" s="2" customFormat="1" ht="16.5" customHeight="1">
      <c r="A155" s="37"/>
      <c r="B155" s="38"/>
      <c r="C155" s="189" t="s">
        <v>148</v>
      </c>
      <c r="D155" s="189" t="s">
        <v>111</v>
      </c>
      <c r="E155" s="190" t="s">
        <v>180</v>
      </c>
      <c r="F155" s="191" t="s">
        <v>181</v>
      </c>
      <c r="G155" s="192" t="s">
        <v>120</v>
      </c>
      <c r="H155" s="193">
        <v>15</v>
      </c>
      <c r="I155" s="194"/>
      <c r="J155" s="195">
        <f>ROUND(I155*H155,2)</f>
        <v>0</v>
      </c>
      <c r="K155" s="191" t="s">
        <v>1</v>
      </c>
      <c r="L155" s="43"/>
      <c r="M155" s="196" t="s">
        <v>1</v>
      </c>
      <c r="N155" s="197" t="s">
        <v>41</v>
      </c>
      <c r="O155" s="90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0" t="s">
        <v>115</v>
      </c>
      <c r="AT155" s="200" t="s">
        <v>111</v>
      </c>
      <c r="AU155" s="200" t="s">
        <v>76</v>
      </c>
      <c r="AY155" s="16" t="s">
        <v>116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6" t="s">
        <v>84</v>
      </c>
      <c r="BK155" s="201">
        <f>ROUND(I155*H155,2)</f>
        <v>0</v>
      </c>
      <c r="BL155" s="16" t="s">
        <v>115</v>
      </c>
      <c r="BM155" s="200" t="s">
        <v>182</v>
      </c>
    </row>
    <row r="156" s="2" customFormat="1">
      <c r="A156" s="37"/>
      <c r="B156" s="38"/>
      <c r="C156" s="39"/>
      <c r="D156" s="202" t="s">
        <v>117</v>
      </c>
      <c r="E156" s="39"/>
      <c r="F156" s="203" t="s">
        <v>181</v>
      </c>
      <c r="G156" s="39"/>
      <c r="H156" s="39"/>
      <c r="I156" s="204"/>
      <c r="J156" s="39"/>
      <c r="K156" s="39"/>
      <c r="L156" s="43"/>
      <c r="M156" s="205"/>
      <c r="N156" s="20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117</v>
      </c>
      <c r="AU156" s="16" t="s">
        <v>76</v>
      </c>
    </row>
    <row r="157" s="2" customFormat="1" ht="16.5" customHeight="1">
      <c r="A157" s="37"/>
      <c r="B157" s="38"/>
      <c r="C157" s="189" t="s">
        <v>7</v>
      </c>
      <c r="D157" s="189" t="s">
        <v>111</v>
      </c>
      <c r="E157" s="190" t="s">
        <v>183</v>
      </c>
      <c r="F157" s="191" t="s">
        <v>184</v>
      </c>
      <c r="G157" s="192" t="s">
        <v>185</v>
      </c>
      <c r="H157" s="193">
        <v>1</v>
      </c>
      <c r="I157" s="194"/>
      <c r="J157" s="195">
        <f>ROUND(I157*H157,2)</f>
        <v>0</v>
      </c>
      <c r="K157" s="191" t="s">
        <v>1</v>
      </c>
      <c r="L157" s="43"/>
      <c r="M157" s="196" t="s">
        <v>1</v>
      </c>
      <c r="N157" s="197" t="s">
        <v>41</v>
      </c>
      <c r="O157" s="90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0" t="s">
        <v>115</v>
      </c>
      <c r="AT157" s="200" t="s">
        <v>111</v>
      </c>
      <c r="AU157" s="200" t="s">
        <v>76</v>
      </c>
      <c r="AY157" s="16" t="s">
        <v>116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6" t="s">
        <v>84</v>
      </c>
      <c r="BK157" s="201">
        <f>ROUND(I157*H157,2)</f>
        <v>0</v>
      </c>
      <c r="BL157" s="16" t="s">
        <v>115</v>
      </c>
      <c r="BM157" s="200" t="s">
        <v>186</v>
      </c>
    </row>
    <row r="158" s="2" customFormat="1">
      <c r="A158" s="37"/>
      <c r="B158" s="38"/>
      <c r="C158" s="39"/>
      <c r="D158" s="202" t="s">
        <v>117</v>
      </c>
      <c r="E158" s="39"/>
      <c r="F158" s="203" t="s">
        <v>184</v>
      </c>
      <c r="G158" s="39"/>
      <c r="H158" s="39"/>
      <c r="I158" s="204"/>
      <c r="J158" s="39"/>
      <c r="K158" s="39"/>
      <c r="L158" s="43"/>
      <c r="M158" s="207"/>
      <c r="N158" s="208"/>
      <c r="O158" s="209"/>
      <c r="P158" s="209"/>
      <c r="Q158" s="209"/>
      <c r="R158" s="209"/>
      <c r="S158" s="209"/>
      <c r="T158" s="210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117</v>
      </c>
      <c r="AU158" s="16" t="s">
        <v>76</v>
      </c>
    </row>
    <row r="159" s="2" customFormat="1" ht="6.96" customHeight="1">
      <c r="A159" s="37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43"/>
      <c r="M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</sheetData>
  <sheetProtection sheet="1" autoFilter="0" formatColumns="0" formatRows="0" objects="1" scenarios="1" spinCount="100000" saltValue="+deqlCuAYu/HFNcJZO8CaQdwTUpwC9lqplZ8XuUGpWDbwE7MC7inC0tmjxU7ahicrkFPe3TiuATAZ8eMOgjnVA==" hashValue="AnNYGcxO1UJa8RJ4S5YHjX3D4apgWl9llWgLlxVKLuirIfw3ABEGGYMsfGxecuSwZombkucT4dkGD5QuVX4AKg==" algorithmName="SHA-512" password="CC35"/>
  <autoFilter ref="C115:K15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90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Oprava střechy sladovny III etapa R1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187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71.25" customHeight="1">
      <c r="A27" s="144"/>
      <c r="B27" s="145"/>
      <c r="C27" s="144"/>
      <c r="D27" s="144"/>
      <c r="E27" s="146" t="s">
        <v>188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ROUND(J130,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ROUND((SUM(BE130:BE434)),  2)</f>
        <v>0</v>
      </c>
      <c r="G33" s="37"/>
      <c r="H33" s="37"/>
      <c r="I33" s="154">
        <v>0.20999999999999999</v>
      </c>
      <c r="J33" s="153">
        <f>ROUND(((SUM(BE130:BE434))*I33),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ROUND((SUM(BF130:BF434)),  2)</f>
        <v>0</v>
      </c>
      <c r="G34" s="37"/>
      <c r="H34" s="37"/>
      <c r="I34" s="154">
        <v>0.14999999999999999</v>
      </c>
      <c r="J34" s="153">
        <f>ROUND(((SUM(BF130:BF434))*I34),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ROUND((SUM(BG130:BG434)),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ROUND((SUM(BH130:BH434)),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ROUND((SUM(BI130:BI434)),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Oprava střechy sladovny III etapa R1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02 - střecha III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17. 5. 2022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="10" customFormat="1" ht="24.96" customHeight="1">
      <c r="A97" s="10"/>
      <c r="B97" s="211"/>
      <c r="C97" s="212"/>
      <c r="D97" s="213" t="s">
        <v>189</v>
      </c>
      <c r="E97" s="214"/>
      <c r="F97" s="214"/>
      <c r="G97" s="214"/>
      <c r="H97" s="214"/>
      <c r="I97" s="214"/>
      <c r="J97" s="215">
        <f>J131</f>
        <v>0</v>
      </c>
      <c r="K97" s="212"/>
      <c r="L97" s="21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1" customFormat="1" ht="19.92" customHeight="1">
      <c r="A98" s="11"/>
      <c r="B98" s="217"/>
      <c r="C98" s="218"/>
      <c r="D98" s="219" t="s">
        <v>190</v>
      </c>
      <c r="E98" s="220"/>
      <c r="F98" s="220"/>
      <c r="G98" s="220"/>
      <c r="H98" s="220"/>
      <c r="I98" s="220"/>
      <c r="J98" s="221">
        <f>J132</f>
        <v>0</v>
      </c>
      <c r="K98" s="218"/>
      <c r="L98" s="222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="11" customFormat="1" ht="19.92" customHeight="1">
      <c r="A99" s="11"/>
      <c r="B99" s="217"/>
      <c r="C99" s="218"/>
      <c r="D99" s="219" t="s">
        <v>191</v>
      </c>
      <c r="E99" s="220"/>
      <c r="F99" s="220"/>
      <c r="G99" s="220"/>
      <c r="H99" s="220"/>
      <c r="I99" s="220"/>
      <c r="J99" s="221">
        <f>J149</f>
        <v>0</v>
      </c>
      <c r="K99" s="218"/>
      <c r="L99" s="222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="11" customFormat="1" ht="19.92" customHeight="1">
      <c r="A100" s="11"/>
      <c r="B100" s="217"/>
      <c r="C100" s="218"/>
      <c r="D100" s="219" t="s">
        <v>192</v>
      </c>
      <c r="E100" s="220"/>
      <c r="F100" s="220"/>
      <c r="G100" s="220"/>
      <c r="H100" s="220"/>
      <c r="I100" s="220"/>
      <c r="J100" s="221">
        <f>J161</f>
        <v>0</v>
      </c>
      <c r="K100" s="218"/>
      <c r="L100" s="222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="11" customFormat="1" ht="19.92" customHeight="1">
      <c r="A101" s="11"/>
      <c r="B101" s="217"/>
      <c r="C101" s="218"/>
      <c r="D101" s="219" t="s">
        <v>193</v>
      </c>
      <c r="E101" s="220"/>
      <c r="F101" s="220"/>
      <c r="G101" s="220"/>
      <c r="H101" s="220"/>
      <c r="I101" s="220"/>
      <c r="J101" s="221">
        <f>J195</f>
        <v>0</v>
      </c>
      <c r="K101" s="218"/>
      <c r="L101" s="222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="11" customFormat="1" ht="19.92" customHeight="1">
      <c r="A102" s="11"/>
      <c r="B102" s="217"/>
      <c r="C102" s="218"/>
      <c r="D102" s="219" t="s">
        <v>194</v>
      </c>
      <c r="E102" s="220"/>
      <c r="F102" s="220"/>
      <c r="G102" s="220"/>
      <c r="H102" s="220"/>
      <c r="I102" s="220"/>
      <c r="J102" s="221">
        <f>J205</f>
        <v>0</v>
      </c>
      <c r="K102" s="218"/>
      <c r="L102" s="22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="10" customFormat="1" ht="24.96" customHeight="1">
      <c r="A103" s="10"/>
      <c r="B103" s="211"/>
      <c r="C103" s="212"/>
      <c r="D103" s="213" t="s">
        <v>195</v>
      </c>
      <c r="E103" s="214"/>
      <c r="F103" s="214"/>
      <c r="G103" s="214"/>
      <c r="H103" s="214"/>
      <c r="I103" s="214"/>
      <c r="J103" s="215">
        <f>J208</f>
        <v>0</v>
      </c>
      <c r="K103" s="212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1" customFormat="1" ht="19.92" customHeight="1">
      <c r="A104" s="11"/>
      <c r="B104" s="217"/>
      <c r="C104" s="218"/>
      <c r="D104" s="219" t="s">
        <v>196</v>
      </c>
      <c r="E104" s="220"/>
      <c r="F104" s="220"/>
      <c r="G104" s="220"/>
      <c r="H104" s="220"/>
      <c r="I104" s="220"/>
      <c r="J104" s="221">
        <f>J209</f>
        <v>0</v>
      </c>
      <c r="K104" s="218"/>
      <c r="L104" s="222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="11" customFormat="1" ht="19.92" customHeight="1">
      <c r="A105" s="11"/>
      <c r="B105" s="217"/>
      <c r="C105" s="218"/>
      <c r="D105" s="219" t="s">
        <v>197</v>
      </c>
      <c r="E105" s="220"/>
      <c r="F105" s="220"/>
      <c r="G105" s="220"/>
      <c r="H105" s="220"/>
      <c r="I105" s="220"/>
      <c r="J105" s="221">
        <f>J341</f>
        <v>0</v>
      </c>
      <c r="K105" s="218"/>
      <c r="L105" s="222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="11" customFormat="1" ht="19.92" customHeight="1">
      <c r="A106" s="11"/>
      <c r="B106" s="217"/>
      <c r="C106" s="218"/>
      <c r="D106" s="219" t="s">
        <v>198</v>
      </c>
      <c r="E106" s="220"/>
      <c r="F106" s="220"/>
      <c r="G106" s="220"/>
      <c r="H106" s="220"/>
      <c r="I106" s="220"/>
      <c r="J106" s="221">
        <f>J382</f>
        <v>0</v>
      </c>
      <c r="K106" s="218"/>
      <c r="L106" s="222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="11" customFormat="1" ht="19.92" customHeight="1">
      <c r="A107" s="11"/>
      <c r="B107" s="217"/>
      <c r="C107" s="218"/>
      <c r="D107" s="219" t="s">
        <v>199</v>
      </c>
      <c r="E107" s="220"/>
      <c r="F107" s="220"/>
      <c r="G107" s="220"/>
      <c r="H107" s="220"/>
      <c r="I107" s="220"/>
      <c r="J107" s="221">
        <f>J419</f>
        <v>0</v>
      </c>
      <c r="K107" s="218"/>
      <c r="L107" s="222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="10" customFormat="1" ht="24.96" customHeight="1">
      <c r="A108" s="10"/>
      <c r="B108" s="211"/>
      <c r="C108" s="212"/>
      <c r="D108" s="213" t="s">
        <v>200</v>
      </c>
      <c r="E108" s="214"/>
      <c r="F108" s="214"/>
      <c r="G108" s="214"/>
      <c r="H108" s="214"/>
      <c r="I108" s="214"/>
      <c r="J108" s="215">
        <f>J428</f>
        <v>0</v>
      </c>
      <c r="K108" s="212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1" customFormat="1" ht="19.92" customHeight="1">
      <c r="A109" s="11"/>
      <c r="B109" s="217"/>
      <c r="C109" s="218"/>
      <c r="D109" s="219" t="s">
        <v>201</v>
      </c>
      <c r="E109" s="220"/>
      <c r="F109" s="220"/>
      <c r="G109" s="220"/>
      <c r="H109" s="220"/>
      <c r="I109" s="220"/>
      <c r="J109" s="221">
        <f>J429</f>
        <v>0</v>
      </c>
      <c r="K109" s="218"/>
      <c r="L109" s="222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="11" customFormat="1" ht="19.92" customHeight="1">
      <c r="A110" s="11"/>
      <c r="B110" s="217"/>
      <c r="C110" s="218"/>
      <c r="D110" s="219" t="s">
        <v>202</v>
      </c>
      <c r="E110" s="220"/>
      <c r="F110" s="220"/>
      <c r="G110" s="220"/>
      <c r="H110" s="220"/>
      <c r="I110" s="220"/>
      <c r="J110" s="221">
        <f>J432</f>
        <v>0</v>
      </c>
      <c r="K110" s="218"/>
      <c r="L110" s="222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="2" customFormat="1" ht="21.84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98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9"/>
      <c r="D120" s="39"/>
      <c r="E120" s="173" t="str">
        <f>E7</f>
        <v>Oprava střechy sladovny III etapa R1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91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9"/>
      <c r="D122" s="39"/>
      <c r="E122" s="75" t="str">
        <f>E9</f>
        <v>02 - střecha III etapa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Šluknov</v>
      </c>
      <c r="G124" s="39"/>
      <c r="H124" s="39"/>
      <c r="I124" s="31" t="s">
        <v>22</v>
      </c>
      <c r="J124" s="78" t="str">
        <f>IF(J12="","",J12)</f>
        <v>17. 5. 2022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>Město Šluknov</v>
      </c>
      <c r="G126" s="39"/>
      <c r="H126" s="39"/>
      <c r="I126" s="31" t="s">
        <v>30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28</v>
      </c>
      <c r="D127" s="39"/>
      <c r="E127" s="39"/>
      <c r="F127" s="26" t="str">
        <f>IF(E18="","",E18)</f>
        <v>Vyplň údaj</v>
      </c>
      <c r="G127" s="39"/>
      <c r="H127" s="39"/>
      <c r="I127" s="31" t="s">
        <v>33</v>
      </c>
      <c r="J127" s="35" t="str">
        <f>E24</f>
        <v>J. Nešněra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9" customFormat="1" ht="29.28" customHeight="1">
      <c r="A129" s="178"/>
      <c r="B129" s="179"/>
      <c r="C129" s="180" t="s">
        <v>99</v>
      </c>
      <c r="D129" s="181" t="s">
        <v>61</v>
      </c>
      <c r="E129" s="181" t="s">
        <v>57</v>
      </c>
      <c r="F129" s="181" t="s">
        <v>58</v>
      </c>
      <c r="G129" s="181" t="s">
        <v>100</v>
      </c>
      <c r="H129" s="181" t="s">
        <v>101</v>
      </c>
      <c r="I129" s="181" t="s">
        <v>102</v>
      </c>
      <c r="J129" s="181" t="s">
        <v>95</v>
      </c>
      <c r="K129" s="182" t="s">
        <v>103</v>
      </c>
      <c r="L129" s="183"/>
      <c r="M129" s="99" t="s">
        <v>1</v>
      </c>
      <c r="N129" s="100" t="s">
        <v>40</v>
      </c>
      <c r="O129" s="100" t="s">
        <v>104</v>
      </c>
      <c r="P129" s="100" t="s">
        <v>105</v>
      </c>
      <c r="Q129" s="100" t="s">
        <v>106</v>
      </c>
      <c r="R129" s="100" t="s">
        <v>107</v>
      </c>
      <c r="S129" s="100" t="s">
        <v>108</v>
      </c>
      <c r="T129" s="101" t="s">
        <v>109</v>
      </c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</row>
    <row r="130" s="2" customFormat="1" ht="22.8" customHeight="1">
      <c r="A130" s="37"/>
      <c r="B130" s="38"/>
      <c r="C130" s="106" t="s">
        <v>110</v>
      </c>
      <c r="D130" s="39"/>
      <c r="E130" s="39"/>
      <c r="F130" s="39"/>
      <c r="G130" s="39"/>
      <c r="H130" s="39"/>
      <c r="I130" s="39"/>
      <c r="J130" s="184">
        <f>BK130</f>
        <v>0</v>
      </c>
      <c r="K130" s="39"/>
      <c r="L130" s="43"/>
      <c r="M130" s="102"/>
      <c r="N130" s="185"/>
      <c r="O130" s="103"/>
      <c r="P130" s="186">
        <f>P131+P208+P428</f>
        <v>0</v>
      </c>
      <c r="Q130" s="103"/>
      <c r="R130" s="186">
        <f>R131+R208+R428</f>
        <v>93.248200600000018</v>
      </c>
      <c r="S130" s="103"/>
      <c r="T130" s="187">
        <f>T131+T208+T428</f>
        <v>44.746707119999996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75</v>
      </c>
      <c r="AU130" s="16" t="s">
        <v>97</v>
      </c>
      <c r="BK130" s="188">
        <f>BK131+BK208+BK428</f>
        <v>0</v>
      </c>
    </row>
    <row r="131" s="12" customFormat="1" ht="25.92" customHeight="1">
      <c r="A131" s="12"/>
      <c r="B131" s="223"/>
      <c r="C131" s="224"/>
      <c r="D131" s="225" t="s">
        <v>75</v>
      </c>
      <c r="E131" s="226" t="s">
        <v>203</v>
      </c>
      <c r="F131" s="226" t="s">
        <v>204</v>
      </c>
      <c r="G131" s="224"/>
      <c r="H131" s="224"/>
      <c r="I131" s="227"/>
      <c r="J131" s="228">
        <f>BK131</f>
        <v>0</v>
      </c>
      <c r="K131" s="224"/>
      <c r="L131" s="229"/>
      <c r="M131" s="230"/>
      <c r="N131" s="231"/>
      <c r="O131" s="231"/>
      <c r="P131" s="232">
        <f>P132+P149+P161+P195+P205</f>
        <v>0</v>
      </c>
      <c r="Q131" s="231"/>
      <c r="R131" s="232">
        <f>R132+R149+R161+R195+R205</f>
        <v>34.103695900000005</v>
      </c>
      <c r="S131" s="231"/>
      <c r="T131" s="233">
        <f>T132+T149+T161+T195+T205</f>
        <v>22.84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76</v>
      </c>
      <c r="AY131" s="234" t="s">
        <v>116</v>
      </c>
      <c r="BK131" s="236">
        <f>BK132+BK149+BK161+BK195+BK205</f>
        <v>0</v>
      </c>
    </row>
    <row r="132" s="12" customFormat="1" ht="22.8" customHeight="1">
      <c r="A132" s="12"/>
      <c r="B132" s="223"/>
      <c r="C132" s="224"/>
      <c r="D132" s="225" t="s">
        <v>75</v>
      </c>
      <c r="E132" s="237" t="s">
        <v>121</v>
      </c>
      <c r="F132" s="237" t="s">
        <v>205</v>
      </c>
      <c r="G132" s="224"/>
      <c r="H132" s="224"/>
      <c r="I132" s="227"/>
      <c r="J132" s="238">
        <f>BK132</f>
        <v>0</v>
      </c>
      <c r="K132" s="224"/>
      <c r="L132" s="229"/>
      <c r="M132" s="230"/>
      <c r="N132" s="231"/>
      <c r="O132" s="231"/>
      <c r="P132" s="232">
        <f>SUM(P133:P148)</f>
        <v>0</v>
      </c>
      <c r="Q132" s="231"/>
      <c r="R132" s="232">
        <f>SUM(R133:R148)</f>
        <v>33.550223720000005</v>
      </c>
      <c r="S132" s="231"/>
      <c r="T132" s="233">
        <f>SUM(T133:T148)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84</v>
      </c>
      <c r="AY132" s="234" t="s">
        <v>116</v>
      </c>
      <c r="BK132" s="236">
        <f>SUM(BK133:BK148)</f>
        <v>0</v>
      </c>
    </row>
    <row r="133" s="2" customFormat="1" ht="24.15" customHeight="1">
      <c r="A133" s="37"/>
      <c r="B133" s="38"/>
      <c r="C133" s="189" t="s">
        <v>84</v>
      </c>
      <c r="D133" s="189" t="s">
        <v>111</v>
      </c>
      <c r="E133" s="190" t="s">
        <v>206</v>
      </c>
      <c r="F133" s="191" t="s">
        <v>207</v>
      </c>
      <c r="G133" s="192" t="s">
        <v>208</v>
      </c>
      <c r="H133" s="193">
        <v>3.1000000000000001</v>
      </c>
      <c r="I133" s="194"/>
      <c r="J133" s="195">
        <f>ROUND(I133*H133,2)</f>
        <v>0</v>
      </c>
      <c r="K133" s="191" t="s">
        <v>209</v>
      </c>
      <c r="L133" s="43"/>
      <c r="M133" s="196" t="s">
        <v>1</v>
      </c>
      <c r="N133" s="197" t="s">
        <v>41</v>
      </c>
      <c r="O133" s="90"/>
      <c r="P133" s="198">
        <f>O133*H133</f>
        <v>0</v>
      </c>
      <c r="Q133" s="198">
        <v>0.31929999999999997</v>
      </c>
      <c r="R133" s="198">
        <f>Q133*H133</f>
        <v>0.98982999999999999</v>
      </c>
      <c r="S133" s="198">
        <v>0</v>
      </c>
      <c r="T133" s="19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0" t="s">
        <v>115</v>
      </c>
      <c r="AT133" s="200" t="s">
        <v>111</v>
      </c>
      <c r="AU133" s="200" t="s">
        <v>86</v>
      </c>
      <c r="AY133" s="16" t="s">
        <v>116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6" t="s">
        <v>84</v>
      </c>
      <c r="BK133" s="201">
        <f>ROUND(I133*H133,2)</f>
        <v>0</v>
      </c>
      <c r="BL133" s="16" t="s">
        <v>115</v>
      </c>
      <c r="BM133" s="200" t="s">
        <v>210</v>
      </c>
    </row>
    <row r="134" s="2" customFormat="1">
      <c r="A134" s="37"/>
      <c r="B134" s="38"/>
      <c r="C134" s="39"/>
      <c r="D134" s="202" t="s">
        <v>117</v>
      </c>
      <c r="E134" s="39"/>
      <c r="F134" s="203" t="s">
        <v>211</v>
      </c>
      <c r="G134" s="39"/>
      <c r="H134" s="39"/>
      <c r="I134" s="204"/>
      <c r="J134" s="39"/>
      <c r="K134" s="39"/>
      <c r="L134" s="43"/>
      <c r="M134" s="205"/>
      <c r="N134" s="20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117</v>
      </c>
      <c r="AU134" s="16" t="s">
        <v>86</v>
      </c>
    </row>
    <row r="135" s="2" customFormat="1" ht="24.15" customHeight="1">
      <c r="A135" s="37"/>
      <c r="B135" s="38"/>
      <c r="C135" s="189" t="s">
        <v>86</v>
      </c>
      <c r="D135" s="189" t="s">
        <v>111</v>
      </c>
      <c r="E135" s="190" t="s">
        <v>212</v>
      </c>
      <c r="F135" s="191" t="s">
        <v>213</v>
      </c>
      <c r="G135" s="192" t="s">
        <v>208</v>
      </c>
      <c r="H135" s="193">
        <v>8.7840000000000007</v>
      </c>
      <c r="I135" s="194"/>
      <c r="J135" s="195">
        <f>ROUND(I135*H135,2)</f>
        <v>0</v>
      </c>
      <c r="K135" s="191" t="s">
        <v>209</v>
      </c>
      <c r="L135" s="43"/>
      <c r="M135" s="196" t="s">
        <v>1</v>
      </c>
      <c r="N135" s="197" t="s">
        <v>41</v>
      </c>
      <c r="O135" s="90"/>
      <c r="P135" s="198">
        <f>O135*H135</f>
        <v>0</v>
      </c>
      <c r="Q135" s="198">
        <v>0.31433</v>
      </c>
      <c r="R135" s="198">
        <f>Q135*H135</f>
        <v>2.7610747200000003</v>
      </c>
      <c r="S135" s="198">
        <v>0</v>
      </c>
      <c r="T135" s="19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0" t="s">
        <v>115</v>
      </c>
      <c r="AT135" s="200" t="s">
        <v>111</v>
      </c>
      <c r="AU135" s="200" t="s">
        <v>86</v>
      </c>
      <c r="AY135" s="16" t="s">
        <v>116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6" t="s">
        <v>84</v>
      </c>
      <c r="BK135" s="201">
        <f>ROUND(I135*H135,2)</f>
        <v>0</v>
      </c>
      <c r="BL135" s="16" t="s">
        <v>115</v>
      </c>
      <c r="BM135" s="200" t="s">
        <v>214</v>
      </c>
    </row>
    <row r="136" s="2" customFormat="1">
      <c r="A136" s="37"/>
      <c r="B136" s="38"/>
      <c r="C136" s="39"/>
      <c r="D136" s="202" t="s">
        <v>117</v>
      </c>
      <c r="E136" s="39"/>
      <c r="F136" s="203" t="s">
        <v>215</v>
      </c>
      <c r="G136" s="39"/>
      <c r="H136" s="39"/>
      <c r="I136" s="204"/>
      <c r="J136" s="39"/>
      <c r="K136" s="39"/>
      <c r="L136" s="43"/>
      <c r="M136" s="205"/>
      <c r="N136" s="20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117</v>
      </c>
      <c r="AU136" s="16" t="s">
        <v>86</v>
      </c>
    </row>
    <row r="137" s="13" customFormat="1">
      <c r="A137" s="13"/>
      <c r="B137" s="239"/>
      <c r="C137" s="240"/>
      <c r="D137" s="202" t="s">
        <v>216</v>
      </c>
      <c r="E137" s="241" t="s">
        <v>1</v>
      </c>
      <c r="F137" s="242" t="s">
        <v>217</v>
      </c>
      <c r="G137" s="240"/>
      <c r="H137" s="243">
        <v>0.57599999999999996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216</v>
      </c>
      <c r="AU137" s="249" t="s">
        <v>86</v>
      </c>
      <c r="AV137" s="13" t="s">
        <v>86</v>
      </c>
      <c r="AW137" s="13" t="s">
        <v>32</v>
      </c>
      <c r="AX137" s="13" t="s">
        <v>76</v>
      </c>
      <c r="AY137" s="249" t="s">
        <v>116</v>
      </c>
    </row>
    <row r="138" s="13" customFormat="1">
      <c r="A138" s="13"/>
      <c r="B138" s="239"/>
      <c r="C138" s="240"/>
      <c r="D138" s="202" t="s">
        <v>216</v>
      </c>
      <c r="E138" s="241" t="s">
        <v>1</v>
      </c>
      <c r="F138" s="242" t="s">
        <v>218</v>
      </c>
      <c r="G138" s="240"/>
      <c r="H138" s="243">
        <v>0.23999999999999999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216</v>
      </c>
      <c r="AU138" s="249" t="s">
        <v>86</v>
      </c>
      <c r="AV138" s="13" t="s">
        <v>86</v>
      </c>
      <c r="AW138" s="13" t="s">
        <v>32</v>
      </c>
      <c r="AX138" s="13" t="s">
        <v>76</v>
      </c>
      <c r="AY138" s="249" t="s">
        <v>116</v>
      </c>
    </row>
    <row r="139" s="13" customFormat="1">
      <c r="A139" s="13"/>
      <c r="B139" s="239"/>
      <c r="C139" s="240"/>
      <c r="D139" s="202" t="s">
        <v>216</v>
      </c>
      <c r="E139" s="241" t="s">
        <v>1</v>
      </c>
      <c r="F139" s="242" t="s">
        <v>219</v>
      </c>
      <c r="G139" s="240"/>
      <c r="H139" s="243">
        <v>6.7199999999999998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216</v>
      </c>
      <c r="AU139" s="249" t="s">
        <v>86</v>
      </c>
      <c r="AV139" s="13" t="s">
        <v>86</v>
      </c>
      <c r="AW139" s="13" t="s">
        <v>32</v>
      </c>
      <c r="AX139" s="13" t="s">
        <v>76</v>
      </c>
      <c r="AY139" s="249" t="s">
        <v>116</v>
      </c>
    </row>
    <row r="140" s="13" customFormat="1">
      <c r="A140" s="13"/>
      <c r="B140" s="239"/>
      <c r="C140" s="240"/>
      <c r="D140" s="202" t="s">
        <v>216</v>
      </c>
      <c r="E140" s="241" t="s">
        <v>1</v>
      </c>
      <c r="F140" s="242" t="s">
        <v>220</v>
      </c>
      <c r="G140" s="240"/>
      <c r="H140" s="243">
        <v>1.248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216</v>
      </c>
      <c r="AU140" s="249" t="s">
        <v>86</v>
      </c>
      <c r="AV140" s="13" t="s">
        <v>86</v>
      </c>
      <c r="AW140" s="13" t="s">
        <v>32</v>
      </c>
      <c r="AX140" s="13" t="s">
        <v>76</v>
      </c>
      <c r="AY140" s="249" t="s">
        <v>116</v>
      </c>
    </row>
    <row r="141" s="14" customFormat="1">
      <c r="A141" s="14"/>
      <c r="B141" s="250"/>
      <c r="C141" s="251"/>
      <c r="D141" s="202" t="s">
        <v>216</v>
      </c>
      <c r="E141" s="252" t="s">
        <v>1</v>
      </c>
      <c r="F141" s="253" t="s">
        <v>221</v>
      </c>
      <c r="G141" s="251"/>
      <c r="H141" s="254">
        <v>8.7840000000000007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216</v>
      </c>
      <c r="AU141" s="260" t="s">
        <v>86</v>
      </c>
      <c r="AV141" s="14" t="s">
        <v>115</v>
      </c>
      <c r="AW141" s="14" t="s">
        <v>32</v>
      </c>
      <c r="AX141" s="14" t="s">
        <v>84</v>
      </c>
      <c r="AY141" s="260" t="s">
        <v>116</v>
      </c>
    </row>
    <row r="142" s="2" customFormat="1" ht="24.15" customHeight="1">
      <c r="A142" s="37"/>
      <c r="B142" s="38"/>
      <c r="C142" s="189" t="s">
        <v>121</v>
      </c>
      <c r="D142" s="189" t="s">
        <v>111</v>
      </c>
      <c r="E142" s="190" t="s">
        <v>222</v>
      </c>
      <c r="F142" s="191" t="s">
        <v>223</v>
      </c>
      <c r="G142" s="192" t="s">
        <v>224</v>
      </c>
      <c r="H142" s="193">
        <v>15.614000000000001</v>
      </c>
      <c r="I142" s="194"/>
      <c r="J142" s="195">
        <f>ROUND(I142*H142,2)</f>
        <v>0</v>
      </c>
      <c r="K142" s="191" t="s">
        <v>209</v>
      </c>
      <c r="L142" s="43"/>
      <c r="M142" s="196" t="s">
        <v>1</v>
      </c>
      <c r="N142" s="197" t="s">
        <v>41</v>
      </c>
      <c r="O142" s="90"/>
      <c r="P142" s="198">
        <f>O142*H142</f>
        <v>0</v>
      </c>
      <c r="Q142" s="198">
        <v>1.9085000000000001</v>
      </c>
      <c r="R142" s="198">
        <f>Q142*H142</f>
        <v>29.799319000000004</v>
      </c>
      <c r="S142" s="198">
        <v>0</v>
      </c>
      <c r="T142" s="19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0" t="s">
        <v>115</v>
      </c>
      <c r="AT142" s="200" t="s">
        <v>111</v>
      </c>
      <c r="AU142" s="200" t="s">
        <v>86</v>
      </c>
      <c r="AY142" s="16" t="s">
        <v>116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6" t="s">
        <v>84</v>
      </c>
      <c r="BK142" s="201">
        <f>ROUND(I142*H142,2)</f>
        <v>0</v>
      </c>
      <c r="BL142" s="16" t="s">
        <v>115</v>
      </c>
      <c r="BM142" s="200" t="s">
        <v>225</v>
      </c>
    </row>
    <row r="143" s="2" customFormat="1">
      <c r="A143" s="37"/>
      <c r="B143" s="38"/>
      <c r="C143" s="39"/>
      <c r="D143" s="202" t="s">
        <v>117</v>
      </c>
      <c r="E143" s="39"/>
      <c r="F143" s="203" t="s">
        <v>226</v>
      </c>
      <c r="G143" s="39"/>
      <c r="H143" s="39"/>
      <c r="I143" s="204"/>
      <c r="J143" s="39"/>
      <c r="K143" s="39"/>
      <c r="L143" s="43"/>
      <c r="M143" s="205"/>
      <c r="N143" s="206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117</v>
      </c>
      <c r="AU143" s="16" t="s">
        <v>86</v>
      </c>
    </row>
    <row r="144" s="13" customFormat="1">
      <c r="A144" s="13"/>
      <c r="B144" s="239"/>
      <c r="C144" s="240"/>
      <c r="D144" s="202" t="s">
        <v>216</v>
      </c>
      <c r="E144" s="241" t="s">
        <v>1</v>
      </c>
      <c r="F144" s="242" t="s">
        <v>227</v>
      </c>
      <c r="G144" s="240"/>
      <c r="H144" s="243">
        <v>16.690000000000001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216</v>
      </c>
      <c r="AU144" s="249" t="s">
        <v>86</v>
      </c>
      <c r="AV144" s="13" t="s">
        <v>86</v>
      </c>
      <c r="AW144" s="13" t="s">
        <v>32</v>
      </c>
      <c r="AX144" s="13" t="s">
        <v>76</v>
      </c>
      <c r="AY144" s="249" t="s">
        <v>116</v>
      </c>
    </row>
    <row r="145" s="13" customFormat="1">
      <c r="A145" s="13"/>
      <c r="B145" s="239"/>
      <c r="C145" s="240"/>
      <c r="D145" s="202" t="s">
        <v>216</v>
      </c>
      <c r="E145" s="241" t="s">
        <v>1</v>
      </c>
      <c r="F145" s="242" t="s">
        <v>228</v>
      </c>
      <c r="G145" s="240"/>
      <c r="H145" s="243">
        <v>1.98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216</v>
      </c>
      <c r="AU145" s="249" t="s">
        <v>86</v>
      </c>
      <c r="AV145" s="13" t="s">
        <v>86</v>
      </c>
      <c r="AW145" s="13" t="s">
        <v>32</v>
      </c>
      <c r="AX145" s="13" t="s">
        <v>76</v>
      </c>
      <c r="AY145" s="249" t="s">
        <v>116</v>
      </c>
    </row>
    <row r="146" s="13" customFormat="1">
      <c r="A146" s="13"/>
      <c r="B146" s="239"/>
      <c r="C146" s="240"/>
      <c r="D146" s="202" t="s">
        <v>216</v>
      </c>
      <c r="E146" s="241" t="s">
        <v>1</v>
      </c>
      <c r="F146" s="242" t="s">
        <v>229</v>
      </c>
      <c r="G146" s="240"/>
      <c r="H146" s="243">
        <v>1.9219999999999999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216</v>
      </c>
      <c r="AU146" s="249" t="s">
        <v>86</v>
      </c>
      <c r="AV146" s="13" t="s">
        <v>86</v>
      </c>
      <c r="AW146" s="13" t="s">
        <v>32</v>
      </c>
      <c r="AX146" s="13" t="s">
        <v>76</v>
      </c>
      <c r="AY146" s="249" t="s">
        <v>116</v>
      </c>
    </row>
    <row r="147" s="13" customFormat="1">
      <c r="A147" s="13"/>
      <c r="B147" s="239"/>
      <c r="C147" s="240"/>
      <c r="D147" s="202" t="s">
        <v>216</v>
      </c>
      <c r="E147" s="241" t="s">
        <v>1</v>
      </c>
      <c r="F147" s="242" t="s">
        <v>230</v>
      </c>
      <c r="G147" s="240"/>
      <c r="H147" s="243">
        <v>-4.9779999999999998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216</v>
      </c>
      <c r="AU147" s="249" t="s">
        <v>86</v>
      </c>
      <c r="AV147" s="13" t="s">
        <v>86</v>
      </c>
      <c r="AW147" s="13" t="s">
        <v>32</v>
      </c>
      <c r="AX147" s="13" t="s">
        <v>76</v>
      </c>
      <c r="AY147" s="249" t="s">
        <v>116</v>
      </c>
    </row>
    <row r="148" s="14" customFormat="1">
      <c r="A148" s="14"/>
      <c r="B148" s="250"/>
      <c r="C148" s="251"/>
      <c r="D148" s="202" t="s">
        <v>216</v>
      </c>
      <c r="E148" s="252" t="s">
        <v>1</v>
      </c>
      <c r="F148" s="253" t="s">
        <v>221</v>
      </c>
      <c r="G148" s="251"/>
      <c r="H148" s="254">
        <v>15.614000000000001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216</v>
      </c>
      <c r="AU148" s="260" t="s">
        <v>86</v>
      </c>
      <c r="AV148" s="14" t="s">
        <v>115</v>
      </c>
      <c r="AW148" s="14" t="s">
        <v>32</v>
      </c>
      <c r="AX148" s="14" t="s">
        <v>84</v>
      </c>
      <c r="AY148" s="260" t="s">
        <v>116</v>
      </c>
    </row>
    <row r="149" s="12" customFormat="1" ht="22.8" customHeight="1">
      <c r="A149" s="12"/>
      <c r="B149" s="223"/>
      <c r="C149" s="224"/>
      <c r="D149" s="225" t="s">
        <v>75</v>
      </c>
      <c r="E149" s="237" t="s">
        <v>115</v>
      </c>
      <c r="F149" s="237" t="s">
        <v>231</v>
      </c>
      <c r="G149" s="224"/>
      <c r="H149" s="224"/>
      <c r="I149" s="227"/>
      <c r="J149" s="238">
        <f>BK149</f>
        <v>0</v>
      </c>
      <c r="K149" s="224"/>
      <c r="L149" s="229"/>
      <c r="M149" s="230"/>
      <c r="N149" s="231"/>
      <c r="O149" s="231"/>
      <c r="P149" s="232">
        <f>SUM(P150:P160)</f>
        <v>0</v>
      </c>
      <c r="Q149" s="231"/>
      <c r="R149" s="232">
        <f>SUM(R150:R160)</f>
        <v>0.46051617999999994</v>
      </c>
      <c r="S149" s="231"/>
      <c r="T149" s="233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4" t="s">
        <v>84</v>
      </c>
      <c r="AT149" s="235" t="s">
        <v>75</v>
      </c>
      <c r="AU149" s="235" t="s">
        <v>84</v>
      </c>
      <c r="AY149" s="234" t="s">
        <v>116</v>
      </c>
      <c r="BK149" s="236">
        <f>SUM(BK150:BK160)</f>
        <v>0</v>
      </c>
    </row>
    <row r="150" s="2" customFormat="1" ht="16.5" customHeight="1">
      <c r="A150" s="37"/>
      <c r="B150" s="38"/>
      <c r="C150" s="189" t="s">
        <v>115</v>
      </c>
      <c r="D150" s="189" t="s">
        <v>111</v>
      </c>
      <c r="E150" s="190" t="s">
        <v>232</v>
      </c>
      <c r="F150" s="191" t="s">
        <v>233</v>
      </c>
      <c r="G150" s="192" t="s">
        <v>224</v>
      </c>
      <c r="H150" s="193">
        <v>0.17499999999999999</v>
      </c>
      <c r="I150" s="194"/>
      <c r="J150" s="195">
        <f>ROUND(I150*H150,2)</f>
        <v>0</v>
      </c>
      <c r="K150" s="191" t="s">
        <v>209</v>
      </c>
      <c r="L150" s="43"/>
      <c r="M150" s="196" t="s">
        <v>1</v>
      </c>
      <c r="N150" s="197" t="s">
        <v>41</v>
      </c>
      <c r="O150" s="90"/>
      <c r="P150" s="198">
        <f>O150*H150</f>
        <v>0</v>
      </c>
      <c r="Q150" s="198">
        <v>2.5019399999999998</v>
      </c>
      <c r="R150" s="198">
        <f>Q150*H150</f>
        <v>0.43783949999999994</v>
      </c>
      <c r="S150" s="198">
        <v>0</v>
      </c>
      <c r="T150" s="19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0" t="s">
        <v>115</v>
      </c>
      <c r="AT150" s="200" t="s">
        <v>111</v>
      </c>
      <c r="AU150" s="200" t="s">
        <v>86</v>
      </c>
      <c r="AY150" s="16" t="s">
        <v>116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6" t="s">
        <v>84</v>
      </c>
      <c r="BK150" s="201">
        <f>ROUND(I150*H150,2)</f>
        <v>0</v>
      </c>
      <c r="BL150" s="16" t="s">
        <v>115</v>
      </c>
      <c r="BM150" s="200" t="s">
        <v>234</v>
      </c>
    </row>
    <row r="151" s="2" customFormat="1">
      <c r="A151" s="37"/>
      <c r="B151" s="38"/>
      <c r="C151" s="39"/>
      <c r="D151" s="202" t="s">
        <v>117</v>
      </c>
      <c r="E151" s="39"/>
      <c r="F151" s="203" t="s">
        <v>235</v>
      </c>
      <c r="G151" s="39"/>
      <c r="H151" s="39"/>
      <c r="I151" s="204"/>
      <c r="J151" s="39"/>
      <c r="K151" s="39"/>
      <c r="L151" s="43"/>
      <c r="M151" s="205"/>
      <c r="N151" s="206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117</v>
      </c>
      <c r="AU151" s="16" t="s">
        <v>86</v>
      </c>
    </row>
    <row r="152" s="13" customFormat="1">
      <c r="A152" s="13"/>
      <c r="B152" s="239"/>
      <c r="C152" s="240"/>
      <c r="D152" s="202" t="s">
        <v>216</v>
      </c>
      <c r="E152" s="241" t="s">
        <v>1</v>
      </c>
      <c r="F152" s="242" t="s">
        <v>236</v>
      </c>
      <c r="G152" s="240"/>
      <c r="H152" s="243">
        <v>0.17499999999999999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216</v>
      </c>
      <c r="AU152" s="249" t="s">
        <v>86</v>
      </c>
      <c r="AV152" s="13" t="s">
        <v>86</v>
      </c>
      <c r="AW152" s="13" t="s">
        <v>32</v>
      </c>
      <c r="AX152" s="13" t="s">
        <v>84</v>
      </c>
      <c r="AY152" s="249" t="s">
        <v>116</v>
      </c>
    </row>
    <row r="153" s="2" customFormat="1" ht="24.15" customHeight="1">
      <c r="A153" s="37"/>
      <c r="B153" s="38"/>
      <c r="C153" s="189" t="s">
        <v>128</v>
      </c>
      <c r="D153" s="189" t="s">
        <v>111</v>
      </c>
      <c r="E153" s="190" t="s">
        <v>237</v>
      </c>
      <c r="F153" s="191" t="s">
        <v>238</v>
      </c>
      <c r="G153" s="192" t="s">
        <v>208</v>
      </c>
      <c r="H153" s="193">
        <v>1.7</v>
      </c>
      <c r="I153" s="194"/>
      <c r="J153" s="195">
        <f>ROUND(I153*H153,2)</f>
        <v>0</v>
      </c>
      <c r="K153" s="191" t="s">
        <v>209</v>
      </c>
      <c r="L153" s="43"/>
      <c r="M153" s="196" t="s">
        <v>1</v>
      </c>
      <c r="N153" s="197" t="s">
        <v>41</v>
      </c>
      <c r="O153" s="90"/>
      <c r="P153" s="198">
        <f>O153*H153</f>
        <v>0</v>
      </c>
      <c r="Q153" s="198">
        <v>0.0046499999999999996</v>
      </c>
      <c r="R153" s="198">
        <f>Q153*H153</f>
        <v>0.0079049999999999988</v>
      </c>
      <c r="S153" s="198">
        <v>0</v>
      </c>
      <c r="T153" s="19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0" t="s">
        <v>115</v>
      </c>
      <c r="AT153" s="200" t="s">
        <v>111</v>
      </c>
      <c r="AU153" s="200" t="s">
        <v>86</v>
      </c>
      <c r="AY153" s="16" t="s">
        <v>116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6" t="s">
        <v>84</v>
      </c>
      <c r="BK153" s="201">
        <f>ROUND(I153*H153,2)</f>
        <v>0</v>
      </c>
      <c r="BL153" s="16" t="s">
        <v>115</v>
      </c>
      <c r="BM153" s="200" t="s">
        <v>239</v>
      </c>
    </row>
    <row r="154" s="2" customFormat="1">
      <c r="A154" s="37"/>
      <c r="B154" s="38"/>
      <c r="C154" s="39"/>
      <c r="D154" s="202" t="s">
        <v>117</v>
      </c>
      <c r="E154" s="39"/>
      <c r="F154" s="203" t="s">
        <v>240</v>
      </c>
      <c r="G154" s="39"/>
      <c r="H154" s="39"/>
      <c r="I154" s="204"/>
      <c r="J154" s="39"/>
      <c r="K154" s="39"/>
      <c r="L154" s="43"/>
      <c r="M154" s="205"/>
      <c r="N154" s="20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117</v>
      </c>
      <c r="AU154" s="16" t="s">
        <v>86</v>
      </c>
    </row>
    <row r="155" s="13" customFormat="1">
      <c r="A155" s="13"/>
      <c r="B155" s="239"/>
      <c r="C155" s="240"/>
      <c r="D155" s="202" t="s">
        <v>216</v>
      </c>
      <c r="E155" s="241" t="s">
        <v>1</v>
      </c>
      <c r="F155" s="242" t="s">
        <v>241</v>
      </c>
      <c r="G155" s="240"/>
      <c r="H155" s="243">
        <v>1.7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216</v>
      </c>
      <c r="AU155" s="249" t="s">
        <v>86</v>
      </c>
      <c r="AV155" s="13" t="s">
        <v>86</v>
      </c>
      <c r="AW155" s="13" t="s">
        <v>32</v>
      </c>
      <c r="AX155" s="13" t="s">
        <v>84</v>
      </c>
      <c r="AY155" s="249" t="s">
        <v>116</v>
      </c>
    </row>
    <row r="156" s="2" customFormat="1" ht="24.15" customHeight="1">
      <c r="A156" s="37"/>
      <c r="B156" s="38"/>
      <c r="C156" s="189" t="s">
        <v>124</v>
      </c>
      <c r="D156" s="189" t="s">
        <v>111</v>
      </c>
      <c r="E156" s="190" t="s">
        <v>242</v>
      </c>
      <c r="F156" s="191" t="s">
        <v>243</v>
      </c>
      <c r="G156" s="192" t="s">
        <v>208</v>
      </c>
      <c r="H156" s="193">
        <v>1.7</v>
      </c>
      <c r="I156" s="194"/>
      <c r="J156" s="195">
        <f>ROUND(I156*H156,2)</f>
        <v>0</v>
      </c>
      <c r="K156" s="191" t="s">
        <v>209</v>
      </c>
      <c r="L156" s="43"/>
      <c r="M156" s="196" t="s">
        <v>1</v>
      </c>
      <c r="N156" s="197" t="s">
        <v>41</v>
      </c>
      <c r="O156" s="90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0" t="s">
        <v>115</v>
      </c>
      <c r="AT156" s="200" t="s">
        <v>111</v>
      </c>
      <c r="AU156" s="200" t="s">
        <v>86</v>
      </c>
      <c r="AY156" s="16" t="s">
        <v>116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6" t="s">
        <v>84</v>
      </c>
      <c r="BK156" s="201">
        <f>ROUND(I156*H156,2)</f>
        <v>0</v>
      </c>
      <c r="BL156" s="16" t="s">
        <v>115</v>
      </c>
      <c r="BM156" s="200" t="s">
        <v>244</v>
      </c>
    </row>
    <row r="157" s="2" customFormat="1">
      <c r="A157" s="37"/>
      <c r="B157" s="38"/>
      <c r="C157" s="39"/>
      <c r="D157" s="202" t="s">
        <v>117</v>
      </c>
      <c r="E157" s="39"/>
      <c r="F157" s="203" t="s">
        <v>245</v>
      </c>
      <c r="G157" s="39"/>
      <c r="H157" s="39"/>
      <c r="I157" s="204"/>
      <c r="J157" s="39"/>
      <c r="K157" s="39"/>
      <c r="L157" s="43"/>
      <c r="M157" s="205"/>
      <c r="N157" s="206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117</v>
      </c>
      <c r="AU157" s="16" t="s">
        <v>86</v>
      </c>
    </row>
    <row r="158" s="2" customFormat="1" ht="24.15" customHeight="1">
      <c r="A158" s="37"/>
      <c r="B158" s="38"/>
      <c r="C158" s="189" t="s">
        <v>135</v>
      </c>
      <c r="D158" s="189" t="s">
        <v>111</v>
      </c>
      <c r="E158" s="190" t="s">
        <v>246</v>
      </c>
      <c r="F158" s="191" t="s">
        <v>247</v>
      </c>
      <c r="G158" s="192" t="s">
        <v>248</v>
      </c>
      <c r="H158" s="193">
        <v>0.014</v>
      </c>
      <c r="I158" s="194"/>
      <c r="J158" s="195">
        <f>ROUND(I158*H158,2)</f>
        <v>0</v>
      </c>
      <c r="K158" s="191" t="s">
        <v>209</v>
      </c>
      <c r="L158" s="43"/>
      <c r="M158" s="196" t="s">
        <v>1</v>
      </c>
      <c r="N158" s="197" t="s">
        <v>41</v>
      </c>
      <c r="O158" s="90"/>
      <c r="P158" s="198">
        <f>O158*H158</f>
        <v>0</v>
      </c>
      <c r="Q158" s="198">
        <v>1.0551200000000001</v>
      </c>
      <c r="R158" s="198">
        <f>Q158*H158</f>
        <v>0.014771680000000001</v>
      </c>
      <c r="S158" s="198">
        <v>0</v>
      </c>
      <c r="T158" s="19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0" t="s">
        <v>115</v>
      </c>
      <c r="AT158" s="200" t="s">
        <v>111</v>
      </c>
      <c r="AU158" s="200" t="s">
        <v>86</v>
      </c>
      <c r="AY158" s="16" t="s">
        <v>116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6" t="s">
        <v>84</v>
      </c>
      <c r="BK158" s="201">
        <f>ROUND(I158*H158,2)</f>
        <v>0</v>
      </c>
      <c r="BL158" s="16" t="s">
        <v>115</v>
      </c>
      <c r="BM158" s="200" t="s">
        <v>249</v>
      </c>
    </row>
    <row r="159" s="2" customFormat="1">
      <c r="A159" s="37"/>
      <c r="B159" s="38"/>
      <c r="C159" s="39"/>
      <c r="D159" s="202" t="s">
        <v>117</v>
      </c>
      <c r="E159" s="39"/>
      <c r="F159" s="203" t="s">
        <v>250</v>
      </c>
      <c r="G159" s="39"/>
      <c r="H159" s="39"/>
      <c r="I159" s="204"/>
      <c r="J159" s="39"/>
      <c r="K159" s="39"/>
      <c r="L159" s="43"/>
      <c r="M159" s="205"/>
      <c r="N159" s="206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117</v>
      </c>
      <c r="AU159" s="16" t="s">
        <v>86</v>
      </c>
    </row>
    <row r="160" s="13" customFormat="1">
      <c r="A160" s="13"/>
      <c r="B160" s="239"/>
      <c r="C160" s="240"/>
      <c r="D160" s="202" t="s">
        <v>216</v>
      </c>
      <c r="E160" s="241" t="s">
        <v>1</v>
      </c>
      <c r="F160" s="242" t="s">
        <v>251</v>
      </c>
      <c r="G160" s="240"/>
      <c r="H160" s="243">
        <v>0.014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216</v>
      </c>
      <c r="AU160" s="249" t="s">
        <v>86</v>
      </c>
      <c r="AV160" s="13" t="s">
        <v>86</v>
      </c>
      <c r="AW160" s="13" t="s">
        <v>32</v>
      </c>
      <c r="AX160" s="13" t="s">
        <v>84</v>
      </c>
      <c r="AY160" s="249" t="s">
        <v>116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142</v>
      </c>
      <c r="F161" s="237" t="s">
        <v>252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SUM(P162:P194)</f>
        <v>0</v>
      </c>
      <c r="Q161" s="231"/>
      <c r="R161" s="232">
        <f>SUM(R162:R194)</f>
        <v>0.092955999999999997</v>
      </c>
      <c r="S161" s="231"/>
      <c r="T161" s="233">
        <f>SUM(T162:T194)</f>
        <v>22.84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116</v>
      </c>
      <c r="BK161" s="236">
        <f>SUM(BK162:BK194)</f>
        <v>0</v>
      </c>
    </row>
    <row r="162" s="2" customFormat="1" ht="33" customHeight="1">
      <c r="A162" s="37"/>
      <c r="B162" s="38"/>
      <c r="C162" s="189" t="s">
        <v>127</v>
      </c>
      <c r="D162" s="189" t="s">
        <v>111</v>
      </c>
      <c r="E162" s="190" t="s">
        <v>253</v>
      </c>
      <c r="F162" s="191" t="s">
        <v>254</v>
      </c>
      <c r="G162" s="192" t="s">
        <v>208</v>
      </c>
      <c r="H162" s="193">
        <v>132</v>
      </c>
      <c r="I162" s="194"/>
      <c r="J162" s="195">
        <f>ROUND(I162*H162,2)</f>
        <v>0</v>
      </c>
      <c r="K162" s="191" t="s">
        <v>209</v>
      </c>
      <c r="L162" s="43"/>
      <c r="M162" s="196" t="s">
        <v>1</v>
      </c>
      <c r="N162" s="197" t="s">
        <v>41</v>
      </c>
      <c r="O162" s="90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0" t="s">
        <v>115</v>
      </c>
      <c r="AT162" s="200" t="s">
        <v>111</v>
      </c>
      <c r="AU162" s="200" t="s">
        <v>86</v>
      </c>
      <c r="AY162" s="16" t="s">
        <v>116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6" t="s">
        <v>84</v>
      </c>
      <c r="BK162" s="201">
        <f>ROUND(I162*H162,2)</f>
        <v>0</v>
      </c>
      <c r="BL162" s="16" t="s">
        <v>115</v>
      </c>
      <c r="BM162" s="200" t="s">
        <v>255</v>
      </c>
    </row>
    <row r="163" s="2" customFormat="1">
      <c r="A163" s="37"/>
      <c r="B163" s="38"/>
      <c r="C163" s="39"/>
      <c r="D163" s="202" t="s">
        <v>117</v>
      </c>
      <c r="E163" s="39"/>
      <c r="F163" s="203" t="s">
        <v>256</v>
      </c>
      <c r="G163" s="39"/>
      <c r="H163" s="39"/>
      <c r="I163" s="204"/>
      <c r="J163" s="39"/>
      <c r="K163" s="39"/>
      <c r="L163" s="43"/>
      <c r="M163" s="205"/>
      <c r="N163" s="206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117</v>
      </c>
      <c r="AU163" s="16" t="s">
        <v>86</v>
      </c>
    </row>
    <row r="164" s="13" customFormat="1">
      <c r="A164" s="13"/>
      <c r="B164" s="239"/>
      <c r="C164" s="240"/>
      <c r="D164" s="202" t="s">
        <v>216</v>
      </c>
      <c r="E164" s="241" t="s">
        <v>1</v>
      </c>
      <c r="F164" s="242" t="s">
        <v>257</v>
      </c>
      <c r="G164" s="240"/>
      <c r="H164" s="243">
        <v>132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216</v>
      </c>
      <c r="AU164" s="249" t="s">
        <v>86</v>
      </c>
      <c r="AV164" s="13" t="s">
        <v>86</v>
      </c>
      <c r="AW164" s="13" t="s">
        <v>32</v>
      </c>
      <c r="AX164" s="13" t="s">
        <v>76</v>
      </c>
      <c r="AY164" s="249" t="s">
        <v>116</v>
      </c>
    </row>
    <row r="165" s="14" customFormat="1">
      <c r="A165" s="14"/>
      <c r="B165" s="250"/>
      <c r="C165" s="251"/>
      <c r="D165" s="202" t="s">
        <v>216</v>
      </c>
      <c r="E165" s="252" t="s">
        <v>1</v>
      </c>
      <c r="F165" s="253" t="s">
        <v>221</v>
      </c>
      <c r="G165" s="251"/>
      <c r="H165" s="254">
        <v>132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216</v>
      </c>
      <c r="AU165" s="260" t="s">
        <v>86</v>
      </c>
      <c r="AV165" s="14" t="s">
        <v>115</v>
      </c>
      <c r="AW165" s="14" t="s">
        <v>32</v>
      </c>
      <c r="AX165" s="14" t="s">
        <v>84</v>
      </c>
      <c r="AY165" s="260" t="s">
        <v>116</v>
      </c>
    </row>
    <row r="166" s="2" customFormat="1" ht="33" customHeight="1">
      <c r="A166" s="37"/>
      <c r="B166" s="38"/>
      <c r="C166" s="189" t="s">
        <v>142</v>
      </c>
      <c r="D166" s="189" t="s">
        <v>111</v>
      </c>
      <c r="E166" s="190" t="s">
        <v>258</v>
      </c>
      <c r="F166" s="191" t="s">
        <v>259</v>
      </c>
      <c r="G166" s="192" t="s">
        <v>208</v>
      </c>
      <c r="H166" s="193">
        <v>15840</v>
      </c>
      <c r="I166" s="194"/>
      <c r="J166" s="195">
        <f>ROUND(I166*H166,2)</f>
        <v>0</v>
      </c>
      <c r="K166" s="191" t="s">
        <v>209</v>
      </c>
      <c r="L166" s="43"/>
      <c r="M166" s="196" t="s">
        <v>1</v>
      </c>
      <c r="N166" s="197" t="s">
        <v>41</v>
      </c>
      <c r="O166" s="90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0" t="s">
        <v>115</v>
      </c>
      <c r="AT166" s="200" t="s">
        <v>111</v>
      </c>
      <c r="AU166" s="200" t="s">
        <v>86</v>
      </c>
      <c r="AY166" s="16" t="s">
        <v>116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6" t="s">
        <v>84</v>
      </c>
      <c r="BK166" s="201">
        <f>ROUND(I166*H166,2)</f>
        <v>0</v>
      </c>
      <c r="BL166" s="16" t="s">
        <v>115</v>
      </c>
      <c r="BM166" s="200" t="s">
        <v>260</v>
      </c>
    </row>
    <row r="167" s="2" customFormat="1">
      <c r="A167" s="37"/>
      <c r="B167" s="38"/>
      <c r="C167" s="39"/>
      <c r="D167" s="202" t="s">
        <v>117</v>
      </c>
      <c r="E167" s="39"/>
      <c r="F167" s="203" t="s">
        <v>261</v>
      </c>
      <c r="G167" s="39"/>
      <c r="H167" s="39"/>
      <c r="I167" s="204"/>
      <c r="J167" s="39"/>
      <c r="K167" s="39"/>
      <c r="L167" s="43"/>
      <c r="M167" s="205"/>
      <c r="N167" s="206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117</v>
      </c>
      <c r="AU167" s="16" t="s">
        <v>86</v>
      </c>
    </row>
    <row r="168" s="13" customFormat="1">
      <c r="A168" s="13"/>
      <c r="B168" s="239"/>
      <c r="C168" s="240"/>
      <c r="D168" s="202" t="s">
        <v>216</v>
      </c>
      <c r="E168" s="241" t="s">
        <v>1</v>
      </c>
      <c r="F168" s="242" t="s">
        <v>262</v>
      </c>
      <c r="G168" s="240"/>
      <c r="H168" s="243">
        <v>132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216</v>
      </c>
      <c r="AU168" s="249" t="s">
        <v>86</v>
      </c>
      <c r="AV168" s="13" t="s">
        <v>86</v>
      </c>
      <c r="AW168" s="13" t="s">
        <v>32</v>
      </c>
      <c r="AX168" s="13" t="s">
        <v>84</v>
      </c>
      <c r="AY168" s="249" t="s">
        <v>116</v>
      </c>
    </row>
    <row r="169" s="13" customFormat="1">
      <c r="A169" s="13"/>
      <c r="B169" s="239"/>
      <c r="C169" s="240"/>
      <c r="D169" s="202" t="s">
        <v>216</v>
      </c>
      <c r="E169" s="240"/>
      <c r="F169" s="242" t="s">
        <v>263</v>
      </c>
      <c r="G169" s="240"/>
      <c r="H169" s="243">
        <v>15840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216</v>
      </c>
      <c r="AU169" s="249" t="s">
        <v>86</v>
      </c>
      <c r="AV169" s="13" t="s">
        <v>86</v>
      </c>
      <c r="AW169" s="13" t="s">
        <v>4</v>
      </c>
      <c r="AX169" s="13" t="s">
        <v>84</v>
      </c>
      <c r="AY169" s="249" t="s">
        <v>116</v>
      </c>
    </row>
    <row r="170" s="2" customFormat="1" ht="33" customHeight="1">
      <c r="A170" s="37"/>
      <c r="B170" s="38"/>
      <c r="C170" s="189" t="s">
        <v>131</v>
      </c>
      <c r="D170" s="189" t="s">
        <v>111</v>
      </c>
      <c r="E170" s="190" t="s">
        <v>264</v>
      </c>
      <c r="F170" s="191" t="s">
        <v>265</v>
      </c>
      <c r="G170" s="192" t="s">
        <v>208</v>
      </c>
      <c r="H170" s="193">
        <v>132</v>
      </c>
      <c r="I170" s="194"/>
      <c r="J170" s="195">
        <f>ROUND(I170*H170,2)</f>
        <v>0</v>
      </c>
      <c r="K170" s="191" t="s">
        <v>209</v>
      </c>
      <c r="L170" s="43"/>
      <c r="M170" s="196" t="s">
        <v>1</v>
      </c>
      <c r="N170" s="197" t="s">
        <v>41</v>
      </c>
      <c r="O170" s="90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0" t="s">
        <v>115</v>
      </c>
      <c r="AT170" s="200" t="s">
        <v>111</v>
      </c>
      <c r="AU170" s="200" t="s">
        <v>86</v>
      </c>
      <c r="AY170" s="16" t="s">
        <v>116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6" t="s">
        <v>84</v>
      </c>
      <c r="BK170" s="201">
        <f>ROUND(I170*H170,2)</f>
        <v>0</v>
      </c>
      <c r="BL170" s="16" t="s">
        <v>115</v>
      </c>
      <c r="BM170" s="200" t="s">
        <v>266</v>
      </c>
    </row>
    <row r="171" s="2" customFormat="1">
      <c r="A171" s="37"/>
      <c r="B171" s="38"/>
      <c r="C171" s="39"/>
      <c r="D171" s="202" t="s">
        <v>117</v>
      </c>
      <c r="E171" s="39"/>
      <c r="F171" s="203" t="s">
        <v>267</v>
      </c>
      <c r="G171" s="39"/>
      <c r="H171" s="39"/>
      <c r="I171" s="204"/>
      <c r="J171" s="39"/>
      <c r="K171" s="39"/>
      <c r="L171" s="43"/>
      <c r="M171" s="205"/>
      <c r="N171" s="206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117</v>
      </c>
      <c r="AU171" s="16" t="s">
        <v>86</v>
      </c>
    </row>
    <row r="172" s="2" customFormat="1" ht="24.15" customHeight="1">
      <c r="A172" s="37"/>
      <c r="B172" s="38"/>
      <c r="C172" s="189" t="s">
        <v>149</v>
      </c>
      <c r="D172" s="189" t="s">
        <v>111</v>
      </c>
      <c r="E172" s="190" t="s">
        <v>268</v>
      </c>
      <c r="F172" s="191" t="s">
        <v>269</v>
      </c>
      <c r="G172" s="192" t="s">
        <v>224</v>
      </c>
      <c r="H172" s="193">
        <v>11.712</v>
      </c>
      <c r="I172" s="194"/>
      <c r="J172" s="195">
        <f>ROUND(I172*H172,2)</f>
        <v>0</v>
      </c>
      <c r="K172" s="191" t="s">
        <v>209</v>
      </c>
      <c r="L172" s="43"/>
      <c r="M172" s="196" t="s">
        <v>1</v>
      </c>
      <c r="N172" s="197" t="s">
        <v>41</v>
      </c>
      <c r="O172" s="90"/>
      <c r="P172" s="198">
        <f>O172*H172</f>
        <v>0</v>
      </c>
      <c r="Q172" s="198">
        <v>0</v>
      </c>
      <c r="R172" s="198">
        <f>Q172*H172</f>
        <v>0</v>
      </c>
      <c r="S172" s="198">
        <v>1.95</v>
      </c>
      <c r="T172" s="199">
        <f>S172*H172</f>
        <v>22.8384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0" t="s">
        <v>115</v>
      </c>
      <c r="AT172" s="200" t="s">
        <v>111</v>
      </c>
      <c r="AU172" s="200" t="s">
        <v>86</v>
      </c>
      <c r="AY172" s="16" t="s">
        <v>116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6" t="s">
        <v>84</v>
      </c>
      <c r="BK172" s="201">
        <f>ROUND(I172*H172,2)</f>
        <v>0</v>
      </c>
      <c r="BL172" s="16" t="s">
        <v>115</v>
      </c>
      <c r="BM172" s="200" t="s">
        <v>270</v>
      </c>
    </row>
    <row r="173" s="2" customFormat="1">
      <c r="A173" s="37"/>
      <c r="B173" s="38"/>
      <c r="C173" s="39"/>
      <c r="D173" s="202" t="s">
        <v>117</v>
      </c>
      <c r="E173" s="39"/>
      <c r="F173" s="203" t="s">
        <v>271</v>
      </c>
      <c r="G173" s="39"/>
      <c r="H173" s="39"/>
      <c r="I173" s="204"/>
      <c r="J173" s="39"/>
      <c r="K173" s="39"/>
      <c r="L173" s="43"/>
      <c r="M173" s="205"/>
      <c r="N173" s="206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117</v>
      </c>
      <c r="AU173" s="16" t="s">
        <v>86</v>
      </c>
    </row>
    <row r="174" s="13" customFormat="1">
      <c r="A174" s="13"/>
      <c r="B174" s="239"/>
      <c r="C174" s="240"/>
      <c r="D174" s="202" t="s">
        <v>216</v>
      </c>
      <c r="E174" s="241" t="s">
        <v>1</v>
      </c>
      <c r="F174" s="242" t="s">
        <v>272</v>
      </c>
      <c r="G174" s="240"/>
      <c r="H174" s="243">
        <v>16.690000000000001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216</v>
      </c>
      <c r="AU174" s="249" t="s">
        <v>86</v>
      </c>
      <c r="AV174" s="13" t="s">
        <v>86</v>
      </c>
      <c r="AW174" s="13" t="s">
        <v>32</v>
      </c>
      <c r="AX174" s="13" t="s">
        <v>76</v>
      </c>
      <c r="AY174" s="249" t="s">
        <v>116</v>
      </c>
    </row>
    <row r="175" s="13" customFormat="1">
      <c r="A175" s="13"/>
      <c r="B175" s="239"/>
      <c r="C175" s="240"/>
      <c r="D175" s="202" t="s">
        <v>216</v>
      </c>
      <c r="E175" s="241" t="s">
        <v>1</v>
      </c>
      <c r="F175" s="242" t="s">
        <v>273</v>
      </c>
      <c r="G175" s="240"/>
      <c r="H175" s="243">
        <v>-4.9779999999999998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216</v>
      </c>
      <c r="AU175" s="249" t="s">
        <v>86</v>
      </c>
      <c r="AV175" s="13" t="s">
        <v>86</v>
      </c>
      <c r="AW175" s="13" t="s">
        <v>32</v>
      </c>
      <c r="AX175" s="13" t="s">
        <v>76</v>
      </c>
      <c r="AY175" s="249" t="s">
        <v>116</v>
      </c>
    </row>
    <row r="176" s="14" customFormat="1">
      <c r="A176" s="14"/>
      <c r="B176" s="250"/>
      <c r="C176" s="251"/>
      <c r="D176" s="202" t="s">
        <v>216</v>
      </c>
      <c r="E176" s="252" t="s">
        <v>1</v>
      </c>
      <c r="F176" s="253" t="s">
        <v>221</v>
      </c>
      <c r="G176" s="251"/>
      <c r="H176" s="254">
        <v>11.712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216</v>
      </c>
      <c r="AU176" s="260" t="s">
        <v>86</v>
      </c>
      <c r="AV176" s="14" t="s">
        <v>115</v>
      </c>
      <c r="AW176" s="14" t="s">
        <v>32</v>
      </c>
      <c r="AX176" s="14" t="s">
        <v>84</v>
      </c>
      <c r="AY176" s="260" t="s">
        <v>116</v>
      </c>
    </row>
    <row r="177" s="2" customFormat="1" ht="33" customHeight="1">
      <c r="A177" s="37"/>
      <c r="B177" s="38"/>
      <c r="C177" s="189" t="s">
        <v>134</v>
      </c>
      <c r="D177" s="189" t="s">
        <v>111</v>
      </c>
      <c r="E177" s="190" t="s">
        <v>274</v>
      </c>
      <c r="F177" s="191" t="s">
        <v>275</v>
      </c>
      <c r="G177" s="192" t="s">
        <v>114</v>
      </c>
      <c r="H177" s="193">
        <v>139.512</v>
      </c>
      <c r="I177" s="194"/>
      <c r="J177" s="195">
        <f>ROUND(I177*H177,2)</f>
        <v>0</v>
      </c>
      <c r="K177" s="191" t="s">
        <v>209</v>
      </c>
      <c r="L177" s="43"/>
      <c r="M177" s="196" t="s">
        <v>1</v>
      </c>
      <c r="N177" s="197" t="s">
        <v>41</v>
      </c>
      <c r="O177" s="90"/>
      <c r="P177" s="198">
        <f>O177*H177</f>
        <v>0</v>
      </c>
      <c r="Q177" s="198">
        <v>0.00029</v>
      </c>
      <c r="R177" s="198">
        <f>Q177*H177</f>
        <v>0.040458479999999998</v>
      </c>
      <c r="S177" s="198">
        <v>0</v>
      </c>
      <c r="T177" s="19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0" t="s">
        <v>115</v>
      </c>
      <c r="AT177" s="200" t="s">
        <v>111</v>
      </c>
      <c r="AU177" s="200" t="s">
        <v>86</v>
      </c>
      <c r="AY177" s="16" t="s">
        <v>116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6" t="s">
        <v>84</v>
      </c>
      <c r="BK177" s="201">
        <f>ROUND(I177*H177,2)</f>
        <v>0</v>
      </c>
      <c r="BL177" s="16" t="s">
        <v>115</v>
      </c>
      <c r="BM177" s="200" t="s">
        <v>276</v>
      </c>
    </row>
    <row r="178" s="2" customFormat="1">
      <c r="A178" s="37"/>
      <c r="B178" s="38"/>
      <c r="C178" s="39"/>
      <c r="D178" s="202" t="s">
        <v>117</v>
      </c>
      <c r="E178" s="39"/>
      <c r="F178" s="203" t="s">
        <v>277</v>
      </c>
      <c r="G178" s="39"/>
      <c r="H178" s="39"/>
      <c r="I178" s="204"/>
      <c r="J178" s="39"/>
      <c r="K178" s="39"/>
      <c r="L178" s="43"/>
      <c r="M178" s="205"/>
      <c r="N178" s="206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117</v>
      </c>
      <c r="AU178" s="16" t="s">
        <v>86</v>
      </c>
    </row>
    <row r="179" s="13" customFormat="1">
      <c r="A179" s="13"/>
      <c r="B179" s="239"/>
      <c r="C179" s="240"/>
      <c r="D179" s="202" t="s">
        <v>216</v>
      </c>
      <c r="E179" s="241" t="s">
        <v>1</v>
      </c>
      <c r="F179" s="242" t="s">
        <v>278</v>
      </c>
      <c r="G179" s="240"/>
      <c r="H179" s="243">
        <v>160.08000000000001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216</v>
      </c>
      <c r="AU179" s="249" t="s">
        <v>86</v>
      </c>
      <c r="AV179" s="13" t="s">
        <v>86</v>
      </c>
      <c r="AW179" s="13" t="s">
        <v>32</v>
      </c>
      <c r="AX179" s="13" t="s">
        <v>76</v>
      </c>
      <c r="AY179" s="249" t="s">
        <v>116</v>
      </c>
    </row>
    <row r="180" s="13" customFormat="1">
      <c r="A180" s="13"/>
      <c r="B180" s="239"/>
      <c r="C180" s="240"/>
      <c r="D180" s="202" t="s">
        <v>216</v>
      </c>
      <c r="E180" s="241" t="s">
        <v>1</v>
      </c>
      <c r="F180" s="242" t="s">
        <v>279</v>
      </c>
      <c r="G180" s="240"/>
      <c r="H180" s="243">
        <v>-20.568000000000001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216</v>
      </c>
      <c r="AU180" s="249" t="s">
        <v>86</v>
      </c>
      <c r="AV180" s="13" t="s">
        <v>86</v>
      </c>
      <c r="AW180" s="13" t="s">
        <v>32</v>
      </c>
      <c r="AX180" s="13" t="s">
        <v>76</v>
      </c>
      <c r="AY180" s="249" t="s">
        <v>116</v>
      </c>
    </row>
    <row r="181" s="14" customFormat="1">
      <c r="A181" s="14"/>
      <c r="B181" s="250"/>
      <c r="C181" s="251"/>
      <c r="D181" s="202" t="s">
        <v>216</v>
      </c>
      <c r="E181" s="252" t="s">
        <v>1</v>
      </c>
      <c r="F181" s="253" t="s">
        <v>221</v>
      </c>
      <c r="G181" s="251"/>
      <c r="H181" s="254">
        <v>139.512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216</v>
      </c>
      <c r="AU181" s="260" t="s">
        <v>86</v>
      </c>
      <c r="AV181" s="14" t="s">
        <v>115</v>
      </c>
      <c r="AW181" s="14" t="s">
        <v>32</v>
      </c>
      <c r="AX181" s="14" t="s">
        <v>84</v>
      </c>
      <c r="AY181" s="260" t="s">
        <v>116</v>
      </c>
    </row>
    <row r="182" s="2" customFormat="1" ht="24.15" customHeight="1">
      <c r="A182" s="37"/>
      <c r="B182" s="38"/>
      <c r="C182" s="261" t="s">
        <v>156</v>
      </c>
      <c r="D182" s="261" t="s">
        <v>280</v>
      </c>
      <c r="E182" s="262" t="s">
        <v>281</v>
      </c>
      <c r="F182" s="263" t="s">
        <v>282</v>
      </c>
      <c r="G182" s="264" t="s">
        <v>114</v>
      </c>
      <c r="H182" s="265">
        <v>418.536</v>
      </c>
      <c r="I182" s="266"/>
      <c r="J182" s="267">
        <f>ROUND(I182*H182,2)</f>
        <v>0</v>
      </c>
      <c r="K182" s="263" t="s">
        <v>209</v>
      </c>
      <c r="L182" s="268"/>
      <c r="M182" s="269" t="s">
        <v>1</v>
      </c>
      <c r="N182" s="270" t="s">
        <v>41</v>
      </c>
      <c r="O182" s="90"/>
      <c r="P182" s="198">
        <f>O182*H182</f>
        <v>0</v>
      </c>
      <c r="Q182" s="198">
        <v>6.9999999999999994E-05</v>
      </c>
      <c r="R182" s="198">
        <f>Q182*H182</f>
        <v>0.029297519999999997</v>
      </c>
      <c r="S182" s="198">
        <v>0</v>
      </c>
      <c r="T182" s="1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0" t="s">
        <v>127</v>
      </c>
      <c r="AT182" s="200" t="s">
        <v>280</v>
      </c>
      <c r="AU182" s="200" t="s">
        <v>86</v>
      </c>
      <c r="AY182" s="16" t="s">
        <v>116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6" t="s">
        <v>84</v>
      </c>
      <c r="BK182" s="201">
        <f>ROUND(I182*H182,2)</f>
        <v>0</v>
      </c>
      <c r="BL182" s="16" t="s">
        <v>115</v>
      </c>
      <c r="BM182" s="200" t="s">
        <v>283</v>
      </c>
    </row>
    <row r="183" s="2" customFormat="1">
      <c r="A183" s="37"/>
      <c r="B183" s="38"/>
      <c r="C183" s="39"/>
      <c r="D183" s="202" t="s">
        <v>117</v>
      </c>
      <c r="E183" s="39"/>
      <c r="F183" s="203" t="s">
        <v>282</v>
      </c>
      <c r="G183" s="39"/>
      <c r="H183" s="39"/>
      <c r="I183" s="204"/>
      <c r="J183" s="39"/>
      <c r="K183" s="39"/>
      <c r="L183" s="43"/>
      <c r="M183" s="205"/>
      <c r="N183" s="206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117</v>
      </c>
      <c r="AU183" s="16" t="s">
        <v>86</v>
      </c>
    </row>
    <row r="184" s="13" customFormat="1">
      <c r="A184" s="13"/>
      <c r="B184" s="239"/>
      <c r="C184" s="240"/>
      <c r="D184" s="202" t="s">
        <v>216</v>
      </c>
      <c r="E184" s="241" t="s">
        <v>1</v>
      </c>
      <c r="F184" s="242" t="s">
        <v>284</v>
      </c>
      <c r="G184" s="240"/>
      <c r="H184" s="243">
        <v>418.536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216</v>
      </c>
      <c r="AU184" s="249" t="s">
        <v>86</v>
      </c>
      <c r="AV184" s="13" t="s">
        <v>86</v>
      </c>
      <c r="AW184" s="13" t="s">
        <v>32</v>
      </c>
      <c r="AX184" s="13" t="s">
        <v>84</v>
      </c>
      <c r="AY184" s="249" t="s">
        <v>116</v>
      </c>
    </row>
    <row r="185" s="2" customFormat="1" ht="33" customHeight="1">
      <c r="A185" s="37"/>
      <c r="B185" s="38"/>
      <c r="C185" s="189" t="s">
        <v>138</v>
      </c>
      <c r="D185" s="189" t="s">
        <v>111</v>
      </c>
      <c r="E185" s="190" t="s">
        <v>285</v>
      </c>
      <c r="F185" s="191" t="s">
        <v>286</v>
      </c>
      <c r="G185" s="192" t="s">
        <v>114</v>
      </c>
      <c r="H185" s="193">
        <v>2.3999999999999999</v>
      </c>
      <c r="I185" s="194"/>
      <c r="J185" s="195">
        <f>ROUND(I185*H185,2)</f>
        <v>0</v>
      </c>
      <c r="K185" s="191" t="s">
        <v>209</v>
      </c>
      <c r="L185" s="43"/>
      <c r="M185" s="196" t="s">
        <v>1</v>
      </c>
      <c r="N185" s="197" t="s">
        <v>41</v>
      </c>
      <c r="O185" s="90"/>
      <c r="P185" s="198">
        <f>O185*H185</f>
        <v>0</v>
      </c>
      <c r="Q185" s="198">
        <v>0.00051999999999999995</v>
      </c>
      <c r="R185" s="198">
        <f>Q185*H185</f>
        <v>0.0012479999999999998</v>
      </c>
      <c r="S185" s="198">
        <v>0</v>
      </c>
      <c r="T185" s="1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0" t="s">
        <v>115</v>
      </c>
      <c r="AT185" s="200" t="s">
        <v>111</v>
      </c>
      <c r="AU185" s="200" t="s">
        <v>86</v>
      </c>
      <c r="AY185" s="16" t="s">
        <v>116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6" t="s">
        <v>84</v>
      </c>
      <c r="BK185" s="201">
        <f>ROUND(I185*H185,2)</f>
        <v>0</v>
      </c>
      <c r="BL185" s="16" t="s">
        <v>115</v>
      </c>
      <c r="BM185" s="200" t="s">
        <v>287</v>
      </c>
    </row>
    <row r="186" s="2" customFormat="1">
      <c r="A186" s="37"/>
      <c r="B186" s="38"/>
      <c r="C186" s="39"/>
      <c r="D186" s="202" t="s">
        <v>117</v>
      </c>
      <c r="E186" s="39"/>
      <c r="F186" s="203" t="s">
        <v>288</v>
      </c>
      <c r="G186" s="39"/>
      <c r="H186" s="39"/>
      <c r="I186" s="204"/>
      <c r="J186" s="39"/>
      <c r="K186" s="39"/>
      <c r="L186" s="43"/>
      <c r="M186" s="205"/>
      <c r="N186" s="206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117</v>
      </c>
      <c r="AU186" s="16" t="s">
        <v>86</v>
      </c>
    </row>
    <row r="187" s="13" customFormat="1">
      <c r="A187" s="13"/>
      <c r="B187" s="239"/>
      <c r="C187" s="240"/>
      <c r="D187" s="202" t="s">
        <v>216</v>
      </c>
      <c r="E187" s="241" t="s">
        <v>1</v>
      </c>
      <c r="F187" s="242" t="s">
        <v>289</v>
      </c>
      <c r="G187" s="240"/>
      <c r="H187" s="243">
        <v>2.3999999999999999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216</v>
      </c>
      <c r="AU187" s="249" t="s">
        <v>86</v>
      </c>
      <c r="AV187" s="13" t="s">
        <v>86</v>
      </c>
      <c r="AW187" s="13" t="s">
        <v>32</v>
      </c>
      <c r="AX187" s="13" t="s">
        <v>84</v>
      </c>
      <c r="AY187" s="249" t="s">
        <v>116</v>
      </c>
    </row>
    <row r="188" s="2" customFormat="1" ht="24.15" customHeight="1">
      <c r="A188" s="37"/>
      <c r="B188" s="38"/>
      <c r="C188" s="261" t="s">
        <v>8</v>
      </c>
      <c r="D188" s="261" t="s">
        <v>280</v>
      </c>
      <c r="E188" s="262" t="s">
        <v>290</v>
      </c>
      <c r="F188" s="263" t="s">
        <v>291</v>
      </c>
      <c r="G188" s="264" t="s">
        <v>248</v>
      </c>
      <c r="H188" s="265">
        <v>0.02</v>
      </c>
      <c r="I188" s="266"/>
      <c r="J188" s="267">
        <f>ROUND(I188*H188,2)</f>
        <v>0</v>
      </c>
      <c r="K188" s="263" t="s">
        <v>209</v>
      </c>
      <c r="L188" s="268"/>
      <c r="M188" s="269" t="s">
        <v>1</v>
      </c>
      <c r="N188" s="270" t="s">
        <v>41</v>
      </c>
      <c r="O188" s="90"/>
      <c r="P188" s="198">
        <f>O188*H188</f>
        <v>0</v>
      </c>
      <c r="Q188" s="198">
        <v>1</v>
      </c>
      <c r="R188" s="198">
        <f>Q188*H188</f>
        <v>0.02</v>
      </c>
      <c r="S188" s="198">
        <v>0</v>
      </c>
      <c r="T188" s="19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0" t="s">
        <v>127</v>
      </c>
      <c r="AT188" s="200" t="s">
        <v>280</v>
      </c>
      <c r="AU188" s="200" t="s">
        <v>86</v>
      </c>
      <c r="AY188" s="16" t="s">
        <v>116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6" t="s">
        <v>84</v>
      </c>
      <c r="BK188" s="201">
        <f>ROUND(I188*H188,2)</f>
        <v>0</v>
      </c>
      <c r="BL188" s="16" t="s">
        <v>115</v>
      </c>
      <c r="BM188" s="200" t="s">
        <v>292</v>
      </c>
    </row>
    <row r="189" s="2" customFormat="1">
      <c r="A189" s="37"/>
      <c r="B189" s="38"/>
      <c r="C189" s="39"/>
      <c r="D189" s="202" t="s">
        <v>117</v>
      </c>
      <c r="E189" s="39"/>
      <c r="F189" s="203" t="s">
        <v>291</v>
      </c>
      <c r="G189" s="39"/>
      <c r="H189" s="39"/>
      <c r="I189" s="204"/>
      <c r="J189" s="39"/>
      <c r="K189" s="39"/>
      <c r="L189" s="43"/>
      <c r="M189" s="205"/>
      <c r="N189" s="206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117</v>
      </c>
      <c r="AU189" s="16" t="s">
        <v>86</v>
      </c>
    </row>
    <row r="190" s="2" customFormat="1">
      <c r="A190" s="37"/>
      <c r="B190" s="38"/>
      <c r="C190" s="39"/>
      <c r="D190" s="202" t="s">
        <v>293</v>
      </c>
      <c r="E190" s="39"/>
      <c r="F190" s="271" t="s">
        <v>294</v>
      </c>
      <c r="G190" s="39"/>
      <c r="H190" s="39"/>
      <c r="I190" s="204"/>
      <c r="J190" s="39"/>
      <c r="K190" s="39"/>
      <c r="L190" s="43"/>
      <c r="M190" s="205"/>
      <c r="N190" s="206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293</v>
      </c>
      <c r="AU190" s="16" t="s">
        <v>86</v>
      </c>
    </row>
    <row r="191" s="13" customFormat="1">
      <c r="A191" s="13"/>
      <c r="B191" s="239"/>
      <c r="C191" s="240"/>
      <c r="D191" s="202" t="s">
        <v>216</v>
      </c>
      <c r="E191" s="241" t="s">
        <v>1</v>
      </c>
      <c r="F191" s="242" t="s">
        <v>295</v>
      </c>
      <c r="G191" s="240"/>
      <c r="H191" s="243">
        <v>0.02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216</v>
      </c>
      <c r="AU191" s="249" t="s">
        <v>86</v>
      </c>
      <c r="AV191" s="13" t="s">
        <v>86</v>
      </c>
      <c r="AW191" s="13" t="s">
        <v>32</v>
      </c>
      <c r="AX191" s="13" t="s">
        <v>84</v>
      </c>
      <c r="AY191" s="249" t="s">
        <v>116</v>
      </c>
    </row>
    <row r="192" s="2" customFormat="1" ht="33" customHeight="1">
      <c r="A192" s="37"/>
      <c r="B192" s="38"/>
      <c r="C192" s="189" t="s">
        <v>141</v>
      </c>
      <c r="D192" s="189" t="s">
        <v>111</v>
      </c>
      <c r="E192" s="190" t="s">
        <v>296</v>
      </c>
      <c r="F192" s="191" t="s">
        <v>297</v>
      </c>
      <c r="G192" s="192" t="s">
        <v>114</v>
      </c>
      <c r="H192" s="193">
        <v>1.6000000000000001</v>
      </c>
      <c r="I192" s="194"/>
      <c r="J192" s="195">
        <f>ROUND(I192*H192,2)</f>
        <v>0</v>
      </c>
      <c r="K192" s="191" t="s">
        <v>209</v>
      </c>
      <c r="L192" s="43"/>
      <c r="M192" s="196" t="s">
        <v>1</v>
      </c>
      <c r="N192" s="197" t="s">
        <v>41</v>
      </c>
      <c r="O192" s="90"/>
      <c r="P192" s="198">
        <f>O192*H192</f>
        <v>0</v>
      </c>
      <c r="Q192" s="198">
        <v>0.00122</v>
      </c>
      <c r="R192" s="198">
        <f>Q192*H192</f>
        <v>0.001952</v>
      </c>
      <c r="S192" s="198">
        <v>0.001</v>
      </c>
      <c r="T192" s="199">
        <f>S192*H192</f>
        <v>0.0016000000000000001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0" t="s">
        <v>115</v>
      </c>
      <c r="AT192" s="200" t="s">
        <v>111</v>
      </c>
      <c r="AU192" s="200" t="s">
        <v>86</v>
      </c>
      <c r="AY192" s="16" t="s">
        <v>116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6" t="s">
        <v>84</v>
      </c>
      <c r="BK192" s="201">
        <f>ROUND(I192*H192,2)</f>
        <v>0</v>
      </c>
      <c r="BL192" s="16" t="s">
        <v>115</v>
      </c>
      <c r="BM192" s="200" t="s">
        <v>298</v>
      </c>
    </row>
    <row r="193" s="2" customFormat="1">
      <c r="A193" s="37"/>
      <c r="B193" s="38"/>
      <c r="C193" s="39"/>
      <c r="D193" s="202" t="s">
        <v>117</v>
      </c>
      <c r="E193" s="39"/>
      <c r="F193" s="203" t="s">
        <v>299</v>
      </c>
      <c r="G193" s="39"/>
      <c r="H193" s="39"/>
      <c r="I193" s="204"/>
      <c r="J193" s="39"/>
      <c r="K193" s="39"/>
      <c r="L193" s="43"/>
      <c r="M193" s="205"/>
      <c r="N193" s="206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117</v>
      </c>
      <c r="AU193" s="16" t="s">
        <v>86</v>
      </c>
    </row>
    <row r="194" s="13" customFormat="1">
      <c r="A194" s="13"/>
      <c r="B194" s="239"/>
      <c r="C194" s="240"/>
      <c r="D194" s="202" t="s">
        <v>216</v>
      </c>
      <c r="E194" s="241" t="s">
        <v>1</v>
      </c>
      <c r="F194" s="242" t="s">
        <v>300</v>
      </c>
      <c r="G194" s="240"/>
      <c r="H194" s="243">
        <v>1.6000000000000001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216</v>
      </c>
      <c r="AU194" s="249" t="s">
        <v>86</v>
      </c>
      <c r="AV194" s="13" t="s">
        <v>86</v>
      </c>
      <c r="AW194" s="13" t="s">
        <v>32</v>
      </c>
      <c r="AX194" s="13" t="s">
        <v>84</v>
      </c>
      <c r="AY194" s="249" t="s">
        <v>116</v>
      </c>
    </row>
    <row r="195" s="12" customFormat="1" ht="22.8" customHeight="1">
      <c r="A195" s="12"/>
      <c r="B195" s="223"/>
      <c r="C195" s="224"/>
      <c r="D195" s="225" t="s">
        <v>75</v>
      </c>
      <c r="E195" s="237" t="s">
        <v>301</v>
      </c>
      <c r="F195" s="237" t="s">
        <v>302</v>
      </c>
      <c r="G195" s="224"/>
      <c r="H195" s="224"/>
      <c r="I195" s="227"/>
      <c r="J195" s="238">
        <f>BK195</f>
        <v>0</v>
      </c>
      <c r="K195" s="224"/>
      <c r="L195" s="229"/>
      <c r="M195" s="230"/>
      <c r="N195" s="231"/>
      <c r="O195" s="231"/>
      <c r="P195" s="232">
        <f>SUM(P196:P204)</f>
        <v>0</v>
      </c>
      <c r="Q195" s="231"/>
      <c r="R195" s="232">
        <f>SUM(R196:R204)</f>
        <v>0</v>
      </c>
      <c r="S195" s="231"/>
      <c r="T195" s="233">
        <f>SUM(T196:T204)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4" t="s">
        <v>84</v>
      </c>
      <c r="AT195" s="235" t="s">
        <v>75</v>
      </c>
      <c r="AU195" s="235" t="s">
        <v>84</v>
      </c>
      <c r="AY195" s="234" t="s">
        <v>116</v>
      </c>
      <c r="BK195" s="236">
        <f>SUM(BK196:BK204)</f>
        <v>0</v>
      </c>
    </row>
    <row r="196" s="2" customFormat="1" ht="24.15" customHeight="1">
      <c r="A196" s="37"/>
      <c r="B196" s="38"/>
      <c r="C196" s="189" t="s">
        <v>169</v>
      </c>
      <c r="D196" s="189" t="s">
        <v>111</v>
      </c>
      <c r="E196" s="190" t="s">
        <v>303</v>
      </c>
      <c r="F196" s="191" t="s">
        <v>304</v>
      </c>
      <c r="G196" s="192" t="s">
        <v>248</v>
      </c>
      <c r="H196" s="193">
        <v>44.747</v>
      </c>
      <c r="I196" s="194"/>
      <c r="J196" s="195">
        <f>ROUND(I196*H196,2)</f>
        <v>0</v>
      </c>
      <c r="K196" s="191" t="s">
        <v>209</v>
      </c>
      <c r="L196" s="43"/>
      <c r="M196" s="196" t="s">
        <v>1</v>
      </c>
      <c r="N196" s="197" t="s">
        <v>41</v>
      </c>
      <c r="O196" s="90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0" t="s">
        <v>115</v>
      </c>
      <c r="AT196" s="200" t="s">
        <v>111</v>
      </c>
      <c r="AU196" s="200" t="s">
        <v>86</v>
      </c>
      <c r="AY196" s="16" t="s">
        <v>116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6" t="s">
        <v>84</v>
      </c>
      <c r="BK196" s="201">
        <f>ROUND(I196*H196,2)</f>
        <v>0</v>
      </c>
      <c r="BL196" s="16" t="s">
        <v>115</v>
      </c>
      <c r="BM196" s="200" t="s">
        <v>305</v>
      </c>
    </row>
    <row r="197" s="2" customFormat="1">
      <c r="A197" s="37"/>
      <c r="B197" s="38"/>
      <c r="C197" s="39"/>
      <c r="D197" s="202" t="s">
        <v>117</v>
      </c>
      <c r="E197" s="39"/>
      <c r="F197" s="203" t="s">
        <v>306</v>
      </c>
      <c r="G197" s="39"/>
      <c r="H197" s="39"/>
      <c r="I197" s="204"/>
      <c r="J197" s="39"/>
      <c r="K197" s="39"/>
      <c r="L197" s="43"/>
      <c r="M197" s="205"/>
      <c r="N197" s="206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117</v>
      </c>
      <c r="AU197" s="16" t="s">
        <v>86</v>
      </c>
    </row>
    <row r="198" s="2" customFormat="1" ht="44.25" customHeight="1">
      <c r="A198" s="37"/>
      <c r="B198" s="38"/>
      <c r="C198" s="189" t="s">
        <v>145</v>
      </c>
      <c r="D198" s="189" t="s">
        <v>111</v>
      </c>
      <c r="E198" s="190" t="s">
        <v>307</v>
      </c>
      <c r="F198" s="191" t="s">
        <v>308</v>
      </c>
      <c r="G198" s="192" t="s">
        <v>248</v>
      </c>
      <c r="H198" s="193">
        <v>1342.4100000000001</v>
      </c>
      <c r="I198" s="194"/>
      <c r="J198" s="195">
        <f>ROUND(I198*H198,2)</f>
        <v>0</v>
      </c>
      <c r="K198" s="191" t="s">
        <v>209</v>
      </c>
      <c r="L198" s="43"/>
      <c r="M198" s="196" t="s">
        <v>1</v>
      </c>
      <c r="N198" s="197" t="s">
        <v>41</v>
      </c>
      <c r="O198" s="90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0" t="s">
        <v>115</v>
      </c>
      <c r="AT198" s="200" t="s">
        <v>111</v>
      </c>
      <c r="AU198" s="200" t="s">
        <v>86</v>
      </c>
      <c r="AY198" s="16" t="s">
        <v>116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6" t="s">
        <v>84</v>
      </c>
      <c r="BK198" s="201">
        <f>ROUND(I198*H198,2)</f>
        <v>0</v>
      </c>
      <c r="BL198" s="16" t="s">
        <v>115</v>
      </c>
      <c r="BM198" s="200" t="s">
        <v>309</v>
      </c>
    </row>
    <row r="199" s="2" customFormat="1">
      <c r="A199" s="37"/>
      <c r="B199" s="38"/>
      <c r="C199" s="39"/>
      <c r="D199" s="202" t="s">
        <v>117</v>
      </c>
      <c r="E199" s="39"/>
      <c r="F199" s="203" t="s">
        <v>308</v>
      </c>
      <c r="G199" s="39"/>
      <c r="H199" s="39"/>
      <c r="I199" s="204"/>
      <c r="J199" s="39"/>
      <c r="K199" s="39"/>
      <c r="L199" s="43"/>
      <c r="M199" s="205"/>
      <c r="N199" s="206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117</v>
      </c>
      <c r="AU199" s="16" t="s">
        <v>86</v>
      </c>
    </row>
    <row r="200" s="13" customFormat="1">
      <c r="A200" s="13"/>
      <c r="B200" s="239"/>
      <c r="C200" s="240"/>
      <c r="D200" s="202" t="s">
        <v>216</v>
      </c>
      <c r="E200" s="240"/>
      <c r="F200" s="242" t="s">
        <v>310</v>
      </c>
      <c r="G200" s="240"/>
      <c r="H200" s="243">
        <v>1342.4100000000001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216</v>
      </c>
      <c r="AU200" s="249" t="s">
        <v>86</v>
      </c>
      <c r="AV200" s="13" t="s">
        <v>86</v>
      </c>
      <c r="AW200" s="13" t="s">
        <v>4</v>
      </c>
      <c r="AX200" s="13" t="s">
        <v>84</v>
      </c>
      <c r="AY200" s="249" t="s">
        <v>116</v>
      </c>
    </row>
    <row r="201" s="2" customFormat="1" ht="33" customHeight="1">
      <c r="A201" s="37"/>
      <c r="B201" s="38"/>
      <c r="C201" s="189" t="s">
        <v>176</v>
      </c>
      <c r="D201" s="189" t="s">
        <v>111</v>
      </c>
      <c r="E201" s="190" t="s">
        <v>311</v>
      </c>
      <c r="F201" s="191" t="s">
        <v>312</v>
      </c>
      <c r="G201" s="192" t="s">
        <v>248</v>
      </c>
      <c r="H201" s="193">
        <v>41.399999999999999</v>
      </c>
      <c r="I201" s="194"/>
      <c r="J201" s="195">
        <f>ROUND(I201*H201,2)</f>
        <v>0</v>
      </c>
      <c r="K201" s="191" t="s">
        <v>209</v>
      </c>
      <c r="L201" s="43"/>
      <c r="M201" s="196" t="s">
        <v>1</v>
      </c>
      <c r="N201" s="197" t="s">
        <v>41</v>
      </c>
      <c r="O201" s="90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0" t="s">
        <v>115</v>
      </c>
      <c r="AT201" s="200" t="s">
        <v>111</v>
      </c>
      <c r="AU201" s="200" t="s">
        <v>86</v>
      </c>
      <c r="AY201" s="16" t="s">
        <v>116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6" t="s">
        <v>84</v>
      </c>
      <c r="BK201" s="201">
        <f>ROUND(I201*H201,2)</f>
        <v>0</v>
      </c>
      <c r="BL201" s="16" t="s">
        <v>115</v>
      </c>
      <c r="BM201" s="200" t="s">
        <v>313</v>
      </c>
    </row>
    <row r="202" s="2" customFormat="1">
      <c r="A202" s="37"/>
      <c r="B202" s="38"/>
      <c r="C202" s="39"/>
      <c r="D202" s="202" t="s">
        <v>117</v>
      </c>
      <c r="E202" s="39"/>
      <c r="F202" s="203" t="s">
        <v>314</v>
      </c>
      <c r="G202" s="39"/>
      <c r="H202" s="39"/>
      <c r="I202" s="204"/>
      <c r="J202" s="39"/>
      <c r="K202" s="39"/>
      <c r="L202" s="43"/>
      <c r="M202" s="205"/>
      <c r="N202" s="206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117</v>
      </c>
      <c r="AU202" s="16" t="s">
        <v>86</v>
      </c>
    </row>
    <row r="203" s="2" customFormat="1" ht="37.8" customHeight="1">
      <c r="A203" s="37"/>
      <c r="B203" s="38"/>
      <c r="C203" s="189" t="s">
        <v>148</v>
      </c>
      <c r="D203" s="189" t="s">
        <v>111</v>
      </c>
      <c r="E203" s="190" t="s">
        <v>315</v>
      </c>
      <c r="F203" s="191" t="s">
        <v>316</v>
      </c>
      <c r="G203" s="192" t="s">
        <v>248</v>
      </c>
      <c r="H203" s="193">
        <v>3.444</v>
      </c>
      <c r="I203" s="194"/>
      <c r="J203" s="195">
        <f>ROUND(I203*H203,2)</f>
        <v>0</v>
      </c>
      <c r="K203" s="191" t="s">
        <v>209</v>
      </c>
      <c r="L203" s="43"/>
      <c r="M203" s="196" t="s">
        <v>1</v>
      </c>
      <c r="N203" s="197" t="s">
        <v>41</v>
      </c>
      <c r="O203" s="90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00" t="s">
        <v>115</v>
      </c>
      <c r="AT203" s="200" t="s">
        <v>111</v>
      </c>
      <c r="AU203" s="200" t="s">
        <v>86</v>
      </c>
      <c r="AY203" s="16" t="s">
        <v>116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6" t="s">
        <v>84</v>
      </c>
      <c r="BK203" s="201">
        <f>ROUND(I203*H203,2)</f>
        <v>0</v>
      </c>
      <c r="BL203" s="16" t="s">
        <v>115</v>
      </c>
      <c r="BM203" s="200" t="s">
        <v>317</v>
      </c>
    </row>
    <row r="204" s="2" customFormat="1">
      <c r="A204" s="37"/>
      <c r="B204" s="38"/>
      <c r="C204" s="39"/>
      <c r="D204" s="202" t="s">
        <v>117</v>
      </c>
      <c r="E204" s="39"/>
      <c r="F204" s="203" t="s">
        <v>318</v>
      </c>
      <c r="G204" s="39"/>
      <c r="H204" s="39"/>
      <c r="I204" s="204"/>
      <c r="J204" s="39"/>
      <c r="K204" s="39"/>
      <c r="L204" s="43"/>
      <c r="M204" s="205"/>
      <c r="N204" s="20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117</v>
      </c>
      <c r="AU204" s="16" t="s">
        <v>86</v>
      </c>
    </row>
    <row r="205" s="12" customFormat="1" ht="22.8" customHeight="1">
      <c r="A205" s="12"/>
      <c r="B205" s="223"/>
      <c r="C205" s="224"/>
      <c r="D205" s="225" t="s">
        <v>75</v>
      </c>
      <c r="E205" s="237" t="s">
        <v>319</v>
      </c>
      <c r="F205" s="237" t="s">
        <v>320</v>
      </c>
      <c r="G205" s="224"/>
      <c r="H205" s="224"/>
      <c r="I205" s="227"/>
      <c r="J205" s="238">
        <f>BK205</f>
        <v>0</v>
      </c>
      <c r="K205" s="224"/>
      <c r="L205" s="229"/>
      <c r="M205" s="230"/>
      <c r="N205" s="231"/>
      <c r="O205" s="231"/>
      <c r="P205" s="232">
        <f>SUM(P206:P207)</f>
        <v>0</v>
      </c>
      <c r="Q205" s="231"/>
      <c r="R205" s="232">
        <f>SUM(R206:R207)</f>
        <v>0</v>
      </c>
      <c r="S205" s="231"/>
      <c r="T205" s="233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4" t="s">
        <v>84</v>
      </c>
      <c r="AT205" s="235" t="s">
        <v>75</v>
      </c>
      <c r="AU205" s="235" t="s">
        <v>84</v>
      </c>
      <c r="AY205" s="234" t="s">
        <v>116</v>
      </c>
      <c r="BK205" s="236">
        <f>SUM(BK206:BK207)</f>
        <v>0</v>
      </c>
    </row>
    <row r="206" s="2" customFormat="1" ht="16.5" customHeight="1">
      <c r="A206" s="37"/>
      <c r="B206" s="38"/>
      <c r="C206" s="189" t="s">
        <v>7</v>
      </c>
      <c r="D206" s="189" t="s">
        <v>111</v>
      </c>
      <c r="E206" s="190" t="s">
        <v>321</v>
      </c>
      <c r="F206" s="191" t="s">
        <v>322</v>
      </c>
      <c r="G206" s="192" t="s">
        <v>248</v>
      </c>
      <c r="H206" s="193">
        <v>34.103999999999999</v>
      </c>
      <c r="I206" s="194"/>
      <c r="J206" s="195">
        <f>ROUND(I206*H206,2)</f>
        <v>0</v>
      </c>
      <c r="K206" s="191" t="s">
        <v>209</v>
      </c>
      <c r="L206" s="43"/>
      <c r="M206" s="196" t="s">
        <v>1</v>
      </c>
      <c r="N206" s="197" t="s">
        <v>41</v>
      </c>
      <c r="O206" s="90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0" t="s">
        <v>115</v>
      </c>
      <c r="AT206" s="200" t="s">
        <v>111</v>
      </c>
      <c r="AU206" s="200" t="s">
        <v>86</v>
      </c>
      <c r="AY206" s="16" t="s">
        <v>116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6" t="s">
        <v>84</v>
      </c>
      <c r="BK206" s="201">
        <f>ROUND(I206*H206,2)</f>
        <v>0</v>
      </c>
      <c r="BL206" s="16" t="s">
        <v>115</v>
      </c>
      <c r="BM206" s="200" t="s">
        <v>323</v>
      </c>
    </row>
    <row r="207" s="2" customFormat="1">
      <c r="A207" s="37"/>
      <c r="B207" s="38"/>
      <c r="C207" s="39"/>
      <c r="D207" s="202" t="s">
        <v>117</v>
      </c>
      <c r="E207" s="39"/>
      <c r="F207" s="203" t="s">
        <v>324</v>
      </c>
      <c r="G207" s="39"/>
      <c r="H207" s="39"/>
      <c r="I207" s="204"/>
      <c r="J207" s="39"/>
      <c r="K207" s="39"/>
      <c r="L207" s="43"/>
      <c r="M207" s="205"/>
      <c r="N207" s="206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117</v>
      </c>
      <c r="AU207" s="16" t="s">
        <v>86</v>
      </c>
    </row>
    <row r="208" s="12" customFormat="1" ht="25.92" customHeight="1">
      <c r="A208" s="12"/>
      <c r="B208" s="223"/>
      <c r="C208" s="224"/>
      <c r="D208" s="225" t="s">
        <v>75</v>
      </c>
      <c r="E208" s="226" t="s">
        <v>325</v>
      </c>
      <c r="F208" s="226" t="s">
        <v>326</v>
      </c>
      <c r="G208" s="224"/>
      <c r="H208" s="224"/>
      <c r="I208" s="227"/>
      <c r="J208" s="228">
        <f>BK208</f>
        <v>0</v>
      </c>
      <c r="K208" s="224"/>
      <c r="L208" s="229"/>
      <c r="M208" s="230"/>
      <c r="N208" s="231"/>
      <c r="O208" s="231"/>
      <c r="P208" s="232">
        <f>P209+P341+P382+P419</f>
        <v>0</v>
      </c>
      <c r="Q208" s="231"/>
      <c r="R208" s="232">
        <f>R209+R341+R382+R419</f>
        <v>59.144504700000006</v>
      </c>
      <c r="S208" s="231"/>
      <c r="T208" s="233">
        <f>T209+T341+T382+T419</f>
        <v>21.90670712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4" t="s">
        <v>86</v>
      </c>
      <c r="AT208" s="235" t="s">
        <v>75</v>
      </c>
      <c r="AU208" s="235" t="s">
        <v>76</v>
      </c>
      <c r="AY208" s="234" t="s">
        <v>116</v>
      </c>
      <c r="BK208" s="236">
        <f>BK209+BK341+BK382+BK419</f>
        <v>0</v>
      </c>
    </row>
    <row r="209" s="12" customFormat="1" ht="22.8" customHeight="1">
      <c r="A209" s="12"/>
      <c r="B209" s="223"/>
      <c r="C209" s="224"/>
      <c r="D209" s="225" t="s">
        <v>75</v>
      </c>
      <c r="E209" s="237" t="s">
        <v>327</v>
      </c>
      <c r="F209" s="237" t="s">
        <v>328</v>
      </c>
      <c r="G209" s="224"/>
      <c r="H209" s="224"/>
      <c r="I209" s="227"/>
      <c r="J209" s="238">
        <f>BK209</f>
        <v>0</v>
      </c>
      <c r="K209" s="224"/>
      <c r="L209" s="229"/>
      <c r="M209" s="230"/>
      <c r="N209" s="231"/>
      <c r="O209" s="231"/>
      <c r="P209" s="232">
        <f>SUM(P210:P340)</f>
        <v>0</v>
      </c>
      <c r="Q209" s="231"/>
      <c r="R209" s="232">
        <f>SUM(R210:R340)</f>
        <v>20.30643302</v>
      </c>
      <c r="S209" s="231"/>
      <c r="T209" s="233">
        <f>SUM(T210:T340)</f>
        <v>17.4679635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4" t="s">
        <v>86</v>
      </c>
      <c r="AT209" s="235" t="s">
        <v>75</v>
      </c>
      <c r="AU209" s="235" t="s">
        <v>84</v>
      </c>
      <c r="AY209" s="234" t="s">
        <v>116</v>
      </c>
      <c r="BK209" s="236">
        <f>SUM(BK210:BK340)</f>
        <v>0</v>
      </c>
    </row>
    <row r="210" s="2" customFormat="1" ht="24.15" customHeight="1">
      <c r="A210" s="37"/>
      <c r="B210" s="38"/>
      <c r="C210" s="189" t="s">
        <v>152</v>
      </c>
      <c r="D210" s="189" t="s">
        <v>111</v>
      </c>
      <c r="E210" s="190" t="s">
        <v>329</v>
      </c>
      <c r="F210" s="191" t="s">
        <v>330</v>
      </c>
      <c r="G210" s="192" t="s">
        <v>224</v>
      </c>
      <c r="H210" s="193">
        <v>16.02</v>
      </c>
      <c r="I210" s="194"/>
      <c r="J210" s="195">
        <f>ROUND(I210*H210,2)</f>
        <v>0</v>
      </c>
      <c r="K210" s="191" t="s">
        <v>209</v>
      </c>
      <c r="L210" s="43"/>
      <c r="M210" s="196" t="s">
        <v>1</v>
      </c>
      <c r="N210" s="197" t="s">
        <v>41</v>
      </c>
      <c r="O210" s="90"/>
      <c r="P210" s="198">
        <f>O210*H210</f>
        <v>0</v>
      </c>
      <c r="Q210" s="198">
        <v>0.00122</v>
      </c>
      <c r="R210" s="198">
        <f>Q210*H210</f>
        <v>0.0195444</v>
      </c>
      <c r="S210" s="198">
        <v>0</v>
      </c>
      <c r="T210" s="19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0" t="s">
        <v>141</v>
      </c>
      <c r="AT210" s="200" t="s">
        <v>111</v>
      </c>
      <c r="AU210" s="200" t="s">
        <v>86</v>
      </c>
      <c r="AY210" s="16" t="s">
        <v>116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6" t="s">
        <v>84</v>
      </c>
      <c r="BK210" s="201">
        <f>ROUND(I210*H210,2)</f>
        <v>0</v>
      </c>
      <c r="BL210" s="16" t="s">
        <v>141</v>
      </c>
      <c r="BM210" s="200" t="s">
        <v>331</v>
      </c>
    </row>
    <row r="211" s="2" customFormat="1">
      <c r="A211" s="37"/>
      <c r="B211" s="38"/>
      <c r="C211" s="39"/>
      <c r="D211" s="202" t="s">
        <v>117</v>
      </c>
      <c r="E211" s="39"/>
      <c r="F211" s="203" t="s">
        <v>332</v>
      </c>
      <c r="G211" s="39"/>
      <c r="H211" s="39"/>
      <c r="I211" s="204"/>
      <c r="J211" s="39"/>
      <c r="K211" s="39"/>
      <c r="L211" s="43"/>
      <c r="M211" s="205"/>
      <c r="N211" s="206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117</v>
      </c>
      <c r="AU211" s="16" t="s">
        <v>86</v>
      </c>
    </row>
    <row r="212" s="13" customFormat="1">
      <c r="A212" s="13"/>
      <c r="B212" s="239"/>
      <c r="C212" s="240"/>
      <c r="D212" s="202" t="s">
        <v>216</v>
      </c>
      <c r="E212" s="241" t="s">
        <v>1</v>
      </c>
      <c r="F212" s="242" t="s">
        <v>333</v>
      </c>
      <c r="G212" s="240"/>
      <c r="H212" s="243">
        <v>11.92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216</v>
      </c>
      <c r="AU212" s="249" t="s">
        <v>86</v>
      </c>
      <c r="AV212" s="13" t="s">
        <v>86</v>
      </c>
      <c r="AW212" s="13" t="s">
        <v>32</v>
      </c>
      <c r="AX212" s="13" t="s">
        <v>76</v>
      </c>
      <c r="AY212" s="249" t="s">
        <v>116</v>
      </c>
    </row>
    <row r="213" s="13" customFormat="1">
      <c r="A213" s="13"/>
      <c r="B213" s="239"/>
      <c r="C213" s="240"/>
      <c r="D213" s="202" t="s">
        <v>216</v>
      </c>
      <c r="E213" s="241" t="s">
        <v>1</v>
      </c>
      <c r="F213" s="242" t="s">
        <v>334</v>
      </c>
      <c r="G213" s="240"/>
      <c r="H213" s="243">
        <v>2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216</v>
      </c>
      <c r="AU213" s="249" t="s">
        <v>86</v>
      </c>
      <c r="AV213" s="13" t="s">
        <v>86</v>
      </c>
      <c r="AW213" s="13" t="s">
        <v>32</v>
      </c>
      <c r="AX213" s="13" t="s">
        <v>76</v>
      </c>
      <c r="AY213" s="249" t="s">
        <v>116</v>
      </c>
    </row>
    <row r="214" s="13" customFormat="1">
      <c r="A214" s="13"/>
      <c r="B214" s="239"/>
      <c r="C214" s="240"/>
      <c r="D214" s="202" t="s">
        <v>216</v>
      </c>
      <c r="E214" s="241" t="s">
        <v>1</v>
      </c>
      <c r="F214" s="242" t="s">
        <v>335</v>
      </c>
      <c r="G214" s="240"/>
      <c r="H214" s="243">
        <v>2.1000000000000001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216</v>
      </c>
      <c r="AU214" s="249" t="s">
        <v>86</v>
      </c>
      <c r="AV214" s="13" t="s">
        <v>86</v>
      </c>
      <c r="AW214" s="13" t="s">
        <v>32</v>
      </c>
      <c r="AX214" s="13" t="s">
        <v>76</v>
      </c>
      <c r="AY214" s="249" t="s">
        <v>116</v>
      </c>
    </row>
    <row r="215" s="14" customFormat="1">
      <c r="A215" s="14"/>
      <c r="B215" s="250"/>
      <c r="C215" s="251"/>
      <c r="D215" s="202" t="s">
        <v>216</v>
      </c>
      <c r="E215" s="252" t="s">
        <v>1</v>
      </c>
      <c r="F215" s="253" t="s">
        <v>221</v>
      </c>
      <c r="G215" s="251"/>
      <c r="H215" s="254">
        <v>16.02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216</v>
      </c>
      <c r="AU215" s="260" t="s">
        <v>86</v>
      </c>
      <c r="AV215" s="14" t="s">
        <v>115</v>
      </c>
      <c r="AW215" s="14" t="s">
        <v>32</v>
      </c>
      <c r="AX215" s="14" t="s">
        <v>84</v>
      </c>
      <c r="AY215" s="260" t="s">
        <v>116</v>
      </c>
    </row>
    <row r="216" s="2" customFormat="1" ht="16.5" customHeight="1">
      <c r="A216" s="37"/>
      <c r="B216" s="38"/>
      <c r="C216" s="189" t="s">
        <v>336</v>
      </c>
      <c r="D216" s="189" t="s">
        <v>111</v>
      </c>
      <c r="E216" s="190" t="s">
        <v>337</v>
      </c>
      <c r="F216" s="191" t="s">
        <v>338</v>
      </c>
      <c r="G216" s="192" t="s">
        <v>114</v>
      </c>
      <c r="H216" s="193">
        <v>59.450000000000003</v>
      </c>
      <c r="I216" s="194"/>
      <c r="J216" s="195">
        <f>ROUND(I216*H216,2)</f>
        <v>0</v>
      </c>
      <c r="K216" s="191" t="s">
        <v>1</v>
      </c>
      <c r="L216" s="43"/>
      <c r="M216" s="196" t="s">
        <v>1</v>
      </c>
      <c r="N216" s="197" t="s">
        <v>41</v>
      </c>
      <c r="O216" s="90"/>
      <c r="P216" s="198">
        <f>O216*H216</f>
        <v>0</v>
      </c>
      <c r="Q216" s="198">
        <v>0.00189</v>
      </c>
      <c r="R216" s="198">
        <f>Q216*H216</f>
        <v>0.1123605</v>
      </c>
      <c r="S216" s="198">
        <v>0</v>
      </c>
      <c r="T216" s="19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0" t="s">
        <v>141</v>
      </c>
      <c r="AT216" s="200" t="s">
        <v>111</v>
      </c>
      <c r="AU216" s="200" t="s">
        <v>86</v>
      </c>
      <c r="AY216" s="16" t="s">
        <v>116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6" t="s">
        <v>84</v>
      </c>
      <c r="BK216" s="201">
        <f>ROUND(I216*H216,2)</f>
        <v>0</v>
      </c>
      <c r="BL216" s="16" t="s">
        <v>141</v>
      </c>
      <c r="BM216" s="200" t="s">
        <v>339</v>
      </c>
    </row>
    <row r="217" s="2" customFormat="1">
      <c r="A217" s="37"/>
      <c r="B217" s="38"/>
      <c r="C217" s="39"/>
      <c r="D217" s="202" t="s">
        <v>117</v>
      </c>
      <c r="E217" s="39"/>
      <c r="F217" s="203" t="s">
        <v>338</v>
      </c>
      <c r="G217" s="39"/>
      <c r="H217" s="39"/>
      <c r="I217" s="204"/>
      <c r="J217" s="39"/>
      <c r="K217" s="39"/>
      <c r="L217" s="43"/>
      <c r="M217" s="205"/>
      <c r="N217" s="206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117</v>
      </c>
      <c r="AU217" s="16" t="s">
        <v>86</v>
      </c>
    </row>
    <row r="218" s="13" customFormat="1">
      <c r="A218" s="13"/>
      <c r="B218" s="239"/>
      <c r="C218" s="240"/>
      <c r="D218" s="202" t="s">
        <v>216</v>
      </c>
      <c r="E218" s="241" t="s">
        <v>1</v>
      </c>
      <c r="F218" s="242" t="s">
        <v>340</v>
      </c>
      <c r="G218" s="240"/>
      <c r="H218" s="243">
        <v>59.450000000000003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216</v>
      </c>
      <c r="AU218" s="249" t="s">
        <v>86</v>
      </c>
      <c r="AV218" s="13" t="s">
        <v>86</v>
      </c>
      <c r="AW218" s="13" t="s">
        <v>32</v>
      </c>
      <c r="AX218" s="13" t="s">
        <v>84</v>
      </c>
      <c r="AY218" s="249" t="s">
        <v>116</v>
      </c>
    </row>
    <row r="219" s="2" customFormat="1" ht="21.75" customHeight="1">
      <c r="A219" s="37"/>
      <c r="B219" s="38"/>
      <c r="C219" s="189" t="s">
        <v>155</v>
      </c>
      <c r="D219" s="189" t="s">
        <v>111</v>
      </c>
      <c r="E219" s="190" t="s">
        <v>341</v>
      </c>
      <c r="F219" s="191" t="s">
        <v>342</v>
      </c>
      <c r="G219" s="192" t="s">
        <v>343</v>
      </c>
      <c r="H219" s="193">
        <v>54</v>
      </c>
      <c r="I219" s="194"/>
      <c r="J219" s="195">
        <f>ROUND(I219*H219,2)</f>
        <v>0</v>
      </c>
      <c r="K219" s="191" t="s">
        <v>209</v>
      </c>
      <c r="L219" s="43"/>
      <c r="M219" s="196" t="s">
        <v>1</v>
      </c>
      <c r="N219" s="197" t="s">
        <v>41</v>
      </c>
      <c r="O219" s="90"/>
      <c r="P219" s="198">
        <f>O219*H219</f>
        <v>0</v>
      </c>
      <c r="Q219" s="198">
        <v>0.0026700000000000001</v>
      </c>
      <c r="R219" s="198">
        <f>Q219*H219</f>
        <v>0.14418</v>
      </c>
      <c r="S219" s="198">
        <v>0</v>
      </c>
      <c r="T219" s="19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00" t="s">
        <v>141</v>
      </c>
      <c r="AT219" s="200" t="s">
        <v>111</v>
      </c>
      <c r="AU219" s="200" t="s">
        <v>86</v>
      </c>
      <c r="AY219" s="16" t="s">
        <v>116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6" t="s">
        <v>84</v>
      </c>
      <c r="BK219" s="201">
        <f>ROUND(I219*H219,2)</f>
        <v>0</v>
      </c>
      <c r="BL219" s="16" t="s">
        <v>141</v>
      </c>
      <c r="BM219" s="200" t="s">
        <v>344</v>
      </c>
    </row>
    <row r="220" s="2" customFormat="1">
      <c r="A220" s="37"/>
      <c r="B220" s="38"/>
      <c r="C220" s="39"/>
      <c r="D220" s="202" t="s">
        <v>117</v>
      </c>
      <c r="E220" s="39"/>
      <c r="F220" s="203" t="s">
        <v>345</v>
      </c>
      <c r="G220" s="39"/>
      <c r="H220" s="39"/>
      <c r="I220" s="204"/>
      <c r="J220" s="39"/>
      <c r="K220" s="39"/>
      <c r="L220" s="43"/>
      <c r="M220" s="205"/>
      <c r="N220" s="206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117</v>
      </c>
      <c r="AU220" s="16" t="s">
        <v>86</v>
      </c>
    </row>
    <row r="221" s="13" customFormat="1">
      <c r="A221" s="13"/>
      <c r="B221" s="239"/>
      <c r="C221" s="240"/>
      <c r="D221" s="202" t="s">
        <v>216</v>
      </c>
      <c r="E221" s="241" t="s">
        <v>1</v>
      </c>
      <c r="F221" s="242" t="s">
        <v>346</v>
      </c>
      <c r="G221" s="240"/>
      <c r="H221" s="243">
        <v>90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216</v>
      </c>
      <c r="AU221" s="249" t="s">
        <v>86</v>
      </c>
      <c r="AV221" s="13" t="s">
        <v>86</v>
      </c>
      <c r="AW221" s="13" t="s">
        <v>32</v>
      </c>
      <c r="AX221" s="13" t="s">
        <v>76</v>
      </c>
      <c r="AY221" s="249" t="s">
        <v>116</v>
      </c>
    </row>
    <row r="222" s="13" customFormat="1">
      <c r="A222" s="13"/>
      <c r="B222" s="239"/>
      <c r="C222" s="240"/>
      <c r="D222" s="202" t="s">
        <v>216</v>
      </c>
      <c r="E222" s="241" t="s">
        <v>1</v>
      </c>
      <c r="F222" s="242" t="s">
        <v>347</v>
      </c>
      <c r="G222" s="240"/>
      <c r="H222" s="243">
        <v>-36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216</v>
      </c>
      <c r="AU222" s="249" t="s">
        <v>86</v>
      </c>
      <c r="AV222" s="13" t="s">
        <v>86</v>
      </c>
      <c r="AW222" s="13" t="s">
        <v>32</v>
      </c>
      <c r="AX222" s="13" t="s">
        <v>76</v>
      </c>
      <c r="AY222" s="249" t="s">
        <v>116</v>
      </c>
    </row>
    <row r="223" s="14" customFormat="1">
      <c r="A223" s="14"/>
      <c r="B223" s="250"/>
      <c r="C223" s="251"/>
      <c r="D223" s="202" t="s">
        <v>216</v>
      </c>
      <c r="E223" s="252" t="s">
        <v>1</v>
      </c>
      <c r="F223" s="253" t="s">
        <v>221</v>
      </c>
      <c r="G223" s="251"/>
      <c r="H223" s="254">
        <v>54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216</v>
      </c>
      <c r="AU223" s="260" t="s">
        <v>86</v>
      </c>
      <c r="AV223" s="14" t="s">
        <v>115</v>
      </c>
      <c r="AW223" s="14" t="s">
        <v>32</v>
      </c>
      <c r="AX223" s="14" t="s">
        <v>84</v>
      </c>
      <c r="AY223" s="260" t="s">
        <v>116</v>
      </c>
    </row>
    <row r="224" s="2" customFormat="1" ht="16.5" customHeight="1">
      <c r="A224" s="37"/>
      <c r="B224" s="38"/>
      <c r="C224" s="261" t="s">
        <v>348</v>
      </c>
      <c r="D224" s="261" t="s">
        <v>280</v>
      </c>
      <c r="E224" s="262" t="s">
        <v>349</v>
      </c>
      <c r="F224" s="263" t="s">
        <v>350</v>
      </c>
      <c r="G224" s="264" t="s">
        <v>114</v>
      </c>
      <c r="H224" s="265">
        <v>16.199999999999999</v>
      </c>
      <c r="I224" s="266"/>
      <c r="J224" s="267">
        <f>ROUND(I224*H224,2)</f>
        <v>0</v>
      </c>
      <c r="K224" s="263" t="s">
        <v>209</v>
      </c>
      <c r="L224" s="268"/>
      <c r="M224" s="269" t="s">
        <v>1</v>
      </c>
      <c r="N224" s="270" t="s">
        <v>41</v>
      </c>
      <c r="O224" s="90"/>
      <c r="P224" s="198">
        <f>O224*H224</f>
        <v>0</v>
      </c>
      <c r="Q224" s="198">
        <v>0.0012999999999999999</v>
      </c>
      <c r="R224" s="198">
        <f>Q224*H224</f>
        <v>0.021059999999999999</v>
      </c>
      <c r="S224" s="198">
        <v>0</v>
      </c>
      <c r="T224" s="19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0" t="s">
        <v>165</v>
      </c>
      <c r="AT224" s="200" t="s">
        <v>280</v>
      </c>
      <c r="AU224" s="200" t="s">
        <v>86</v>
      </c>
      <c r="AY224" s="16" t="s">
        <v>116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6" t="s">
        <v>84</v>
      </c>
      <c r="BK224" s="201">
        <f>ROUND(I224*H224,2)</f>
        <v>0</v>
      </c>
      <c r="BL224" s="16" t="s">
        <v>141</v>
      </c>
      <c r="BM224" s="200" t="s">
        <v>351</v>
      </c>
    </row>
    <row r="225" s="2" customFormat="1">
      <c r="A225" s="37"/>
      <c r="B225" s="38"/>
      <c r="C225" s="39"/>
      <c r="D225" s="202" t="s">
        <v>117</v>
      </c>
      <c r="E225" s="39"/>
      <c r="F225" s="203" t="s">
        <v>350</v>
      </c>
      <c r="G225" s="39"/>
      <c r="H225" s="39"/>
      <c r="I225" s="204"/>
      <c r="J225" s="39"/>
      <c r="K225" s="39"/>
      <c r="L225" s="43"/>
      <c r="M225" s="205"/>
      <c r="N225" s="206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117</v>
      </c>
      <c r="AU225" s="16" t="s">
        <v>86</v>
      </c>
    </row>
    <row r="226" s="13" customFormat="1">
      <c r="A226" s="13"/>
      <c r="B226" s="239"/>
      <c r="C226" s="240"/>
      <c r="D226" s="202" t="s">
        <v>216</v>
      </c>
      <c r="E226" s="241" t="s">
        <v>1</v>
      </c>
      <c r="F226" s="242" t="s">
        <v>352</v>
      </c>
      <c r="G226" s="240"/>
      <c r="H226" s="243">
        <v>16.199999999999999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216</v>
      </c>
      <c r="AU226" s="249" t="s">
        <v>86</v>
      </c>
      <c r="AV226" s="13" t="s">
        <v>86</v>
      </c>
      <c r="AW226" s="13" t="s">
        <v>32</v>
      </c>
      <c r="AX226" s="13" t="s">
        <v>84</v>
      </c>
      <c r="AY226" s="249" t="s">
        <v>116</v>
      </c>
    </row>
    <row r="227" s="2" customFormat="1" ht="24.15" customHeight="1">
      <c r="A227" s="37"/>
      <c r="B227" s="38"/>
      <c r="C227" s="261" t="s">
        <v>353</v>
      </c>
      <c r="D227" s="261" t="s">
        <v>280</v>
      </c>
      <c r="E227" s="262" t="s">
        <v>354</v>
      </c>
      <c r="F227" s="263" t="s">
        <v>355</v>
      </c>
      <c r="G227" s="264" t="s">
        <v>356</v>
      </c>
      <c r="H227" s="265">
        <v>0.54000000000000004</v>
      </c>
      <c r="I227" s="266"/>
      <c r="J227" s="267">
        <f>ROUND(I227*H227,2)</f>
        <v>0</v>
      </c>
      <c r="K227" s="263" t="s">
        <v>209</v>
      </c>
      <c r="L227" s="268"/>
      <c r="M227" s="269" t="s">
        <v>1</v>
      </c>
      <c r="N227" s="270" t="s">
        <v>41</v>
      </c>
      <c r="O227" s="90"/>
      <c r="P227" s="198">
        <f>O227*H227</f>
        <v>0</v>
      </c>
      <c r="Q227" s="198">
        <v>0.0033300000000000001</v>
      </c>
      <c r="R227" s="198">
        <f>Q227*H227</f>
        <v>0.0017982000000000002</v>
      </c>
      <c r="S227" s="198">
        <v>0</v>
      </c>
      <c r="T227" s="19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0" t="s">
        <v>165</v>
      </c>
      <c r="AT227" s="200" t="s">
        <v>280</v>
      </c>
      <c r="AU227" s="200" t="s">
        <v>86</v>
      </c>
      <c r="AY227" s="16" t="s">
        <v>116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6" t="s">
        <v>84</v>
      </c>
      <c r="BK227" s="201">
        <f>ROUND(I227*H227,2)</f>
        <v>0</v>
      </c>
      <c r="BL227" s="16" t="s">
        <v>141</v>
      </c>
      <c r="BM227" s="200" t="s">
        <v>357</v>
      </c>
    </row>
    <row r="228" s="2" customFormat="1">
      <c r="A228" s="37"/>
      <c r="B228" s="38"/>
      <c r="C228" s="39"/>
      <c r="D228" s="202" t="s">
        <v>117</v>
      </c>
      <c r="E228" s="39"/>
      <c r="F228" s="203" t="s">
        <v>355</v>
      </c>
      <c r="G228" s="39"/>
      <c r="H228" s="39"/>
      <c r="I228" s="204"/>
      <c r="J228" s="39"/>
      <c r="K228" s="39"/>
      <c r="L228" s="43"/>
      <c r="M228" s="205"/>
      <c r="N228" s="206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117</v>
      </c>
      <c r="AU228" s="16" t="s">
        <v>86</v>
      </c>
    </row>
    <row r="229" s="13" customFormat="1">
      <c r="A229" s="13"/>
      <c r="B229" s="239"/>
      <c r="C229" s="240"/>
      <c r="D229" s="202" t="s">
        <v>216</v>
      </c>
      <c r="E229" s="241" t="s">
        <v>1</v>
      </c>
      <c r="F229" s="242" t="s">
        <v>358</v>
      </c>
      <c r="G229" s="240"/>
      <c r="H229" s="243">
        <v>0.54000000000000004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216</v>
      </c>
      <c r="AU229" s="249" t="s">
        <v>86</v>
      </c>
      <c r="AV229" s="13" t="s">
        <v>86</v>
      </c>
      <c r="AW229" s="13" t="s">
        <v>32</v>
      </c>
      <c r="AX229" s="13" t="s">
        <v>84</v>
      </c>
      <c r="AY229" s="249" t="s">
        <v>116</v>
      </c>
    </row>
    <row r="230" s="2" customFormat="1" ht="24.15" customHeight="1">
      <c r="A230" s="37"/>
      <c r="B230" s="38"/>
      <c r="C230" s="261" t="s">
        <v>359</v>
      </c>
      <c r="D230" s="261" t="s">
        <v>280</v>
      </c>
      <c r="E230" s="262" t="s">
        <v>360</v>
      </c>
      <c r="F230" s="263" t="s">
        <v>361</v>
      </c>
      <c r="G230" s="264" t="s">
        <v>356</v>
      </c>
      <c r="H230" s="265">
        <v>0.54000000000000004</v>
      </c>
      <c r="I230" s="266"/>
      <c r="J230" s="267">
        <f>ROUND(I230*H230,2)</f>
        <v>0</v>
      </c>
      <c r="K230" s="263" t="s">
        <v>209</v>
      </c>
      <c r="L230" s="268"/>
      <c r="M230" s="269" t="s">
        <v>1</v>
      </c>
      <c r="N230" s="270" t="s">
        <v>41</v>
      </c>
      <c r="O230" s="90"/>
      <c r="P230" s="198">
        <f>O230*H230</f>
        <v>0</v>
      </c>
      <c r="Q230" s="198">
        <v>0.0011299999999999999</v>
      </c>
      <c r="R230" s="198">
        <f>Q230*H230</f>
        <v>0.00061019999999999998</v>
      </c>
      <c r="S230" s="198">
        <v>0</v>
      </c>
      <c r="T230" s="19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00" t="s">
        <v>165</v>
      </c>
      <c r="AT230" s="200" t="s">
        <v>280</v>
      </c>
      <c r="AU230" s="200" t="s">
        <v>86</v>
      </c>
      <c r="AY230" s="16" t="s">
        <v>116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16" t="s">
        <v>84</v>
      </c>
      <c r="BK230" s="201">
        <f>ROUND(I230*H230,2)</f>
        <v>0</v>
      </c>
      <c r="BL230" s="16" t="s">
        <v>141</v>
      </c>
      <c r="BM230" s="200" t="s">
        <v>362</v>
      </c>
    </row>
    <row r="231" s="2" customFormat="1">
      <c r="A231" s="37"/>
      <c r="B231" s="38"/>
      <c r="C231" s="39"/>
      <c r="D231" s="202" t="s">
        <v>117</v>
      </c>
      <c r="E231" s="39"/>
      <c r="F231" s="203" t="s">
        <v>361</v>
      </c>
      <c r="G231" s="39"/>
      <c r="H231" s="39"/>
      <c r="I231" s="204"/>
      <c r="J231" s="39"/>
      <c r="K231" s="39"/>
      <c r="L231" s="43"/>
      <c r="M231" s="205"/>
      <c r="N231" s="20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117</v>
      </c>
      <c r="AU231" s="16" t="s">
        <v>86</v>
      </c>
    </row>
    <row r="232" s="2" customFormat="1" ht="16.5" customHeight="1">
      <c r="A232" s="37"/>
      <c r="B232" s="38"/>
      <c r="C232" s="189" t="s">
        <v>159</v>
      </c>
      <c r="D232" s="189" t="s">
        <v>111</v>
      </c>
      <c r="E232" s="190" t="s">
        <v>363</v>
      </c>
      <c r="F232" s="191" t="s">
        <v>364</v>
      </c>
      <c r="G232" s="192" t="s">
        <v>208</v>
      </c>
      <c r="H232" s="193">
        <v>39.284999999999997</v>
      </c>
      <c r="I232" s="194"/>
      <c r="J232" s="195">
        <f>ROUND(I232*H232,2)</f>
        <v>0</v>
      </c>
      <c r="K232" s="191" t="s">
        <v>1</v>
      </c>
      <c r="L232" s="43"/>
      <c r="M232" s="196" t="s">
        <v>1</v>
      </c>
      <c r="N232" s="197" t="s">
        <v>41</v>
      </c>
      <c r="O232" s="90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00" t="s">
        <v>141</v>
      </c>
      <c r="AT232" s="200" t="s">
        <v>111</v>
      </c>
      <c r="AU232" s="200" t="s">
        <v>86</v>
      </c>
      <c r="AY232" s="16" t="s">
        <v>116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6" t="s">
        <v>84</v>
      </c>
      <c r="BK232" s="201">
        <f>ROUND(I232*H232,2)</f>
        <v>0</v>
      </c>
      <c r="BL232" s="16" t="s">
        <v>141</v>
      </c>
      <c r="BM232" s="200" t="s">
        <v>365</v>
      </c>
    </row>
    <row r="233" s="2" customFormat="1">
      <c r="A233" s="37"/>
      <c r="B233" s="38"/>
      <c r="C233" s="39"/>
      <c r="D233" s="202" t="s">
        <v>117</v>
      </c>
      <c r="E233" s="39"/>
      <c r="F233" s="203" t="s">
        <v>364</v>
      </c>
      <c r="G233" s="39"/>
      <c r="H233" s="39"/>
      <c r="I233" s="204"/>
      <c r="J233" s="39"/>
      <c r="K233" s="39"/>
      <c r="L233" s="43"/>
      <c r="M233" s="205"/>
      <c r="N233" s="206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117</v>
      </c>
      <c r="AU233" s="16" t="s">
        <v>86</v>
      </c>
    </row>
    <row r="234" s="2" customFormat="1">
      <c r="A234" s="37"/>
      <c r="B234" s="38"/>
      <c r="C234" s="39"/>
      <c r="D234" s="202" t="s">
        <v>293</v>
      </c>
      <c r="E234" s="39"/>
      <c r="F234" s="271" t="s">
        <v>366</v>
      </c>
      <c r="G234" s="39"/>
      <c r="H234" s="39"/>
      <c r="I234" s="204"/>
      <c r="J234" s="39"/>
      <c r="K234" s="39"/>
      <c r="L234" s="43"/>
      <c r="M234" s="205"/>
      <c r="N234" s="206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293</v>
      </c>
      <c r="AU234" s="16" t="s">
        <v>86</v>
      </c>
    </row>
    <row r="235" s="13" customFormat="1">
      <c r="A235" s="13"/>
      <c r="B235" s="239"/>
      <c r="C235" s="240"/>
      <c r="D235" s="202" t="s">
        <v>216</v>
      </c>
      <c r="E235" s="241" t="s">
        <v>1</v>
      </c>
      <c r="F235" s="242" t="s">
        <v>367</v>
      </c>
      <c r="G235" s="240"/>
      <c r="H235" s="243">
        <v>4.96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216</v>
      </c>
      <c r="AU235" s="249" t="s">
        <v>86</v>
      </c>
      <c r="AV235" s="13" t="s">
        <v>86</v>
      </c>
      <c r="AW235" s="13" t="s">
        <v>32</v>
      </c>
      <c r="AX235" s="13" t="s">
        <v>76</v>
      </c>
      <c r="AY235" s="249" t="s">
        <v>116</v>
      </c>
    </row>
    <row r="236" s="13" customFormat="1">
      <c r="A236" s="13"/>
      <c r="B236" s="239"/>
      <c r="C236" s="240"/>
      <c r="D236" s="202" t="s">
        <v>216</v>
      </c>
      <c r="E236" s="241" t="s">
        <v>1</v>
      </c>
      <c r="F236" s="242" t="s">
        <v>368</v>
      </c>
      <c r="G236" s="240"/>
      <c r="H236" s="243">
        <v>5.8810000000000002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216</v>
      </c>
      <c r="AU236" s="249" t="s">
        <v>86</v>
      </c>
      <c r="AV236" s="13" t="s">
        <v>86</v>
      </c>
      <c r="AW236" s="13" t="s">
        <v>32</v>
      </c>
      <c r="AX236" s="13" t="s">
        <v>76</v>
      </c>
      <c r="AY236" s="249" t="s">
        <v>116</v>
      </c>
    </row>
    <row r="237" s="13" customFormat="1">
      <c r="A237" s="13"/>
      <c r="B237" s="239"/>
      <c r="C237" s="240"/>
      <c r="D237" s="202" t="s">
        <v>216</v>
      </c>
      <c r="E237" s="241" t="s">
        <v>1</v>
      </c>
      <c r="F237" s="242" t="s">
        <v>369</v>
      </c>
      <c r="G237" s="240"/>
      <c r="H237" s="243">
        <v>7.2720000000000002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216</v>
      </c>
      <c r="AU237" s="249" t="s">
        <v>86</v>
      </c>
      <c r="AV237" s="13" t="s">
        <v>86</v>
      </c>
      <c r="AW237" s="13" t="s">
        <v>32</v>
      </c>
      <c r="AX237" s="13" t="s">
        <v>76</v>
      </c>
      <c r="AY237" s="249" t="s">
        <v>116</v>
      </c>
    </row>
    <row r="238" s="13" customFormat="1">
      <c r="A238" s="13"/>
      <c r="B238" s="239"/>
      <c r="C238" s="240"/>
      <c r="D238" s="202" t="s">
        <v>216</v>
      </c>
      <c r="E238" s="241" t="s">
        <v>1</v>
      </c>
      <c r="F238" s="242" t="s">
        <v>370</v>
      </c>
      <c r="G238" s="240"/>
      <c r="H238" s="243">
        <v>8.532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216</v>
      </c>
      <c r="AU238" s="249" t="s">
        <v>86</v>
      </c>
      <c r="AV238" s="13" t="s">
        <v>86</v>
      </c>
      <c r="AW238" s="13" t="s">
        <v>32</v>
      </c>
      <c r="AX238" s="13" t="s">
        <v>76</v>
      </c>
      <c r="AY238" s="249" t="s">
        <v>116</v>
      </c>
    </row>
    <row r="239" s="13" customFormat="1">
      <c r="A239" s="13"/>
      <c r="B239" s="239"/>
      <c r="C239" s="240"/>
      <c r="D239" s="202" t="s">
        <v>216</v>
      </c>
      <c r="E239" s="241" t="s">
        <v>1</v>
      </c>
      <c r="F239" s="242" t="s">
        <v>371</v>
      </c>
      <c r="G239" s="240"/>
      <c r="H239" s="243">
        <v>8.6400000000000006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216</v>
      </c>
      <c r="AU239" s="249" t="s">
        <v>86</v>
      </c>
      <c r="AV239" s="13" t="s">
        <v>86</v>
      </c>
      <c r="AW239" s="13" t="s">
        <v>32</v>
      </c>
      <c r="AX239" s="13" t="s">
        <v>76</v>
      </c>
      <c r="AY239" s="249" t="s">
        <v>116</v>
      </c>
    </row>
    <row r="240" s="13" customFormat="1">
      <c r="A240" s="13"/>
      <c r="B240" s="239"/>
      <c r="C240" s="240"/>
      <c r="D240" s="202" t="s">
        <v>216</v>
      </c>
      <c r="E240" s="241" t="s">
        <v>1</v>
      </c>
      <c r="F240" s="242" t="s">
        <v>372</v>
      </c>
      <c r="G240" s="240"/>
      <c r="H240" s="243">
        <v>4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216</v>
      </c>
      <c r="AU240" s="249" t="s">
        <v>86</v>
      </c>
      <c r="AV240" s="13" t="s">
        <v>86</v>
      </c>
      <c r="AW240" s="13" t="s">
        <v>32</v>
      </c>
      <c r="AX240" s="13" t="s">
        <v>76</v>
      </c>
      <c r="AY240" s="249" t="s">
        <v>116</v>
      </c>
    </row>
    <row r="241" s="14" customFormat="1">
      <c r="A241" s="14"/>
      <c r="B241" s="250"/>
      <c r="C241" s="251"/>
      <c r="D241" s="202" t="s">
        <v>216</v>
      </c>
      <c r="E241" s="252" t="s">
        <v>1</v>
      </c>
      <c r="F241" s="253" t="s">
        <v>221</v>
      </c>
      <c r="G241" s="251"/>
      <c r="H241" s="254">
        <v>39.284999999999997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216</v>
      </c>
      <c r="AU241" s="260" t="s">
        <v>86</v>
      </c>
      <c r="AV241" s="14" t="s">
        <v>115</v>
      </c>
      <c r="AW241" s="14" t="s">
        <v>32</v>
      </c>
      <c r="AX241" s="14" t="s">
        <v>84</v>
      </c>
      <c r="AY241" s="260" t="s">
        <v>116</v>
      </c>
    </row>
    <row r="242" s="2" customFormat="1" ht="24.15" customHeight="1">
      <c r="A242" s="37"/>
      <c r="B242" s="38"/>
      <c r="C242" s="189" t="s">
        <v>373</v>
      </c>
      <c r="D242" s="189" t="s">
        <v>111</v>
      </c>
      <c r="E242" s="190" t="s">
        <v>374</v>
      </c>
      <c r="F242" s="191" t="s">
        <v>375</v>
      </c>
      <c r="G242" s="192" t="s">
        <v>343</v>
      </c>
      <c r="H242" s="193">
        <v>7</v>
      </c>
      <c r="I242" s="194"/>
      <c r="J242" s="195">
        <f>ROUND(I242*H242,2)</f>
        <v>0</v>
      </c>
      <c r="K242" s="191" t="s">
        <v>209</v>
      </c>
      <c r="L242" s="43"/>
      <c r="M242" s="196" t="s">
        <v>1</v>
      </c>
      <c r="N242" s="197" t="s">
        <v>41</v>
      </c>
      <c r="O242" s="90"/>
      <c r="P242" s="198">
        <f>O242*H242</f>
        <v>0</v>
      </c>
      <c r="Q242" s="198">
        <v>0.00029999999999999997</v>
      </c>
      <c r="R242" s="198">
        <f>Q242*H242</f>
        <v>0.0020999999999999999</v>
      </c>
      <c r="S242" s="198">
        <v>0</v>
      </c>
      <c r="T242" s="19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0" t="s">
        <v>141</v>
      </c>
      <c r="AT242" s="200" t="s">
        <v>111</v>
      </c>
      <c r="AU242" s="200" t="s">
        <v>86</v>
      </c>
      <c r="AY242" s="16" t="s">
        <v>116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6" t="s">
        <v>84</v>
      </c>
      <c r="BK242" s="201">
        <f>ROUND(I242*H242,2)</f>
        <v>0</v>
      </c>
      <c r="BL242" s="16" t="s">
        <v>141</v>
      </c>
      <c r="BM242" s="200" t="s">
        <v>376</v>
      </c>
    </row>
    <row r="243" s="2" customFormat="1">
      <c r="A243" s="37"/>
      <c r="B243" s="38"/>
      <c r="C243" s="39"/>
      <c r="D243" s="202" t="s">
        <v>117</v>
      </c>
      <c r="E243" s="39"/>
      <c r="F243" s="203" t="s">
        <v>377</v>
      </c>
      <c r="G243" s="39"/>
      <c r="H243" s="39"/>
      <c r="I243" s="204"/>
      <c r="J243" s="39"/>
      <c r="K243" s="39"/>
      <c r="L243" s="43"/>
      <c r="M243" s="205"/>
      <c r="N243" s="206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117</v>
      </c>
      <c r="AU243" s="16" t="s">
        <v>86</v>
      </c>
    </row>
    <row r="244" s="13" customFormat="1">
      <c r="A244" s="13"/>
      <c r="B244" s="239"/>
      <c r="C244" s="240"/>
      <c r="D244" s="202" t="s">
        <v>216</v>
      </c>
      <c r="E244" s="241" t="s">
        <v>1</v>
      </c>
      <c r="F244" s="242" t="s">
        <v>378</v>
      </c>
      <c r="G244" s="240"/>
      <c r="H244" s="243">
        <v>7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216</v>
      </c>
      <c r="AU244" s="249" t="s">
        <v>86</v>
      </c>
      <c r="AV244" s="13" t="s">
        <v>86</v>
      </c>
      <c r="AW244" s="13" t="s">
        <v>32</v>
      </c>
      <c r="AX244" s="13" t="s">
        <v>84</v>
      </c>
      <c r="AY244" s="249" t="s">
        <v>116</v>
      </c>
    </row>
    <row r="245" s="2" customFormat="1" ht="24.15" customHeight="1">
      <c r="A245" s="37"/>
      <c r="B245" s="38"/>
      <c r="C245" s="189" t="s">
        <v>162</v>
      </c>
      <c r="D245" s="189" t="s">
        <v>111</v>
      </c>
      <c r="E245" s="190" t="s">
        <v>379</v>
      </c>
      <c r="F245" s="191" t="s">
        <v>380</v>
      </c>
      <c r="G245" s="192" t="s">
        <v>114</v>
      </c>
      <c r="H245" s="193">
        <v>298</v>
      </c>
      <c r="I245" s="194"/>
      <c r="J245" s="195">
        <f>ROUND(I245*H245,2)</f>
        <v>0</v>
      </c>
      <c r="K245" s="191" t="s">
        <v>209</v>
      </c>
      <c r="L245" s="43"/>
      <c r="M245" s="196" t="s">
        <v>1</v>
      </c>
      <c r="N245" s="197" t="s">
        <v>41</v>
      </c>
      <c r="O245" s="90"/>
      <c r="P245" s="198">
        <f>O245*H245</f>
        <v>0</v>
      </c>
      <c r="Q245" s="198">
        <v>0</v>
      </c>
      <c r="R245" s="198">
        <f>Q245*H245</f>
        <v>0</v>
      </c>
      <c r="S245" s="198">
        <v>0.01584</v>
      </c>
      <c r="T245" s="199">
        <f>S245*H245</f>
        <v>4.7203200000000001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0" t="s">
        <v>141</v>
      </c>
      <c r="AT245" s="200" t="s">
        <v>111</v>
      </c>
      <c r="AU245" s="200" t="s">
        <v>86</v>
      </c>
      <c r="AY245" s="16" t="s">
        <v>116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6" t="s">
        <v>84</v>
      </c>
      <c r="BK245" s="201">
        <f>ROUND(I245*H245,2)</f>
        <v>0</v>
      </c>
      <c r="BL245" s="16" t="s">
        <v>141</v>
      </c>
      <c r="BM245" s="200" t="s">
        <v>381</v>
      </c>
    </row>
    <row r="246" s="2" customFormat="1">
      <c r="A246" s="37"/>
      <c r="B246" s="38"/>
      <c r="C246" s="39"/>
      <c r="D246" s="202" t="s">
        <v>117</v>
      </c>
      <c r="E246" s="39"/>
      <c r="F246" s="203" t="s">
        <v>382</v>
      </c>
      <c r="G246" s="39"/>
      <c r="H246" s="39"/>
      <c r="I246" s="204"/>
      <c r="J246" s="39"/>
      <c r="K246" s="39"/>
      <c r="L246" s="43"/>
      <c r="M246" s="205"/>
      <c r="N246" s="206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117</v>
      </c>
      <c r="AU246" s="16" t="s">
        <v>86</v>
      </c>
    </row>
    <row r="247" s="2" customFormat="1" ht="24.15" customHeight="1">
      <c r="A247" s="37"/>
      <c r="B247" s="38"/>
      <c r="C247" s="189" t="s">
        <v>383</v>
      </c>
      <c r="D247" s="189" t="s">
        <v>111</v>
      </c>
      <c r="E247" s="190" t="s">
        <v>384</v>
      </c>
      <c r="F247" s="191" t="s">
        <v>385</v>
      </c>
      <c r="G247" s="192" t="s">
        <v>114</v>
      </c>
      <c r="H247" s="193">
        <v>40.490000000000002</v>
      </c>
      <c r="I247" s="194"/>
      <c r="J247" s="195">
        <f>ROUND(I247*H247,2)</f>
        <v>0</v>
      </c>
      <c r="K247" s="191" t="s">
        <v>209</v>
      </c>
      <c r="L247" s="43"/>
      <c r="M247" s="196" t="s">
        <v>1</v>
      </c>
      <c r="N247" s="197" t="s">
        <v>41</v>
      </c>
      <c r="O247" s="90"/>
      <c r="P247" s="198">
        <f>O247*H247</f>
        <v>0</v>
      </c>
      <c r="Q247" s="198">
        <v>0</v>
      </c>
      <c r="R247" s="198">
        <f>Q247*H247</f>
        <v>0</v>
      </c>
      <c r="S247" s="198">
        <v>0.024750000000000001</v>
      </c>
      <c r="T247" s="199">
        <f>S247*H247</f>
        <v>1.0021275000000001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0" t="s">
        <v>141</v>
      </c>
      <c r="AT247" s="200" t="s">
        <v>111</v>
      </c>
      <c r="AU247" s="200" t="s">
        <v>86</v>
      </c>
      <c r="AY247" s="16" t="s">
        <v>116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6" t="s">
        <v>84</v>
      </c>
      <c r="BK247" s="201">
        <f>ROUND(I247*H247,2)</f>
        <v>0</v>
      </c>
      <c r="BL247" s="16" t="s">
        <v>141</v>
      </c>
      <c r="BM247" s="200" t="s">
        <v>386</v>
      </c>
    </row>
    <row r="248" s="2" customFormat="1">
      <c r="A248" s="37"/>
      <c r="B248" s="38"/>
      <c r="C248" s="39"/>
      <c r="D248" s="202" t="s">
        <v>117</v>
      </c>
      <c r="E248" s="39"/>
      <c r="F248" s="203" t="s">
        <v>387</v>
      </c>
      <c r="G248" s="39"/>
      <c r="H248" s="39"/>
      <c r="I248" s="204"/>
      <c r="J248" s="39"/>
      <c r="K248" s="39"/>
      <c r="L248" s="43"/>
      <c r="M248" s="205"/>
      <c r="N248" s="206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117</v>
      </c>
      <c r="AU248" s="16" t="s">
        <v>86</v>
      </c>
    </row>
    <row r="249" s="2" customFormat="1" ht="24.15" customHeight="1">
      <c r="A249" s="37"/>
      <c r="B249" s="38"/>
      <c r="C249" s="189" t="s">
        <v>165</v>
      </c>
      <c r="D249" s="189" t="s">
        <v>111</v>
      </c>
      <c r="E249" s="190" t="s">
        <v>388</v>
      </c>
      <c r="F249" s="191" t="s">
        <v>389</v>
      </c>
      <c r="G249" s="192" t="s">
        <v>114</v>
      </c>
      <c r="H249" s="193">
        <v>73.974999999999994</v>
      </c>
      <c r="I249" s="194"/>
      <c r="J249" s="195">
        <f>ROUND(I249*H249,2)</f>
        <v>0</v>
      </c>
      <c r="K249" s="191" t="s">
        <v>209</v>
      </c>
      <c r="L249" s="43"/>
      <c r="M249" s="196" t="s">
        <v>1</v>
      </c>
      <c r="N249" s="197" t="s">
        <v>41</v>
      </c>
      <c r="O249" s="90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0" t="s">
        <v>141</v>
      </c>
      <c r="AT249" s="200" t="s">
        <v>111</v>
      </c>
      <c r="AU249" s="200" t="s">
        <v>86</v>
      </c>
      <c r="AY249" s="16" t="s">
        <v>116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6" t="s">
        <v>84</v>
      </c>
      <c r="BK249" s="201">
        <f>ROUND(I249*H249,2)</f>
        <v>0</v>
      </c>
      <c r="BL249" s="16" t="s">
        <v>141</v>
      </c>
      <c r="BM249" s="200" t="s">
        <v>390</v>
      </c>
    </row>
    <row r="250" s="2" customFormat="1">
      <c r="A250" s="37"/>
      <c r="B250" s="38"/>
      <c r="C250" s="39"/>
      <c r="D250" s="202" t="s">
        <v>117</v>
      </c>
      <c r="E250" s="39"/>
      <c r="F250" s="203" t="s">
        <v>391</v>
      </c>
      <c r="G250" s="39"/>
      <c r="H250" s="39"/>
      <c r="I250" s="204"/>
      <c r="J250" s="39"/>
      <c r="K250" s="39"/>
      <c r="L250" s="43"/>
      <c r="M250" s="205"/>
      <c r="N250" s="206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117</v>
      </c>
      <c r="AU250" s="16" t="s">
        <v>86</v>
      </c>
    </row>
    <row r="251" s="13" customFormat="1">
      <c r="A251" s="13"/>
      <c r="B251" s="239"/>
      <c r="C251" s="240"/>
      <c r="D251" s="202" t="s">
        <v>216</v>
      </c>
      <c r="E251" s="241" t="s">
        <v>1</v>
      </c>
      <c r="F251" s="242" t="s">
        <v>392</v>
      </c>
      <c r="G251" s="240"/>
      <c r="H251" s="243">
        <v>57.975000000000001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216</v>
      </c>
      <c r="AU251" s="249" t="s">
        <v>86</v>
      </c>
      <c r="AV251" s="13" t="s">
        <v>86</v>
      </c>
      <c r="AW251" s="13" t="s">
        <v>32</v>
      </c>
      <c r="AX251" s="13" t="s">
        <v>76</v>
      </c>
      <c r="AY251" s="249" t="s">
        <v>116</v>
      </c>
    </row>
    <row r="252" s="13" customFormat="1">
      <c r="A252" s="13"/>
      <c r="B252" s="239"/>
      <c r="C252" s="240"/>
      <c r="D252" s="202" t="s">
        <v>216</v>
      </c>
      <c r="E252" s="241" t="s">
        <v>1</v>
      </c>
      <c r="F252" s="242" t="s">
        <v>393</v>
      </c>
      <c r="G252" s="240"/>
      <c r="H252" s="243">
        <v>16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216</v>
      </c>
      <c r="AU252" s="249" t="s">
        <v>86</v>
      </c>
      <c r="AV252" s="13" t="s">
        <v>86</v>
      </c>
      <c r="AW252" s="13" t="s">
        <v>32</v>
      </c>
      <c r="AX252" s="13" t="s">
        <v>76</v>
      </c>
      <c r="AY252" s="249" t="s">
        <v>116</v>
      </c>
    </row>
    <row r="253" s="14" customFormat="1">
      <c r="A253" s="14"/>
      <c r="B253" s="250"/>
      <c r="C253" s="251"/>
      <c r="D253" s="202" t="s">
        <v>216</v>
      </c>
      <c r="E253" s="252" t="s">
        <v>1</v>
      </c>
      <c r="F253" s="253" t="s">
        <v>221</v>
      </c>
      <c r="G253" s="251"/>
      <c r="H253" s="254">
        <v>73.974999999999994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216</v>
      </c>
      <c r="AU253" s="260" t="s">
        <v>86</v>
      </c>
      <c r="AV253" s="14" t="s">
        <v>115</v>
      </c>
      <c r="AW253" s="14" t="s">
        <v>32</v>
      </c>
      <c r="AX253" s="14" t="s">
        <v>84</v>
      </c>
      <c r="AY253" s="260" t="s">
        <v>116</v>
      </c>
    </row>
    <row r="254" s="2" customFormat="1" ht="21.75" customHeight="1">
      <c r="A254" s="37"/>
      <c r="B254" s="38"/>
      <c r="C254" s="261" t="s">
        <v>394</v>
      </c>
      <c r="D254" s="261" t="s">
        <v>280</v>
      </c>
      <c r="E254" s="262" t="s">
        <v>395</v>
      </c>
      <c r="F254" s="263" t="s">
        <v>396</v>
      </c>
      <c r="G254" s="264" t="s">
        <v>224</v>
      </c>
      <c r="H254" s="265">
        <v>1.9139999999999999</v>
      </c>
      <c r="I254" s="266"/>
      <c r="J254" s="267">
        <f>ROUND(I254*H254,2)</f>
        <v>0</v>
      </c>
      <c r="K254" s="263" t="s">
        <v>209</v>
      </c>
      <c r="L254" s="268"/>
      <c r="M254" s="269" t="s">
        <v>1</v>
      </c>
      <c r="N254" s="270" t="s">
        <v>41</v>
      </c>
      <c r="O254" s="90"/>
      <c r="P254" s="198">
        <f>O254*H254</f>
        <v>0</v>
      </c>
      <c r="Q254" s="198">
        <v>0.55000000000000004</v>
      </c>
      <c r="R254" s="198">
        <f>Q254*H254</f>
        <v>1.0527</v>
      </c>
      <c r="S254" s="198">
        <v>0</v>
      </c>
      <c r="T254" s="19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00" t="s">
        <v>165</v>
      </c>
      <c r="AT254" s="200" t="s">
        <v>280</v>
      </c>
      <c r="AU254" s="200" t="s">
        <v>86</v>
      </c>
      <c r="AY254" s="16" t="s">
        <v>116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16" t="s">
        <v>84</v>
      </c>
      <c r="BK254" s="201">
        <f>ROUND(I254*H254,2)</f>
        <v>0</v>
      </c>
      <c r="BL254" s="16" t="s">
        <v>141</v>
      </c>
      <c r="BM254" s="200" t="s">
        <v>397</v>
      </c>
    </row>
    <row r="255" s="2" customFormat="1">
      <c r="A255" s="37"/>
      <c r="B255" s="38"/>
      <c r="C255" s="39"/>
      <c r="D255" s="202" t="s">
        <v>117</v>
      </c>
      <c r="E255" s="39"/>
      <c r="F255" s="203" t="s">
        <v>396</v>
      </c>
      <c r="G255" s="39"/>
      <c r="H255" s="39"/>
      <c r="I255" s="204"/>
      <c r="J255" s="39"/>
      <c r="K255" s="39"/>
      <c r="L255" s="43"/>
      <c r="M255" s="205"/>
      <c r="N255" s="206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117</v>
      </c>
      <c r="AU255" s="16" t="s">
        <v>86</v>
      </c>
    </row>
    <row r="256" s="13" customFormat="1">
      <c r="A256" s="13"/>
      <c r="B256" s="239"/>
      <c r="C256" s="240"/>
      <c r="D256" s="202" t="s">
        <v>216</v>
      </c>
      <c r="E256" s="241" t="s">
        <v>1</v>
      </c>
      <c r="F256" s="242" t="s">
        <v>398</v>
      </c>
      <c r="G256" s="240"/>
      <c r="H256" s="243">
        <v>1.823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216</v>
      </c>
      <c r="AU256" s="249" t="s">
        <v>86</v>
      </c>
      <c r="AV256" s="13" t="s">
        <v>86</v>
      </c>
      <c r="AW256" s="13" t="s">
        <v>32</v>
      </c>
      <c r="AX256" s="13" t="s">
        <v>84</v>
      </c>
      <c r="AY256" s="249" t="s">
        <v>116</v>
      </c>
    </row>
    <row r="257" s="13" customFormat="1">
      <c r="A257" s="13"/>
      <c r="B257" s="239"/>
      <c r="C257" s="240"/>
      <c r="D257" s="202" t="s">
        <v>216</v>
      </c>
      <c r="E257" s="240"/>
      <c r="F257" s="242" t="s">
        <v>399</v>
      </c>
      <c r="G257" s="240"/>
      <c r="H257" s="243">
        <v>1.9139999999999999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216</v>
      </c>
      <c r="AU257" s="249" t="s">
        <v>86</v>
      </c>
      <c r="AV257" s="13" t="s">
        <v>86</v>
      </c>
      <c r="AW257" s="13" t="s">
        <v>4</v>
      </c>
      <c r="AX257" s="13" t="s">
        <v>84</v>
      </c>
      <c r="AY257" s="249" t="s">
        <v>116</v>
      </c>
    </row>
    <row r="258" s="2" customFormat="1" ht="24.15" customHeight="1">
      <c r="A258" s="37"/>
      <c r="B258" s="38"/>
      <c r="C258" s="189" t="s">
        <v>168</v>
      </c>
      <c r="D258" s="189" t="s">
        <v>111</v>
      </c>
      <c r="E258" s="190" t="s">
        <v>400</v>
      </c>
      <c r="F258" s="191" t="s">
        <v>401</v>
      </c>
      <c r="G258" s="192" t="s">
        <v>114</v>
      </c>
      <c r="H258" s="193">
        <v>0.59999999999999998</v>
      </c>
      <c r="I258" s="194"/>
      <c r="J258" s="195">
        <f>ROUND(I258*H258,2)</f>
        <v>0</v>
      </c>
      <c r="K258" s="191" t="s">
        <v>209</v>
      </c>
      <c r="L258" s="43"/>
      <c r="M258" s="196" t="s">
        <v>1</v>
      </c>
      <c r="N258" s="197" t="s">
        <v>41</v>
      </c>
      <c r="O258" s="90"/>
      <c r="P258" s="198">
        <f>O258*H258</f>
        <v>0</v>
      </c>
      <c r="Q258" s="198">
        <v>0</v>
      </c>
      <c r="R258" s="198">
        <f>Q258*H258</f>
        <v>0</v>
      </c>
      <c r="S258" s="198">
        <v>0</v>
      </c>
      <c r="T258" s="19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0" t="s">
        <v>141</v>
      </c>
      <c r="AT258" s="200" t="s">
        <v>111</v>
      </c>
      <c r="AU258" s="200" t="s">
        <v>86</v>
      </c>
      <c r="AY258" s="16" t="s">
        <v>116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6" t="s">
        <v>84</v>
      </c>
      <c r="BK258" s="201">
        <f>ROUND(I258*H258,2)</f>
        <v>0</v>
      </c>
      <c r="BL258" s="16" t="s">
        <v>141</v>
      </c>
      <c r="BM258" s="200" t="s">
        <v>402</v>
      </c>
    </row>
    <row r="259" s="2" customFormat="1">
      <c r="A259" s="37"/>
      <c r="B259" s="38"/>
      <c r="C259" s="39"/>
      <c r="D259" s="202" t="s">
        <v>117</v>
      </c>
      <c r="E259" s="39"/>
      <c r="F259" s="203" t="s">
        <v>403</v>
      </c>
      <c r="G259" s="39"/>
      <c r="H259" s="39"/>
      <c r="I259" s="204"/>
      <c r="J259" s="39"/>
      <c r="K259" s="39"/>
      <c r="L259" s="43"/>
      <c r="M259" s="205"/>
      <c r="N259" s="206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117</v>
      </c>
      <c r="AU259" s="16" t="s">
        <v>86</v>
      </c>
    </row>
    <row r="260" s="13" customFormat="1">
      <c r="A260" s="13"/>
      <c r="B260" s="239"/>
      <c r="C260" s="240"/>
      <c r="D260" s="202" t="s">
        <v>216</v>
      </c>
      <c r="E260" s="241" t="s">
        <v>1</v>
      </c>
      <c r="F260" s="242" t="s">
        <v>404</v>
      </c>
      <c r="G260" s="240"/>
      <c r="H260" s="243">
        <v>0.59999999999999998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216</v>
      </c>
      <c r="AU260" s="249" t="s">
        <v>86</v>
      </c>
      <c r="AV260" s="13" t="s">
        <v>86</v>
      </c>
      <c r="AW260" s="13" t="s">
        <v>32</v>
      </c>
      <c r="AX260" s="13" t="s">
        <v>76</v>
      </c>
      <c r="AY260" s="249" t="s">
        <v>116</v>
      </c>
    </row>
    <row r="261" s="14" customFormat="1">
      <c r="A261" s="14"/>
      <c r="B261" s="250"/>
      <c r="C261" s="251"/>
      <c r="D261" s="202" t="s">
        <v>216</v>
      </c>
      <c r="E261" s="252" t="s">
        <v>1</v>
      </c>
      <c r="F261" s="253" t="s">
        <v>221</v>
      </c>
      <c r="G261" s="251"/>
      <c r="H261" s="254">
        <v>0.59999999999999998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216</v>
      </c>
      <c r="AU261" s="260" t="s">
        <v>86</v>
      </c>
      <c r="AV261" s="14" t="s">
        <v>115</v>
      </c>
      <c r="AW261" s="14" t="s">
        <v>32</v>
      </c>
      <c r="AX261" s="14" t="s">
        <v>84</v>
      </c>
      <c r="AY261" s="260" t="s">
        <v>116</v>
      </c>
    </row>
    <row r="262" s="2" customFormat="1" ht="21.75" customHeight="1">
      <c r="A262" s="37"/>
      <c r="B262" s="38"/>
      <c r="C262" s="261" t="s">
        <v>405</v>
      </c>
      <c r="D262" s="261" t="s">
        <v>280</v>
      </c>
      <c r="E262" s="262" t="s">
        <v>406</v>
      </c>
      <c r="F262" s="263" t="s">
        <v>407</v>
      </c>
      <c r="G262" s="264" t="s">
        <v>224</v>
      </c>
      <c r="H262" s="265">
        <v>0.017999999999999999</v>
      </c>
      <c r="I262" s="266"/>
      <c r="J262" s="267">
        <f>ROUND(I262*H262,2)</f>
        <v>0</v>
      </c>
      <c r="K262" s="263" t="s">
        <v>209</v>
      </c>
      <c r="L262" s="268"/>
      <c r="M262" s="269" t="s">
        <v>1</v>
      </c>
      <c r="N262" s="270" t="s">
        <v>41</v>
      </c>
      <c r="O262" s="90"/>
      <c r="P262" s="198">
        <f>O262*H262</f>
        <v>0</v>
      </c>
      <c r="Q262" s="198">
        <v>0.55000000000000004</v>
      </c>
      <c r="R262" s="198">
        <f>Q262*H262</f>
        <v>0.0099000000000000008</v>
      </c>
      <c r="S262" s="198">
        <v>0</v>
      </c>
      <c r="T262" s="19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00" t="s">
        <v>165</v>
      </c>
      <c r="AT262" s="200" t="s">
        <v>280</v>
      </c>
      <c r="AU262" s="200" t="s">
        <v>86</v>
      </c>
      <c r="AY262" s="16" t="s">
        <v>116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6" t="s">
        <v>84</v>
      </c>
      <c r="BK262" s="201">
        <f>ROUND(I262*H262,2)</f>
        <v>0</v>
      </c>
      <c r="BL262" s="16" t="s">
        <v>141</v>
      </c>
      <c r="BM262" s="200" t="s">
        <v>408</v>
      </c>
    </row>
    <row r="263" s="2" customFormat="1">
      <c r="A263" s="37"/>
      <c r="B263" s="38"/>
      <c r="C263" s="39"/>
      <c r="D263" s="202" t="s">
        <v>117</v>
      </c>
      <c r="E263" s="39"/>
      <c r="F263" s="203" t="s">
        <v>407</v>
      </c>
      <c r="G263" s="39"/>
      <c r="H263" s="39"/>
      <c r="I263" s="204"/>
      <c r="J263" s="39"/>
      <c r="K263" s="39"/>
      <c r="L263" s="43"/>
      <c r="M263" s="205"/>
      <c r="N263" s="206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117</v>
      </c>
      <c r="AU263" s="16" t="s">
        <v>86</v>
      </c>
    </row>
    <row r="264" s="13" customFormat="1">
      <c r="A264" s="13"/>
      <c r="B264" s="239"/>
      <c r="C264" s="240"/>
      <c r="D264" s="202" t="s">
        <v>216</v>
      </c>
      <c r="E264" s="241" t="s">
        <v>1</v>
      </c>
      <c r="F264" s="242" t="s">
        <v>409</v>
      </c>
      <c r="G264" s="240"/>
      <c r="H264" s="243">
        <v>0.017000000000000001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216</v>
      </c>
      <c r="AU264" s="249" t="s">
        <v>86</v>
      </c>
      <c r="AV264" s="13" t="s">
        <v>86</v>
      </c>
      <c r="AW264" s="13" t="s">
        <v>32</v>
      </c>
      <c r="AX264" s="13" t="s">
        <v>84</v>
      </c>
      <c r="AY264" s="249" t="s">
        <v>116</v>
      </c>
    </row>
    <row r="265" s="13" customFormat="1">
      <c r="A265" s="13"/>
      <c r="B265" s="239"/>
      <c r="C265" s="240"/>
      <c r="D265" s="202" t="s">
        <v>216</v>
      </c>
      <c r="E265" s="240"/>
      <c r="F265" s="242" t="s">
        <v>410</v>
      </c>
      <c r="G265" s="240"/>
      <c r="H265" s="243">
        <v>0.017999999999999999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216</v>
      </c>
      <c r="AU265" s="249" t="s">
        <v>86</v>
      </c>
      <c r="AV265" s="13" t="s">
        <v>86</v>
      </c>
      <c r="AW265" s="13" t="s">
        <v>4</v>
      </c>
      <c r="AX265" s="13" t="s">
        <v>84</v>
      </c>
      <c r="AY265" s="249" t="s">
        <v>116</v>
      </c>
    </row>
    <row r="266" s="2" customFormat="1" ht="24.15" customHeight="1">
      <c r="A266" s="37"/>
      <c r="B266" s="38"/>
      <c r="C266" s="189" t="s">
        <v>172</v>
      </c>
      <c r="D266" s="189" t="s">
        <v>111</v>
      </c>
      <c r="E266" s="190" t="s">
        <v>411</v>
      </c>
      <c r="F266" s="191" t="s">
        <v>412</v>
      </c>
      <c r="G266" s="192" t="s">
        <v>114</v>
      </c>
      <c r="H266" s="193">
        <v>298</v>
      </c>
      <c r="I266" s="194"/>
      <c r="J266" s="195">
        <f>ROUND(I266*H266,2)</f>
        <v>0</v>
      </c>
      <c r="K266" s="191" t="s">
        <v>209</v>
      </c>
      <c r="L266" s="43"/>
      <c r="M266" s="196" t="s">
        <v>1</v>
      </c>
      <c r="N266" s="197" t="s">
        <v>41</v>
      </c>
      <c r="O266" s="90"/>
      <c r="P266" s="198">
        <f>O266*H266</f>
        <v>0</v>
      </c>
      <c r="Q266" s="198">
        <v>0.017520000000000001</v>
      </c>
      <c r="R266" s="198">
        <f>Q266*H266</f>
        <v>5.2209599999999998</v>
      </c>
      <c r="S266" s="198">
        <v>0</v>
      </c>
      <c r="T266" s="19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00" t="s">
        <v>141</v>
      </c>
      <c r="AT266" s="200" t="s">
        <v>111</v>
      </c>
      <c r="AU266" s="200" t="s">
        <v>86</v>
      </c>
      <c r="AY266" s="16" t="s">
        <v>116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16" t="s">
        <v>84</v>
      </c>
      <c r="BK266" s="201">
        <f>ROUND(I266*H266,2)</f>
        <v>0</v>
      </c>
      <c r="BL266" s="16" t="s">
        <v>141</v>
      </c>
      <c r="BM266" s="200" t="s">
        <v>413</v>
      </c>
    </row>
    <row r="267" s="2" customFormat="1">
      <c r="A267" s="37"/>
      <c r="B267" s="38"/>
      <c r="C267" s="39"/>
      <c r="D267" s="202" t="s">
        <v>117</v>
      </c>
      <c r="E267" s="39"/>
      <c r="F267" s="203" t="s">
        <v>414</v>
      </c>
      <c r="G267" s="39"/>
      <c r="H267" s="39"/>
      <c r="I267" s="204"/>
      <c r="J267" s="39"/>
      <c r="K267" s="39"/>
      <c r="L267" s="43"/>
      <c r="M267" s="205"/>
      <c r="N267" s="206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117</v>
      </c>
      <c r="AU267" s="16" t="s">
        <v>86</v>
      </c>
    </row>
    <row r="268" s="13" customFormat="1">
      <c r="A268" s="13"/>
      <c r="B268" s="239"/>
      <c r="C268" s="240"/>
      <c r="D268" s="202" t="s">
        <v>216</v>
      </c>
      <c r="E268" s="241" t="s">
        <v>1</v>
      </c>
      <c r="F268" s="242" t="s">
        <v>415</v>
      </c>
      <c r="G268" s="240"/>
      <c r="H268" s="243">
        <v>64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216</v>
      </c>
      <c r="AU268" s="249" t="s">
        <v>86</v>
      </c>
      <c r="AV268" s="13" t="s">
        <v>86</v>
      </c>
      <c r="AW268" s="13" t="s">
        <v>32</v>
      </c>
      <c r="AX268" s="13" t="s">
        <v>76</v>
      </c>
      <c r="AY268" s="249" t="s">
        <v>116</v>
      </c>
    </row>
    <row r="269" s="13" customFormat="1">
      <c r="A269" s="13"/>
      <c r="B269" s="239"/>
      <c r="C269" s="240"/>
      <c r="D269" s="202" t="s">
        <v>216</v>
      </c>
      <c r="E269" s="241" t="s">
        <v>1</v>
      </c>
      <c r="F269" s="242" t="s">
        <v>416</v>
      </c>
      <c r="G269" s="240"/>
      <c r="H269" s="243">
        <v>226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216</v>
      </c>
      <c r="AU269" s="249" t="s">
        <v>86</v>
      </c>
      <c r="AV269" s="13" t="s">
        <v>86</v>
      </c>
      <c r="AW269" s="13" t="s">
        <v>32</v>
      </c>
      <c r="AX269" s="13" t="s">
        <v>76</v>
      </c>
      <c r="AY269" s="249" t="s">
        <v>116</v>
      </c>
    </row>
    <row r="270" s="13" customFormat="1">
      <c r="A270" s="13"/>
      <c r="B270" s="239"/>
      <c r="C270" s="240"/>
      <c r="D270" s="202" t="s">
        <v>216</v>
      </c>
      <c r="E270" s="241" t="s">
        <v>1</v>
      </c>
      <c r="F270" s="242" t="s">
        <v>417</v>
      </c>
      <c r="G270" s="240"/>
      <c r="H270" s="243">
        <v>8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216</v>
      </c>
      <c r="AU270" s="249" t="s">
        <v>86</v>
      </c>
      <c r="AV270" s="13" t="s">
        <v>86</v>
      </c>
      <c r="AW270" s="13" t="s">
        <v>32</v>
      </c>
      <c r="AX270" s="13" t="s">
        <v>76</v>
      </c>
      <c r="AY270" s="249" t="s">
        <v>116</v>
      </c>
    </row>
    <row r="271" s="14" customFormat="1">
      <c r="A271" s="14"/>
      <c r="B271" s="250"/>
      <c r="C271" s="251"/>
      <c r="D271" s="202" t="s">
        <v>216</v>
      </c>
      <c r="E271" s="252" t="s">
        <v>1</v>
      </c>
      <c r="F271" s="253" t="s">
        <v>221</v>
      </c>
      <c r="G271" s="251"/>
      <c r="H271" s="254">
        <v>298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216</v>
      </c>
      <c r="AU271" s="260" t="s">
        <v>86</v>
      </c>
      <c r="AV271" s="14" t="s">
        <v>115</v>
      </c>
      <c r="AW271" s="14" t="s">
        <v>32</v>
      </c>
      <c r="AX271" s="14" t="s">
        <v>84</v>
      </c>
      <c r="AY271" s="260" t="s">
        <v>116</v>
      </c>
    </row>
    <row r="272" s="2" customFormat="1" ht="24.15" customHeight="1">
      <c r="A272" s="37"/>
      <c r="B272" s="38"/>
      <c r="C272" s="189" t="s">
        <v>418</v>
      </c>
      <c r="D272" s="189" t="s">
        <v>111</v>
      </c>
      <c r="E272" s="190" t="s">
        <v>419</v>
      </c>
      <c r="F272" s="191" t="s">
        <v>420</v>
      </c>
      <c r="G272" s="192" t="s">
        <v>114</v>
      </c>
      <c r="H272" s="193">
        <v>40.490000000000002</v>
      </c>
      <c r="I272" s="194"/>
      <c r="J272" s="195">
        <f>ROUND(I272*H272,2)</f>
        <v>0</v>
      </c>
      <c r="K272" s="191" t="s">
        <v>209</v>
      </c>
      <c r="L272" s="43"/>
      <c r="M272" s="196" t="s">
        <v>1</v>
      </c>
      <c r="N272" s="197" t="s">
        <v>41</v>
      </c>
      <c r="O272" s="90"/>
      <c r="P272" s="198">
        <f>O272*H272</f>
        <v>0</v>
      </c>
      <c r="Q272" s="198">
        <v>0.02733</v>
      </c>
      <c r="R272" s="198">
        <f>Q272*H272</f>
        <v>1.1065917000000001</v>
      </c>
      <c r="S272" s="198">
        <v>0</v>
      </c>
      <c r="T272" s="19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00" t="s">
        <v>141</v>
      </c>
      <c r="AT272" s="200" t="s">
        <v>111</v>
      </c>
      <c r="AU272" s="200" t="s">
        <v>86</v>
      </c>
      <c r="AY272" s="16" t="s">
        <v>116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6" t="s">
        <v>84</v>
      </c>
      <c r="BK272" s="201">
        <f>ROUND(I272*H272,2)</f>
        <v>0</v>
      </c>
      <c r="BL272" s="16" t="s">
        <v>141</v>
      </c>
      <c r="BM272" s="200" t="s">
        <v>421</v>
      </c>
    </row>
    <row r="273" s="2" customFormat="1">
      <c r="A273" s="37"/>
      <c r="B273" s="38"/>
      <c r="C273" s="39"/>
      <c r="D273" s="202" t="s">
        <v>117</v>
      </c>
      <c r="E273" s="39"/>
      <c r="F273" s="203" t="s">
        <v>422</v>
      </c>
      <c r="G273" s="39"/>
      <c r="H273" s="39"/>
      <c r="I273" s="204"/>
      <c r="J273" s="39"/>
      <c r="K273" s="39"/>
      <c r="L273" s="43"/>
      <c r="M273" s="205"/>
      <c r="N273" s="206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117</v>
      </c>
      <c r="AU273" s="16" t="s">
        <v>86</v>
      </c>
    </row>
    <row r="274" s="13" customFormat="1">
      <c r="A274" s="13"/>
      <c r="B274" s="239"/>
      <c r="C274" s="240"/>
      <c r="D274" s="202" t="s">
        <v>216</v>
      </c>
      <c r="E274" s="241" t="s">
        <v>1</v>
      </c>
      <c r="F274" s="242" t="s">
        <v>423</v>
      </c>
      <c r="G274" s="240"/>
      <c r="H274" s="243">
        <v>7.54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216</v>
      </c>
      <c r="AU274" s="249" t="s">
        <v>86</v>
      </c>
      <c r="AV274" s="13" t="s">
        <v>86</v>
      </c>
      <c r="AW274" s="13" t="s">
        <v>32</v>
      </c>
      <c r="AX274" s="13" t="s">
        <v>76</v>
      </c>
      <c r="AY274" s="249" t="s">
        <v>116</v>
      </c>
    </row>
    <row r="275" s="13" customFormat="1">
      <c r="A275" s="13"/>
      <c r="B275" s="239"/>
      <c r="C275" s="240"/>
      <c r="D275" s="202" t="s">
        <v>216</v>
      </c>
      <c r="E275" s="241" t="s">
        <v>1</v>
      </c>
      <c r="F275" s="242" t="s">
        <v>424</v>
      </c>
      <c r="G275" s="240"/>
      <c r="H275" s="243">
        <v>10.1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216</v>
      </c>
      <c r="AU275" s="249" t="s">
        <v>86</v>
      </c>
      <c r="AV275" s="13" t="s">
        <v>86</v>
      </c>
      <c r="AW275" s="13" t="s">
        <v>32</v>
      </c>
      <c r="AX275" s="13" t="s">
        <v>76</v>
      </c>
      <c r="AY275" s="249" t="s">
        <v>116</v>
      </c>
    </row>
    <row r="276" s="13" customFormat="1">
      <c r="A276" s="13"/>
      <c r="B276" s="239"/>
      <c r="C276" s="240"/>
      <c r="D276" s="202" t="s">
        <v>216</v>
      </c>
      <c r="E276" s="241" t="s">
        <v>1</v>
      </c>
      <c r="F276" s="242" t="s">
        <v>425</v>
      </c>
      <c r="G276" s="240"/>
      <c r="H276" s="243">
        <v>11.85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216</v>
      </c>
      <c r="AU276" s="249" t="s">
        <v>86</v>
      </c>
      <c r="AV276" s="13" t="s">
        <v>86</v>
      </c>
      <c r="AW276" s="13" t="s">
        <v>32</v>
      </c>
      <c r="AX276" s="13" t="s">
        <v>76</v>
      </c>
      <c r="AY276" s="249" t="s">
        <v>116</v>
      </c>
    </row>
    <row r="277" s="13" customFormat="1">
      <c r="A277" s="13"/>
      <c r="B277" s="239"/>
      <c r="C277" s="240"/>
      <c r="D277" s="202" t="s">
        <v>216</v>
      </c>
      <c r="E277" s="241" t="s">
        <v>1</v>
      </c>
      <c r="F277" s="242" t="s">
        <v>426</v>
      </c>
      <c r="G277" s="240"/>
      <c r="H277" s="243">
        <v>6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216</v>
      </c>
      <c r="AU277" s="249" t="s">
        <v>86</v>
      </c>
      <c r="AV277" s="13" t="s">
        <v>86</v>
      </c>
      <c r="AW277" s="13" t="s">
        <v>32</v>
      </c>
      <c r="AX277" s="13" t="s">
        <v>76</v>
      </c>
      <c r="AY277" s="249" t="s">
        <v>116</v>
      </c>
    </row>
    <row r="278" s="13" customFormat="1">
      <c r="A278" s="13"/>
      <c r="B278" s="239"/>
      <c r="C278" s="240"/>
      <c r="D278" s="202" t="s">
        <v>216</v>
      </c>
      <c r="E278" s="241" t="s">
        <v>1</v>
      </c>
      <c r="F278" s="242" t="s">
        <v>427</v>
      </c>
      <c r="G278" s="240"/>
      <c r="H278" s="243">
        <v>5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216</v>
      </c>
      <c r="AU278" s="249" t="s">
        <v>86</v>
      </c>
      <c r="AV278" s="13" t="s">
        <v>86</v>
      </c>
      <c r="AW278" s="13" t="s">
        <v>32</v>
      </c>
      <c r="AX278" s="13" t="s">
        <v>76</v>
      </c>
      <c r="AY278" s="249" t="s">
        <v>116</v>
      </c>
    </row>
    <row r="279" s="14" customFormat="1">
      <c r="A279" s="14"/>
      <c r="B279" s="250"/>
      <c r="C279" s="251"/>
      <c r="D279" s="202" t="s">
        <v>216</v>
      </c>
      <c r="E279" s="252" t="s">
        <v>1</v>
      </c>
      <c r="F279" s="253" t="s">
        <v>221</v>
      </c>
      <c r="G279" s="251"/>
      <c r="H279" s="254">
        <v>40.490000000000002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216</v>
      </c>
      <c r="AU279" s="260" t="s">
        <v>86</v>
      </c>
      <c r="AV279" s="14" t="s">
        <v>115</v>
      </c>
      <c r="AW279" s="14" t="s">
        <v>32</v>
      </c>
      <c r="AX279" s="14" t="s">
        <v>84</v>
      </c>
      <c r="AY279" s="260" t="s">
        <v>116</v>
      </c>
    </row>
    <row r="280" s="2" customFormat="1" ht="24.15" customHeight="1">
      <c r="A280" s="37"/>
      <c r="B280" s="38"/>
      <c r="C280" s="189" t="s">
        <v>175</v>
      </c>
      <c r="D280" s="189" t="s">
        <v>111</v>
      </c>
      <c r="E280" s="190" t="s">
        <v>428</v>
      </c>
      <c r="F280" s="191" t="s">
        <v>429</v>
      </c>
      <c r="G280" s="192" t="s">
        <v>208</v>
      </c>
      <c r="H280" s="193">
        <v>94.403000000000006</v>
      </c>
      <c r="I280" s="194"/>
      <c r="J280" s="195">
        <f>ROUND(I280*H280,2)</f>
        <v>0</v>
      </c>
      <c r="K280" s="191" t="s">
        <v>209</v>
      </c>
      <c r="L280" s="43"/>
      <c r="M280" s="196" t="s">
        <v>1</v>
      </c>
      <c r="N280" s="197" t="s">
        <v>41</v>
      </c>
      <c r="O280" s="90"/>
      <c r="P280" s="198">
        <f>O280*H280</f>
        <v>0</v>
      </c>
      <c r="Q280" s="198">
        <v>0.01434</v>
      </c>
      <c r="R280" s="198">
        <f>Q280*H280</f>
        <v>1.3537390200000001</v>
      </c>
      <c r="S280" s="198">
        <v>0</v>
      </c>
      <c r="T280" s="19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00" t="s">
        <v>141</v>
      </c>
      <c r="AT280" s="200" t="s">
        <v>111</v>
      </c>
      <c r="AU280" s="200" t="s">
        <v>86</v>
      </c>
      <c r="AY280" s="16" t="s">
        <v>116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6" t="s">
        <v>84</v>
      </c>
      <c r="BK280" s="201">
        <f>ROUND(I280*H280,2)</f>
        <v>0</v>
      </c>
      <c r="BL280" s="16" t="s">
        <v>141</v>
      </c>
      <c r="BM280" s="200" t="s">
        <v>430</v>
      </c>
    </row>
    <row r="281" s="2" customFormat="1">
      <c r="A281" s="37"/>
      <c r="B281" s="38"/>
      <c r="C281" s="39"/>
      <c r="D281" s="202" t="s">
        <v>117</v>
      </c>
      <c r="E281" s="39"/>
      <c r="F281" s="203" t="s">
        <v>431</v>
      </c>
      <c r="G281" s="39"/>
      <c r="H281" s="39"/>
      <c r="I281" s="204"/>
      <c r="J281" s="39"/>
      <c r="K281" s="39"/>
      <c r="L281" s="43"/>
      <c r="M281" s="205"/>
      <c r="N281" s="206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117</v>
      </c>
      <c r="AU281" s="16" t="s">
        <v>86</v>
      </c>
    </row>
    <row r="282" s="13" customFormat="1">
      <c r="A282" s="13"/>
      <c r="B282" s="239"/>
      <c r="C282" s="240"/>
      <c r="D282" s="202" t="s">
        <v>216</v>
      </c>
      <c r="E282" s="241" t="s">
        <v>1</v>
      </c>
      <c r="F282" s="242" t="s">
        <v>432</v>
      </c>
      <c r="G282" s="240"/>
      <c r="H282" s="243">
        <v>65.744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216</v>
      </c>
      <c r="AU282" s="249" t="s">
        <v>86</v>
      </c>
      <c r="AV282" s="13" t="s">
        <v>86</v>
      </c>
      <c r="AW282" s="13" t="s">
        <v>32</v>
      </c>
      <c r="AX282" s="13" t="s">
        <v>76</v>
      </c>
      <c r="AY282" s="249" t="s">
        <v>116</v>
      </c>
    </row>
    <row r="283" s="13" customFormat="1">
      <c r="A283" s="13"/>
      <c r="B283" s="239"/>
      <c r="C283" s="240"/>
      <c r="D283" s="202" t="s">
        <v>216</v>
      </c>
      <c r="E283" s="241" t="s">
        <v>1</v>
      </c>
      <c r="F283" s="242" t="s">
        <v>433</v>
      </c>
      <c r="G283" s="240"/>
      <c r="H283" s="243">
        <v>13.199999999999999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216</v>
      </c>
      <c r="AU283" s="249" t="s">
        <v>86</v>
      </c>
      <c r="AV283" s="13" t="s">
        <v>86</v>
      </c>
      <c r="AW283" s="13" t="s">
        <v>32</v>
      </c>
      <c r="AX283" s="13" t="s">
        <v>76</v>
      </c>
      <c r="AY283" s="249" t="s">
        <v>116</v>
      </c>
    </row>
    <row r="284" s="13" customFormat="1">
      <c r="A284" s="13"/>
      <c r="B284" s="239"/>
      <c r="C284" s="240"/>
      <c r="D284" s="202" t="s">
        <v>216</v>
      </c>
      <c r="E284" s="241" t="s">
        <v>1</v>
      </c>
      <c r="F284" s="242" t="s">
        <v>434</v>
      </c>
      <c r="G284" s="240"/>
      <c r="H284" s="243">
        <v>9.4589999999999996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216</v>
      </c>
      <c r="AU284" s="249" t="s">
        <v>86</v>
      </c>
      <c r="AV284" s="13" t="s">
        <v>86</v>
      </c>
      <c r="AW284" s="13" t="s">
        <v>32</v>
      </c>
      <c r="AX284" s="13" t="s">
        <v>76</v>
      </c>
      <c r="AY284" s="249" t="s">
        <v>116</v>
      </c>
    </row>
    <row r="285" s="13" customFormat="1">
      <c r="A285" s="13"/>
      <c r="B285" s="239"/>
      <c r="C285" s="240"/>
      <c r="D285" s="202" t="s">
        <v>216</v>
      </c>
      <c r="E285" s="241" t="s">
        <v>1</v>
      </c>
      <c r="F285" s="242" t="s">
        <v>435</v>
      </c>
      <c r="G285" s="240"/>
      <c r="H285" s="243">
        <v>6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216</v>
      </c>
      <c r="AU285" s="249" t="s">
        <v>86</v>
      </c>
      <c r="AV285" s="13" t="s">
        <v>86</v>
      </c>
      <c r="AW285" s="13" t="s">
        <v>32</v>
      </c>
      <c r="AX285" s="13" t="s">
        <v>76</v>
      </c>
      <c r="AY285" s="249" t="s">
        <v>116</v>
      </c>
    </row>
    <row r="286" s="14" customFormat="1">
      <c r="A286" s="14"/>
      <c r="B286" s="250"/>
      <c r="C286" s="251"/>
      <c r="D286" s="202" t="s">
        <v>216</v>
      </c>
      <c r="E286" s="252" t="s">
        <v>1</v>
      </c>
      <c r="F286" s="253" t="s">
        <v>221</v>
      </c>
      <c r="G286" s="251"/>
      <c r="H286" s="254">
        <v>94.403000000000006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216</v>
      </c>
      <c r="AU286" s="260" t="s">
        <v>86</v>
      </c>
      <c r="AV286" s="14" t="s">
        <v>115</v>
      </c>
      <c r="AW286" s="14" t="s">
        <v>32</v>
      </c>
      <c r="AX286" s="14" t="s">
        <v>84</v>
      </c>
      <c r="AY286" s="260" t="s">
        <v>116</v>
      </c>
    </row>
    <row r="287" s="2" customFormat="1" ht="16.5" customHeight="1">
      <c r="A287" s="37"/>
      <c r="B287" s="38"/>
      <c r="C287" s="189" t="s">
        <v>436</v>
      </c>
      <c r="D287" s="189" t="s">
        <v>111</v>
      </c>
      <c r="E287" s="190" t="s">
        <v>437</v>
      </c>
      <c r="F287" s="191" t="s">
        <v>438</v>
      </c>
      <c r="G287" s="192" t="s">
        <v>208</v>
      </c>
      <c r="H287" s="193">
        <v>537.17600000000004</v>
      </c>
      <c r="I287" s="194"/>
      <c r="J287" s="195">
        <f>ROUND(I287*H287,2)</f>
        <v>0</v>
      </c>
      <c r="K287" s="191" t="s">
        <v>209</v>
      </c>
      <c r="L287" s="43"/>
      <c r="M287" s="196" t="s">
        <v>1</v>
      </c>
      <c r="N287" s="197" t="s">
        <v>41</v>
      </c>
      <c r="O287" s="90"/>
      <c r="P287" s="198">
        <f>O287*H287</f>
        <v>0</v>
      </c>
      <c r="Q287" s="198">
        <v>0</v>
      </c>
      <c r="R287" s="198">
        <f>Q287*H287</f>
        <v>0</v>
      </c>
      <c r="S287" s="198">
        <v>0.014999999999999999</v>
      </c>
      <c r="T287" s="199">
        <f>S287*H287</f>
        <v>8.057640000000001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00" t="s">
        <v>141</v>
      </c>
      <c r="AT287" s="200" t="s">
        <v>111</v>
      </c>
      <c r="AU287" s="200" t="s">
        <v>86</v>
      </c>
      <c r="AY287" s="16" t="s">
        <v>116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16" t="s">
        <v>84</v>
      </c>
      <c r="BK287" s="201">
        <f>ROUND(I287*H287,2)</f>
        <v>0</v>
      </c>
      <c r="BL287" s="16" t="s">
        <v>141</v>
      </c>
      <c r="BM287" s="200" t="s">
        <v>439</v>
      </c>
    </row>
    <row r="288" s="2" customFormat="1">
      <c r="A288" s="37"/>
      <c r="B288" s="38"/>
      <c r="C288" s="39"/>
      <c r="D288" s="202" t="s">
        <v>117</v>
      </c>
      <c r="E288" s="39"/>
      <c r="F288" s="203" t="s">
        <v>440</v>
      </c>
      <c r="G288" s="39"/>
      <c r="H288" s="39"/>
      <c r="I288" s="204"/>
      <c r="J288" s="39"/>
      <c r="K288" s="39"/>
      <c r="L288" s="43"/>
      <c r="M288" s="205"/>
      <c r="N288" s="206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117</v>
      </c>
      <c r="AU288" s="16" t="s">
        <v>86</v>
      </c>
    </row>
    <row r="289" s="13" customFormat="1">
      <c r="A289" s="13"/>
      <c r="B289" s="239"/>
      <c r="C289" s="240"/>
      <c r="D289" s="202" t="s">
        <v>216</v>
      </c>
      <c r="E289" s="241" t="s">
        <v>1</v>
      </c>
      <c r="F289" s="242" t="s">
        <v>441</v>
      </c>
      <c r="G289" s="240"/>
      <c r="H289" s="243">
        <v>728.43399999999997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216</v>
      </c>
      <c r="AU289" s="249" t="s">
        <v>86</v>
      </c>
      <c r="AV289" s="13" t="s">
        <v>86</v>
      </c>
      <c r="AW289" s="13" t="s">
        <v>32</v>
      </c>
      <c r="AX289" s="13" t="s">
        <v>76</v>
      </c>
      <c r="AY289" s="249" t="s">
        <v>116</v>
      </c>
    </row>
    <row r="290" s="13" customFormat="1">
      <c r="A290" s="13"/>
      <c r="B290" s="239"/>
      <c r="C290" s="240"/>
      <c r="D290" s="202" t="s">
        <v>216</v>
      </c>
      <c r="E290" s="241" t="s">
        <v>1</v>
      </c>
      <c r="F290" s="242" t="s">
        <v>442</v>
      </c>
      <c r="G290" s="240"/>
      <c r="H290" s="243">
        <v>86.549999999999997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216</v>
      </c>
      <c r="AU290" s="249" t="s">
        <v>86</v>
      </c>
      <c r="AV290" s="13" t="s">
        <v>86</v>
      </c>
      <c r="AW290" s="13" t="s">
        <v>32</v>
      </c>
      <c r="AX290" s="13" t="s">
        <v>76</v>
      </c>
      <c r="AY290" s="249" t="s">
        <v>116</v>
      </c>
    </row>
    <row r="291" s="13" customFormat="1">
      <c r="A291" s="13"/>
      <c r="B291" s="239"/>
      <c r="C291" s="240"/>
      <c r="D291" s="202" t="s">
        <v>216</v>
      </c>
      <c r="E291" s="241" t="s">
        <v>1</v>
      </c>
      <c r="F291" s="242" t="s">
        <v>443</v>
      </c>
      <c r="G291" s="240"/>
      <c r="H291" s="243">
        <v>-99.808000000000007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216</v>
      </c>
      <c r="AU291" s="249" t="s">
        <v>86</v>
      </c>
      <c r="AV291" s="13" t="s">
        <v>86</v>
      </c>
      <c r="AW291" s="13" t="s">
        <v>32</v>
      </c>
      <c r="AX291" s="13" t="s">
        <v>76</v>
      </c>
      <c r="AY291" s="249" t="s">
        <v>116</v>
      </c>
    </row>
    <row r="292" s="13" customFormat="1">
      <c r="A292" s="13"/>
      <c r="B292" s="239"/>
      <c r="C292" s="240"/>
      <c r="D292" s="202" t="s">
        <v>216</v>
      </c>
      <c r="E292" s="241" t="s">
        <v>1</v>
      </c>
      <c r="F292" s="242" t="s">
        <v>444</v>
      </c>
      <c r="G292" s="240"/>
      <c r="H292" s="243">
        <v>-178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216</v>
      </c>
      <c r="AU292" s="249" t="s">
        <v>86</v>
      </c>
      <c r="AV292" s="13" t="s">
        <v>86</v>
      </c>
      <c r="AW292" s="13" t="s">
        <v>32</v>
      </c>
      <c r="AX292" s="13" t="s">
        <v>76</v>
      </c>
      <c r="AY292" s="249" t="s">
        <v>116</v>
      </c>
    </row>
    <row r="293" s="14" customFormat="1">
      <c r="A293" s="14"/>
      <c r="B293" s="250"/>
      <c r="C293" s="251"/>
      <c r="D293" s="202" t="s">
        <v>216</v>
      </c>
      <c r="E293" s="252" t="s">
        <v>1</v>
      </c>
      <c r="F293" s="253" t="s">
        <v>221</v>
      </c>
      <c r="G293" s="251"/>
      <c r="H293" s="254">
        <v>537.17599999999993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0" t="s">
        <v>216</v>
      </c>
      <c r="AU293" s="260" t="s">
        <v>86</v>
      </c>
      <c r="AV293" s="14" t="s">
        <v>115</v>
      </c>
      <c r="AW293" s="14" t="s">
        <v>32</v>
      </c>
      <c r="AX293" s="14" t="s">
        <v>84</v>
      </c>
      <c r="AY293" s="260" t="s">
        <v>116</v>
      </c>
    </row>
    <row r="294" s="2" customFormat="1" ht="24.15" customHeight="1">
      <c r="A294" s="37"/>
      <c r="B294" s="38"/>
      <c r="C294" s="189" t="s">
        <v>179</v>
      </c>
      <c r="D294" s="189" t="s">
        <v>111</v>
      </c>
      <c r="E294" s="190" t="s">
        <v>445</v>
      </c>
      <c r="F294" s="191" t="s">
        <v>446</v>
      </c>
      <c r="G294" s="192" t="s">
        <v>208</v>
      </c>
      <c r="H294" s="193">
        <v>561</v>
      </c>
      <c r="I294" s="194"/>
      <c r="J294" s="195">
        <f>ROUND(I294*H294,2)</f>
        <v>0</v>
      </c>
      <c r="K294" s="191" t="s">
        <v>209</v>
      </c>
      <c r="L294" s="43"/>
      <c r="M294" s="196" t="s">
        <v>1</v>
      </c>
      <c r="N294" s="197" t="s">
        <v>41</v>
      </c>
      <c r="O294" s="90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0" t="s">
        <v>141</v>
      </c>
      <c r="AT294" s="200" t="s">
        <v>111</v>
      </c>
      <c r="AU294" s="200" t="s">
        <v>86</v>
      </c>
      <c r="AY294" s="16" t="s">
        <v>116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6" t="s">
        <v>84</v>
      </c>
      <c r="BK294" s="201">
        <f>ROUND(I294*H294,2)</f>
        <v>0</v>
      </c>
      <c r="BL294" s="16" t="s">
        <v>141</v>
      </c>
      <c r="BM294" s="200" t="s">
        <v>447</v>
      </c>
    </row>
    <row r="295" s="2" customFormat="1">
      <c r="A295" s="37"/>
      <c r="B295" s="38"/>
      <c r="C295" s="39"/>
      <c r="D295" s="202" t="s">
        <v>117</v>
      </c>
      <c r="E295" s="39"/>
      <c r="F295" s="203" t="s">
        <v>448</v>
      </c>
      <c r="G295" s="39"/>
      <c r="H295" s="39"/>
      <c r="I295" s="204"/>
      <c r="J295" s="39"/>
      <c r="K295" s="39"/>
      <c r="L295" s="43"/>
      <c r="M295" s="205"/>
      <c r="N295" s="206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117</v>
      </c>
      <c r="AU295" s="16" t="s">
        <v>86</v>
      </c>
    </row>
    <row r="296" s="13" customFormat="1">
      <c r="A296" s="13"/>
      <c r="B296" s="239"/>
      <c r="C296" s="240"/>
      <c r="D296" s="202" t="s">
        <v>216</v>
      </c>
      <c r="E296" s="241" t="s">
        <v>1</v>
      </c>
      <c r="F296" s="242" t="s">
        <v>449</v>
      </c>
      <c r="G296" s="240"/>
      <c r="H296" s="243">
        <v>561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216</v>
      </c>
      <c r="AU296" s="249" t="s">
        <v>86</v>
      </c>
      <c r="AV296" s="13" t="s">
        <v>86</v>
      </c>
      <c r="AW296" s="13" t="s">
        <v>32</v>
      </c>
      <c r="AX296" s="13" t="s">
        <v>84</v>
      </c>
      <c r="AY296" s="249" t="s">
        <v>116</v>
      </c>
    </row>
    <row r="297" s="2" customFormat="1" ht="21.75" customHeight="1">
      <c r="A297" s="37"/>
      <c r="B297" s="38"/>
      <c r="C297" s="261" t="s">
        <v>450</v>
      </c>
      <c r="D297" s="261" t="s">
        <v>280</v>
      </c>
      <c r="E297" s="262" t="s">
        <v>451</v>
      </c>
      <c r="F297" s="263" t="s">
        <v>452</v>
      </c>
      <c r="G297" s="264" t="s">
        <v>224</v>
      </c>
      <c r="H297" s="265">
        <v>9.3300000000000001</v>
      </c>
      <c r="I297" s="266"/>
      <c r="J297" s="267">
        <f>ROUND(I297*H297,2)</f>
        <v>0</v>
      </c>
      <c r="K297" s="263" t="s">
        <v>209</v>
      </c>
      <c r="L297" s="268"/>
      <c r="M297" s="269" t="s">
        <v>1</v>
      </c>
      <c r="N297" s="270" t="s">
        <v>41</v>
      </c>
      <c r="O297" s="90"/>
      <c r="P297" s="198">
        <f>O297*H297</f>
        <v>0</v>
      </c>
      <c r="Q297" s="198">
        <v>0.55000000000000004</v>
      </c>
      <c r="R297" s="198">
        <f>Q297*H297</f>
        <v>5.1315000000000008</v>
      </c>
      <c r="S297" s="198">
        <v>0</v>
      </c>
      <c r="T297" s="19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00" t="s">
        <v>165</v>
      </c>
      <c r="AT297" s="200" t="s">
        <v>280</v>
      </c>
      <c r="AU297" s="200" t="s">
        <v>86</v>
      </c>
      <c r="AY297" s="16" t="s">
        <v>116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16" t="s">
        <v>84</v>
      </c>
      <c r="BK297" s="201">
        <f>ROUND(I297*H297,2)</f>
        <v>0</v>
      </c>
      <c r="BL297" s="16" t="s">
        <v>141</v>
      </c>
      <c r="BM297" s="200" t="s">
        <v>453</v>
      </c>
    </row>
    <row r="298" s="2" customFormat="1">
      <c r="A298" s="37"/>
      <c r="B298" s="38"/>
      <c r="C298" s="39"/>
      <c r="D298" s="202" t="s">
        <v>117</v>
      </c>
      <c r="E298" s="39"/>
      <c r="F298" s="203" t="s">
        <v>454</v>
      </c>
      <c r="G298" s="39"/>
      <c r="H298" s="39"/>
      <c r="I298" s="204"/>
      <c r="J298" s="39"/>
      <c r="K298" s="39"/>
      <c r="L298" s="43"/>
      <c r="M298" s="205"/>
      <c r="N298" s="206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117</v>
      </c>
      <c r="AU298" s="16" t="s">
        <v>86</v>
      </c>
    </row>
    <row r="299" s="13" customFormat="1">
      <c r="A299" s="13"/>
      <c r="B299" s="239"/>
      <c r="C299" s="240"/>
      <c r="D299" s="202" t="s">
        <v>216</v>
      </c>
      <c r="E299" s="241" t="s">
        <v>1</v>
      </c>
      <c r="F299" s="242" t="s">
        <v>455</v>
      </c>
      <c r="G299" s="240"/>
      <c r="H299" s="243">
        <v>8.8859999999999992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216</v>
      </c>
      <c r="AU299" s="249" t="s">
        <v>86</v>
      </c>
      <c r="AV299" s="13" t="s">
        <v>86</v>
      </c>
      <c r="AW299" s="13" t="s">
        <v>32</v>
      </c>
      <c r="AX299" s="13" t="s">
        <v>76</v>
      </c>
      <c r="AY299" s="249" t="s">
        <v>116</v>
      </c>
    </row>
    <row r="300" s="14" customFormat="1">
      <c r="A300" s="14"/>
      <c r="B300" s="250"/>
      <c r="C300" s="251"/>
      <c r="D300" s="202" t="s">
        <v>216</v>
      </c>
      <c r="E300" s="252" t="s">
        <v>1</v>
      </c>
      <c r="F300" s="253" t="s">
        <v>221</v>
      </c>
      <c r="G300" s="251"/>
      <c r="H300" s="254">
        <v>8.8859999999999992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216</v>
      </c>
      <c r="AU300" s="260" t="s">
        <v>86</v>
      </c>
      <c r="AV300" s="14" t="s">
        <v>115</v>
      </c>
      <c r="AW300" s="14" t="s">
        <v>32</v>
      </c>
      <c r="AX300" s="14" t="s">
        <v>84</v>
      </c>
      <c r="AY300" s="260" t="s">
        <v>116</v>
      </c>
    </row>
    <row r="301" s="13" customFormat="1">
      <c r="A301" s="13"/>
      <c r="B301" s="239"/>
      <c r="C301" s="240"/>
      <c r="D301" s="202" t="s">
        <v>216</v>
      </c>
      <c r="E301" s="240"/>
      <c r="F301" s="242" t="s">
        <v>456</v>
      </c>
      <c r="G301" s="240"/>
      <c r="H301" s="243">
        <v>9.3300000000000001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216</v>
      </c>
      <c r="AU301" s="249" t="s">
        <v>86</v>
      </c>
      <c r="AV301" s="13" t="s">
        <v>86</v>
      </c>
      <c r="AW301" s="13" t="s">
        <v>4</v>
      </c>
      <c r="AX301" s="13" t="s">
        <v>84</v>
      </c>
      <c r="AY301" s="249" t="s">
        <v>116</v>
      </c>
    </row>
    <row r="302" s="2" customFormat="1" ht="24.15" customHeight="1">
      <c r="A302" s="37"/>
      <c r="B302" s="38"/>
      <c r="C302" s="189" t="s">
        <v>182</v>
      </c>
      <c r="D302" s="189" t="s">
        <v>111</v>
      </c>
      <c r="E302" s="190" t="s">
        <v>457</v>
      </c>
      <c r="F302" s="191" t="s">
        <v>458</v>
      </c>
      <c r="G302" s="192" t="s">
        <v>114</v>
      </c>
      <c r="H302" s="193">
        <v>480</v>
      </c>
      <c r="I302" s="194"/>
      <c r="J302" s="195">
        <f>ROUND(I302*H302,2)</f>
        <v>0</v>
      </c>
      <c r="K302" s="191" t="s">
        <v>209</v>
      </c>
      <c r="L302" s="43"/>
      <c r="M302" s="196" t="s">
        <v>1</v>
      </c>
      <c r="N302" s="197" t="s">
        <v>41</v>
      </c>
      <c r="O302" s="90"/>
      <c r="P302" s="198">
        <f>O302*H302</f>
        <v>0</v>
      </c>
      <c r="Q302" s="198">
        <v>0</v>
      </c>
      <c r="R302" s="198">
        <f>Q302*H302</f>
        <v>0</v>
      </c>
      <c r="S302" s="198">
        <v>0</v>
      </c>
      <c r="T302" s="19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00" t="s">
        <v>141</v>
      </c>
      <c r="AT302" s="200" t="s">
        <v>111</v>
      </c>
      <c r="AU302" s="200" t="s">
        <v>86</v>
      </c>
      <c r="AY302" s="16" t="s">
        <v>116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16" t="s">
        <v>84</v>
      </c>
      <c r="BK302" s="201">
        <f>ROUND(I302*H302,2)</f>
        <v>0</v>
      </c>
      <c r="BL302" s="16" t="s">
        <v>141</v>
      </c>
      <c r="BM302" s="200" t="s">
        <v>459</v>
      </c>
    </row>
    <row r="303" s="2" customFormat="1">
      <c r="A303" s="37"/>
      <c r="B303" s="38"/>
      <c r="C303" s="39"/>
      <c r="D303" s="202" t="s">
        <v>117</v>
      </c>
      <c r="E303" s="39"/>
      <c r="F303" s="203" t="s">
        <v>460</v>
      </c>
      <c r="G303" s="39"/>
      <c r="H303" s="39"/>
      <c r="I303" s="204"/>
      <c r="J303" s="39"/>
      <c r="K303" s="39"/>
      <c r="L303" s="43"/>
      <c r="M303" s="205"/>
      <c r="N303" s="206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117</v>
      </c>
      <c r="AU303" s="16" t="s">
        <v>86</v>
      </c>
    </row>
    <row r="304" s="13" customFormat="1">
      <c r="A304" s="13"/>
      <c r="B304" s="239"/>
      <c r="C304" s="240"/>
      <c r="D304" s="202" t="s">
        <v>216</v>
      </c>
      <c r="E304" s="241" t="s">
        <v>1</v>
      </c>
      <c r="F304" s="242" t="s">
        <v>461</v>
      </c>
      <c r="G304" s="240"/>
      <c r="H304" s="243">
        <v>480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216</v>
      </c>
      <c r="AU304" s="249" t="s">
        <v>86</v>
      </c>
      <c r="AV304" s="13" t="s">
        <v>86</v>
      </c>
      <c r="AW304" s="13" t="s">
        <v>32</v>
      </c>
      <c r="AX304" s="13" t="s">
        <v>76</v>
      </c>
      <c r="AY304" s="249" t="s">
        <v>116</v>
      </c>
    </row>
    <row r="305" s="14" customFormat="1">
      <c r="A305" s="14"/>
      <c r="B305" s="250"/>
      <c r="C305" s="251"/>
      <c r="D305" s="202" t="s">
        <v>216</v>
      </c>
      <c r="E305" s="252" t="s">
        <v>1</v>
      </c>
      <c r="F305" s="253" t="s">
        <v>221</v>
      </c>
      <c r="G305" s="251"/>
      <c r="H305" s="254">
        <v>480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216</v>
      </c>
      <c r="AU305" s="260" t="s">
        <v>86</v>
      </c>
      <c r="AV305" s="14" t="s">
        <v>115</v>
      </c>
      <c r="AW305" s="14" t="s">
        <v>32</v>
      </c>
      <c r="AX305" s="14" t="s">
        <v>84</v>
      </c>
      <c r="AY305" s="260" t="s">
        <v>116</v>
      </c>
    </row>
    <row r="306" s="2" customFormat="1" ht="21.75" customHeight="1">
      <c r="A306" s="37"/>
      <c r="B306" s="38"/>
      <c r="C306" s="261" t="s">
        <v>462</v>
      </c>
      <c r="D306" s="261" t="s">
        <v>280</v>
      </c>
      <c r="E306" s="262" t="s">
        <v>451</v>
      </c>
      <c r="F306" s="263" t="s">
        <v>452</v>
      </c>
      <c r="G306" s="264" t="s">
        <v>224</v>
      </c>
      <c r="H306" s="265">
        <v>1.2709999999999999</v>
      </c>
      <c r="I306" s="266"/>
      <c r="J306" s="267">
        <f>ROUND(I306*H306,2)</f>
        <v>0</v>
      </c>
      <c r="K306" s="263" t="s">
        <v>209</v>
      </c>
      <c r="L306" s="268"/>
      <c r="M306" s="269" t="s">
        <v>1</v>
      </c>
      <c r="N306" s="270" t="s">
        <v>41</v>
      </c>
      <c r="O306" s="90"/>
      <c r="P306" s="198">
        <f>O306*H306</f>
        <v>0</v>
      </c>
      <c r="Q306" s="198">
        <v>0.55000000000000004</v>
      </c>
      <c r="R306" s="198">
        <f>Q306*H306</f>
        <v>0.69905000000000006</v>
      </c>
      <c r="S306" s="198">
        <v>0</v>
      </c>
      <c r="T306" s="19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0" t="s">
        <v>165</v>
      </c>
      <c r="AT306" s="200" t="s">
        <v>280</v>
      </c>
      <c r="AU306" s="200" t="s">
        <v>86</v>
      </c>
      <c r="AY306" s="16" t="s">
        <v>116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6" t="s">
        <v>84</v>
      </c>
      <c r="BK306" s="201">
        <f>ROUND(I306*H306,2)</f>
        <v>0</v>
      </c>
      <c r="BL306" s="16" t="s">
        <v>141</v>
      </c>
      <c r="BM306" s="200" t="s">
        <v>463</v>
      </c>
    </row>
    <row r="307" s="2" customFormat="1">
      <c r="A307" s="37"/>
      <c r="B307" s="38"/>
      <c r="C307" s="39"/>
      <c r="D307" s="202" t="s">
        <v>117</v>
      </c>
      <c r="E307" s="39"/>
      <c r="F307" s="203" t="s">
        <v>454</v>
      </c>
      <c r="G307" s="39"/>
      <c r="H307" s="39"/>
      <c r="I307" s="204"/>
      <c r="J307" s="39"/>
      <c r="K307" s="39"/>
      <c r="L307" s="43"/>
      <c r="M307" s="205"/>
      <c r="N307" s="206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117</v>
      </c>
      <c r="AU307" s="16" t="s">
        <v>86</v>
      </c>
    </row>
    <row r="308" s="13" customFormat="1">
      <c r="A308" s="13"/>
      <c r="B308" s="239"/>
      <c r="C308" s="240"/>
      <c r="D308" s="202" t="s">
        <v>216</v>
      </c>
      <c r="E308" s="241" t="s">
        <v>1</v>
      </c>
      <c r="F308" s="242" t="s">
        <v>464</v>
      </c>
      <c r="G308" s="240"/>
      <c r="H308" s="243">
        <v>1.21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216</v>
      </c>
      <c r="AU308" s="249" t="s">
        <v>86</v>
      </c>
      <c r="AV308" s="13" t="s">
        <v>86</v>
      </c>
      <c r="AW308" s="13" t="s">
        <v>32</v>
      </c>
      <c r="AX308" s="13" t="s">
        <v>76</v>
      </c>
      <c r="AY308" s="249" t="s">
        <v>116</v>
      </c>
    </row>
    <row r="309" s="14" customFormat="1">
      <c r="A309" s="14"/>
      <c r="B309" s="250"/>
      <c r="C309" s="251"/>
      <c r="D309" s="202" t="s">
        <v>216</v>
      </c>
      <c r="E309" s="252" t="s">
        <v>1</v>
      </c>
      <c r="F309" s="253" t="s">
        <v>221</v>
      </c>
      <c r="G309" s="251"/>
      <c r="H309" s="254">
        <v>1.21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0" t="s">
        <v>216</v>
      </c>
      <c r="AU309" s="260" t="s">
        <v>86</v>
      </c>
      <c r="AV309" s="14" t="s">
        <v>115</v>
      </c>
      <c r="AW309" s="14" t="s">
        <v>32</v>
      </c>
      <c r="AX309" s="14" t="s">
        <v>84</v>
      </c>
      <c r="AY309" s="260" t="s">
        <v>116</v>
      </c>
    </row>
    <row r="310" s="13" customFormat="1">
      <c r="A310" s="13"/>
      <c r="B310" s="239"/>
      <c r="C310" s="240"/>
      <c r="D310" s="202" t="s">
        <v>216</v>
      </c>
      <c r="E310" s="240"/>
      <c r="F310" s="242" t="s">
        <v>465</v>
      </c>
      <c r="G310" s="240"/>
      <c r="H310" s="243">
        <v>1.2709999999999999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216</v>
      </c>
      <c r="AU310" s="249" t="s">
        <v>86</v>
      </c>
      <c r="AV310" s="13" t="s">
        <v>86</v>
      </c>
      <c r="AW310" s="13" t="s">
        <v>4</v>
      </c>
      <c r="AX310" s="13" t="s">
        <v>84</v>
      </c>
      <c r="AY310" s="249" t="s">
        <v>116</v>
      </c>
    </row>
    <row r="311" s="2" customFormat="1" ht="24.15" customHeight="1">
      <c r="A311" s="37"/>
      <c r="B311" s="38"/>
      <c r="C311" s="189" t="s">
        <v>466</v>
      </c>
      <c r="D311" s="189" t="s">
        <v>111</v>
      </c>
      <c r="E311" s="190" t="s">
        <v>467</v>
      </c>
      <c r="F311" s="191" t="s">
        <v>468</v>
      </c>
      <c r="G311" s="192" t="s">
        <v>208</v>
      </c>
      <c r="H311" s="193">
        <v>547.29200000000003</v>
      </c>
      <c r="I311" s="194"/>
      <c r="J311" s="195">
        <f>ROUND(I311*H311,2)</f>
        <v>0</v>
      </c>
      <c r="K311" s="191" t="s">
        <v>209</v>
      </c>
      <c r="L311" s="43"/>
      <c r="M311" s="196" t="s">
        <v>1</v>
      </c>
      <c r="N311" s="197" t="s">
        <v>41</v>
      </c>
      <c r="O311" s="90"/>
      <c r="P311" s="198">
        <f>O311*H311</f>
        <v>0</v>
      </c>
      <c r="Q311" s="198">
        <v>0</v>
      </c>
      <c r="R311" s="198">
        <f>Q311*H311</f>
        <v>0</v>
      </c>
      <c r="S311" s="198">
        <v>0.0030000000000000001</v>
      </c>
      <c r="T311" s="199">
        <f>S311*H311</f>
        <v>1.6418760000000001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00" t="s">
        <v>141</v>
      </c>
      <c r="AT311" s="200" t="s">
        <v>111</v>
      </c>
      <c r="AU311" s="200" t="s">
        <v>86</v>
      </c>
      <c r="AY311" s="16" t="s">
        <v>116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6" t="s">
        <v>84</v>
      </c>
      <c r="BK311" s="201">
        <f>ROUND(I311*H311,2)</f>
        <v>0</v>
      </c>
      <c r="BL311" s="16" t="s">
        <v>141</v>
      </c>
      <c r="BM311" s="200" t="s">
        <v>469</v>
      </c>
    </row>
    <row r="312" s="2" customFormat="1">
      <c r="A312" s="37"/>
      <c r="B312" s="38"/>
      <c r="C312" s="39"/>
      <c r="D312" s="202" t="s">
        <v>117</v>
      </c>
      <c r="E312" s="39"/>
      <c r="F312" s="203" t="s">
        <v>470</v>
      </c>
      <c r="G312" s="39"/>
      <c r="H312" s="39"/>
      <c r="I312" s="204"/>
      <c r="J312" s="39"/>
      <c r="K312" s="39"/>
      <c r="L312" s="43"/>
      <c r="M312" s="205"/>
      <c r="N312" s="206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117</v>
      </c>
      <c r="AU312" s="16" t="s">
        <v>86</v>
      </c>
    </row>
    <row r="313" s="13" customFormat="1">
      <c r="A313" s="13"/>
      <c r="B313" s="239"/>
      <c r="C313" s="240"/>
      <c r="D313" s="202" t="s">
        <v>216</v>
      </c>
      <c r="E313" s="241" t="s">
        <v>1</v>
      </c>
      <c r="F313" s="242" t="s">
        <v>471</v>
      </c>
      <c r="G313" s="240"/>
      <c r="H313" s="243">
        <v>547.29200000000003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216</v>
      </c>
      <c r="AU313" s="249" t="s">
        <v>86</v>
      </c>
      <c r="AV313" s="13" t="s">
        <v>86</v>
      </c>
      <c r="AW313" s="13" t="s">
        <v>32</v>
      </c>
      <c r="AX313" s="13" t="s">
        <v>76</v>
      </c>
      <c r="AY313" s="249" t="s">
        <v>116</v>
      </c>
    </row>
    <row r="314" s="14" customFormat="1">
      <c r="A314" s="14"/>
      <c r="B314" s="250"/>
      <c r="C314" s="251"/>
      <c r="D314" s="202" t="s">
        <v>216</v>
      </c>
      <c r="E314" s="252" t="s">
        <v>1</v>
      </c>
      <c r="F314" s="253" t="s">
        <v>221</v>
      </c>
      <c r="G314" s="251"/>
      <c r="H314" s="254">
        <v>547.29200000000003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216</v>
      </c>
      <c r="AU314" s="260" t="s">
        <v>86</v>
      </c>
      <c r="AV314" s="14" t="s">
        <v>115</v>
      </c>
      <c r="AW314" s="14" t="s">
        <v>32</v>
      </c>
      <c r="AX314" s="14" t="s">
        <v>84</v>
      </c>
      <c r="AY314" s="260" t="s">
        <v>116</v>
      </c>
    </row>
    <row r="315" s="2" customFormat="1" ht="24.15" customHeight="1">
      <c r="A315" s="37"/>
      <c r="B315" s="38"/>
      <c r="C315" s="189" t="s">
        <v>472</v>
      </c>
      <c r="D315" s="189" t="s">
        <v>111</v>
      </c>
      <c r="E315" s="190" t="s">
        <v>473</v>
      </c>
      <c r="F315" s="191" t="s">
        <v>474</v>
      </c>
      <c r="G315" s="192" t="s">
        <v>343</v>
      </c>
      <c r="H315" s="193">
        <v>1</v>
      </c>
      <c r="I315" s="194"/>
      <c r="J315" s="195">
        <f>ROUND(I315*H315,2)</f>
        <v>0</v>
      </c>
      <c r="K315" s="191" t="s">
        <v>1</v>
      </c>
      <c r="L315" s="43"/>
      <c r="M315" s="196" t="s">
        <v>1</v>
      </c>
      <c r="N315" s="197" t="s">
        <v>41</v>
      </c>
      <c r="O315" s="90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00" t="s">
        <v>141</v>
      </c>
      <c r="AT315" s="200" t="s">
        <v>111</v>
      </c>
      <c r="AU315" s="200" t="s">
        <v>86</v>
      </c>
      <c r="AY315" s="16" t="s">
        <v>116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16" t="s">
        <v>84</v>
      </c>
      <c r="BK315" s="201">
        <f>ROUND(I315*H315,2)</f>
        <v>0</v>
      </c>
      <c r="BL315" s="16" t="s">
        <v>141</v>
      </c>
      <c r="BM315" s="200" t="s">
        <v>475</v>
      </c>
    </row>
    <row r="316" s="2" customFormat="1">
      <c r="A316" s="37"/>
      <c r="B316" s="38"/>
      <c r="C316" s="39"/>
      <c r="D316" s="202" t="s">
        <v>117</v>
      </c>
      <c r="E316" s="39"/>
      <c r="F316" s="203" t="s">
        <v>474</v>
      </c>
      <c r="G316" s="39"/>
      <c r="H316" s="39"/>
      <c r="I316" s="204"/>
      <c r="J316" s="39"/>
      <c r="K316" s="39"/>
      <c r="L316" s="43"/>
      <c r="M316" s="205"/>
      <c r="N316" s="206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117</v>
      </c>
      <c r="AU316" s="16" t="s">
        <v>86</v>
      </c>
    </row>
    <row r="317" s="2" customFormat="1" ht="24.15" customHeight="1">
      <c r="A317" s="37"/>
      <c r="B317" s="38"/>
      <c r="C317" s="189" t="s">
        <v>476</v>
      </c>
      <c r="D317" s="189" t="s">
        <v>111</v>
      </c>
      <c r="E317" s="190" t="s">
        <v>477</v>
      </c>
      <c r="F317" s="191" t="s">
        <v>478</v>
      </c>
      <c r="G317" s="192" t="s">
        <v>343</v>
      </c>
      <c r="H317" s="193">
        <v>3</v>
      </c>
      <c r="I317" s="194"/>
      <c r="J317" s="195">
        <f>ROUND(I317*H317,2)</f>
        <v>0</v>
      </c>
      <c r="K317" s="191" t="s">
        <v>1</v>
      </c>
      <c r="L317" s="43"/>
      <c r="M317" s="196" t="s">
        <v>1</v>
      </c>
      <c r="N317" s="197" t="s">
        <v>41</v>
      </c>
      <c r="O317" s="90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0" t="s">
        <v>141</v>
      </c>
      <c r="AT317" s="200" t="s">
        <v>111</v>
      </c>
      <c r="AU317" s="200" t="s">
        <v>86</v>
      </c>
      <c r="AY317" s="16" t="s">
        <v>116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16" t="s">
        <v>84</v>
      </c>
      <c r="BK317" s="201">
        <f>ROUND(I317*H317,2)</f>
        <v>0</v>
      </c>
      <c r="BL317" s="16" t="s">
        <v>141</v>
      </c>
      <c r="BM317" s="200" t="s">
        <v>479</v>
      </c>
    </row>
    <row r="318" s="2" customFormat="1">
      <c r="A318" s="37"/>
      <c r="B318" s="38"/>
      <c r="C318" s="39"/>
      <c r="D318" s="202" t="s">
        <v>117</v>
      </c>
      <c r="E318" s="39"/>
      <c r="F318" s="203" t="s">
        <v>478</v>
      </c>
      <c r="G318" s="39"/>
      <c r="H318" s="39"/>
      <c r="I318" s="204"/>
      <c r="J318" s="39"/>
      <c r="K318" s="39"/>
      <c r="L318" s="43"/>
      <c r="M318" s="205"/>
      <c r="N318" s="206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117</v>
      </c>
      <c r="AU318" s="16" t="s">
        <v>86</v>
      </c>
    </row>
    <row r="319" s="2" customFormat="1" ht="24.15" customHeight="1">
      <c r="A319" s="37"/>
      <c r="B319" s="38"/>
      <c r="C319" s="189" t="s">
        <v>480</v>
      </c>
      <c r="D319" s="189" t="s">
        <v>111</v>
      </c>
      <c r="E319" s="190" t="s">
        <v>481</v>
      </c>
      <c r="F319" s="191" t="s">
        <v>482</v>
      </c>
      <c r="G319" s="192" t="s">
        <v>343</v>
      </c>
      <c r="H319" s="193">
        <v>1</v>
      </c>
      <c r="I319" s="194"/>
      <c r="J319" s="195">
        <f>ROUND(I319*H319,2)</f>
        <v>0</v>
      </c>
      <c r="K319" s="191" t="s">
        <v>1</v>
      </c>
      <c r="L319" s="43"/>
      <c r="M319" s="196" t="s">
        <v>1</v>
      </c>
      <c r="N319" s="197" t="s">
        <v>41</v>
      </c>
      <c r="O319" s="90"/>
      <c r="P319" s="198">
        <f>O319*H319</f>
        <v>0</v>
      </c>
      <c r="Q319" s="198">
        <v>0</v>
      </c>
      <c r="R319" s="198">
        <f>Q319*H319</f>
        <v>0</v>
      </c>
      <c r="S319" s="198">
        <v>0</v>
      </c>
      <c r="T319" s="19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00" t="s">
        <v>141</v>
      </c>
      <c r="AT319" s="200" t="s">
        <v>111</v>
      </c>
      <c r="AU319" s="200" t="s">
        <v>86</v>
      </c>
      <c r="AY319" s="16" t="s">
        <v>116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16" t="s">
        <v>84</v>
      </c>
      <c r="BK319" s="201">
        <f>ROUND(I319*H319,2)</f>
        <v>0</v>
      </c>
      <c r="BL319" s="16" t="s">
        <v>141</v>
      </c>
      <c r="BM319" s="200" t="s">
        <v>483</v>
      </c>
    </row>
    <row r="320" s="2" customFormat="1">
      <c r="A320" s="37"/>
      <c r="B320" s="38"/>
      <c r="C320" s="39"/>
      <c r="D320" s="202" t="s">
        <v>117</v>
      </c>
      <c r="E320" s="39"/>
      <c r="F320" s="203" t="s">
        <v>482</v>
      </c>
      <c r="G320" s="39"/>
      <c r="H320" s="39"/>
      <c r="I320" s="204"/>
      <c r="J320" s="39"/>
      <c r="K320" s="39"/>
      <c r="L320" s="43"/>
      <c r="M320" s="205"/>
      <c r="N320" s="206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117</v>
      </c>
      <c r="AU320" s="16" t="s">
        <v>86</v>
      </c>
    </row>
    <row r="321" s="2" customFormat="1" ht="24.15" customHeight="1">
      <c r="A321" s="37"/>
      <c r="B321" s="38"/>
      <c r="C321" s="189" t="s">
        <v>484</v>
      </c>
      <c r="D321" s="189" t="s">
        <v>111</v>
      </c>
      <c r="E321" s="190" t="s">
        <v>485</v>
      </c>
      <c r="F321" s="191" t="s">
        <v>486</v>
      </c>
      <c r="G321" s="192" t="s">
        <v>343</v>
      </c>
      <c r="H321" s="193">
        <v>26</v>
      </c>
      <c r="I321" s="194"/>
      <c r="J321" s="195">
        <f>ROUND(I321*H321,2)</f>
        <v>0</v>
      </c>
      <c r="K321" s="191" t="s">
        <v>209</v>
      </c>
      <c r="L321" s="43"/>
      <c r="M321" s="196" t="s">
        <v>1</v>
      </c>
      <c r="N321" s="197" t="s">
        <v>41</v>
      </c>
      <c r="O321" s="90"/>
      <c r="P321" s="198">
        <f>O321*H321</f>
        <v>0</v>
      </c>
      <c r="Q321" s="198">
        <v>0.056099999999999997</v>
      </c>
      <c r="R321" s="198">
        <f>Q321*H321</f>
        <v>1.4585999999999999</v>
      </c>
      <c r="S321" s="198">
        <v>0</v>
      </c>
      <c r="T321" s="19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0" t="s">
        <v>141</v>
      </c>
      <c r="AT321" s="200" t="s">
        <v>111</v>
      </c>
      <c r="AU321" s="200" t="s">
        <v>86</v>
      </c>
      <c r="AY321" s="16" t="s">
        <v>116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6" t="s">
        <v>84</v>
      </c>
      <c r="BK321" s="201">
        <f>ROUND(I321*H321,2)</f>
        <v>0</v>
      </c>
      <c r="BL321" s="16" t="s">
        <v>141</v>
      </c>
      <c r="BM321" s="200" t="s">
        <v>487</v>
      </c>
    </row>
    <row r="322" s="2" customFormat="1">
      <c r="A322" s="37"/>
      <c r="B322" s="38"/>
      <c r="C322" s="39"/>
      <c r="D322" s="202" t="s">
        <v>117</v>
      </c>
      <c r="E322" s="39"/>
      <c r="F322" s="203" t="s">
        <v>488</v>
      </c>
      <c r="G322" s="39"/>
      <c r="H322" s="39"/>
      <c r="I322" s="204"/>
      <c r="J322" s="39"/>
      <c r="K322" s="39"/>
      <c r="L322" s="43"/>
      <c r="M322" s="205"/>
      <c r="N322" s="206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117</v>
      </c>
      <c r="AU322" s="16" t="s">
        <v>86</v>
      </c>
    </row>
    <row r="323" s="13" customFormat="1">
      <c r="A323" s="13"/>
      <c r="B323" s="239"/>
      <c r="C323" s="240"/>
      <c r="D323" s="202" t="s">
        <v>216</v>
      </c>
      <c r="E323" s="241" t="s">
        <v>1</v>
      </c>
      <c r="F323" s="242" t="s">
        <v>489</v>
      </c>
      <c r="G323" s="240"/>
      <c r="H323" s="243">
        <v>26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216</v>
      </c>
      <c r="AU323" s="249" t="s">
        <v>86</v>
      </c>
      <c r="AV323" s="13" t="s">
        <v>86</v>
      </c>
      <c r="AW323" s="13" t="s">
        <v>32</v>
      </c>
      <c r="AX323" s="13" t="s">
        <v>84</v>
      </c>
      <c r="AY323" s="249" t="s">
        <v>116</v>
      </c>
    </row>
    <row r="324" s="2" customFormat="1" ht="21.75" customHeight="1">
      <c r="A324" s="37"/>
      <c r="B324" s="38"/>
      <c r="C324" s="261" t="s">
        <v>490</v>
      </c>
      <c r="D324" s="261" t="s">
        <v>280</v>
      </c>
      <c r="E324" s="262" t="s">
        <v>406</v>
      </c>
      <c r="F324" s="263" t="s">
        <v>407</v>
      </c>
      <c r="G324" s="264" t="s">
        <v>224</v>
      </c>
      <c r="H324" s="265">
        <v>2.2810000000000001</v>
      </c>
      <c r="I324" s="266"/>
      <c r="J324" s="267">
        <f>ROUND(I324*H324,2)</f>
        <v>0</v>
      </c>
      <c r="K324" s="263" t="s">
        <v>209</v>
      </c>
      <c r="L324" s="268"/>
      <c r="M324" s="269" t="s">
        <v>1</v>
      </c>
      <c r="N324" s="270" t="s">
        <v>41</v>
      </c>
      <c r="O324" s="90"/>
      <c r="P324" s="198">
        <f>O324*H324</f>
        <v>0</v>
      </c>
      <c r="Q324" s="198">
        <v>0.55000000000000004</v>
      </c>
      <c r="R324" s="198">
        <f>Q324*H324</f>
        <v>1.2545500000000003</v>
      </c>
      <c r="S324" s="198">
        <v>0</v>
      </c>
      <c r="T324" s="19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0" t="s">
        <v>165</v>
      </c>
      <c r="AT324" s="200" t="s">
        <v>280</v>
      </c>
      <c r="AU324" s="200" t="s">
        <v>86</v>
      </c>
      <c r="AY324" s="16" t="s">
        <v>116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16" t="s">
        <v>84</v>
      </c>
      <c r="BK324" s="201">
        <f>ROUND(I324*H324,2)</f>
        <v>0</v>
      </c>
      <c r="BL324" s="16" t="s">
        <v>141</v>
      </c>
      <c r="BM324" s="200" t="s">
        <v>491</v>
      </c>
    </row>
    <row r="325" s="2" customFormat="1">
      <c r="A325" s="37"/>
      <c r="B325" s="38"/>
      <c r="C325" s="39"/>
      <c r="D325" s="202" t="s">
        <v>117</v>
      </c>
      <c r="E325" s="39"/>
      <c r="F325" s="203" t="s">
        <v>407</v>
      </c>
      <c r="G325" s="39"/>
      <c r="H325" s="39"/>
      <c r="I325" s="204"/>
      <c r="J325" s="39"/>
      <c r="K325" s="39"/>
      <c r="L325" s="43"/>
      <c r="M325" s="205"/>
      <c r="N325" s="206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117</v>
      </c>
      <c r="AU325" s="16" t="s">
        <v>86</v>
      </c>
    </row>
    <row r="326" s="13" customFormat="1">
      <c r="A326" s="13"/>
      <c r="B326" s="239"/>
      <c r="C326" s="240"/>
      <c r="D326" s="202" t="s">
        <v>216</v>
      </c>
      <c r="E326" s="241" t="s">
        <v>1</v>
      </c>
      <c r="F326" s="242" t="s">
        <v>492</v>
      </c>
      <c r="G326" s="240"/>
      <c r="H326" s="243">
        <v>2.2810000000000001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216</v>
      </c>
      <c r="AU326" s="249" t="s">
        <v>86</v>
      </c>
      <c r="AV326" s="13" t="s">
        <v>86</v>
      </c>
      <c r="AW326" s="13" t="s">
        <v>32</v>
      </c>
      <c r="AX326" s="13" t="s">
        <v>84</v>
      </c>
      <c r="AY326" s="249" t="s">
        <v>116</v>
      </c>
    </row>
    <row r="327" s="2" customFormat="1" ht="24.15" customHeight="1">
      <c r="A327" s="37"/>
      <c r="B327" s="38"/>
      <c r="C327" s="189" t="s">
        <v>493</v>
      </c>
      <c r="D327" s="189" t="s">
        <v>111</v>
      </c>
      <c r="E327" s="190" t="s">
        <v>494</v>
      </c>
      <c r="F327" s="191" t="s">
        <v>495</v>
      </c>
      <c r="G327" s="192" t="s">
        <v>224</v>
      </c>
      <c r="H327" s="193">
        <v>19.699999999999999</v>
      </c>
      <c r="I327" s="194"/>
      <c r="J327" s="195">
        <f>ROUND(I327*H327,2)</f>
        <v>0</v>
      </c>
      <c r="K327" s="191" t="s">
        <v>209</v>
      </c>
      <c r="L327" s="43"/>
      <c r="M327" s="196" t="s">
        <v>1</v>
      </c>
      <c r="N327" s="197" t="s">
        <v>41</v>
      </c>
      <c r="O327" s="90"/>
      <c r="P327" s="198">
        <f>O327*H327</f>
        <v>0</v>
      </c>
      <c r="Q327" s="198">
        <v>0.023369999999999998</v>
      </c>
      <c r="R327" s="198">
        <f>Q327*H327</f>
        <v>0.46038899999999994</v>
      </c>
      <c r="S327" s="198">
        <v>0</v>
      </c>
      <c r="T327" s="19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00" t="s">
        <v>141</v>
      </c>
      <c r="AT327" s="200" t="s">
        <v>111</v>
      </c>
      <c r="AU327" s="200" t="s">
        <v>86</v>
      </c>
      <c r="AY327" s="16" t="s">
        <v>116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16" t="s">
        <v>84</v>
      </c>
      <c r="BK327" s="201">
        <f>ROUND(I327*H327,2)</f>
        <v>0</v>
      </c>
      <c r="BL327" s="16" t="s">
        <v>141</v>
      </c>
      <c r="BM327" s="200" t="s">
        <v>496</v>
      </c>
    </row>
    <row r="328" s="2" customFormat="1">
      <c r="A328" s="37"/>
      <c r="B328" s="38"/>
      <c r="C328" s="39"/>
      <c r="D328" s="202" t="s">
        <v>117</v>
      </c>
      <c r="E328" s="39"/>
      <c r="F328" s="203" t="s">
        <v>497</v>
      </c>
      <c r="G328" s="39"/>
      <c r="H328" s="39"/>
      <c r="I328" s="204"/>
      <c r="J328" s="39"/>
      <c r="K328" s="39"/>
      <c r="L328" s="43"/>
      <c r="M328" s="205"/>
      <c r="N328" s="206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117</v>
      </c>
      <c r="AU328" s="16" t="s">
        <v>86</v>
      </c>
    </row>
    <row r="329" s="13" customFormat="1">
      <c r="A329" s="13"/>
      <c r="B329" s="239"/>
      <c r="C329" s="240"/>
      <c r="D329" s="202" t="s">
        <v>216</v>
      </c>
      <c r="E329" s="241" t="s">
        <v>1</v>
      </c>
      <c r="F329" s="242" t="s">
        <v>348</v>
      </c>
      <c r="G329" s="240"/>
      <c r="H329" s="243">
        <v>25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216</v>
      </c>
      <c r="AU329" s="249" t="s">
        <v>86</v>
      </c>
      <c r="AV329" s="13" t="s">
        <v>86</v>
      </c>
      <c r="AW329" s="13" t="s">
        <v>32</v>
      </c>
      <c r="AX329" s="13" t="s">
        <v>76</v>
      </c>
      <c r="AY329" s="249" t="s">
        <v>116</v>
      </c>
    </row>
    <row r="330" s="13" customFormat="1">
      <c r="A330" s="13"/>
      <c r="B330" s="239"/>
      <c r="C330" s="240"/>
      <c r="D330" s="202" t="s">
        <v>216</v>
      </c>
      <c r="E330" s="241" t="s">
        <v>1</v>
      </c>
      <c r="F330" s="242" t="s">
        <v>498</v>
      </c>
      <c r="G330" s="240"/>
      <c r="H330" s="243">
        <v>-5.2999999999999998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216</v>
      </c>
      <c r="AU330" s="249" t="s">
        <v>86</v>
      </c>
      <c r="AV330" s="13" t="s">
        <v>86</v>
      </c>
      <c r="AW330" s="13" t="s">
        <v>32</v>
      </c>
      <c r="AX330" s="13" t="s">
        <v>76</v>
      </c>
      <c r="AY330" s="249" t="s">
        <v>116</v>
      </c>
    </row>
    <row r="331" s="14" customFormat="1">
      <c r="A331" s="14"/>
      <c r="B331" s="250"/>
      <c r="C331" s="251"/>
      <c r="D331" s="202" t="s">
        <v>216</v>
      </c>
      <c r="E331" s="252" t="s">
        <v>1</v>
      </c>
      <c r="F331" s="253" t="s">
        <v>221</v>
      </c>
      <c r="G331" s="251"/>
      <c r="H331" s="254">
        <v>19.699999999999999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216</v>
      </c>
      <c r="AU331" s="260" t="s">
        <v>86</v>
      </c>
      <c r="AV331" s="14" t="s">
        <v>115</v>
      </c>
      <c r="AW331" s="14" t="s">
        <v>32</v>
      </c>
      <c r="AX331" s="14" t="s">
        <v>84</v>
      </c>
      <c r="AY331" s="260" t="s">
        <v>116</v>
      </c>
    </row>
    <row r="332" s="2" customFormat="1" ht="24.15" customHeight="1">
      <c r="A332" s="37"/>
      <c r="B332" s="38"/>
      <c r="C332" s="189" t="s">
        <v>499</v>
      </c>
      <c r="D332" s="189" t="s">
        <v>111</v>
      </c>
      <c r="E332" s="190" t="s">
        <v>500</v>
      </c>
      <c r="F332" s="191" t="s">
        <v>501</v>
      </c>
      <c r="G332" s="192" t="s">
        <v>114</v>
      </c>
      <c r="H332" s="193">
        <v>62</v>
      </c>
      <c r="I332" s="194"/>
      <c r="J332" s="195">
        <f>ROUND(I332*H332,2)</f>
        <v>0</v>
      </c>
      <c r="K332" s="191" t="s">
        <v>209</v>
      </c>
      <c r="L332" s="43"/>
      <c r="M332" s="196" t="s">
        <v>1</v>
      </c>
      <c r="N332" s="197" t="s">
        <v>41</v>
      </c>
      <c r="O332" s="90"/>
      <c r="P332" s="198">
        <f>O332*H332</f>
        <v>0</v>
      </c>
      <c r="Q332" s="198">
        <v>0</v>
      </c>
      <c r="R332" s="198">
        <f>Q332*H332</f>
        <v>0</v>
      </c>
      <c r="S332" s="198">
        <v>0.033000000000000002</v>
      </c>
      <c r="T332" s="199">
        <f>S332*H332</f>
        <v>2.0460000000000003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00" t="s">
        <v>141</v>
      </c>
      <c r="AT332" s="200" t="s">
        <v>111</v>
      </c>
      <c r="AU332" s="200" t="s">
        <v>86</v>
      </c>
      <c r="AY332" s="16" t="s">
        <v>116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16" t="s">
        <v>84</v>
      </c>
      <c r="BK332" s="201">
        <f>ROUND(I332*H332,2)</f>
        <v>0</v>
      </c>
      <c r="BL332" s="16" t="s">
        <v>141</v>
      </c>
      <c r="BM332" s="200" t="s">
        <v>502</v>
      </c>
    </row>
    <row r="333" s="2" customFormat="1">
      <c r="A333" s="37"/>
      <c r="B333" s="38"/>
      <c r="C333" s="39"/>
      <c r="D333" s="202" t="s">
        <v>117</v>
      </c>
      <c r="E333" s="39"/>
      <c r="F333" s="203" t="s">
        <v>503</v>
      </c>
      <c r="G333" s="39"/>
      <c r="H333" s="39"/>
      <c r="I333" s="204"/>
      <c r="J333" s="39"/>
      <c r="K333" s="39"/>
      <c r="L333" s="43"/>
      <c r="M333" s="205"/>
      <c r="N333" s="206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117</v>
      </c>
      <c r="AU333" s="16" t="s">
        <v>86</v>
      </c>
    </row>
    <row r="334" s="13" customFormat="1">
      <c r="A334" s="13"/>
      <c r="B334" s="239"/>
      <c r="C334" s="240"/>
      <c r="D334" s="202" t="s">
        <v>216</v>
      </c>
      <c r="E334" s="241" t="s">
        <v>1</v>
      </c>
      <c r="F334" s="242" t="s">
        <v>504</v>
      </c>
      <c r="G334" s="240"/>
      <c r="H334" s="243">
        <v>28.5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216</v>
      </c>
      <c r="AU334" s="249" t="s">
        <v>86</v>
      </c>
      <c r="AV334" s="13" t="s">
        <v>86</v>
      </c>
      <c r="AW334" s="13" t="s">
        <v>32</v>
      </c>
      <c r="AX334" s="13" t="s">
        <v>76</v>
      </c>
      <c r="AY334" s="249" t="s">
        <v>116</v>
      </c>
    </row>
    <row r="335" s="13" customFormat="1">
      <c r="A335" s="13"/>
      <c r="B335" s="239"/>
      <c r="C335" s="240"/>
      <c r="D335" s="202" t="s">
        <v>216</v>
      </c>
      <c r="E335" s="241" t="s">
        <v>1</v>
      </c>
      <c r="F335" s="242" t="s">
        <v>505</v>
      </c>
      <c r="G335" s="240"/>
      <c r="H335" s="243">
        <v>33.5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216</v>
      </c>
      <c r="AU335" s="249" t="s">
        <v>86</v>
      </c>
      <c r="AV335" s="13" t="s">
        <v>86</v>
      </c>
      <c r="AW335" s="13" t="s">
        <v>32</v>
      </c>
      <c r="AX335" s="13" t="s">
        <v>76</v>
      </c>
      <c r="AY335" s="249" t="s">
        <v>116</v>
      </c>
    </row>
    <row r="336" s="14" customFormat="1">
      <c r="A336" s="14"/>
      <c r="B336" s="250"/>
      <c r="C336" s="251"/>
      <c r="D336" s="202" t="s">
        <v>216</v>
      </c>
      <c r="E336" s="252" t="s">
        <v>1</v>
      </c>
      <c r="F336" s="253" t="s">
        <v>221</v>
      </c>
      <c r="G336" s="251"/>
      <c r="H336" s="254">
        <v>62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216</v>
      </c>
      <c r="AU336" s="260" t="s">
        <v>86</v>
      </c>
      <c r="AV336" s="14" t="s">
        <v>115</v>
      </c>
      <c r="AW336" s="14" t="s">
        <v>32</v>
      </c>
      <c r="AX336" s="14" t="s">
        <v>84</v>
      </c>
      <c r="AY336" s="260" t="s">
        <v>116</v>
      </c>
    </row>
    <row r="337" s="2" customFormat="1" ht="24.15" customHeight="1">
      <c r="A337" s="37"/>
      <c r="B337" s="38"/>
      <c r="C337" s="189" t="s">
        <v>506</v>
      </c>
      <c r="D337" s="189" t="s">
        <v>111</v>
      </c>
      <c r="E337" s="190" t="s">
        <v>507</v>
      </c>
      <c r="F337" s="191" t="s">
        <v>508</v>
      </c>
      <c r="G337" s="192" t="s">
        <v>114</v>
      </c>
      <c r="H337" s="193">
        <v>62</v>
      </c>
      <c r="I337" s="194"/>
      <c r="J337" s="195">
        <f>ROUND(I337*H337,2)</f>
        <v>0</v>
      </c>
      <c r="K337" s="191" t="s">
        <v>209</v>
      </c>
      <c r="L337" s="43"/>
      <c r="M337" s="196" t="s">
        <v>1</v>
      </c>
      <c r="N337" s="197" t="s">
        <v>41</v>
      </c>
      <c r="O337" s="90"/>
      <c r="P337" s="198">
        <f>O337*H337</f>
        <v>0</v>
      </c>
      <c r="Q337" s="198">
        <v>0.036400000000000002</v>
      </c>
      <c r="R337" s="198">
        <f>Q337*H337</f>
        <v>2.2568000000000001</v>
      </c>
      <c r="S337" s="198">
        <v>0</v>
      </c>
      <c r="T337" s="19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00" t="s">
        <v>141</v>
      </c>
      <c r="AT337" s="200" t="s">
        <v>111</v>
      </c>
      <c r="AU337" s="200" t="s">
        <v>86</v>
      </c>
      <c r="AY337" s="16" t="s">
        <v>116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16" t="s">
        <v>84</v>
      </c>
      <c r="BK337" s="201">
        <f>ROUND(I337*H337,2)</f>
        <v>0</v>
      </c>
      <c r="BL337" s="16" t="s">
        <v>141</v>
      </c>
      <c r="BM337" s="200" t="s">
        <v>509</v>
      </c>
    </row>
    <row r="338" s="2" customFormat="1">
      <c r="A338" s="37"/>
      <c r="B338" s="38"/>
      <c r="C338" s="39"/>
      <c r="D338" s="202" t="s">
        <v>117</v>
      </c>
      <c r="E338" s="39"/>
      <c r="F338" s="203" t="s">
        <v>510</v>
      </c>
      <c r="G338" s="39"/>
      <c r="H338" s="39"/>
      <c r="I338" s="204"/>
      <c r="J338" s="39"/>
      <c r="K338" s="39"/>
      <c r="L338" s="43"/>
      <c r="M338" s="205"/>
      <c r="N338" s="206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117</v>
      </c>
      <c r="AU338" s="16" t="s">
        <v>86</v>
      </c>
    </row>
    <row r="339" s="2" customFormat="1" ht="24.15" customHeight="1">
      <c r="A339" s="37"/>
      <c r="B339" s="38"/>
      <c r="C339" s="189" t="s">
        <v>511</v>
      </c>
      <c r="D339" s="189" t="s">
        <v>111</v>
      </c>
      <c r="E339" s="190" t="s">
        <v>512</v>
      </c>
      <c r="F339" s="191" t="s">
        <v>513</v>
      </c>
      <c r="G339" s="192" t="s">
        <v>248</v>
      </c>
      <c r="H339" s="193">
        <v>20.306000000000001</v>
      </c>
      <c r="I339" s="194"/>
      <c r="J339" s="195">
        <f>ROUND(I339*H339,2)</f>
        <v>0</v>
      </c>
      <c r="K339" s="191" t="s">
        <v>209</v>
      </c>
      <c r="L339" s="43"/>
      <c r="M339" s="196" t="s">
        <v>1</v>
      </c>
      <c r="N339" s="197" t="s">
        <v>41</v>
      </c>
      <c r="O339" s="90"/>
      <c r="P339" s="198">
        <f>O339*H339</f>
        <v>0</v>
      </c>
      <c r="Q339" s="198">
        <v>0</v>
      </c>
      <c r="R339" s="198">
        <f>Q339*H339</f>
        <v>0</v>
      </c>
      <c r="S339" s="198">
        <v>0</v>
      </c>
      <c r="T339" s="19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00" t="s">
        <v>141</v>
      </c>
      <c r="AT339" s="200" t="s">
        <v>111</v>
      </c>
      <c r="AU339" s="200" t="s">
        <v>86</v>
      </c>
      <c r="AY339" s="16" t="s">
        <v>116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6" t="s">
        <v>84</v>
      </c>
      <c r="BK339" s="201">
        <f>ROUND(I339*H339,2)</f>
        <v>0</v>
      </c>
      <c r="BL339" s="16" t="s">
        <v>141</v>
      </c>
      <c r="BM339" s="200" t="s">
        <v>514</v>
      </c>
    </row>
    <row r="340" s="2" customFormat="1">
      <c r="A340" s="37"/>
      <c r="B340" s="38"/>
      <c r="C340" s="39"/>
      <c r="D340" s="202" t="s">
        <v>117</v>
      </c>
      <c r="E340" s="39"/>
      <c r="F340" s="203" t="s">
        <v>515</v>
      </c>
      <c r="G340" s="39"/>
      <c r="H340" s="39"/>
      <c r="I340" s="204"/>
      <c r="J340" s="39"/>
      <c r="K340" s="39"/>
      <c r="L340" s="43"/>
      <c r="M340" s="205"/>
      <c r="N340" s="206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117</v>
      </c>
      <c r="AU340" s="16" t="s">
        <v>86</v>
      </c>
    </row>
    <row r="341" s="12" customFormat="1" ht="22.8" customHeight="1">
      <c r="A341" s="12"/>
      <c r="B341" s="223"/>
      <c r="C341" s="224"/>
      <c r="D341" s="225" t="s">
        <v>75</v>
      </c>
      <c r="E341" s="237" t="s">
        <v>516</v>
      </c>
      <c r="F341" s="237" t="s">
        <v>517</v>
      </c>
      <c r="G341" s="224"/>
      <c r="H341" s="224"/>
      <c r="I341" s="227"/>
      <c r="J341" s="238">
        <f>BK341</f>
        <v>0</v>
      </c>
      <c r="K341" s="224"/>
      <c r="L341" s="229"/>
      <c r="M341" s="230"/>
      <c r="N341" s="231"/>
      <c r="O341" s="231"/>
      <c r="P341" s="232">
        <f>SUM(P342:P381)</f>
        <v>0</v>
      </c>
      <c r="Q341" s="231"/>
      <c r="R341" s="232">
        <f>SUM(R342:R381)</f>
        <v>0.96383340000000006</v>
      </c>
      <c r="S341" s="231"/>
      <c r="T341" s="233">
        <f>SUM(T342:T381)</f>
        <v>0.34123656000000002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34" t="s">
        <v>86</v>
      </c>
      <c r="AT341" s="235" t="s">
        <v>75</v>
      </c>
      <c r="AU341" s="235" t="s">
        <v>84</v>
      </c>
      <c r="AY341" s="234" t="s">
        <v>116</v>
      </c>
      <c r="BK341" s="236">
        <f>SUM(BK342:BK381)</f>
        <v>0</v>
      </c>
    </row>
    <row r="342" s="2" customFormat="1" ht="16.5" customHeight="1">
      <c r="A342" s="37"/>
      <c r="B342" s="38"/>
      <c r="C342" s="189" t="s">
        <v>518</v>
      </c>
      <c r="D342" s="189" t="s">
        <v>111</v>
      </c>
      <c r="E342" s="190" t="s">
        <v>519</v>
      </c>
      <c r="F342" s="191" t="s">
        <v>520</v>
      </c>
      <c r="G342" s="192" t="s">
        <v>208</v>
      </c>
      <c r="H342" s="193">
        <v>79.063000000000002</v>
      </c>
      <c r="I342" s="194"/>
      <c r="J342" s="195">
        <f>ROUND(I342*H342,2)</f>
        <v>0</v>
      </c>
      <c r="K342" s="191" t="s">
        <v>209</v>
      </c>
      <c r="L342" s="43"/>
      <c r="M342" s="196" t="s">
        <v>1</v>
      </c>
      <c r="N342" s="197" t="s">
        <v>41</v>
      </c>
      <c r="O342" s="90"/>
      <c r="P342" s="198">
        <f>O342*H342</f>
        <v>0</v>
      </c>
      <c r="Q342" s="198">
        <v>0</v>
      </c>
      <c r="R342" s="198">
        <f>Q342*H342</f>
        <v>0</v>
      </c>
      <c r="S342" s="198">
        <v>0.0031199999999999999</v>
      </c>
      <c r="T342" s="199">
        <f>S342*H342</f>
        <v>0.24667655999999999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00" t="s">
        <v>141</v>
      </c>
      <c r="AT342" s="200" t="s">
        <v>111</v>
      </c>
      <c r="AU342" s="200" t="s">
        <v>86</v>
      </c>
      <c r="AY342" s="16" t="s">
        <v>116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6" t="s">
        <v>84</v>
      </c>
      <c r="BK342" s="201">
        <f>ROUND(I342*H342,2)</f>
        <v>0</v>
      </c>
      <c r="BL342" s="16" t="s">
        <v>141</v>
      </c>
      <c r="BM342" s="200" t="s">
        <v>521</v>
      </c>
    </row>
    <row r="343" s="2" customFormat="1">
      <c r="A343" s="37"/>
      <c r="B343" s="38"/>
      <c r="C343" s="39"/>
      <c r="D343" s="202" t="s">
        <v>117</v>
      </c>
      <c r="E343" s="39"/>
      <c r="F343" s="203" t="s">
        <v>522</v>
      </c>
      <c r="G343" s="39"/>
      <c r="H343" s="39"/>
      <c r="I343" s="204"/>
      <c r="J343" s="39"/>
      <c r="K343" s="39"/>
      <c r="L343" s="43"/>
      <c r="M343" s="205"/>
      <c r="N343" s="206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117</v>
      </c>
      <c r="AU343" s="16" t="s">
        <v>86</v>
      </c>
    </row>
    <row r="344" s="13" customFormat="1">
      <c r="A344" s="13"/>
      <c r="B344" s="239"/>
      <c r="C344" s="240"/>
      <c r="D344" s="202" t="s">
        <v>216</v>
      </c>
      <c r="E344" s="241" t="s">
        <v>1</v>
      </c>
      <c r="F344" s="242" t="s">
        <v>523</v>
      </c>
      <c r="G344" s="240"/>
      <c r="H344" s="243">
        <v>150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216</v>
      </c>
      <c r="AU344" s="249" t="s">
        <v>86</v>
      </c>
      <c r="AV344" s="13" t="s">
        <v>86</v>
      </c>
      <c r="AW344" s="13" t="s">
        <v>32</v>
      </c>
      <c r="AX344" s="13" t="s">
        <v>76</v>
      </c>
      <c r="AY344" s="249" t="s">
        <v>116</v>
      </c>
    </row>
    <row r="345" s="13" customFormat="1">
      <c r="A345" s="13"/>
      <c r="B345" s="239"/>
      <c r="C345" s="240"/>
      <c r="D345" s="202" t="s">
        <v>216</v>
      </c>
      <c r="E345" s="241" t="s">
        <v>1</v>
      </c>
      <c r="F345" s="242" t="s">
        <v>524</v>
      </c>
      <c r="G345" s="240"/>
      <c r="H345" s="243">
        <v>-70.936999999999998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216</v>
      </c>
      <c r="AU345" s="249" t="s">
        <v>86</v>
      </c>
      <c r="AV345" s="13" t="s">
        <v>86</v>
      </c>
      <c r="AW345" s="13" t="s">
        <v>32</v>
      </c>
      <c r="AX345" s="13" t="s">
        <v>76</v>
      </c>
      <c r="AY345" s="249" t="s">
        <v>116</v>
      </c>
    </row>
    <row r="346" s="14" customFormat="1">
      <c r="A346" s="14"/>
      <c r="B346" s="250"/>
      <c r="C346" s="251"/>
      <c r="D346" s="202" t="s">
        <v>216</v>
      </c>
      <c r="E346" s="252" t="s">
        <v>1</v>
      </c>
      <c r="F346" s="253" t="s">
        <v>221</v>
      </c>
      <c r="G346" s="251"/>
      <c r="H346" s="254">
        <v>79.063000000000002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216</v>
      </c>
      <c r="AU346" s="260" t="s">
        <v>86</v>
      </c>
      <c r="AV346" s="14" t="s">
        <v>115</v>
      </c>
      <c r="AW346" s="14" t="s">
        <v>32</v>
      </c>
      <c r="AX346" s="14" t="s">
        <v>84</v>
      </c>
      <c r="AY346" s="260" t="s">
        <v>116</v>
      </c>
    </row>
    <row r="347" s="2" customFormat="1" ht="21.75" customHeight="1">
      <c r="A347" s="37"/>
      <c r="B347" s="38"/>
      <c r="C347" s="189" t="s">
        <v>525</v>
      </c>
      <c r="D347" s="189" t="s">
        <v>111</v>
      </c>
      <c r="E347" s="190" t="s">
        <v>526</v>
      </c>
      <c r="F347" s="191" t="s">
        <v>527</v>
      </c>
      <c r="G347" s="192" t="s">
        <v>208</v>
      </c>
      <c r="H347" s="193">
        <v>94.400000000000006</v>
      </c>
      <c r="I347" s="194"/>
      <c r="J347" s="195">
        <f>ROUND(I347*H347,2)</f>
        <v>0</v>
      </c>
      <c r="K347" s="191" t="s">
        <v>209</v>
      </c>
      <c r="L347" s="43"/>
      <c r="M347" s="196" t="s">
        <v>1</v>
      </c>
      <c r="N347" s="197" t="s">
        <v>41</v>
      </c>
      <c r="O347" s="90"/>
      <c r="P347" s="198">
        <f>O347*H347</f>
        <v>0</v>
      </c>
      <c r="Q347" s="198">
        <v>0</v>
      </c>
      <c r="R347" s="198">
        <f>Q347*H347</f>
        <v>0</v>
      </c>
      <c r="S347" s="198">
        <v>0</v>
      </c>
      <c r="T347" s="19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00" t="s">
        <v>141</v>
      </c>
      <c r="AT347" s="200" t="s">
        <v>111</v>
      </c>
      <c r="AU347" s="200" t="s">
        <v>86</v>
      </c>
      <c r="AY347" s="16" t="s">
        <v>116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6" t="s">
        <v>84</v>
      </c>
      <c r="BK347" s="201">
        <f>ROUND(I347*H347,2)</f>
        <v>0</v>
      </c>
      <c r="BL347" s="16" t="s">
        <v>141</v>
      </c>
      <c r="BM347" s="200" t="s">
        <v>528</v>
      </c>
    </row>
    <row r="348" s="2" customFormat="1">
      <c r="A348" s="37"/>
      <c r="B348" s="38"/>
      <c r="C348" s="39"/>
      <c r="D348" s="202" t="s">
        <v>117</v>
      </c>
      <c r="E348" s="39"/>
      <c r="F348" s="203" t="s">
        <v>529</v>
      </c>
      <c r="G348" s="39"/>
      <c r="H348" s="39"/>
      <c r="I348" s="204"/>
      <c r="J348" s="39"/>
      <c r="K348" s="39"/>
      <c r="L348" s="43"/>
      <c r="M348" s="205"/>
      <c r="N348" s="206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117</v>
      </c>
      <c r="AU348" s="16" t="s">
        <v>86</v>
      </c>
    </row>
    <row r="349" s="13" customFormat="1">
      <c r="A349" s="13"/>
      <c r="B349" s="239"/>
      <c r="C349" s="240"/>
      <c r="D349" s="202" t="s">
        <v>216</v>
      </c>
      <c r="E349" s="241" t="s">
        <v>1</v>
      </c>
      <c r="F349" s="242" t="s">
        <v>530</v>
      </c>
      <c r="G349" s="240"/>
      <c r="H349" s="243">
        <v>94.400000000000006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216</v>
      </c>
      <c r="AU349" s="249" t="s">
        <v>86</v>
      </c>
      <c r="AV349" s="13" t="s">
        <v>86</v>
      </c>
      <c r="AW349" s="13" t="s">
        <v>32</v>
      </c>
      <c r="AX349" s="13" t="s">
        <v>84</v>
      </c>
      <c r="AY349" s="249" t="s">
        <v>116</v>
      </c>
    </row>
    <row r="350" s="2" customFormat="1" ht="16.5" customHeight="1">
      <c r="A350" s="37"/>
      <c r="B350" s="38"/>
      <c r="C350" s="261" t="s">
        <v>531</v>
      </c>
      <c r="D350" s="261" t="s">
        <v>280</v>
      </c>
      <c r="E350" s="262" t="s">
        <v>532</v>
      </c>
      <c r="F350" s="263" t="s">
        <v>533</v>
      </c>
      <c r="G350" s="264" t="s">
        <v>208</v>
      </c>
      <c r="H350" s="265">
        <v>108.56</v>
      </c>
      <c r="I350" s="266"/>
      <c r="J350" s="267">
        <f>ROUND(I350*H350,2)</f>
        <v>0</v>
      </c>
      <c r="K350" s="263" t="s">
        <v>209</v>
      </c>
      <c r="L350" s="268"/>
      <c r="M350" s="269" t="s">
        <v>1</v>
      </c>
      <c r="N350" s="270" t="s">
        <v>41</v>
      </c>
      <c r="O350" s="90"/>
      <c r="P350" s="198">
        <f>O350*H350</f>
        <v>0</v>
      </c>
      <c r="Q350" s="198">
        <v>0.00050000000000000001</v>
      </c>
      <c r="R350" s="198">
        <f>Q350*H350</f>
        <v>0.054280000000000002</v>
      </c>
      <c r="S350" s="198">
        <v>0</v>
      </c>
      <c r="T350" s="19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00" t="s">
        <v>165</v>
      </c>
      <c r="AT350" s="200" t="s">
        <v>280</v>
      </c>
      <c r="AU350" s="200" t="s">
        <v>86</v>
      </c>
      <c r="AY350" s="16" t="s">
        <v>116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16" t="s">
        <v>84</v>
      </c>
      <c r="BK350" s="201">
        <f>ROUND(I350*H350,2)</f>
        <v>0</v>
      </c>
      <c r="BL350" s="16" t="s">
        <v>141</v>
      </c>
      <c r="BM350" s="200" t="s">
        <v>534</v>
      </c>
    </row>
    <row r="351" s="2" customFormat="1">
      <c r="A351" s="37"/>
      <c r="B351" s="38"/>
      <c r="C351" s="39"/>
      <c r="D351" s="202" t="s">
        <v>117</v>
      </c>
      <c r="E351" s="39"/>
      <c r="F351" s="203" t="s">
        <v>535</v>
      </c>
      <c r="G351" s="39"/>
      <c r="H351" s="39"/>
      <c r="I351" s="204"/>
      <c r="J351" s="39"/>
      <c r="K351" s="39"/>
      <c r="L351" s="43"/>
      <c r="M351" s="205"/>
      <c r="N351" s="206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117</v>
      </c>
      <c r="AU351" s="16" t="s">
        <v>86</v>
      </c>
    </row>
    <row r="352" s="13" customFormat="1">
      <c r="A352" s="13"/>
      <c r="B352" s="239"/>
      <c r="C352" s="240"/>
      <c r="D352" s="202" t="s">
        <v>216</v>
      </c>
      <c r="E352" s="241" t="s">
        <v>1</v>
      </c>
      <c r="F352" s="242" t="s">
        <v>536</v>
      </c>
      <c r="G352" s="240"/>
      <c r="H352" s="243">
        <v>94.400000000000006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216</v>
      </c>
      <c r="AU352" s="249" t="s">
        <v>86</v>
      </c>
      <c r="AV352" s="13" t="s">
        <v>86</v>
      </c>
      <c r="AW352" s="13" t="s">
        <v>32</v>
      </c>
      <c r="AX352" s="13" t="s">
        <v>84</v>
      </c>
      <c r="AY352" s="249" t="s">
        <v>116</v>
      </c>
    </row>
    <row r="353" s="13" customFormat="1">
      <c r="A353" s="13"/>
      <c r="B353" s="239"/>
      <c r="C353" s="240"/>
      <c r="D353" s="202" t="s">
        <v>216</v>
      </c>
      <c r="E353" s="240"/>
      <c r="F353" s="242" t="s">
        <v>537</v>
      </c>
      <c r="G353" s="240"/>
      <c r="H353" s="243">
        <v>108.56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216</v>
      </c>
      <c r="AU353" s="249" t="s">
        <v>86</v>
      </c>
      <c r="AV353" s="13" t="s">
        <v>86</v>
      </c>
      <c r="AW353" s="13" t="s">
        <v>4</v>
      </c>
      <c r="AX353" s="13" t="s">
        <v>84</v>
      </c>
      <c r="AY353" s="249" t="s">
        <v>116</v>
      </c>
    </row>
    <row r="354" s="2" customFormat="1" ht="16.5" customHeight="1">
      <c r="A354" s="37"/>
      <c r="B354" s="38"/>
      <c r="C354" s="189" t="s">
        <v>538</v>
      </c>
      <c r="D354" s="189" t="s">
        <v>111</v>
      </c>
      <c r="E354" s="190" t="s">
        <v>539</v>
      </c>
      <c r="F354" s="191" t="s">
        <v>540</v>
      </c>
      <c r="G354" s="192" t="s">
        <v>114</v>
      </c>
      <c r="H354" s="193">
        <v>24</v>
      </c>
      <c r="I354" s="194"/>
      <c r="J354" s="195">
        <f>ROUND(I354*H354,2)</f>
        <v>0</v>
      </c>
      <c r="K354" s="191" t="s">
        <v>209</v>
      </c>
      <c r="L354" s="43"/>
      <c r="M354" s="196" t="s">
        <v>1</v>
      </c>
      <c r="N354" s="197" t="s">
        <v>41</v>
      </c>
      <c r="O354" s="90"/>
      <c r="P354" s="198">
        <f>O354*H354</f>
        <v>0</v>
      </c>
      <c r="Q354" s="198">
        <v>0</v>
      </c>
      <c r="R354" s="198">
        <f>Q354*H354</f>
        <v>0</v>
      </c>
      <c r="S354" s="198">
        <v>0.0039399999999999999</v>
      </c>
      <c r="T354" s="199">
        <f>S354*H354</f>
        <v>0.094560000000000005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00" t="s">
        <v>141</v>
      </c>
      <c r="AT354" s="200" t="s">
        <v>111</v>
      </c>
      <c r="AU354" s="200" t="s">
        <v>86</v>
      </c>
      <c r="AY354" s="16" t="s">
        <v>116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16" t="s">
        <v>84</v>
      </c>
      <c r="BK354" s="201">
        <f>ROUND(I354*H354,2)</f>
        <v>0</v>
      </c>
      <c r="BL354" s="16" t="s">
        <v>141</v>
      </c>
      <c r="BM354" s="200" t="s">
        <v>541</v>
      </c>
    </row>
    <row r="355" s="2" customFormat="1">
      <c r="A355" s="37"/>
      <c r="B355" s="38"/>
      <c r="C355" s="39"/>
      <c r="D355" s="202" t="s">
        <v>117</v>
      </c>
      <c r="E355" s="39"/>
      <c r="F355" s="203" t="s">
        <v>542</v>
      </c>
      <c r="G355" s="39"/>
      <c r="H355" s="39"/>
      <c r="I355" s="204"/>
      <c r="J355" s="39"/>
      <c r="K355" s="39"/>
      <c r="L355" s="43"/>
      <c r="M355" s="205"/>
      <c r="N355" s="206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117</v>
      </c>
      <c r="AU355" s="16" t="s">
        <v>86</v>
      </c>
    </row>
    <row r="356" s="2" customFormat="1" ht="33" customHeight="1">
      <c r="A356" s="37"/>
      <c r="B356" s="38"/>
      <c r="C356" s="189" t="s">
        <v>543</v>
      </c>
      <c r="D356" s="189" t="s">
        <v>111</v>
      </c>
      <c r="E356" s="190" t="s">
        <v>544</v>
      </c>
      <c r="F356" s="191" t="s">
        <v>545</v>
      </c>
      <c r="G356" s="192" t="s">
        <v>208</v>
      </c>
      <c r="H356" s="193">
        <v>47.200000000000003</v>
      </c>
      <c r="I356" s="194"/>
      <c r="J356" s="195">
        <f>ROUND(I356*H356,2)</f>
        <v>0</v>
      </c>
      <c r="K356" s="191" t="s">
        <v>209</v>
      </c>
      <c r="L356" s="43"/>
      <c r="M356" s="196" t="s">
        <v>1</v>
      </c>
      <c r="N356" s="197" t="s">
        <v>41</v>
      </c>
      <c r="O356" s="90"/>
      <c r="P356" s="198">
        <f>O356*H356</f>
        <v>0</v>
      </c>
      <c r="Q356" s="198">
        <v>0.0066600000000000001</v>
      </c>
      <c r="R356" s="198">
        <f>Q356*H356</f>
        <v>0.31435200000000002</v>
      </c>
      <c r="S356" s="198">
        <v>0</v>
      </c>
      <c r="T356" s="19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00" t="s">
        <v>141</v>
      </c>
      <c r="AT356" s="200" t="s">
        <v>111</v>
      </c>
      <c r="AU356" s="200" t="s">
        <v>86</v>
      </c>
      <c r="AY356" s="16" t="s">
        <v>116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6" t="s">
        <v>84</v>
      </c>
      <c r="BK356" s="201">
        <f>ROUND(I356*H356,2)</f>
        <v>0</v>
      </c>
      <c r="BL356" s="16" t="s">
        <v>141</v>
      </c>
      <c r="BM356" s="200" t="s">
        <v>546</v>
      </c>
    </row>
    <row r="357" s="2" customFormat="1">
      <c r="A357" s="37"/>
      <c r="B357" s="38"/>
      <c r="C357" s="39"/>
      <c r="D357" s="202" t="s">
        <v>117</v>
      </c>
      <c r="E357" s="39"/>
      <c r="F357" s="203" t="s">
        <v>547</v>
      </c>
      <c r="G357" s="39"/>
      <c r="H357" s="39"/>
      <c r="I357" s="204"/>
      <c r="J357" s="39"/>
      <c r="K357" s="39"/>
      <c r="L357" s="43"/>
      <c r="M357" s="205"/>
      <c r="N357" s="206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117</v>
      </c>
      <c r="AU357" s="16" t="s">
        <v>86</v>
      </c>
    </row>
    <row r="358" s="13" customFormat="1">
      <c r="A358" s="13"/>
      <c r="B358" s="239"/>
      <c r="C358" s="240"/>
      <c r="D358" s="202" t="s">
        <v>216</v>
      </c>
      <c r="E358" s="241" t="s">
        <v>1</v>
      </c>
      <c r="F358" s="242" t="s">
        <v>548</v>
      </c>
      <c r="G358" s="240"/>
      <c r="H358" s="243">
        <v>47.200000000000003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216</v>
      </c>
      <c r="AU358" s="249" t="s">
        <v>86</v>
      </c>
      <c r="AV358" s="13" t="s">
        <v>86</v>
      </c>
      <c r="AW358" s="13" t="s">
        <v>32</v>
      </c>
      <c r="AX358" s="13" t="s">
        <v>84</v>
      </c>
      <c r="AY358" s="249" t="s">
        <v>116</v>
      </c>
    </row>
    <row r="359" s="2" customFormat="1" ht="24.15" customHeight="1">
      <c r="A359" s="37"/>
      <c r="B359" s="38"/>
      <c r="C359" s="189" t="s">
        <v>549</v>
      </c>
      <c r="D359" s="189" t="s">
        <v>111</v>
      </c>
      <c r="E359" s="190" t="s">
        <v>550</v>
      </c>
      <c r="F359" s="191" t="s">
        <v>551</v>
      </c>
      <c r="G359" s="192" t="s">
        <v>114</v>
      </c>
      <c r="H359" s="193">
        <v>10</v>
      </c>
      <c r="I359" s="194"/>
      <c r="J359" s="195">
        <f>ROUND(I359*H359,2)</f>
        <v>0</v>
      </c>
      <c r="K359" s="191" t="s">
        <v>209</v>
      </c>
      <c r="L359" s="43"/>
      <c r="M359" s="196" t="s">
        <v>1</v>
      </c>
      <c r="N359" s="197" t="s">
        <v>41</v>
      </c>
      <c r="O359" s="90"/>
      <c r="P359" s="198">
        <f>O359*H359</f>
        <v>0</v>
      </c>
      <c r="Q359" s="198">
        <v>0.0019400000000000001</v>
      </c>
      <c r="R359" s="198">
        <f>Q359*H359</f>
        <v>0.019400000000000001</v>
      </c>
      <c r="S359" s="198">
        <v>0</v>
      </c>
      <c r="T359" s="19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00" t="s">
        <v>141</v>
      </c>
      <c r="AT359" s="200" t="s">
        <v>111</v>
      </c>
      <c r="AU359" s="200" t="s">
        <v>86</v>
      </c>
      <c r="AY359" s="16" t="s">
        <v>116</v>
      </c>
      <c r="BE359" s="201">
        <f>IF(N359="základní",J359,0)</f>
        <v>0</v>
      </c>
      <c r="BF359" s="201">
        <f>IF(N359="snížená",J359,0)</f>
        <v>0</v>
      </c>
      <c r="BG359" s="201">
        <f>IF(N359="zákl. přenesená",J359,0)</f>
        <v>0</v>
      </c>
      <c r="BH359" s="201">
        <f>IF(N359="sníž. přenesená",J359,0)</f>
        <v>0</v>
      </c>
      <c r="BI359" s="201">
        <f>IF(N359="nulová",J359,0)</f>
        <v>0</v>
      </c>
      <c r="BJ359" s="16" t="s">
        <v>84</v>
      </c>
      <c r="BK359" s="201">
        <f>ROUND(I359*H359,2)</f>
        <v>0</v>
      </c>
      <c r="BL359" s="16" t="s">
        <v>141</v>
      </c>
      <c r="BM359" s="200" t="s">
        <v>552</v>
      </c>
    </row>
    <row r="360" s="2" customFormat="1">
      <c r="A360" s="37"/>
      <c r="B360" s="38"/>
      <c r="C360" s="39"/>
      <c r="D360" s="202" t="s">
        <v>117</v>
      </c>
      <c r="E360" s="39"/>
      <c r="F360" s="203" t="s">
        <v>553</v>
      </c>
      <c r="G360" s="39"/>
      <c r="H360" s="39"/>
      <c r="I360" s="204"/>
      <c r="J360" s="39"/>
      <c r="K360" s="39"/>
      <c r="L360" s="43"/>
      <c r="M360" s="205"/>
      <c r="N360" s="206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117</v>
      </c>
      <c r="AU360" s="16" t="s">
        <v>86</v>
      </c>
    </row>
    <row r="361" s="13" customFormat="1">
      <c r="A361" s="13"/>
      <c r="B361" s="239"/>
      <c r="C361" s="240"/>
      <c r="D361" s="202" t="s">
        <v>216</v>
      </c>
      <c r="E361" s="241" t="s">
        <v>1</v>
      </c>
      <c r="F361" s="242" t="s">
        <v>554</v>
      </c>
      <c r="G361" s="240"/>
      <c r="H361" s="243">
        <v>10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216</v>
      </c>
      <c r="AU361" s="249" t="s">
        <v>86</v>
      </c>
      <c r="AV361" s="13" t="s">
        <v>86</v>
      </c>
      <c r="AW361" s="13" t="s">
        <v>32</v>
      </c>
      <c r="AX361" s="13" t="s">
        <v>76</v>
      </c>
      <c r="AY361" s="249" t="s">
        <v>116</v>
      </c>
    </row>
    <row r="362" s="14" customFormat="1">
      <c r="A362" s="14"/>
      <c r="B362" s="250"/>
      <c r="C362" s="251"/>
      <c r="D362" s="202" t="s">
        <v>216</v>
      </c>
      <c r="E362" s="252" t="s">
        <v>1</v>
      </c>
      <c r="F362" s="253" t="s">
        <v>221</v>
      </c>
      <c r="G362" s="251"/>
      <c r="H362" s="254">
        <v>10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0" t="s">
        <v>216</v>
      </c>
      <c r="AU362" s="260" t="s">
        <v>86</v>
      </c>
      <c r="AV362" s="14" t="s">
        <v>115</v>
      </c>
      <c r="AW362" s="14" t="s">
        <v>32</v>
      </c>
      <c r="AX362" s="14" t="s">
        <v>84</v>
      </c>
      <c r="AY362" s="260" t="s">
        <v>116</v>
      </c>
    </row>
    <row r="363" s="2" customFormat="1" ht="24.15" customHeight="1">
      <c r="A363" s="37"/>
      <c r="B363" s="38"/>
      <c r="C363" s="189" t="s">
        <v>555</v>
      </c>
      <c r="D363" s="189" t="s">
        <v>111</v>
      </c>
      <c r="E363" s="190" t="s">
        <v>556</v>
      </c>
      <c r="F363" s="191" t="s">
        <v>557</v>
      </c>
      <c r="G363" s="192" t="s">
        <v>114</v>
      </c>
      <c r="H363" s="193">
        <v>111.66</v>
      </c>
      <c r="I363" s="194"/>
      <c r="J363" s="195">
        <f>ROUND(I363*H363,2)</f>
        <v>0</v>
      </c>
      <c r="K363" s="191" t="s">
        <v>209</v>
      </c>
      <c r="L363" s="43"/>
      <c r="M363" s="196" t="s">
        <v>1</v>
      </c>
      <c r="N363" s="197" t="s">
        <v>41</v>
      </c>
      <c r="O363" s="90"/>
      <c r="P363" s="198">
        <f>O363*H363</f>
        <v>0</v>
      </c>
      <c r="Q363" s="198">
        <v>0.0015100000000000001</v>
      </c>
      <c r="R363" s="198">
        <f>Q363*H363</f>
        <v>0.1686066</v>
      </c>
      <c r="S363" s="198">
        <v>0</v>
      </c>
      <c r="T363" s="19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00" t="s">
        <v>141</v>
      </c>
      <c r="AT363" s="200" t="s">
        <v>111</v>
      </c>
      <c r="AU363" s="200" t="s">
        <v>86</v>
      </c>
      <c r="AY363" s="16" t="s">
        <v>116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16" t="s">
        <v>84</v>
      </c>
      <c r="BK363" s="201">
        <f>ROUND(I363*H363,2)</f>
        <v>0</v>
      </c>
      <c r="BL363" s="16" t="s">
        <v>141</v>
      </c>
      <c r="BM363" s="200" t="s">
        <v>558</v>
      </c>
    </row>
    <row r="364" s="2" customFormat="1">
      <c r="A364" s="37"/>
      <c r="B364" s="38"/>
      <c r="C364" s="39"/>
      <c r="D364" s="202" t="s">
        <v>117</v>
      </c>
      <c r="E364" s="39"/>
      <c r="F364" s="203" t="s">
        <v>559</v>
      </c>
      <c r="G364" s="39"/>
      <c r="H364" s="39"/>
      <c r="I364" s="204"/>
      <c r="J364" s="39"/>
      <c r="K364" s="39"/>
      <c r="L364" s="43"/>
      <c r="M364" s="205"/>
      <c r="N364" s="206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117</v>
      </c>
      <c r="AU364" s="16" t="s">
        <v>86</v>
      </c>
    </row>
    <row r="365" s="13" customFormat="1">
      <c r="A365" s="13"/>
      <c r="B365" s="239"/>
      <c r="C365" s="240"/>
      <c r="D365" s="202" t="s">
        <v>216</v>
      </c>
      <c r="E365" s="241" t="s">
        <v>1</v>
      </c>
      <c r="F365" s="242" t="s">
        <v>560</v>
      </c>
      <c r="G365" s="240"/>
      <c r="H365" s="243">
        <v>111.66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216</v>
      </c>
      <c r="AU365" s="249" t="s">
        <v>86</v>
      </c>
      <c r="AV365" s="13" t="s">
        <v>86</v>
      </c>
      <c r="AW365" s="13" t="s">
        <v>32</v>
      </c>
      <c r="AX365" s="13" t="s">
        <v>84</v>
      </c>
      <c r="AY365" s="249" t="s">
        <v>116</v>
      </c>
    </row>
    <row r="366" s="2" customFormat="1" ht="24.15" customHeight="1">
      <c r="A366" s="37"/>
      <c r="B366" s="38"/>
      <c r="C366" s="189" t="s">
        <v>561</v>
      </c>
      <c r="D366" s="189" t="s">
        <v>111</v>
      </c>
      <c r="E366" s="190" t="s">
        <v>562</v>
      </c>
      <c r="F366" s="191" t="s">
        <v>563</v>
      </c>
      <c r="G366" s="192" t="s">
        <v>114</v>
      </c>
      <c r="H366" s="193">
        <v>48.100000000000001</v>
      </c>
      <c r="I366" s="194"/>
      <c r="J366" s="195">
        <f>ROUND(I366*H366,2)</f>
        <v>0</v>
      </c>
      <c r="K366" s="191" t="s">
        <v>209</v>
      </c>
      <c r="L366" s="43"/>
      <c r="M366" s="196" t="s">
        <v>1</v>
      </c>
      <c r="N366" s="197" t="s">
        <v>41</v>
      </c>
      <c r="O366" s="90"/>
      <c r="P366" s="198">
        <f>O366*H366</f>
        <v>0</v>
      </c>
      <c r="Q366" s="198">
        <v>0.0023999999999999998</v>
      </c>
      <c r="R366" s="198">
        <f>Q366*H366</f>
        <v>0.11543999999999999</v>
      </c>
      <c r="S366" s="198">
        <v>0</v>
      </c>
      <c r="T366" s="19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00" t="s">
        <v>141</v>
      </c>
      <c r="AT366" s="200" t="s">
        <v>111</v>
      </c>
      <c r="AU366" s="200" t="s">
        <v>86</v>
      </c>
      <c r="AY366" s="16" t="s">
        <v>116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16" t="s">
        <v>84</v>
      </c>
      <c r="BK366" s="201">
        <f>ROUND(I366*H366,2)</f>
        <v>0</v>
      </c>
      <c r="BL366" s="16" t="s">
        <v>141</v>
      </c>
      <c r="BM366" s="200" t="s">
        <v>564</v>
      </c>
    </row>
    <row r="367" s="2" customFormat="1">
      <c r="A367" s="37"/>
      <c r="B367" s="38"/>
      <c r="C367" s="39"/>
      <c r="D367" s="202" t="s">
        <v>117</v>
      </c>
      <c r="E367" s="39"/>
      <c r="F367" s="203" t="s">
        <v>565</v>
      </c>
      <c r="G367" s="39"/>
      <c r="H367" s="39"/>
      <c r="I367" s="204"/>
      <c r="J367" s="39"/>
      <c r="K367" s="39"/>
      <c r="L367" s="43"/>
      <c r="M367" s="205"/>
      <c r="N367" s="206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117</v>
      </c>
      <c r="AU367" s="16" t="s">
        <v>86</v>
      </c>
    </row>
    <row r="368" s="13" customFormat="1">
      <c r="A368" s="13"/>
      <c r="B368" s="239"/>
      <c r="C368" s="240"/>
      <c r="D368" s="202" t="s">
        <v>216</v>
      </c>
      <c r="E368" s="241" t="s">
        <v>1</v>
      </c>
      <c r="F368" s="242" t="s">
        <v>566</v>
      </c>
      <c r="G368" s="240"/>
      <c r="H368" s="243">
        <v>48.100000000000001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216</v>
      </c>
      <c r="AU368" s="249" t="s">
        <v>86</v>
      </c>
      <c r="AV368" s="13" t="s">
        <v>86</v>
      </c>
      <c r="AW368" s="13" t="s">
        <v>32</v>
      </c>
      <c r="AX368" s="13" t="s">
        <v>84</v>
      </c>
      <c r="AY368" s="249" t="s">
        <v>116</v>
      </c>
    </row>
    <row r="369" s="2" customFormat="1" ht="24.15" customHeight="1">
      <c r="A369" s="37"/>
      <c r="B369" s="38"/>
      <c r="C369" s="189" t="s">
        <v>567</v>
      </c>
      <c r="D369" s="189" t="s">
        <v>111</v>
      </c>
      <c r="E369" s="190" t="s">
        <v>568</v>
      </c>
      <c r="F369" s="191" t="s">
        <v>569</v>
      </c>
      <c r="G369" s="192" t="s">
        <v>114</v>
      </c>
      <c r="H369" s="193">
        <v>8.6999999999999993</v>
      </c>
      <c r="I369" s="194"/>
      <c r="J369" s="195">
        <f>ROUND(I369*H369,2)</f>
        <v>0</v>
      </c>
      <c r="K369" s="191" t="s">
        <v>209</v>
      </c>
      <c r="L369" s="43"/>
      <c r="M369" s="196" t="s">
        <v>1</v>
      </c>
      <c r="N369" s="197" t="s">
        <v>41</v>
      </c>
      <c r="O369" s="90"/>
      <c r="P369" s="198">
        <f>O369*H369</f>
        <v>0</v>
      </c>
      <c r="Q369" s="198">
        <v>0.0039699999999999996</v>
      </c>
      <c r="R369" s="198">
        <f>Q369*H369</f>
        <v>0.034538999999999993</v>
      </c>
      <c r="S369" s="198">
        <v>0</v>
      </c>
      <c r="T369" s="19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00" t="s">
        <v>141</v>
      </c>
      <c r="AT369" s="200" t="s">
        <v>111</v>
      </c>
      <c r="AU369" s="200" t="s">
        <v>86</v>
      </c>
      <c r="AY369" s="16" t="s">
        <v>116</v>
      </c>
      <c r="BE369" s="201">
        <f>IF(N369="základní",J369,0)</f>
        <v>0</v>
      </c>
      <c r="BF369" s="201">
        <f>IF(N369="snížená",J369,0)</f>
        <v>0</v>
      </c>
      <c r="BG369" s="201">
        <f>IF(N369="zákl. přenesená",J369,0)</f>
        <v>0</v>
      </c>
      <c r="BH369" s="201">
        <f>IF(N369="sníž. přenesená",J369,0)</f>
        <v>0</v>
      </c>
      <c r="BI369" s="201">
        <f>IF(N369="nulová",J369,0)</f>
        <v>0</v>
      </c>
      <c r="BJ369" s="16" t="s">
        <v>84</v>
      </c>
      <c r="BK369" s="201">
        <f>ROUND(I369*H369,2)</f>
        <v>0</v>
      </c>
      <c r="BL369" s="16" t="s">
        <v>141</v>
      </c>
      <c r="BM369" s="200" t="s">
        <v>570</v>
      </c>
    </row>
    <row r="370" s="2" customFormat="1">
      <c r="A370" s="37"/>
      <c r="B370" s="38"/>
      <c r="C370" s="39"/>
      <c r="D370" s="202" t="s">
        <v>117</v>
      </c>
      <c r="E370" s="39"/>
      <c r="F370" s="203" t="s">
        <v>571</v>
      </c>
      <c r="G370" s="39"/>
      <c r="H370" s="39"/>
      <c r="I370" s="204"/>
      <c r="J370" s="39"/>
      <c r="K370" s="39"/>
      <c r="L370" s="43"/>
      <c r="M370" s="205"/>
      <c r="N370" s="206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117</v>
      </c>
      <c r="AU370" s="16" t="s">
        <v>86</v>
      </c>
    </row>
    <row r="371" s="2" customFormat="1" ht="24.15" customHeight="1">
      <c r="A371" s="37"/>
      <c r="B371" s="38"/>
      <c r="C371" s="189" t="s">
        <v>572</v>
      </c>
      <c r="D371" s="189" t="s">
        <v>111</v>
      </c>
      <c r="E371" s="190" t="s">
        <v>573</v>
      </c>
      <c r="F371" s="191" t="s">
        <v>574</v>
      </c>
      <c r="G371" s="192" t="s">
        <v>114</v>
      </c>
      <c r="H371" s="193">
        <v>3.2000000000000002</v>
      </c>
      <c r="I371" s="194"/>
      <c r="J371" s="195">
        <f>ROUND(I371*H371,2)</f>
        <v>0</v>
      </c>
      <c r="K371" s="191" t="s">
        <v>209</v>
      </c>
      <c r="L371" s="43"/>
      <c r="M371" s="196" t="s">
        <v>1</v>
      </c>
      <c r="N371" s="197" t="s">
        <v>41</v>
      </c>
      <c r="O371" s="90"/>
      <c r="P371" s="198">
        <f>O371*H371</f>
        <v>0</v>
      </c>
      <c r="Q371" s="198">
        <v>0.0025600000000000002</v>
      </c>
      <c r="R371" s="198">
        <f>Q371*H371</f>
        <v>0.0081920000000000014</v>
      </c>
      <c r="S371" s="198">
        <v>0</v>
      </c>
      <c r="T371" s="19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00" t="s">
        <v>141</v>
      </c>
      <c r="AT371" s="200" t="s">
        <v>111</v>
      </c>
      <c r="AU371" s="200" t="s">
        <v>86</v>
      </c>
      <c r="AY371" s="16" t="s">
        <v>116</v>
      </c>
      <c r="BE371" s="201">
        <f>IF(N371="základní",J371,0)</f>
        <v>0</v>
      </c>
      <c r="BF371" s="201">
        <f>IF(N371="snížená",J371,0)</f>
        <v>0</v>
      </c>
      <c r="BG371" s="201">
        <f>IF(N371="zákl. přenesená",J371,0)</f>
        <v>0</v>
      </c>
      <c r="BH371" s="201">
        <f>IF(N371="sníž. přenesená",J371,0)</f>
        <v>0</v>
      </c>
      <c r="BI371" s="201">
        <f>IF(N371="nulová",J371,0)</f>
        <v>0</v>
      </c>
      <c r="BJ371" s="16" t="s">
        <v>84</v>
      </c>
      <c r="BK371" s="201">
        <f>ROUND(I371*H371,2)</f>
        <v>0</v>
      </c>
      <c r="BL371" s="16" t="s">
        <v>141</v>
      </c>
      <c r="BM371" s="200" t="s">
        <v>575</v>
      </c>
    </row>
    <row r="372" s="2" customFormat="1">
      <c r="A372" s="37"/>
      <c r="B372" s="38"/>
      <c r="C372" s="39"/>
      <c r="D372" s="202" t="s">
        <v>117</v>
      </c>
      <c r="E372" s="39"/>
      <c r="F372" s="203" t="s">
        <v>576</v>
      </c>
      <c r="G372" s="39"/>
      <c r="H372" s="39"/>
      <c r="I372" s="204"/>
      <c r="J372" s="39"/>
      <c r="K372" s="39"/>
      <c r="L372" s="43"/>
      <c r="M372" s="205"/>
      <c r="N372" s="206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117</v>
      </c>
      <c r="AU372" s="16" t="s">
        <v>86</v>
      </c>
    </row>
    <row r="373" s="2" customFormat="1" ht="24.15" customHeight="1">
      <c r="A373" s="37"/>
      <c r="B373" s="38"/>
      <c r="C373" s="189" t="s">
        <v>577</v>
      </c>
      <c r="D373" s="189" t="s">
        <v>111</v>
      </c>
      <c r="E373" s="190" t="s">
        <v>578</v>
      </c>
      <c r="F373" s="191" t="s">
        <v>579</v>
      </c>
      <c r="G373" s="192" t="s">
        <v>114</v>
      </c>
      <c r="H373" s="193">
        <v>57.130000000000003</v>
      </c>
      <c r="I373" s="194"/>
      <c r="J373" s="195">
        <f>ROUND(I373*H373,2)</f>
        <v>0</v>
      </c>
      <c r="K373" s="191" t="s">
        <v>209</v>
      </c>
      <c r="L373" s="43"/>
      <c r="M373" s="196" t="s">
        <v>1</v>
      </c>
      <c r="N373" s="197" t="s">
        <v>41</v>
      </c>
      <c r="O373" s="90"/>
      <c r="P373" s="198">
        <f>O373*H373</f>
        <v>0</v>
      </c>
      <c r="Q373" s="198">
        <v>0.0028600000000000001</v>
      </c>
      <c r="R373" s="198">
        <f>Q373*H373</f>
        <v>0.1633918</v>
      </c>
      <c r="S373" s="198">
        <v>0</v>
      </c>
      <c r="T373" s="19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00" t="s">
        <v>141</v>
      </c>
      <c r="AT373" s="200" t="s">
        <v>111</v>
      </c>
      <c r="AU373" s="200" t="s">
        <v>86</v>
      </c>
      <c r="AY373" s="16" t="s">
        <v>116</v>
      </c>
      <c r="BE373" s="201">
        <f>IF(N373="základní",J373,0)</f>
        <v>0</v>
      </c>
      <c r="BF373" s="201">
        <f>IF(N373="snížená",J373,0)</f>
        <v>0</v>
      </c>
      <c r="BG373" s="201">
        <f>IF(N373="zákl. přenesená",J373,0)</f>
        <v>0</v>
      </c>
      <c r="BH373" s="201">
        <f>IF(N373="sníž. přenesená",J373,0)</f>
        <v>0</v>
      </c>
      <c r="BI373" s="201">
        <f>IF(N373="nulová",J373,0)</f>
        <v>0</v>
      </c>
      <c r="BJ373" s="16" t="s">
        <v>84</v>
      </c>
      <c r="BK373" s="201">
        <f>ROUND(I373*H373,2)</f>
        <v>0</v>
      </c>
      <c r="BL373" s="16" t="s">
        <v>141</v>
      </c>
      <c r="BM373" s="200" t="s">
        <v>580</v>
      </c>
    </row>
    <row r="374" s="2" customFormat="1">
      <c r="A374" s="37"/>
      <c r="B374" s="38"/>
      <c r="C374" s="39"/>
      <c r="D374" s="202" t="s">
        <v>117</v>
      </c>
      <c r="E374" s="39"/>
      <c r="F374" s="203" t="s">
        <v>581</v>
      </c>
      <c r="G374" s="39"/>
      <c r="H374" s="39"/>
      <c r="I374" s="204"/>
      <c r="J374" s="39"/>
      <c r="K374" s="39"/>
      <c r="L374" s="43"/>
      <c r="M374" s="205"/>
      <c r="N374" s="206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117</v>
      </c>
      <c r="AU374" s="16" t="s">
        <v>86</v>
      </c>
    </row>
    <row r="375" s="13" customFormat="1">
      <c r="A375" s="13"/>
      <c r="B375" s="239"/>
      <c r="C375" s="240"/>
      <c r="D375" s="202" t="s">
        <v>216</v>
      </c>
      <c r="E375" s="241" t="s">
        <v>1</v>
      </c>
      <c r="F375" s="242" t="s">
        <v>582</v>
      </c>
      <c r="G375" s="240"/>
      <c r="H375" s="243">
        <v>57.130000000000003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216</v>
      </c>
      <c r="AU375" s="249" t="s">
        <v>86</v>
      </c>
      <c r="AV375" s="13" t="s">
        <v>86</v>
      </c>
      <c r="AW375" s="13" t="s">
        <v>32</v>
      </c>
      <c r="AX375" s="13" t="s">
        <v>84</v>
      </c>
      <c r="AY375" s="249" t="s">
        <v>116</v>
      </c>
    </row>
    <row r="376" s="2" customFormat="1" ht="24.15" customHeight="1">
      <c r="A376" s="37"/>
      <c r="B376" s="38"/>
      <c r="C376" s="189" t="s">
        <v>583</v>
      </c>
      <c r="D376" s="189" t="s">
        <v>111</v>
      </c>
      <c r="E376" s="190" t="s">
        <v>584</v>
      </c>
      <c r="F376" s="191" t="s">
        <v>585</v>
      </c>
      <c r="G376" s="192" t="s">
        <v>114</v>
      </c>
      <c r="H376" s="193">
        <v>38.399999999999999</v>
      </c>
      <c r="I376" s="194"/>
      <c r="J376" s="195">
        <f>ROUND(I376*H376,2)</f>
        <v>0</v>
      </c>
      <c r="K376" s="191" t="s">
        <v>209</v>
      </c>
      <c r="L376" s="43"/>
      <c r="M376" s="196" t="s">
        <v>1</v>
      </c>
      <c r="N376" s="197" t="s">
        <v>41</v>
      </c>
      <c r="O376" s="90"/>
      <c r="P376" s="198">
        <f>O376*H376</f>
        <v>0</v>
      </c>
      <c r="Q376" s="198">
        <v>0.0022300000000000002</v>
      </c>
      <c r="R376" s="198">
        <f>Q376*H376</f>
        <v>0.085632</v>
      </c>
      <c r="S376" s="198">
        <v>0</v>
      </c>
      <c r="T376" s="19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00" t="s">
        <v>141</v>
      </c>
      <c r="AT376" s="200" t="s">
        <v>111</v>
      </c>
      <c r="AU376" s="200" t="s">
        <v>86</v>
      </c>
      <c r="AY376" s="16" t="s">
        <v>116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16" t="s">
        <v>84</v>
      </c>
      <c r="BK376" s="201">
        <f>ROUND(I376*H376,2)</f>
        <v>0</v>
      </c>
      <c r="BL376" s="16" t="s">
        <v>141</v>
      </c>
      <c r="BM376" s="200" t="s">
        <v>586</v>
      </c>
    </row>
    <row r="377" s="2" customFormat="1">
      <c r="A377" s="37"/>
      <c r="B377" s="38"/>
      <c r="C377" s="39"/>
      <c r="D377" s="202" t="s">
        <v>117</v>
      </c>
      <c r="E377" s="39"/>
      <c r="F377" s="203" t="s">
        <v>587</v>
      </c>
      <c r="G377" s="39"/>
      <c r="H377" s="39"/>
      <c r="I377" s="204"/>
      <c r="J377" s="39"/>
      <c r="K377" s="39"/>
      <c r="L377" s="43"/>
      <c r="M377" s="205"/>
      <c r="N377" s="206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117</v>
      </c>
      <c r="AU377" s="16" t="s">
        <v>86</v>
      </c>
    </row>
    <row r="378" s="13" customFormat="1">
      <c r="A378" s="13"/>
      <c r="B378" s="239"/>
      <c r="C378" s="240"/>
      <c r="D378" s="202" t="s">
        <v>216</v>
      </c>
      <c r="E378" s="241" t="s">
        <v>1</v>
      </c>
      <c r="F378" s="242" t="s">
        <v>588</v>
      </c>
      <c r="G378" s="240"/>
      <c r="H378" s="243">
        <v>38.399999999999999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216</v>
      </c>
      <c r="AU378" s="249" t="s">
        <v>86</v>
      </c>
      <c r="AV378" s="13" t="s">
        <v>86</v>
      </c>
      <c r="AW378" s="13" t="s">
        <v>32</v>
      </c>
      <c r="AX378" s="13" t="s">
        <v>76</v>
      </c>
      <c r="AY378" s="249" t="s">
        <v>116</v>
      </c>
    </row>
    <row r="379" s="14" customFormat="1">
      <c r="A379" s="14"/>
      <c r="B379" s="250"/>
      <c r="C379" s="251"/>
      <c r="D379" s="202" t="s">
        <v>216</v>
      </c>
      <c r="E379" s="252" t="s">
        <v>1</v>
      </c>
      <c r="F379" s="253" t="s">
        <v>221</v>
      </c>
      <c r="G379" s="251"/>
      <c r="H379" s="254">
        <v>38.399999999999999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0" t="s">
        <v>216</v>
      </c>
      <c r="AU379" s="260" t="s">
        <v>86</v>
      </c>
      <c r="AV379" s="14" t="s">
        <v>115</v>
      </c>
      <c r="AW379" s="14" t="s">
        <v>32</v>
      </c>
      <c r="AX379" s="14" t="s">
        <v>84</v>
      </c>
      <c r="AY379" s="260" t="s">
        <v>116</v>
      </c>
    </row>
    <row r="380" s="2" customFormat="1" ht="24.15" customHeight="1">
      <c r="A380" s="37"/>
      <c r="B380" s="38"/>
      <c r="C380" s="189" t="s">
        <v>589</v>
      </c>
      <c r="D380" s="189" t="s">
        <v>111</v>
      </c>
      <c r="E380" s="190" t="s">
        <v>590</v>
      </c>
      <c r="F380" s="191" t="s">
        <v>591</v>
      </c>
      <c r="G380" s="192" t="s">
        <v>248</v>
      </c>
      <c r="H380" s="193">
        <v>0.96399999999999997</v>
      </c>
      <c r="I380" s="194"/>
      <c r="J380" s="195">
        <f>ROUND(I380*H380,2)</f>
        <v>0</v>
      </c>
      <c r="K380" s="191" t="s">
        <v>209</v>
      </c>
      <c r="L380" s="43"/>
      <c r="M380" s="196" t="s">
        <v>1</v>
      </c>
      <c r="N380" s="197" t="s">
        <v>41</v>
      </c>
      <c r="O380" s="90"/>
      <c r="P380" s="198">
        <f>O380*H380</f>
        <v>0</v>
      </c>
      <c r="Q380" s="198">
        <v>0</v>
      </c>
      <c r="R380" s="198">
        <f>Q380*H380</f>
        <v>0</v>
      </c>
      <c r="S380" s="198">
        <v>0</v>
      </c>
      <c r="T380" s="19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00" t="s">
        <v>141</v>
      </c>
      <c r="AT380" s="200" t="s">
        <v>111</v>
      </c>
      <c r="AU380" s="200" t="s">
        <v>86</v>
      </c>
      <c r="AY380" s="16" t="s">
        <v>116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16" t="s">
        <v>84</v>
      </c>
      <c r="BK380" s="201">
        <f>ROUND(I380*H380,2)</f>
        <v>0</v>
      </c>
      <c r="BL380" s="16" t="s">
        <v>141</v>
      </c>
      <c r="BM380" s="200" t="s">
        <v>592</v>
      </c>
    </row>
    <row r="381" s="2" customFormat="1">
      <c r="A381" s="37"/>
      <c r="B381" s="38"/>
      <c r="C381" s="39"/>
      <c r="D381" s="202" t="s">
        <v>117</v>
      </c>
      <c r="E381" s="39"/>
      <c r="F381" s="203" t="s">
        <v>593</v>
      </c>
      <c r="G381" s="39"/>
      <c r="H381" s="39"/>
      <c r="I381" s="204"/>
      <c r="J381" s="39"/>
      <c r="K381" s="39"/>
      <c r="L381" s="43"/>
      <c r="M381" s="205"/>
      <c r="N381" s="206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117</v>
      </c>
      <c r="AU381" s="16" t="s">
        <v>86</v>
      </c>
    </row>
    <row r="382" s="12" customFormat="1" ht="22.8" customHeight="1">
      <c r="A382" s="12"/>
      <c r="B382" s="223"/>
      <c r="C382" s="224"/>
      <c r="D382" s="225" t="s">
        <v>75</v>
      </c>
      <c r="E382" s="237" t="s">
        <v>594</v>
      </c>
      <c r="F382" s="237" t="s">
        <v>595</v>
      </c>
      <c r="G382" s="224"/>
      <c r="H382" s="224"/>
      <c r="I382" s="227"/>
      <c r="J382" s="238">
        <f>BK382</f>
        <v>0</v>
      </c>
      <c r="K382" s="224"/>
      <c r="L382" s="229"/>
      <c r="M382" s="230"/>
      <c r="N382" s="231"/>
      <c r="O382" s="231"/>
      <c r="P382" s="232">
        <f>SUM(P383:P418)</f>
        <v>0</v>
      </c>
      <c r="Q382" s="231"/>
      <c r="R382" s="232">
        <f>SUM(R383:R418)</f>
        <v>37.870213480000004</v>
      </c>
      <c r="S382" s="231"/>
      <c r="T382" s="233">
        <f>SUM(T383:T418)</f>
        <v>4.0975070599999999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4" t="s">
        <v>86</v>
      </c>
      <c r="AT382" s="235" t="s">
        <v>75</v>
      </c>
      <c r="AU382" s="235" t="s">
        <v>84</v>
      </c>
      <c r="AY382" s="234" t="s">
        <v>116</v>
      </c>
      <c r="BK382" s="236">
        <f>SUM(BK383:BK418)</f>
        <v>0</v>
      </c>
    </row>
    <row r="383" s="2" customFormat="1" ht="24.15" customHeight="1">
      <c r="A383" s="37"/>
      <c r="B383" s="38"/>
      <c r="C383" s="189" t="s">
        <v>596</v>
      </c>
      <c r="D383" s="189" t="s">
        <v>111</v>
      </c>
      <c r="E383" s="190" t="s">
        <v>597</v>
      </c>
      <c r="F383" s="191" t="s">
        <v>598</v>
      </c>
      <c r="G383" s="192" t="s">
        <v>208</v>
      </c>
      <c r="H383" s="193">
        <v>8.75</v>
      </c>
      <c r="I383" s="194"/>
      <c r="J383" s="195">
        <f>ROUND(I383*H383,2)</f>
        <v>0</v>
      </c>
      <c r="K383" s="191" t="s">
        <v>209</v>
      </c>
      <c r="L383" s="43"/>
      <c r="M383" s="196" t="s">
        <v>1</v>
      </c>
      <c r="N383" s="197" t="s">
        <v>41</v>
      </c>
      <c r="O383" s="90"/>
      <c r="P383" s="198">
        <f>O383*H383</f>
        <v>0</v>
      </c>
      <c r="Q383" s="198">
        <v>0</v>
      </c>
      <c r="R383" s="198">
        <f>Q383*H383</f>
        <v>0</v>
      </c>
      <c r="S383" s="198">
        <v>0.066400000000000001</v>
      </c>
      <c r="T383" s="199">
        <f>S383*H383</f>
        <v>0.58099999999999996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00" t="s">
        <v>141</v>
      </c>
      <c r="AT383" s="200" t="s">
        <v>111</v>
      </c>
      <c r="AU383" s="200" t="s">
        <v>86</v>
      </c>
      <c r="AY383" s="16" t="s">
        <v>116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6" t="s">
        <v>84</v>
      </c>
      <c r="BK383" s="201">
        <f>ROUND(I383*H383,2)</f>
        <v>0</v>
      </c>
      <c r="BL383" s="16" t="s">
        <v>141</v>
      </c>
      <c r="BM383" s="200" t="s">
        <v>599</v>
      </c>
    </row>
    <row r="384" s="2" customFormat="1">
      <c r="A384" s="37"/>
      <c r="B384" s="38"/>
      <c r="C384" s="39"/>
      <c r="D384" s="202" t="s">
        <v>117</v>
      </c>
      <c r="E384" s="39"/>
      <c r="F384" s="203" t="s">
        <v>600</v>
      </c>
      <c r="G384" s="39"/>
      <c r="H384" s="39"/>
      <c r="I384" s="204"/>
      <c r="J384" s="39"/>
      <c r="K384" s="39"/>
      <c r="L384" s="43"/>
      <c r="M384" s="205"/>
      <c r="N384" s="206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117</v>
      </c>
      <c r="AU384" s="16" t="s">
        <v>86</v>
      </c>
    </row>
    <row r="385" s="13" customFormat="1">
      <c r="A385" s="13"/>
      <c r="B385" s="239"/>
      <c r="C385" s="240"/>
      <c r="D385" s="202" t="s">
        <v>216</v>
      </c>
      <c r="E385" s="241" t="s">
        <v>1</v>
      </c>
      <c r="F385" s="242" t="s">
        <v>601</v>
      </c>
      <c r="G385" s="240"/>
      <c r="H385" s="243">
        <v>8.75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216</v>
      </c>
      <c r="AU385" s="249" t="s">
        <v>86</v>
      </c>
      <c r="AV385" s="13" t="s">
        <v>86</v>
      </c>
      <c r="AW385" s="13" t="s">
        <v>32</v>
      </c>
      <c r="AX385" s="13" t="s">
        <v>84</v>
      </c>
      <c r="AY385" s="249" t="s">
        <v>116</v>
      </c>
    </row>
    <row r="386" s="2" customFormat="1" ht="24.15" customHeight="1">
      <c r="A386" s="37"/>
      <c r="B386" s="38"/>
      <c r="C386" s="189" t="s">
        <v>602</v>
      </c>
      <c r="D386" s="189" t="s">
        <v>111</v>
      </c>
      <c r="E386" s="190" t="s">
        <v>603</v>
      </c>
      <c r="F386" s="191" t="s">
        <v>604</v>
      </c>
      <c r="G386" s="192" t="s">
        <v>208</v>
      </c>
      <c r="H386" s="193">
        <v>561.00999999999999</v>
      </c>
      <c r="I386" s="194"/>
      <c r="J386" s="195">
        <f>ROUND(I386*H386,2)</f>
        <v>0</v>
      </c>
      <c r="K386" s="191" t="s">
        <v>209</v>
      </c>
      <c r="L386" s="43"/>
      <c r="M386" s="196" t="s">
        <v>1</v>
      </c>
      <c r="N386" s="197" t="s">
        <v>41</v>
      </c>
      <c r="O386" s="90"/>
      <c r="P386" s="198">
        <f>O386*H386</f>
        <v>0</v>
      </c>
      <c r="Q386" s="198">
        <v>0.066280000000000006</v>
      </c>
      <c r="R386" s="198">
        <f>Q386*H386</f>
        <v>37.183742800000005</v>
      </c>
      <c r="S386" s="198">
        <v>0</v>
      </c>
      <c r="T386" s="19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00" t="s">
        <v>141</v>
      </c>
      <c r="AT386" s="200" t="s">
        <v>111</v>
      </c>
      <c r="AU386" s="200" t="s">
        <v>86</v>
      </c>
      <c r="AY386" s="16" t="s">
        <v>116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16" t="s">
        <v>84</v>
      </c>
      <c r="BK386" s="201">
        <f>ROUND(I386*H386,2)</f>
        <v>0</v>
      </c>
      <c r="BL386" s="16" t="s">
        <v>141</v>
      </c>
      <c r="BM386" s="200" t="s">
        <v>605</v>
      </c>
    </row>
    <row r="387" s="2" customFormat="1">
      <c r="A387" s="37"/>
      <c r="B387" s="38"/>
      <c r="C387" s="39"/>
      <c r="D387" s="202" t="s">
        <v>117</v>
      </c>
      <c r="E387" s="39"/>
      <c r="F387" s="203" t="s">
        <v>606</v>
      </c>
      <c r="G387" s="39"/>
      <c r="H387" s="39"/>
      <c r="I387" s="204"/>
      <c r="J387" s="39"/>
      <c r="K387" s="39"/>
      <c r="L387" s="43"/>
      <c r="M387" s="205"/>
      <c r="N387" s="206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117</v>
      </c>
      <c r="AU387" s="16" t="s">
        <v>86</v>
      </c>
    </row>
    <row r="388" s="13" customFormat="1">
      <c r="A388" s="13"/>
      <c r="B388" s="239"/>
      <c r="C388" s="240"/>
      <c r="D388" s="202" t="s">
        <v>216</v>
      </c>
      <c r="E388" s="241" t="s">
        <v>1</v>
      </c>
      <c r="F388" s="242" t="s">
        <v>607</v>
      </c>
      <c r="G388" s="240"/>
      <c r="H388" s="243">
        <v>528.91600000000005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9" t="s">
        <v>216</v>
      </c>
      <c r="AU388" s="249" t="s">
        <v>86</v>
      </c>
      <c r="AV388" s="13" t="s">
        <v>86</v>
      </c>
      <c r="AW388" s="13" t="s">
        <v>32</v>
      </c>
      <c r="AX388" s="13" t="s">
        <v>76</v>
      </c>
      <c r="AY388" s="249" t="s">
        <v>116</v>
      </c>
    </row>
    <row r="389" s="13" customFormat="1">
      <c r="A389" s="13"/>
      <c r="B389" s="239"/>
      <c r="C389" s="240"/>
      <c r="D389" s="202" t="s">
        <v>216</v>
      </c>
      <c r="E389" s="241" t="s">
        <v>1</v>
      </c>
      <c r="F389" s="242" t="s">
        <v>608</v>
      </c>
      <c r="G389" s="240"/>
      <c r="H389" s="243">
        <v>32.094000000000001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216</v>
      </c>
      <c r="AU389" s="249" t="s">
        <v>86</v>
      </c>
      <c r="AV389" s="13" t="s">
        <v>86</v>
      </c>
      <c r="AW389" s="13" t="s">
        <v>32</v>
      </c>
      <c r="AX389" s="13" t="s">
        <v>76</v>
      </c>
      <c r="AY389" s="249" t="s">
        <v>116</v>
      </c>
    </row>
    <row r="390" s="14" customFormat="1">
      <c r="A390" s="14"/>
      <c r="B390" s="250"/>
      <c r="C390" s="251"/>
      <c r="D390" s="202" t="s">
        <v>216</v>
      </c>
      <c r="E390" s="252" t="s">
        <v>1</v>
      </c>
      <c r="F390" s="253" t="s">
        <v>221</v>
      </c>
      <c r="G390" s="251"/>
      <c r="H390" s="254">
        <v>561.0100000000001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0" t="s">
        <v>216</v>
      </c>
      <c r="AU390" s="260" t="s">
        <v>86</v>
      </c>
      <c r="AV390" s="14" t="s">
        <v>115</v>
      </c>
      <c r="AW390" s="14" t="s">
        <v>32</v>
      </c>
      <c r="AX390" s="14" t="s">
        <v>84</v>
      </c>
      <c r="AY390" s="260" t="s">
        <v>116</v>
      </c>
    </row>
    <row r="391" s="2" customFormat="1" ht="33" customHeight="1">
      <c r="A391" s="37"/>
      <c r="B391" s="38"/>
      <c r="C391" s="189" t="s">
        <v>609</v>
      </c>
      <c r="D391" s="189" t="s">
        <v>111</v>
      </c>
      <c r="E391" s="190" t="s">
        <v>610</v>
      </c>
      <c r="F391" s="191" t="s">
        <v>611</v>
      </c>
      <c r="G391" s="192" t="s">
        <v>114</v>
      </c>
      <c r="H391" s="193">
        <v>11.526</v>
      </c>
      <c r="I391" s="194"/>
      <c r="J391" s="195">
        <f>ROUND(I391*H391,2)</f>
        <v>0</v>
      </c>
      <c r="K391" s="191" t="s">
        <v>209</v>
      </c>
      <c r="L391" s="43"/>
      <c r="M391" s="196" t="s">
        <v>1</v>
      </c>
      <c r="N391" s="197" t="s">
        <v>41</v>
      </c>
      <c r="O391" s="90"/>
      <c r="P391" s="198">
        <f>O391*H391</f>
        <v>0</v>
      </c>
      <c r="Q391" s="198">
        <v>0.00843</v>
      </c>
      <c r="R391" s="198">
        <f>Q391*H391</f>
        <v>0.097164180000000003</v>
      </c>
      <c r="S391" s="198">
        <v>0</v>
      </c>
      <c r="T391" s="19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0" t="s">
        <v>141</v>
      </c>
      <c r="AT391" s="200" t="s">
        <v>111</v>
      </c>
      <c r="AU391" s="200" t="s">
        <v>86</v>
      </c>
      <c r="AY391" s="16" t="s">
        <v>116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16" t="s">
        <v>84</v>
      </c>
      <c r="BK391" s="201">
        <f>ROUND(I391*H391,2)</f>
        <v>0</v>
      </c>
      <c r="BL391" s="16" t="s">
        <v>141</v>
      </c>
      <c r="BM391" s="200" t="s">
        <v>612</v>
      </c>
    </row>
    <row r="392" s="2" customFormat="1">
      <c r="A392" s="37"/>
      <c r="B392" s="38"/>
      <c r="C392" s="39"/>
      <c r="D392" s="202" t="s">
        <v>117</v>
      </c>
      <c r="E392" s="39"/>
      <c r="F392" s="203" t="s">
        <v>613</v>
      </c>
      <c r="G392" s="39"/>
      <c r="H392" s="39"/>
      <c r="I392" s="204"/>
      <c r="J392" s="39"/>
      <c r="K392" s="39"/>
      <c r="L392" s="43"/>
      <c r="M392" s="205"/>
      <c r="N392" s="206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117</v>
      </c>
      <c r="AU392" s="16" t="s">
        <v>86</v>
      </c>
    </row>
    <row r="393" s="13" customFormat="1">
      <c r="A393" s="13"/>
      <c r="B393" s="239"/>
      <c r="C393" s="240"/>
      <c r="D393" s="202" t="s">
        <v>216</v>
      </c>
      <c r="E393" s="241" t="s">
        <v>1</v>
      </c>
      <c r="F393" s="242" t="s">
        <v>614</v>
      </c>
      <c r="G393" s="240"/>
      <c r="H393" s="243">
        <v>11.526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216</v>
      </c>
      <c r="AU393" s="249" t="s">
        <v>86</v>
      </c>
      <c r="AV393" s="13" t="s">
        <v>86</v>
      </c>
      <c r="AW393" s="13" t="s">
        <v>32</v>
      </c>
      <c r="AX393" s="13" t="s">
        <v>84</v>
      </c>
      <c r="AY393" s="249" t="s">
        <v>116</v>
      </c>
    </row>
    <row r="394" s="2" customFormat="1" ht="24.15" customHeight="1">
      <c r="A394" s="37"/>
      <c r="B394" s="38"/>
      <c r="C394" s="189" t="s">
        <v>615</v>
      </c>
      <c r="D394" s="189" t="s">
        <v>111</v>
      </c>
      <c r="E394" s="190" t="s">
        <v>616</v>
      </c>
      <c r="F394" s="191" t="s">
        <v>617</v>
      </c>
      <c r="G394" s="192" t="s">
        <v>114</v>
      </c>
      <c r="H394" s="193">
        <v>32.369999999999997</v>
      </c>
      <c r="I394" s="194"/>
      <c r="J394" s="195">
        <f>ROUND(I394*H394,2)</f>
        <v>0</v>
      </c>
      <c r="K394" s="191" t="s">
        <v>209</v>
      </c>
      <c r="L394" s="43"/>
      <c r="M394" s="196" t="s">
        <v>1</v>
      </c>
      <c r="N394" s="197" t="s">
        <v>41</v>
      </c>
      <c r="O394" s="90"/>
      <c r="P394" s="198">
        <f>O394*H394</f>
        <v>0</v>
      </c>
      <c r="Q394" s="198">
        <v>0.0085500000000000003</v>
      </c>
      <c r="R394" s="198">
        <f>Q394*H394</f>
        <v>0.2767635</v>
      </c>
      <c r="S394" s="198">
        <v>0</v>
      </c>
      <c r="T394" s="19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00" t="s">
        <v>141</v>
      </c>
      <c r="AT394" s="200" t="s">
        <v>111</v>
      </c>
      <c r="AU394" s="200" t="s">
        <v>86</v>
      </c>
      <c r="AY394" s="16" t="s">
        <v>116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6" t="s">
        <v>84</v>
      </c>
      <c r="BK394" s="201">
        <f>ROUND(I394*H394,2)</f>
        <v>0</v>
      </c>
      <c r="BL394" s="16" t="s">
        <v>141</v>
      </c>
      <c r="BM394" s="200" t="s">
        <v>618</v>
      </c>
    </row>
    <row r="395" s="2" customFormat="1">
      <c r="A395" s="37"/>
      <c r="B395" s="38"/>
      <c r="C395" s="39"/>
      <c r="D395" s="202" t="s">
        <v>117</v>
      </c>
      <c r="E395" s="39"/>
      <c r="F395" s="203" t="s">
        <v>619</v>
      </c>
      <c r="G395" s="39"/>
      <c r="H395" s="39"/>
      <c r="I395" s="204"/>
      <c r="J395" s="39"/>
      <c r="K395" s="39"/>
      <c r="L395" s="43"/>
      <c r="M395" s="205"/>
      <c r="N395" s="206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117</v>
      </c>
      <c r="AU395" s="16" t="s">
        <v>86</v>
      </c>
    </row>
    <row r="396" s="13" customFormat="1">
      <c r="A396" s="13"/>
      <c r="B396" s="239"/>
      <c r="C396" s="240"/>
      <c r="D396" s="202" t="s">
        <v>216</v>
      </c>
      <c r="E396" s="241" t="s">
        <v>1</v>
      </c>
      <c r="F396" s="242" t="s">
        <v>620</v>
      </c>
      <c r="G396" s="240"/>
      <c r="H396" s="243">
        <v>32.369999999999997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216</v>
      </c>
      <c r="AU396" s="249" t="s">
        <v>86</v>
      </c>
      <c r="AV396" s="13" t="s">
        <v>86</v>
      </c>
      <c r="AW396" s="13" t="s">
        <v>32</v>
      </c>
      <c r="AX396" s="13" t="s">
        <v>84</v>
      </c>
      <c r="AY396" s="249" t="s">
        <v>116</v>
      </c>
    </row>
    <row r="397" s="2" customFormat="1" ht="21.75" customHeight="1">
      <c r="A397" s="37"/>
      <c r="B397" s="38"/>
      <c r="C397" s="189" t="s">
        <v>621</v>
      </c>
      <c r="D397" s="189" t="s">
        <v>111</v>
      </c>
      <c r="E397" s="190" t="s">
        <v>622</v>
      </c>
      <c r="F397" s="191" t="s">
        <v>623</v>
      </c>
      <c r="G397" s="192" t="s">
        <v>343</v>
      </c>
      <c r="H397" s="193">
        <v>1056</v>
      </c>
      <c r="I397" s="194"/>
      <c r="J397" s="195">
        <f>ROUND(I397*H397,2)</f>
        <v>0</v>
      </c>
      <c r="K397" s="191" t="s">
        <v>209</v>
      </c>
      <c r="L397" s="43"/>
      <c r="M397" s="196" t="s">
        <v>1</v>
      </c>
      <c r="N397" s="197" t="s">
        <v>41</v>
      </c>
      <c r="O397" s="90"/>
      <c r="P397" s="198">
        <f>O397*H397</f>
        <v>0</v>
      </c>
      <c r="Q397" s="198">
        <v>0</v>
      </c>
      <c r="R397" s="198">
        <f>Q397*H397</f>
        <v>0</v>
      </c>
      <c r="S397" s="198">
        <v>0</v>
      </c>
      <c r="T397" s="19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00" t="s">
        <v>141</v>
      </c>
      <c r="AT397" s="200" t="s">
        <v>111</v>
      </c>
      <c r="AU397" s="200" t="s">
        <v>86</v>
      </c>
      <c r="AY397" s="16" t="s">
        <v>116</v>
      </c>
      <c r="BE397" s="201">
        <f>IF(N397="základní",J397,0)</f>
        <v>0</v>
      </c>
      <c r="BF397" s="201">
        <f>IF(N397="snížená",J397,0)</f>
        <v>0</v>
      </c>
      <c r="BG397" s="201">
        <f>IF(N397="zákl. přenesená",J397,0)</f>
        <v>0</v>
      </c>
      <c r="BH397" s="201">
        <f>IF(N397="sníž. přenesená",J397,0)</f>
        <v>0</v>
      </c>
      <c r="BI397" s="201">
        <f>IF(N397="nulová",J397,0)</f>
        <v>0</v>
      </c>
      <c r="BJ397" s="16" t="s">
        <v>84</v>
      </c>
      <c r="BK397" s="201">
        <f>ROUND(I397*H397,2)</f>
        <v>0</v>
      </c>
      <c r="BL397" s="16" t="s">
        <v>141</v>
      </c>
      <c r="BM397" s="200" t="s">
        <v>624</v>
      </c>
    </row>
    <row r="398" s="2" customFormat="1">
      <c r="A398" s="37"/>
      <c r="B398" s="38"/>
      <c r="C398" s="39"/>
      <c r="D398" s="202" t="s">
        <v>117</v>
      </c>
      <c r="E398" s="39"/>
      <c r="F398" s="203" t="s">
        <v>625</v>
      </c>
      <c r="G398" s="39"/>
      <c r="H398" s="39"/>
      <c r="I398" s="204"/>
      <c r="J398" s="39"/>
      <c r="K398" s="39"/>
      <c r="L398" s="43"/>
      <c r="M398" s="205"/>
      <c r="N398" s="206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117</v>
      </c>
      <c r="AU398" s="16" t="s">
        <v>86</v>
      </c>
    </row>
    <row r="399" s="13" customFormat="1">
      <c r="A399" s="13"/>
      <c r="B399" s="239"/>
      <c r="C399" s="240"/>
      <c r="D399" s="202" t="s">
        <v>216</v>
      </c>
      <c r="E399" s="241" t="s">
        <v>1</v>
      </c>
      <c r="F399" s="242" t="s">
        <v>626</v>
      </c>
      <c r="G399" s="240"/>
      <c r="H399" s="243">
        <v>1056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9" t="s">
        <v>216</v>
      </c>
      <c r="AU399" s="249" t="s">
        <v>86</v>
      </c>
      <c r="AV399" s="13" t="s">
        <v>86</v>
      </c>
      <c r="AW399" s="13" t="s">
        <v>32</v>
      </c>
      <c r="AX399" s="13" t="s">
        <v>76</v>
      </c>
      <c r="AY399" s="249" t="s">
        <v>116</v>
      </c>
    </row>
    <row r="400" s="14" customFormat="1">
      <c r="A400" s="14"/>
      <c r="B400" s="250"/>
      <c r="C400" s="251"/>
      <c r="D400" s="202" t="s">
        <v>216</v>
      </c>
      <c r="E400" s="252" t="s">
        <v>1</v>
      </c>
      <c r="F400" s="253" t="s">
        <v>221</v>
      </c>
      <c r="G400" s="251"/>
      <c r="H400" s="254">
        <v>1056</v>
      </c>
      <c r="I400" s="255"/>
      <c r="J400" s="251"/>
      <c r="K400" s="251"/>
      <c r="L400" s="256"/>
      <c r="M400" s="257"/>
      <c r="N400" s="258"/>
      <c r="O400" s="258"/>
      <c r="P400" s="258"/>
      <c r="Q400" s="258"/>
      <c r="R400" s="258"/>
      <c r="S400" s="258"/>
      <c r="T400" s="25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0" t="s">
        <v>216</v>
      </c>
      <c r="AU400" s="260" t="s">
        <v>86</v>
      </c>
      <c r="AV400" s="14" t="s">
        <v>115</v>
      </c>
      <c r="AW400" s="14" t="s">
        <v>32</v>
      </c>
      <c r="AX400" s="14" t="s">
        <v>84</v>
      </c>
      <c r="AY400" s="260" t="s">
        <v>116</v>
      </c>
    </row>
    <row r="401" s="2" customFormat="1" ht="16.5" customHeight="1">
      <c r="A401" s="37"/>
      <c r="B401" s="38"/>
      <c r="C401" s="261" t="s">
        <v>627</v>
      </c>
      <c r="D401" s="261" t="s">
        <v>280</v>
      </c>
      <c r="E401" s="262" t="s">
        <v>628</v>
      </c>
      <c r="F401" s="263" t="s">
        <v>629</v>
      </c>
      <c r="G401" s="264" t="s">
        <v>343</v>
      </c>
      <c r="H401" s="265">
        <v>1056</v>
      </c>
      <c r="I401" s="266"/>
      <c r="J401" s="267">
        <f>ROUND(I401*H401,2)</f>
        <v>0</v>
      </c>
      <c r="K401" s="263" t="s">
        <v>209</v>
      </c>
      <c r="L401" s="268"/>
      <c r="M401" s="269" t="s">
        <v>1</v>
      </c>
      <c r="N401" s="270" t="s">
        <v>41</v>
      </c>
      <c r="O401" s="90"/>
      <c r="P401" s="198">
        <f>O401*H401</f>
        <v>0</v>
      </c>
      <c r="Q401" s="198">
        <v>0.00022000000000000001</v>
      </c>
      <c r="R401" s="198">
        <f>Q401*H401</f>
        <v>0.23232</v>
      </c>
      <c r="S401" s="198">
        <v>0</v>
      </c>
      <c r="T401" s="19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00" t="s">
        <v>165</v>
      </c>
      <c r="AT401" s="200" t="s">
        <v>280</v>
      </c>
      <c r="AU401" s="200" t="s">
        <v>86</v>
      </c>
      <c r="AY401" s="16" t="s">
        <v>116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16" t="s">
        <v>84</v>
      </c>
      <c r="BK401" s="201">
        <f>ROUND(I401*H401,2)</f>
        <v>0</v>
      </c>
      <c r="BL401" s="16" t="s">
        <v>141</v>
      </c>
      <c r="BM401" s="200" t="s">
        <v>630</v>
      </c>
    </row>
    <row r="402" s="2" customFormat="1">
      <c r="A402" s="37"/>
      <c r="B402" s="38"/>
      <c r="C402" s="39"/>
      <c r="D402" s="202" t="s">
        <v>117</v>
      </c>
      <c r="E402" s="39"/>
      <c r="F402" s="203" t="s">
        <v>631</v>
      </c>
      <c r="G402" s="39"/>
      <c r="H402" s="39"/>
      <c r="I402" s="204"/>
      <c r="J402" s="39"/>
      <c r="K402" s="39"/>
      <c r="L402" s="43"/>
      <c r="M402" s="205"/>
      <c r="N402" s="206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117</v>
      </c>
      <c r="AU402" s="16" t="s">
        <v>86</v>
      </c>
    </row>
    <row r="403" s="2" customFormat="1" ht="24.15" customHeight="1">
      <c r="A403" s="37"/>
      <c r="B403" s="38"/>
      <c r="C403" s="189" t="s">
        <v>632</v>
      </c>
      <c r="D403" s="189" t="s">
        <v>111</v>
      </c>
      <c r="E403" s="190" t="s">
        <v>633</v>
      </c>
      <c r="F403" s="191" t="s">
        <v>634</v>
      </c>
      <c r="G403" s="192" t="s">
        <v>208</v>
      </c>
      <c r="H403" s="193">
        <v>193.67699999999999</v>
      </c>
      <c r="I403" s="194"/>
      <c r="J403" s="195">
        <f>ROUND(I403*H403,2)</f>
        <v>0</v>
      </c>
      <c r="K403" s="191" t="s">
        <v>209</v>
      </c>
      <c r="L403" s="43"/>
      <c r="M403" s="196" t="s">
        <v>1</v>
      </c>
      <c r="N403" s="197" t="s">
        <v>41</v>
      </c>
      <c r="O403" s="90"/>
      <c r="P403" s="198">
        <f>O403*H403</f>
        <v>0</v>
      </c>
      <c r="Q403" s="198">
        <v>0</v>
      </c>
      <c r="R403" s="198">
        <f>Q403*H403</f>
        <v>0</v>
      </c>
      <c r="S403" s="198">
        <v>0.017780000000000001</v>
      </c>
      <c r="T403" s="199">
        <f>S403*H403</f>
        <v>3.44357706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00" t="s">
        <v>141</v>
      </c>
      <c r="AT403" s="200" t="s">
        <v>111</v>
      </c>
      <c r="AU403" s="200" t="s">
        <v>86</v>
      </c>
      <c r="AY403" s="16" t="s">
        <v>116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16" t="s">
        <v>84</v>
      </c>
      <c r="BK403" s="201">
        <f>ROUND(I403*H403,2)</f>
        <v>0</v>
      </c>
      <c r="BL403" s="16" t="s">
        <v>141</v>
      </c>
      <c r="BM403" s="200" t="s">
        <v>635</v>
      </c>
    </row>
    <row r="404" s="2" customFormat="1">
      <c r="A404" s="37"/>
      <c r="B404" s="38"/>
      <c r="C404" s="39"/>
      <c r="D404" s="202" t="s">
        <v>117</v>
      </c>
      <c r="E404" s="39"/>
      <c r="F404" s="203" t="s">
        <v>636</v>
      </c>
      <c r="G404" s="39"/>
      <c r="H404" s="39"/>
      <c r="I404" s="204"/>
      <c r="J404" s="39"/>
      <c r="K404" s="39"/>
      <c r="L404" s="43"/>
      <c r="M404" s="205"/>
      <c r="N404" s="206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117</v>
      </c>
      <c r="AU404" s="16" t="s">
        <v>86</v>
      </c>
    </row>
    <row r="405" s="13" customFormat="1">
      <c r="A405" s="13"/>
      <c r="B405" s="239"/>
      <c r="C405" s="240"/>
      <c r="D405" s="202" t="s">
        <v>216</v>
      </c>
      <c r="E405" s="241" t="s">
        <v>1</v>
      </c>
      <c r="F405" s="242" t="s">
        <v>637</v>
      </c>
      <c r="G405" s="240"/>
      <c r="H405" s="243">
        <v>193.67699999999999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9" t="s">
        <v>216</v>
      </c>
      <c r="AU405" s="249" t="s">
        <v>86</v>
      </c>
      <c r="AV405" s="13" t="s">
        <v>86</v>
      </c>
      <c r="AW405" s="13" t="s">
        <v>32</v>
      </c>
      <c r="AX405" s="13" t="s">
        <v>84</v>
      </c>
      <c r="AY405" s="249" t="s">
        <v>116</v>
      </c>
    </row>
    <row r="406" s="2" customFormat="1" ht="24.15" customHeight="1">
      <c r="A406" s="37"/>
      <c r="B406" s="38"/>
      <c r="C406" s="189" t="s">
        <v>638</v>
      </c>
      <c r="D406" s="189" t="s">
        <v>111</v>
      </c>
      <c r="E406" s="190" t="s">
        <v>639</v>
      </c>
      <c r="F406" s="191" t="s">
        <v>640</v>
      </c>
      <c r="G406" s="192" t="s">
        <v>208</v>
      </c>
      <c r="H406" s="193">
        <v>193.67699999999999</v>
      </c>
      <c r="I406" s="194"/>
      <c r="J406" s="195">
        <f>ROUND(I406*H406,2)</f>
        <v>0</v>
      </c>
      <c r="K406" s="191" t="s">
        <v>209</v>
      </c>
      <c r="L406" s="43"/>
      <c r="M406" s="196" t="s">
        <v>1</v>
      </c>
      <c r="N406" s="197" t="s">
        <v>41</v>
      </c>
      <c r="O406" s="90"/>
      <c r="P406" s="198">
        <f>O406*H406</f>
        <v>0</v>
      </c>
      <c r="Q406" s="198">
        <v>0</v>
      </c>
      <c r="R406" s="198">
        <f>Q406*H406</f>
        <v>0</v>
      </c>
      <c r="S406" s="198">
        <v>0</v>
      </c>
      <c r="T406" s="199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00" t="s">
        <v>141</v>
      </c>
      <c r="AT406" s="200" t="s">
        <v>111</v>
      </c>
      <c r="AU406" s="200" t="s">
        <v>86</v>
      </c>
      <c r="AY406" s="16" t="s">
        <v>116</v>
      </c>
      <c r="BE406" s="201">
        <f>IF(N406="základní",J406,0)</f>
        <v>0</v>
      </c>
      <c r="BF406" s="201">
        <f>IF(N406="snížená",J406,0)</f>
        <v>0</v>
      </c>
      <c r="BG406" s="201">
        <f>IF(N406="zákl. přenesená",J406,0)</f>
        <v>0</v>
      </c>
      <c r="BH406" s="201">
        <f>IF(N406="sníž. přenesená",J406,0)</f>
        <v>0</v>
      </c>
      <c r="BI406" s="201">
        <f>IF(N406="nulová",J406,0)</f>
        <v>0</v>
      </c>
      <c r="BJ406" s="16" t="s">
        <v>84</v>
      </c>
      <c r="BK406" s="201">
        <f>ROUND(I406*H406,2)</f>
        <v>0</v>
      </c>
      <c r="BL406" s="16" t="s">
        <v>141</v>
      </c>
      <c r="BM406" s="200" t="s">
        <v>641</v>
      </c>
    </row>
    <row r="407" s="2" customFormat="1">
      <c r="A407" s="37"/>
      <c r="B407" s="38"/>
      <c r="C407" s="39"/>
      <c r="D407" s="202" t="s">
        <v>117</v>
      </c>
      <c r="E407" s="39"/>
      <c r="F407" s="203" t="s">
        <v>642</v>
      </c>
      <c r="G407" s="39"/>
      <c r="H407" s="39"/>
      <c r="I407" s="204"/>
      <c r="J407" s="39"/>
      <c r="K407" s="39"/>
      <c r="L407" s="43"/>
      <c r="M407" s="205"/>
      <c r="N407" s="206"/>
      <c r="O407" s="90"/>
      <c r="P407" s="90"/>
      <c r="Q407" s="90"/>
      <c r="R407" s="90"/>
      <c r="S407" s="90"/>
      <c r="T407" s="91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117</v>
      </c>
      <c r="AU407" s="16" t="s">
        <v>86</v>
      </c>
    </row>
    <row r="408" s="2" customFormat="1" ht="24.15" customHeight="1">
      <c r="A408" s="37"/>
      <c r="B408" s="38"/>
      <c r="C408" s="189" t="s">
        <v>643</v>
      </c>
      <c r="D408" s="189" t="s">
        <v>111</v>
      </c>
      <c r="E408" s="190" t="s">
        <v>644</v>
      </c>
      <c r="F408" s="191" t="s">
        <v>645</v>
      </c>
      <c r="G408" s="192" t="s">
        <v>208</v>
      </c>
      <c r="H408" s="193">
        <v>561</v>
      </c>
      <c r="I408" s="194"/>
      <c r="J408" s="195">
        <f>ROUND(I408*H408,2)</f>
        <v>0</v>
      </c>
      <c r="K408" s="191" t="s">
        <v>209</v>
      </c>
      <c r="L408" s="43"/>
      <c r="M408" s="196" t="s">
        <v>1</v>
      </c>
      <c r="N408" s="197" t="s">
        <v>41</v>
      </c>
      <c r="O408" s="90"/>
      <c r="P408" s="198">
        <f>O408*H408</f>
        <v>0</v>
      </c>
      <c r="Q408" s="198">
        <v>0</v>
      </c>
      <c r="R408" s="198">
        <f>Q408*H408</f>
        <v>0</v>
      </c>
      <c r="S408" s="198">
        <v>0</v>
      </c>
      <c r="T408" s="19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00" t="s">
        <v>141</v>
      </c>
      <c r="AT408" s="200" t="s">
        <v>111</v>
      </c>
      <c r="AU408" s="200" t="s">
        <v>86</v>
      </c>
      <c r="AY408" s="16" t="s">
        <v>116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16" t="s">
        <v>84</v>
      </c>
      <c r="BK408" s="201">
        <f>ROUND(I408*H408,2)</f>
        <v>0</v>
      </c>
      <c r="BL408" s="16" t="s">
        <v>141</v>
      </c>
      <c r="BM408" s="200" t="s">
        <v>646</v>
      </c>
    </row>
    <row r="409" s="2" customFormat="1">
      <c r="A409" s="37"/>
      <c r="B409" s="38"/>
      <c r="C409" s="39"/>
      <c r="D409" s="202" t="s">
        <v>117</v>
      </c>
      <c r="E409" s="39"/>
      <c r="F409" s="203" t="s">
        <v>647</v>
      </c>
      <c r="G409" s="39"/>
      <c r="H409" s="39"/>
      <c r="I409" s="204"/>
      <c r="J409" s="39"/>
      <c r="K409" s="39"/>
      <c r="L409" s="43"/>
      <c r="M409" s="205"/>
      <c r="N409" s="206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117</v>
      </c>
      <c r="AU409" s="16" t="s">
        <v>86</v>
      </c>
    </row>
    <row r="410" s="2" customFormat="1" ht="24.15" customHeight="1">
      <c r="A410" s="37"/>
      <c r="B410" s="38"/>
      <c r="C410" s="261" t="s">
        <v>648</v>
      </c>
      <c r="D410" s="261" t="s">
        <v>280</v>
      </c>
      <c r="E410" s="262" t="s">
        <v>649</v>
      </c>
      <c r="F410" s="263" t="s">
        <v>650</v>
      </c>
      <c r="G410" s="264" t="s">
        <v>208</v>
      </c>
      <c r="H410" s="265">
        <v>617.10000000000002</v>
      </c>
      <c r="I410" s="266"/>
      <c r="J410" s="267">
        <f>ROUND(I410*H410,2)</f>
        <v>0</v>
      </c>
      <c r="K410" s="263" t="s">
        <v>651</v>
      </c>
      <c r="L410" s="268"/>
      <c r="M410" s="269" t="s">
        <v>1</v>
      </c>
      <c r="N410" s="270" t="s">
        <v>41</v>
      </c>
      <c r="O410" s="90"/>
      <c r="P410" s="198">
        <f>O410*H410</f>
        <v>0</v>
      </c>
      <c r="Q410" s="198">
        <v>0.00012999999999999999</v>
      </c>
      <c r="R410" s="198">
        <f>Q410*H410</f>
        <v>0.080223000000000003</v>
      </c>
      <c r="S410" s="198">
        <v>0</v>
      </c>
      <c r="T410" s="19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00" t="s">
        <v>165</v>
      </c>
      <c r="AT410" s="200" t="s">
        <v>280</v>
      </c>
      <c r="AU410" s="200" t="s">
        <v>86</v>
      </c>
      <c r="AY410" s="16" t="s">
        <v>116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16" t="s">
        <v>84</v>
      </c>
      <c r="BK410" s="201">
        <f>ROUND(I410*H410,2)</f>
        <v>0</v>
      </c>
      <c r="BL410" s="16" t="s">
        <v>141</v>
      </c>
      <c r="BM410" s="200" t="s">
        <v>652</v>
      </c>
    </row>
    <row r="411" s="2" customFormat="1">
      <c r="A411" s="37"/>
      <c r="B411" s="38"/>
      <c r="C411" s="39"/>
      <c r="D411" s="202" t="s">
        <v>117</v>
      </c>
      <c r="E411" s="39"/>
      <c r="F411" s="203" t="s">
        <v>653</v>
      </c>
      <c r="G411" s="39"/>
      <c r="H411" s="39"/>
      <c r="I411" s="204"/>
      <c r="J411" s="39"/>
      <c r="K411" s="39"/>
      <c r="L411" s="43"/>
      <c r="M411" s="205"/>
      <c r="N411" s="206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117</v>
      </c>
      <c r="AU411" s="16" t="s">
        <v>86</v>
      </c>
    </row>
    <row r="412" s="13" customFormat="1">
      <c r="A412" s="13"/>
      <c r="B412" s="239"/>
      <c r="C412" s="240"/>
      <c r="D412" s="202" t="s">
        <v>216</v>
      </c>
      <c r="E412" s="240"/>
      <c r="F412" s="242" t="s">
        <v>654</v>
      </c>
      <c r="G412" s="240"/>
      <c r="H412" s="243">
        <v>617.10000000000002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216</v>
      </c>
      <c r="AU412" s="249" t="s">
        <v>86</v>
      </c>
      <c r="AV412" s="13" t="s">
        <v>86</v>
      </c>
      <c r="AW412" s="13" t="s">
        <v>4</v>
      </c>
      <c r="AX412" s="13" t="s">
        <v>84</v>
      </c>
      <c r="AY412" s="249" t="s">
        <v>116</v>
      </c>
    </row>
    <row r="413" s="2" customFormat="1" ht="24.15" customHeight="1">
      <c r="A413" s="37"/>
      <c r="B413" s="38"/>
      <c r="C413" s="189" t="s">
        <v>655</v>
      </c>
      <c r="D413" s="189" t="s">
        <v>111</v>
      </c>
      <c r="E413" s="190" t="s">
        <v>656</v>
      </c>
      <c r="F413" s="191" t="s">
        <v>657</v>
      </c>
      <c r="G413" s="192" t="s">
        <v>208</v>
      </c>
      <c r="H413" s="193">
        <v>561</v>
      </c>
      <c r="I413" s="194"/>
      <c r="J413" s="195">
        <f>ROUND(I413*H413,2)</f>
        <v>0</v>
      </c>
      <c r="K413" s="191" t="s">
        <v>209</v>
      </c>
      <c r="L413" s="43"/>
      <c r="M413" s="196" t="s">
        <v>1</v>
      </c>
      <c r="N413" s="197" t="s">
        <v>41</v>
      </c>
      <c r="O413" s="90"/>
      <c r="P413" s="198">
        <f>O413*H413</f>
        <v>0</v>
      </c>
      <c r="Q413" s="198">
        <v>0</v>
      </c>
      <c r="R413" s="198">
        <f>Q413*H413</f>
        <v>0</v>
      </c>
      <c r="S413" s="198">
        <v>0.00012999999999999999</v>
      </c>
      <c r="T413" s="199">
        <f>S413*H413</f>
        <v>0.072929999999999995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00" t="s">
        <v>141</v>
      </c>
      <c r="AT413" s="200" t="s">
        <v>111</v>
      </c>
      <c r="AU413" s="200" t="s">
        <v>86</v>
      </c>
      <c r="AY413" s="16" t="s">
        <v>116</v>
      </c>
      <c r="BE413" s="201">
        <f>IF(N413="základní",J413,0)</f>
        <v>0</v>
      </c>
      <c r="BF413" s="201">
        <f>IF(N413="snížená",J413,0)</f>
        <v>0</v>
      </c>
      <c r="BG413" s="201">
        <f>IF(N413="zákl. přenesená",J413,0)</f>
        <v>0</v>
      </c>
      <c r="BH413" s="201">
        <f>IF(N413="sníž. přenesená",J413,0)</f>
        <v>0</v>
      </c>
      <c r="BI413" s="201">
        <f>IF(N413="nulová",J413,0)</f>
        <v>0</v>
      </c>
      <c r="BJ413" s="16" t="s">
        <v>84</v>
      </c>
      <c r="BK413" s="201">
        <f>ROUND(I413*H413,2)</f>
        <v>0</v>
      </c>
      <c r="BL413" s="16" t="s">
        <v>141</v>
      </c>
      <c r="BM413" s="200" t="s">
        <v>658</v>
      </c>
    </row>
    <row r="414" s="2" customFormat="1">
      <c r="A414" s="37"/>
      <c r="B414" s="38"/>
      <c r="C414" s="39"/>
      <c r="D414" s="202" t="s">
        <v>117</v>
      </c>
      <c r="E414" s="39"/>
      <c r="F414" s="203" t="s">
        <v>659</v>
      </c>
      <c r="G414" s="39"/>
      <c r="H414" s="39"/>
      <c r="I414" s="204"/>
      <c r="J414" s="39"/>
      <c r="K414" s="39"/>
      <c r="L414" s="43"/>
      <c r="M414" s="205"/>
      <c r="N414" s="206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117</v>
      </c>
      <c r="AU414" s="16" t="s">
        <v>86</v>
      </c>
    </row>
    <row r="415" s="13" customFormat="1">
      <c r="A415" s="13"/>
      <c r="B415" s="239"/>
      <c r="C415" s="240"/>
      <c r="D415" s="202" t="s">
        <v>216</v>
      </c>
      <c r="E415" s="241" t="s">
        <v>1</v>
      </c>
      <c r="F415" s="242" t="s">
        <v>449</v>
      </c>
      <c r="G415" s="240"/>
      <c r="H415" s="243">
        <v>561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216</v>
      </c>
      <c r="AU415" s="249" t="s">
        <v>86</v>
      </c>
      <c r="AV415" s="13" t="s">
        <v>86</v>
      </c>
      <c r="AW415" s="13" t="s">
        <v>32</v>
      </c>
      <c r="AX415" s="13" t="s">
        <v>76</v>
      </c>
      <c r="AY415" s="249" t="s">
        <v>116</v>
      </c>
    </row>
    <row r="416" s="14" customFormat="1">
      <c r="A416" s="14"/>
      <c r="B416" s="250"/>
      <c r="C416" s="251"/>
      <c r="D416" s="202" t="s">
        <v>216</v>
      </c>
      <c r="E416" s="252" t="s">
        <v>1</v>
      </c>
      <c r="F416" s="253" t="s">
        <v>221</v>
      </c>
      <c r="G416" s="251"/>
      <c r="H416" s="254">
        <v>561</v>
      </c>
      <c r="I416" s="255"/>
      <c r="J416" s="251"/>
      <c r="K416" s="251"/>
      <c r="L416" s="256"/>
      <c r="M416" s="257"/>
      <c r="N416" s="258"/>
      <c r="O416" s="258"/>
      <c r="P416" s="258"/>
      <c r="Q416" s="258"/>
      <c r="R416" s="258"/>
      <c r="S416" s="258"/>
      <c r="T416" s="25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0" t="s">
        <v>216</v>
      </c>
      <c r="AU416" s="260" t="s">
        <v>86</v>
      </c>
      <c r="AV416" s="14" t="s">
        <v>115</v>
      </c>
      <c r="AW416" s="14" t="s">
        <v>32</v>
      </c>
      <c r="AX416" s="14" t="s">
        <v>84</v>
      </c>
      <c r="AY416" s="260" t="s">
        <v>116</v>
      </c>
    </row>
    <row r="417" s="2" customFormat="1" ht="24.15" customHeight="1">
      <c r="A417" s="37"/>
      <c r="B417" s="38"/>
      <c r="C417" s="189" t="s">
        <v>660</v>
      </c>
      <c r="D417" s="189" t="s">
        <v>111</v>
      </c>
      <c r="E417" s="190" t="s">
        <v>661</v>
      </c>
      <c r="F417" s="191" t="s">
        <v>662</v>
      </c>
      <c r="G417" s="192" t="s">
        <v>248</v>
      </c>
      <c r="H417" s="193">
        <v>37.869999999999997</v>
      </c>
      <c r="I417" s="194"/>
      <c r="J417" s="195">
        <f>ROUND(I417*H417,2)</f>
        <v>0</v>
      </c>
      <c r="K417" s="191" t="s">
        <v>209</v>
      </c>
      <c r="L417" s="43"/>
      <c r="M417" s="196" t="s">
        <v>1</v>
      </c>
      <c r="N417" s="197" t="s">
        <v>41</v>
      </c>
      <c r="O417" s="90"/>
      <c r="P417" s="198">
        <f>O417*H417</f>
        <v>0</v>
      </c>
      <c r="Q417" s="198">
        <v>0</v>
      </c>
      <c r="R417" s="198">
        <f>Q417*H417</f>
        <v>0</v>
      </c>
      <c r="S417" s="198">
        <v>0</v>
      </c>
      <c r="T417" s="19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00" t="s">
        <v>141</v>
      </c>
      <c r="AT417" s="200" t="s">
        <v>111</v>
      </c>
      <c r="AU417" s="200" t="s">
        <v>86</v>
      </c>
      <c r="AY417" s="16" t="s">
        <v>116</v>
      </c>
      <c r="BE417" s="201">
        <f>IF(N417="základní",J417,0)</f>
        <v>0</v>
      </c>
      <c r="BF417" s="201">
        <f>IF(N417="snížená",J417,0)</f>
        <v>0</v>
      </c>
      <c r="BG417" s="201">
        <f>IF(N417="zákl. přenesená",J417,0)</f>
        <v>0</v>
      </c>
      <c r="BH417" s="201">
        <f>IF(N417="sníž. přenesená",J417,0)</f>
        <v>0</v>
      </c>
      <c r="BI417" s="201">
        <f>IF(N417="nulová",J417,0)</f>
        <v>0</v>
      </c>
      <c r="BJ417" s="16" t="s">
        <v>84</v>
      </c>
      <c r="BK417" s="201">
        <f>ROUND(I417*H417,2)</f>
        <v>0</v>
      </c>
      <c r="BL417" s="16" t="s">
        <v>141</v>
      </c>
      <c r="BM417" s="200" t="s">
        <v>663</v>
      </c>
    </row>
    <row r="418" s="2" customFormat="1">
      <c r="A418" s="37"/>
      <c r="B418" s="38"/>
      <c r="C418" s="39"/>
      <c r="D418" s="202" t="s">
        <v>117</v>
      </c>
      <c r="E418" s="39"/>
      <c r="F418" s="203" t="s">
        <v>664</v>
      </c>
      <c r="G418" s="39"/>
      <c r="H418" s="39"/>
      <c r="I418" s="204"/>
      <c r="J418" s="39"/>
      <c r="K418" s="39"/>
      <c r="L418" s="43"/>
      <c r="M418" s="205"/>
      <c r="N418" s="206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117</v>
      </c>
      <c r="AU418" s="16" t="s">
        <v>86</v>
      </c>
    </row>
    <row r="419" s="12" customFormat="1" ht="22.8" customHeight="1">
      <c r="A419" s="12"/>
      <c r="B419" s="223"/>
      <c r="C419" s="224"/>
      <c r="D419" s="225" t="s">
        <v>75</v>
      </c>
      <c r="E419" s="237" t="s">
        <v>665</v>
      </c>
      <c r="F419" s="237" t="s">
        <v>666</v>
      </c>
      <c r="G419" s="224"/>
      <c r="H419" s="224"/>
      <c r="I419" s="227"/>
      <c r="J419" s="238">
        <f>BK419</f>
        <v>0</v>
      </c>
      <c r="K419" s="224"/>
      <c r="L419" s="229"/>
      <c r="M419" s="230"/>
      <c r="N419" s="231"/>
      <c r="O419" s="231"/>
      <c r="P419" s="232">
        <f>SUM(P420:P427)</f>
        <v>0</v>
      </c>
      <c r="Q419" s="231"/>
      <c r="R419" s="232">
        <f>SUM(R420:R427)</f>
        <v>0.0040247999999999994</v>
      </c>
      <c r="S419" s="231"/>
      <c r="T419" s="233">
        <f>SUM(T420:T427)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34" t="s">
        <v>86</v>
      </c>
      <c r="AT419" s="235" t="s">
        <v>75</v>
      </c>
      <c r="AU419" s="235" t="s">
        <v>84</v>
      </c>
      <c r="AY419" s="234" t="s">
        <v>116</v>
      </c>
      <c r="BK419" s="236">
        <f>SUM(BK420:BK427)</f>
        <v>0</v>
      </c>
    </row>
    <row r="420" s="2" customFormat="1" ht="33" customHeight="1">
      <c r="A420" s="37"/>
      <c r="B420" s="38"/>
      <c r="C420" s="189" t="s">
        <v>667</v>
      </c>
      <c r="D420" s="189" t="s">
        <v>111</v>
      </c>
      <c r="E420" s="190" t="s">
        <v>668</v>
      </c>
      <c r="F420" s="191" t="s">
        <v>669</v>
      </c>
      <c r="G420" s="192" t="s">
        <v>208</v>
      </c>
      <c r="H420" s="193">
        <v>15.48</v>
      </c>
      <c r="I420" s="194"/>
      <c r="J420" s="195">
        <f>ROUND(I420*H420,2)</f>
        <v>0</v>
      </c>
      <c r="K420" s="191" t="s">
        <v>209</v>
      </c>
      <c r="L420" s="43"/>
      <c r="M420" s="196" t="s">
        <v>1</v>
      </c>
      <c r="N420" s="197" t="s">
        <v>41</v>
      </c>
      <c r="O420" s="90"/>
      <c r="P420" s="198">
        <f>O420*H420</f>
        <v>0</v>
      </c>
      <c r="Q420" s="198">
        <v>0.00025999999999999998</v>
      </c>
      <c r="R420" s="198">
        <f>Q420*H420</f>
        <v>0.0040247999999999994</v>
      </c>
      <c r="S420" s="198">
        <v>0</v>
      </c>
      <c r="T420" s="19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00" t="s">
        <v>141</v>
      </c>
      <c r="AT420" s="200" t="s">
        <v>111</v>
      </c>
      <c r="AU420" s="200" t="s">
        <v>86</v>
      </c>
      <c r="AY420" s="16" t="s">
        <v>116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16" t="s">
        <v>84</v>
      </c>
      <c r="BK420" s="201">
        <f>ROUND(I420*H420,2)</f>
        <v>0</v>
      </c>
      <c r="BL420" s="16" t="s">
        <v>141</v>
      </c>
      <c r="BM420" s="200" t="s">
        <v>670</v>
      </c>
    </row>
    <row r="421" s="2" customFormat="1">
      <c r="A421" s="37"/>
      <c r="B421" s="38"/>
      <c r="C421" s="39"/>
      <c r="D421" s="202" t="s">
        <v>117</v>
      </c>
      <c r="E421" s="39"/>
      <c r="F421" s="203" t="s">
        <v>671</v>
      </c>
      <c r="G421" s="39"/>
      <c r="H421" s="39"/>
      <c r="I421" s="204"/>
      <c r="J421" s="39"/>
      <c r="K421" s="39"/>
      <c r="L421" s="43"/>
      <c r="M421" s="205"/>
      <c r="N421" s="206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117</v>
      </c>
      <c r="AU421" s="16" t="s">
        <v>86</v>
      </c>
    </row>
    <row r="422" s="13" customFormat="1">
      <c r="A422" s="13"/>
      <c r="B422" s="239"/>
      <c r="C422" s="240"/>
      <c r="D422" s="202" t="s">
        <v>216</v>
      </c>
      <c r="E422" s="241" t="s">
        <v>1</v>
      </c>
      <c r="F422" s="242" t="s">
        <v>672</v>
      </c>
      <c r="G422" s="240"/>
      <c r="H422" s="243">
        <v>6.9000000000000004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216</v>
      </c>
      <c r="AU422" s="249" t="s">
        <v>86</v>
      </c>
      <c r="AV422" s="13" t="s">
        <v>86</v>
      </c>
      <c r="AW422" s="13" t="s">
        <v>32</v>
      </c>
      <c r="AX422" s="13" t="s">
        <v>76</v>
      </c>
      <c r="AY422" s="249" t="s">
        <v>116</v>
      </c>
    </row>
    <row r="423" s="13" customFormat="1">
      <c r="A423" s="13"/>
      <c r="B423" s="239"/>
      <c r="C423" s="240"/>
      <c r="D423" s="202" t="s">
        <v>216</v>
      </c>
      <c r="E423" s="241" t="s">
        <v>1</v>
      </c>
      <c r="F423" s="242" t="s">
        <v>673</v>
      </c>
      <c r="G423" s="240"/>
      <c r="H423" s="243">
        <v>5.0999999999999996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216</v>
      </c>
      <c r="AU423" s="249" t="s">
        <v>86</v>
      </c>
      <c r="AV423" s="13" t="s">
        <v>86</v>
      </c>
      <c r="AW423" s="13" t="s">
        <v>32</v>
      </c>
      <c r="AX423" s="13" t="s">
        <v>76</v>
      </c>
      <c r="AY423" s="249" t="s">
        <v>116</v>
      </c>
    </row>
    <row r="424" s="13" customFormat="1">
      <c r="A424" s="13"/>
      <c r="B424" s="239"/>
      <c r="C424" s="240"/>
      <c r="D424" s="202" t="s">
        <v>216</v>
      </c>
      <c r="E424" s="241" t="s">
        <v>1</v>
      </c>
      <c r="F424" s="242" t="s">
        <v>674</v>
      </c>
      <c r="G424" s="240"/>
      <c r="H424" s="243">
        <v>3.48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216</v>
      </c>
      <c r="AU424" s="249" t="s">
        <v>86</v>
      </c>
      <c r="AV424" s="13" t="s">
        <v>86</v>
      </c>
      <c r="AW424" s="13" t="s">
        <v>32</v>
      </c>
      <c r="AX424" s="13" t="s">
        <v>76</v>
      </c>
      <c r="AY424" s="249" t="s">
        <v>116</v>
      </c>
    </row>
    <row r="425" s="14" customFormat="1">
      <c r="A425" s="14"/>
      <c r="B425" s="250"/>
      <c r="C425" s="251"/>
      <c r="D425" s="202" t="s">
        <v>216</v>
      </c>
      <c r="E425" s="252" t="s">
        <v>1</v>
      </c>
      <c r="F425" s="253" t="s">
        <v>221</v>
      </c>
      <c r="G425" s="251"/>
      <c r="H425" s="254">
        <v>15.48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0" t="s">
        <v>216</v>
      </c>
      <c r="AU425" s="260" t="s">
        <v>86</v>
      </c>
      <c r="AV425" s="14" t="s">
        <v>115</v>
      </c>
      <c r="AW425" s="14" t="s">
        <v>32</v>
      </c>
      <c r="AX425" s="14" t="s">
        <v>84</v>
      </c>
      <c r="AY425" s="260" t="s">
        <v>116</v>
      </c>
    </row>
    <row r="426" s="2" customFormat="1" ht="16.5" customHeight="1">
      <c r="A426" s="37"/>
      <c r="B426" s="38"/>
      <c r="C426" s="261" t="s">
        <v>675</v>
      </c>
      <c r="D426" s="261" t="s">
        <v>280</v>
      </c>
      <c r="E426" s="262" t="s">
        <v>676</v>
      </c>
      <c r="F426" s="263" t="s">
        <v>677</v>
      </c>
      <c r="G426" s="264" t="s">
        <v>208</v>
      </c>
      <c r="H426" s="265">
        <v>15.48</v>
      </c>
      <c r="I426" s="266"/>
      <c r="J426" s="267">
        <f>ROUND(I426*H426,2)</f>
        <v>0</v>
      </c>
      <c r="K426" s="263" t="s">
        <v>1</v>
      </c>
      <c r="L426" s="268"/>
      <c r="M426" s="269" t="s">
        <v>1</v>
      </c>
      <c r="N426" s="270" t="s">
        <v>41</v>
      </c>
      <c r="O426" s="90"/>
      <c r="P426" s="198">
        <f>O426*H426</f>
        <v>0</v>
      </c>
      <c r="Q426" s="198">
        <v>0</v>
      </c>
      <c r="R426" s="198">
        <f>Q426*H426</f>
        <v>0</v>
      </c>
      <c r="S426" s="198">
        <v>0</v>
      </c>
      <c r="T426" s="19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00" t="s">
        <v>165</v>
      </c>
      <c r="AT426" s="200" t="s">
        <v>280</v>
      </c>
      <c r="AU426" s="200" t="s">
        <v>86</v>
      </c>
      <c r="AY426" s="16" t="s">
        <v>116</v>
      </c>
      <c r="BE426" s="201">
        <f>IF(N426="základní",J426,0)</f>
        <v>0</v>
      </c>
      <c r="BF426" s="201">
        <f>IF(N426="snížená",J426,0)</f>
        <v>0</v>
      </c>
      <c r="BG426" s="201">
        <f>IF(N426="zákl. přenesená",J426,0)</f>
        <v>0</v>
      </c>
      <c r="BH426" s="201">
        <f>IF(N426="sníž. přenesená",J426,0)</f>
        <v>0</v>
      </c>
      <c r="BI426" s="201">
        <f>IF(N426="nulová",J426,0)</f>
        <v>0</v>
      </c>
      <c r="BJ426" s="16" t="s">
        <v>84</v>
      </c>
      <c r="BK426" s="201">
        <f>ROUND(I426*H426,2)</f>
        <v>0</v>
      </c>
      <c r="BL426" s="16" t="s">
        <v>141</v>
      </c>
      <c r="BM426" s="200" t="s">
        <v>678</v>
      </c>
    </row>
    <row r="427" s="2" customFormat="1">
      <c r="A427" s="37"/>
      <c r="B427" s="38"/>
      <c r="C427" s="39"/>
      <c r="D427" s="202" t="s">
        <v>117</v>
      </c>
      <c r="E427" s="39"/>
      <c r="F427" s="203" t="s">
        <v>677</v>
      </c>
      <c r="G427" s="39"/>
      <c r="H427" s="39"/>
      <c r="I427" s="204"/>
      <c r="J427" s="39"/>
      <c r="K427" s="39"/>
      <c r="L427" s="43"/>
      <c r="M427" s="205"/>
      <c r="N427" s="206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117</v>
      </c>
      <c r="AU427" s="16" t="s">
        <v>86</v>
      </c>
    </row>
    <row r="428" s="12" customFormat="1" ht="25.92" customHeight="1">
      <c r="A428" s="12"/>
      <c r="B428" s="223"/>
      <c r="C428" s="224"/>
      <c r="D428" s="225" t="s">
        <v>75</v>
      </c>
      <c r="E428" s="226" t="s">
        <v>679</v>
      </c>
      <c r="F428" s="226" t="s">
        <v>680</v>
      </c>
      <c r="G428" s="224"/>
      <c r="H428" s="224"/>
      <c r="I428" s="227"/>
      <c r="J428" s="228">
        <f>BK428</f>
        <v>0</v>
      </c>
      <c r="K428" s="224"/>
      <c r="L428" s="229"/>
      <c r="M428" s="230"/>
      <c r="N428" s="231"/>
      <c r="O428" s="231"/>
      <c r="P428" s="232">
        <f>P429+P432</f>
        <v>0</v>
      </c>
      <c r="Q428" s="231"/>
      <c r="R428" s="232">
        <f>R429+R432</f>
        <v>0</v>
      </c>
      <c r="S428" s="231"/>
      <c r="T428" s="233">
        <f>T429+T432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34" t="s">
        <v>128</v>
      </c>
      <c r="AT428" s="235" t="s">
        <v>75</v>
      </c>
      <c r="AU428" s="235" t="s">
        <v>76</v>
      </c>
      <c r="AY428" s="234" t="s">
        <v>116</v>
      </c>
      <c r="BK428" s="236">
        <f>BK429+BK432</f>
        <v>0</v>
      </c>
    </row>
    <row r="429" s="12" customFormat="1" ht="22.8" customHeight="1">
      <c r="A429" s="12"/>
      <c r="B429" s="223"/>
      <c r="C429" s="224"/>
      <c r="D429" s="225" t="s">
        <v>75</v>
      </c>
      <c r="E429" s="237" t="s">
        <v>681</v>
      </c>
      <c r="F429" s="237" t="s">
        <v>682</v>
      </c>
      <c r="G429" s="224"/>
      <c r="H429" s="224"/>
      <c r="I429" s="227"/>
      <c r="J429" s="238">
        <f>BK429</f>
        <v>0</v>
      </c>
      <c r="K429" s="224"/>
      <c r="L429" s="229"/>
      <c r="M429" s="230"/>
      <c r="N429" s="231"/>
      <c r="O429" s="231"/>
      <c r="P429" s="232">
        <f>SUM(P430:P431)</f>
        <v>0</v>
      </c>
      <c r="Q429" s="231"/>
      <c r="R429" s="232">
        <f>SUM(R430:R431)</f>
        <v>0</v>
      </c>
      <c r="S429" s="231"/>
      <c r="T429" s="233">
        <f>SUM(T430:T431)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34" t="s">
        <v>128</v>
      </c>
      <c r="AT429" s="235" t="s">
        <v>75</v>
      </c>
      <c r="AU429" s="235" t="s">
        <v>84</v>
      </c>
      <c r="AY429" s="234" t="s">
        <v>116</v>
      </c>
      <c r="BK429" s="236">
        <f>SUM(BK430:BK431)</f>
        <v>0</v>
      </c>
    </row>
    <row r="430" s="2" customFormat="1" ht="16.5" customHeight="1">
      <c r="A430" s="37"/>
      <c r="B430" s="38"/>
      <c r="C430" s="189" t="s">
        <v>683</v>
      </c>
      <c r="D430" s="189" t="s">
        <v>111</v>
      </c>
      <c r="E430" s="190" t="s">
        <v>684</v>
      </c>
      <c r="F430" s="191" t="s">
        <v>685</v>
      </c>
      <c r="G430" s="192" t="s">
        <v>185</v>
      </c>
      <c r="H430" s="193">
        <v>1</v>
      </c>
      <c r="I430" s="194"/>
      <c r="J430" s="195">
        <f>ROUND(I430*H430,2)</f>
        <v>0</v>
      </c>
      <c r="K430" s="191" t="s">
        <v>209</v>
      </c>
      <c r="L430" s="43"/>
      <c r="M430" s="196" t="s">
        <v>1</v>
      </c>
      <c r="N430" s="197" t="s">
        <v>41</v>
      </c>
      <c r="O430" s="90"/>
      <c r="P430" s="198">
        <f>O430*H430</f>
        <v>0</v>
      </c>
      <c r="Q430" s="198">
        <v>0</v>
      </c>
      <c r="R430" s="198">
        <f>Q430*H430</f>
        <v>0</v>
      </c>
      <c r="S430" s="198">
        <v>0</v>
      </c>
      <c r="T430" s="19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0" t="s">
        <v>686</v>
      </c>
      <c r="AT430" s="200" t="s">
        <v>111</v>
      </c>
      <c r="AU430" s="200" t="s">
        <v>86</v>
      </c>
      <c r="AY430" s="16" t="s">
        <v>116</v>
      </c>
      <c r="BE430" s="201">
        <f>IF(N430="základní",J430,0)</f>
        <v>0</v>
      </c>
      <c r="BF430" s="201">
        <f>IF(N430="snížená",J430,0)</f>
        <v>0</v>
      </c>
      <c r="BG430" s="201">
        <f>IF(N430="zákl. přenesená",J430,0)</f>
        <v>0</v>
      </c>
      <c r="BH430" s="201">
        <f>IF(N430="sníž. přenesená",J430,0)</f>
        <v>0</v>
      </c>
      <c r="BI430" s="201">
        <f>IF(N430="nulová",J430,0)</f>
        <v>0</v>
      </c>
      <c r="BJ430" s="16" t="s">
        <v>84</v>
      </c>
      <c r="BK430" s="201">
        <f>ROUND(I430*H430,2)</f>
        <v>0</v>
      </c>
      <c r="BL430" s="16" t="s">
        <v>686</v>
      </c>
      <c r="BM430" s="200" t="s">
        <v>687</v>
      </c>
    </row>
    <row r="431" s="2" customFormat="1">
      <c r="A431" s="37"/>
      <c r="B431" s="38"/>
      <c r="C431" s="39"/>
      <c r="D431" s="202" t="s">
        <v>117</v>
      </c>
      <c r="E431" s="39"/>
      <c r="F431" s="203" t="s">
        <v>685</v>
      </c>
      <c r="G431" s="39"/>
      <c r="H431" s="39"/>
      <c r="I431" s="204"/>
      <c r="J431" s="39"/>
      <c r="K431" s="39"/>
      <c r="L431" s="43"/>
      <c r="M431" s="205"/>
      <c r="N431" s="206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117</v>
      </c>
      <c r="AU431" s="16" t="s">
        <v>86</v>
      </c>
    </row>
    <row r="432" s="12" customFormat="1" ht="22.8" customHeight="1">
      <c r="A432" s="12"/>
      <c r="B432" s="223"/>
      <c r="C432" s="224"/>
      <c r="D432" s="225" t="s">
        <v>75</v>
      </c>
      <c r="E432" s="237" t="s">
        <v>688</v>
      </c>
      <c r="F432" s="237" t="s">
        <v>689</v>
      </c>
      <c r="G432" s="224"/>
      <c r="H432" s="224"/>
      <c r="I432" s="227"/>
      <c r="J432" s="238">
        <f>BK432</f>
        <v>0</v>
      </c>
      <c r="K432" s="224"/>
      <c r="L432" s="229"/>
      <c r="M432" s="230"/>
      <c r="N432" s="231"/>
      <c r="O432" s="231"/>
      <c r="P432" s="232">
        <f>SUM(P433:P434)</f>
        <v>0</v>
      </c>
      <c r="Q432" s="231"/>
      <c r="R432" s="232">
        <f>SUM(R433:R434)</f>
        <v>0</v>
      </c>
      <c r="S432" s="231"/>
      <c r="T432" s="233">
        <f>SUM(T433:T434)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34" t="s">
        <v>128</v>
      </c>
      <c r="AT432" s="235" t="s">
        <v>75</v>
      </c>
      <c r="AU432" s="235" t="s">
        <v>84</v>
      </c>
      <c r="AY432" s="234" t="s">
        <v>116</v>
      </c>
      <c r="BK432" s="236">
        <f>SUM(BK433:BK434)</f>
        <v>0</v>
      </c>
    </row>
    <row r="433" s="2" customFormat="1" ht="16.5" customHeight="1">
      <c r="A433" s="37"/>
      <c r="B433" s="38"/>
      <c r="C433" s="189" t="s">
        <v>690</v>
      </c>
      <c r="D433" s="189" t="s">
        <v>111</v>
      </c>
      <c r="E433" s="190" t="s">
        <v>691</v>
      </c>
      <c r="F433" s="191" t="s">
        <v>692</v>
      </c>
      <c r="G433" s="192" t="s">
        <v>185</v>
      </c>
      <c r="H433" s="193">
        <v>1</v>
      </c>
      <c r="I433" s="194"/>
      <c r="J433" s="195">
        <f>ROUND(I433*H433,2)</f>
        <v>0</v>
      </c>
      <c r="K433" s="191" t="s">
        <v>209</v>
      </c>
      <c r="L433" s="43"/>
      <c r="M433" s="196" t="s">
        <v>1</v>
      </c>
      <c r="N433" s="197" t="s">
        <v>41</v>
      </c>
      <c r="O433" s="90"/>
      <c r="P433" s="198">
        <f>O433*H433</f>
        <v>0</v>
      </c>
      <c r="Q433" s="198">
        <v>0</v>
      </c>
      <c r="R433" s="198">
        <f>Q433*H433</f>
        <v>0</v>
      </c>
      <c r="S433" s="198">
        <v>0</v>
      </c>
      <c r="T433" s="199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00" t="s">
        <v>686</v>
      </c>
      <c r="AT433" s="200" t="s">
        <v>111</v>
      </c>
      <c r="AU433" s="200" t="s">
        <v>86</v>
      </c>
      <c r="AY433" s="16" t="s">
        <v>116</v>
      </c>
      <c r="BE433" s="201">
        <f>IF(N433="základní",J433,0)</f>
        <v>0</v>
      </c>
      <c r="BF433" s="201">
        <f>IF(N433="snížená",J433,0)</f>
        <v>0</v>
      </c>
      <c r="BG433" s="201">
        <f>IF(N433="zákl. přenesená",J433,0)</f>
        <v>0</v>
      </c>
      <c r="BH433" s="201">
        <f>IF(N433="sníž. přenesená",J433,0)</f>
        <v>0</v>
      </c>
      <c r="BI433" s="201">
        <f>IF(N433="nulová",J433,0)</f>
        <v>0</v>
      </c>
      <c r="BJ433" s="16" t="s">
        <v>84</v>
      </c>
      <c r="BK433" s="201">
        <f>ROUND(I433*H433,2)</f>
        <v>0</v>
      </c>
      <c r="BL433" s="16" t="s">
        <v>686</v>
      </c>
      <c r="BM433" s="200" t="s">
        <v>693</v>
      </c>
    </row>
    <row r="434" s="2" customFormat="1">
      <c r="A434" s="37"/>
      <c r="B434" s="38"/>
      <c r="C434" s="39"/>
      <c r="D434" s="202" t="s">
        <v>117</v>
      </c>
      <c r="E434" s="39"/>
      <c r="F434" s="203" t="s">
        <v>692</v>
      </c>
      <c r="G434" s="39"/>
      <c r="H434" s="39"/>
      <c r="I434" s="204"/>
      <c r="J434" s="39"/>
      <c r="K434" s="39"/>
      <c r="L434" s="43"/>
      <c r="M434" s="207"/>
      <c r="N434" s="208"/>
      <c r="O434" s="209"/>
      <c r="P434" s="209"/>
      <c r="Q434" s="209"/>
      <c r="R434" s="209"/>
      <c r="S434" s="209"/>
      <c r="T434" s="210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6" t="s">
        <v>117</v>
      </c>
      <c r="AU434" s="16" t="s">
        <v>86</v>
      </c>
    </row>
    <row r="435" s="2" customFormat="1" ht="6.96" customHeight="1">
      <c r="A435" s="37"/>
      <c r="B435" s="65"/>
      <c r="C435" s="66"/>
      <c r="D435" s="66"/>
      <c r="E435" s="66"/>
      <c r="F435" s="66"/>
      <c r="G435" s="66"/>
      <c r="H435" s="66"/>
      <c r="I435" s="66"/>
      <c r="J435" s="66"/>
      <c r="K435" s="66"/>
      <c r="L435" s="43"/>
      <c r="M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</sheetData>
  <sheetProtection sheet="1" autoFilter="0" formatColumns="0" formatRows="0" objects="1" scenarios="1" spinCount="100000" saltValue="tuf+FdnvcbtY2iOtUf2X/02xnT8E2UMg4zZr8DqlKqYLwPM58Kr3ChDUqOsnLJK5uwJz5h7POZHIdu2DJMCPBQ==" hashValue="V4/ZUYPu37ieS2TCpA+KSlTkFbdlA8ozU5n79HMq5uc2xMOX+pj3gqLPArmp2N8wflNWDuRcQXIV25OmN7H0RQ==" algorithmName="SHA-512" password="CC35"/>
  <autoFilter ref="C129:K434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DESKTOP-C275LRE\Jindra</dc:creator>
  <cp:lastModifiedBy>DESKTOP-C275LRE\Jindra</cp:lastModifiedBy>
  <dcterms:created xsi:type="dcterms:W3CDTF">2022-05-17T12:37:00Z</dcterms:created>
  <dcterms:modified xsi:type="dcterms:W3CDTF">2022-05-17T12:37:05Z</dcterms:modified>
</cp:coreProperties>
</file>