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2021097 - OPRAVA FASÁDY A..." sheetId="2" r:id="rId2"/>
  </sheets>
  <definedNames>
    <definedName name="_xlnm.Print_Area" localSheetId="0">'Rekapitulace zakázky'!$D$4:$AO$76,'Rekapitulace zakázky'!$C$82:$AQ$96</definedName>
    <definedName name="_xlnm._FilterDatabase" localSheetId="1" hidden="1">'2021097 - OPRAVA FASÁDY A...'!$C$137:$K$474</definedName>
    <definedName name="_xlnm.Print_Area" localSheetId="1">'2021097 - OPRAVA FASÁDY A...'!$C$4:$J$37,'2021097 - OPRAVA FASÁDY A...'!$C$50:$J$76,'2021097 - OPRAVA FASÁDY A...'!$C$82:$J$121,'2021097 - OPRAVA FASÁDY A...'!$C$127:$K$474</definedName>
    <definedName name="_xlnm.Print_Titles" localSheetId="0">'Rekapitulace zakázky'!$92:$92</definedName>
    <definedName name="_xlnm.Print_Titles" localSheetId="1">'2021097 - OPRAVA FASÁDY A...'!$137:$137</definedName>
  </definedNames>
  <calcPr fullCalcOnLoad="1"/>
</workbook>
</file>

<file path=xl/sharedStrings.xml><?xml version="1.0" encoding="utf-8"?>
<sst xmlns="http://schemas.openxmlformats.org/spreadsheetml/2006/main" count="3577" uniqueCount="927">
  <si>
    <t>Export Komplet</t>
  </si>
  <si>
    <t/>
  </si>
  <si>
    <t>2.0</t>
  </si>
  <si>
    <t>ZAMOK</t>
  </si>
  <si>
    <t>False</t>
  </si>
  <si>
    <t>{658a7ffa-8fbb-495d-aee3-4dead19ddec8}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</si>
  <si>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</si>
  <si>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</si>
  <si>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</si>
  <si>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</si>
  <si>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</si>
  <si>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</si>
  <si>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</si>
  <si>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</si>
  <si>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2021097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</si>
  <si>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</si>
  <si>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</si>
  <si>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OPRAVA FASÁDY A STŘECHY HASIČSKÉ STANICE ŠLUKNOV</t>
  </si>
  <si>
    <t>KSO:</t>
  </si>
  <si>
    <t>CC-CZ:</t>
  </si>
  <si>
    <t>Místo:</t>
  </si>
  <si>
    <t>Šluknov</t>
  </si>
  <si>
    <t>Datum:</t>
  </si>
  <si>
    <t>14. 1. 2022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</si>
  <si>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</si>
  <si>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</si>
  <si>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</si>
  <si>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</si>
  <si>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</si>
  <si>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</si>
  <si>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</si>
  <si>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>ProProjekt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</si>
  <si>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</si>
  <si>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</si>
  <si>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</si>
  <si>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</si>
  <si>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</si>
  <si>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</si>
  <si>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</si>
  <si>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</si>
  <si>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</si>
  <si>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</si>
  <si>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</si>
  <si>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</si>
  <si>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</si>
  <si>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</si>
  <si>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</si>
  <si>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</si>
  <si>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</si>
  <si>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</si>
  <si>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</si>
  <si>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</si>
  <si>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</si>
  <si>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</si>
  <si>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</si>
  <si>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</si>
  <si>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</si>
  <si>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</si>
  <si>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</si>
  <si>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</si>
  <si>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</si>
  <si>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</si>
  <si>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</si>
  <si>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</si>
  <si>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</si>
  <si>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</si>
  <si>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</si>
  <si>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</si>
  <si>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</si>
  <si>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</si>
  <si>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</si>
  <si>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</si>
  <si>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</si>
  <si>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</si>
  <si>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</si>
  <si>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</si>
  <si>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</si>
  <si>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</si>
  <si>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</si>
  <si>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</si>
  <si>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</si>
  <si>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</si>
  <si>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</si>
  <si>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</si>
  <si>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</si>
  <si>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</si>
  <si>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</si>
  <si>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</si>
  <si>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</si>
  <si>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</si>
  <si>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</si>
  <si>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</si>
  <si>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</si>
  <si>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</si>
  <si>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</si>
  <si>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</si>
  <si>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</si>
  <si>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</si>
  <si>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</si>
  <si>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</si>
  <si>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</si>
  <si>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</si>
  <si>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</si>
  <si>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</si>
  <si>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782 - Dokončovací práce - obklady z kamene</t>
  </si>
  <si>
    <t xml:space="preserve">    783 - Dokončovací práce - nátěry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</si>
  <si>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</si>
  <si>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</si>
  <si>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</si>
  <si>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</si>
  <si>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</si>
  <si>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</si>
  <si>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</si>
  <si>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</si>
  <si>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</si>
  <si>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</si>
  <si>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</si>
  <si>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</si>
  <si>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</si>
  <si>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</si>
  <si>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</si>
  <si>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</si>
  <si>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</si>
  <si>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</si>
  <si>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</si>
  <si>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</si>
  <si>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</si>
  <si>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</si>
  <si>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</si>
  <si>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</si>
  <si>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</si>
  <si>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</si>
  <si>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</si>
  <si>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</si>
  <si>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310219811</t>
  </si>
  <si>
    <t>Zazdívka otvorů ve zdivu nadzákladovém kamenem  plochy přes 1 m2 do 4 m2 pro jakékoliv tl. zdi</t>
  </si>
  <si>
    <t>m3</t>
  </si>
  <si>
    <t>CS ÚRS 2022 01</t>
  </si>
  <si>
    <t>4</t>
  </si>
  <si>
    <t>-989600527</t>
  </si>
  <si>
    <t>Online PSC</t>
  </si>
  <si>
    <t>https://podminky.urs.cz/item/CS_URS_2022_01/310219811</t>
  </si>
  <si>
    <t>VV</t>
  </si>
  <si>
    <t>5,16*0,30*0,3</t>
  </si>
  <si>
    <t>319201321</t>
  </si>
  <si>
    <t>Vyrovnání nerovného povrchu vnitřního i vnějšího zdiva  bez odsekání vadných cihel, maltou (s dodáním hmot) tl. do 30 mm</t>
  </si>
  <si>
    <t>m2</t>
  </si>
  <si>
    <t>-1087068729</t>
  </si>
  <si>
    <t>https://podminky.urs.cz/item/CS_URS_2022_01/319201321</t>
  </si>
  <si>
    <t>3492348.R</t>
  </si>
  <si>
    <t>Doplnění zdiva (s dodáním hmot)  říms podokenních a nadokenních</t>
  </si>
  <si>
    <t>-535041613</t>
  </si>
  <si>
    <t>84*0,5"římsy</t>
  </si>
  <si>
    <t>6</t>
  </si>
  <si>
    <t>Úpravy povrchů, podlahy a osazování výplní</t>
  </si>
  <si>
    <t>612325121</t>
  </si>
  <si>
    <t>Vápenocementová omítka rýh štuková ve stěnách, šířky rýhy do 150 mm</t>
  </si>
  <si>
    <t>-702000664</t>
  </si>
  <si>
    <t>https://podminky.urs.cz/item/CS_URS_2022_01/612325121</t>
  </si>
  <si>
    <t>(4,338+4,536)*0,15</t>
  </si>
  <si>
    <t>5</t>
  </si>
  <si>
    <t>6199990-R</t>
  </si>
  <si>
    <t>Příplatek k úpravám povrchů za provádění omítky složitosti 1-2</t>
  </si>
  <si>
    <t>1537332690</t>
  </si>
  <si>
    <t>622125111</t>
  </si>
  <si>
    <t>Vyplnění spár vnějších povrchů cementovou maltou, ploch z tvárnic nebo kamene stěn</t>
  </si>
  <si>
    <t>1424147775</t>
  </si>
  <si>
    <t>https://podminky.urs.cz/item/CS_URS_2022_01/622125111</t>
  </si>
  <si>
    <t>7</t>
  </si>
  <si>
    <t>622131121</t>
  </si>
  <si>
    <t>Podkladní a spojovací vrstva vnějších omítaných ploch  penetrace nanášená ručně stěn</t>
  </si>
  <si>
    <t>-1270992214</t>
  </si>
  <si>
    <t>https://podminky.urs.cz/item/CS_URS_2022_01/622131121</t>
  </si>
  <si>
    <t>P</t>
  </si>
  <si>
    <t>Poznámka k položce:
Materiál pro zvolené zvolené systémové souvrství např. Weber podklad A</t>
  </si>
  <si>
    <t>8</t>
  </si>
  <si>
    <t>622322111</t>
  </si>
  <si>
    <t>Omítka vápenocementová lehčená vnějších ploch  nanášená ručně jednovrstvá, tloušťky do 15 mm hrubá zatřená stěn</t>
  </si>
  <si>
    <t>-424214714</t>
  </si>
  <si>
    <t>https://podminky.urs.cz/item/CS_URS_2022_01/622322111</t>
  </si>
  <si>
    <t>Poznámka k položce:
Materiál pro zvolené zvolené systémové souvrství např. Weber weberdur 132</t>
  </si>
  <si>
    <t>9</t>
  </si>
  <si>
    <t>622322391</t>
  </si>
  <si>
    <t>Omítka vápenocementová lehčená vnějších ploch  nanášená strojně Příplatek k cenám za každých dalších i započatých 5 mm tloušťky omítky přes 15 mm stěn</t>
  </si>
  <si>
    <t>1320778358</t>
  </si>
  <si>
    <t>https://podminky.urs.cz/item/CS_URS_2022_01/622322391</t>
  </si>
  <si>
    <t>269,53*2 'Přepočtené koeficientem množství</t>
  </si>
  <si>
    <t>10</t>
  </si>
  <si>
    <t>622324111</t>
  </si>
  <si>
    <t>Omítka vápenocementová strukturální (břízolitová) vnějších ploch nanášená ručně škrábaná stěn</t>
  </si>
  <si>
    <t>-1781886489</t>
  </si>
  <si>
    <t>https://podminky.urs.cz/item/CS_URS_2022_01/622324111</t>
  </si>
  <si>
    <t>Poznámka k položce:
Materiál pro zvolené zvolené systémové souvrství Např. Webertop 203 AquaBalance</t>
  </si>
  <si>
    <t>11</t>
  </si>
  <si>
    <t>62232411-R</t>
  </si>
  <si>
    <t>Příplatek k stříkané omítce vápenocementové (břízolitová) vnějších stěn nanášená ručně za probarvení omítky dle standarního vzorníku</t>
  </si>
  <si>
    <t>-272213955</t>
  </si>
  <si>
    <t>12</t>
  </si>
  <si>
    <t>62314200.R</t>
  </si>
  <si>
    <t>Potažení vnějších ploch pletivem  v ploše nebo pruzích, na plném podkladu sklovláknitým vtlačením do tmelu říms a zdobných prvků</t>
  </si>
  <si>
    <t>1519004133</t>
  </si>
  <si>
    <t>13</t>
  </si>
  <si>
    <t>62332113.R</t>
  </si>
  <si>
    <t>Potažení vnějších ploch štukem vápenocementovým, tloušťky do 3 mm říms a zdobných prvků</t>
  </si>
  <si>
    <t>313059611</t>
  </si>
  <si>
    <t>14</t>
  </si>
  <si>
    <t>629991001</t>
  </si>
  <si>
    <t>Zakrytí vnějších ploch před znečištěním  včetně pozdějšího odkrytí ploch podélných rovných (např. chodníků) fólií položenou volně</t>
  </si>
  <si>
    <t>66547592</t>
  </si>
  <si>
    <t>https://podminky.urs.cz/item/CS_URS_2022_01/629991001</t>
  </si>
  <si>
    <t>30*2</t>
  </si>
  <si>
    <t>629991011</t>
  </si>
  <si>
    <t>Zakrytí vnějších ploch před znečištěním  včetně pozdějšího odkrytí výplní otvorů a svislých ploch fólií přilepenou lepící páskou</t>
  </si>
  <si>
    <t>-146666756</t>
  </si>
  <si>
    <t>https://podminky.urs.cz/item/CS_URS_2022_01/629991011</t>
  </si>
  <si>
    <t>3,6*3,6*4+1,1*2,6+1,2*1,7*6+1*4+1*2+1*1,8*3+1*1,25*4+1+3+1*1,7*4+1,1*2,5*4+5+10</t>
  </si>
  <si>
    <t>16</t>
  </si>
  <si>
    <t>629999001</t>
  </si>
  <si>
    <t>Příplatky k cenám úprav vnějších povrchů  za každé další kropení vodou vysoce nasákavého povrchu</t>
  </si>
  <si>
    <t>-757018177</t>
  </si>
  <si>
    <t>https://podminky.urs.cz/item/CS_URS_2022_01/629999001</t>
  </si>
  <si>
    <t>17</t>
  </si>
  <si>
    <t>6299990-R</t>
  </si>
  <si>
    <t>-660185483</t>
  </si>
  <si>
    <t>18</t>
  </si>
  <si>
    <t>622631001</t>
  </si>
  <si>
    <t>Spárování vnějších ploch pohledového zdiva  z cihel, spárovací maltou stěn</t>
  </si>
  <si>
    <t>1362084382</t>
  </si>
  <si>
    <t>https://podminky.urs.cz/item/CS_URS_2022_01/622631001</t>
  </si>
  <si>
    <t>19</t>
  </si>
  <si>
    <t>629995101</t>
  </si>
  <si>
    <t>Očištění vnějších ploch tlakovou vodou omytím</t>
  </si>
  <si>
    <t>1808617363</t>
  </si>
  <si>
    <t>https://podminky.urs.cz/item/CS_URS_2022_01/629995101</t>
  </si>
  <si>
    <t>269,53+73,28</t>
  </si>
  <si>
    <t>20</t>
  </si>
  <si>
    <t>629995213</t>
  </si>
  <si>
    <t>Očištění vnějších ploch tryskáním křemičitým pískem nesušeným ( metodou torbo tryskání), povrchu kamenného přírodního tvrdého</t>
  </si>
  <si>
    <t>1458021508</t>
  </si>
  <si>
    <t>https://podminky.urs.cz/item/CS_URS_2022_01/629995213</t>
  </si>
  <si>
    <t>Ostatní konstrukce a práce, bourání</t>
  </si>
  <si>
    <t>941311111</t>
  </si>
  <si>
    <t>Montáž lešení řadového modulového lehkého pracovního s podlahami s provozním zatížením tř. 3 do 200 kg/m2 šířky tř. SW06 přes 0,6 do 0,9 m, výšky do 10 m</t>
  </si>
  <si>
    <t>138595620</t>
  </si>
  <si>
    <t>https://podminky.urs.cz/item/CS_URS_2022_01/941311111</t>
  </si>
  <si>
    <t>22</t>
  </si>
  <si>
    <t>941311112</t>
  </si>
  <si>
    <t>Montáž lešení řadového modulového lehkého pracovního s podlahami s provozním zatížením tř. 3 do 200 kg/m2 šířky tř. SW06 přes 0,6 do 0,9 m, výšky přes 10 do 25 m</t>
  </si>
  <si>
    <t>-896158451</t>
  </si>
  <si>
    <t>https://podminky.urs.cz/item/CS_URS_2022_01/941311112</t>
  </si>
  <si>
    <t>23</t>
  </si>
  <si>
    <t>941311211</t>
  </si>
  <si>
    <t>Montáž lešení řadového modulového lehkého pracovního s podlahami s provozním zatížením tř. 3 do 200 kg/m2 Příplatek za první a každý další den použití lešení k ceně -1111 nebo -1112</t>
  </si>
  <si>
    <t>362203650</t>
  </si>
  <si>
    <t>https://podminky.urs.cz/item/CS_URS_2022_01/941311211</t>
  </si>
  <si>
    <t>306,9*30</t>
  </si>
  <si>
    <t>12*10</t>
  </si>
  <si>
    <t>Součet</t>
  </si>
  <si>
    <t>24</t>
  </si>
  <si>
    <t>941311811</t>
  </si>
  <si>
    <t>Demontáž lešení řadového modulového lehkého pracovního s podlahami s provozním zatížením tř. 3 do 200 kg/m2 šířky SW06 přes 0,6 do 0,9 m, výšky do 10 m</t>
  </si>
  <si>
    <t>1567984186</t>
  </si>
  <si>
    <t>https://podminky.urs.cz/item/CS_URS_2022_01/941311811</t>
  </si>
  <si>
    <t>25</t>
  </si>
  <si>
    <t>941311812</t>
  </si>
  <si>
    <t>Demontáž lešení řadového modulového lehkého pracovního s podlahami s provozním zatížením tř. 3 do 200 kg/m2 šířky SW06 přes 0,6 do 0,9 m, výšky přes 10 do 25 m</t>
  </si>
  <si>
    <t>1343055206</t>
  </si>
  <si>
    <t>https://podminky.urs.cz/item/CS_URS_2022_01/941311812</t>
  </si>
  <si>
    <t>26</t>
  </si>
  <si>
    <t>944511111</t>
  </si>
  <si>
    <t>Montáž ochranné sítě zavěšené na konstrukci lešení z textilie z umělých vláken</t>
  </si>
  <si>
    <t>-1081026379</t>
  </si>
  <si>
    <t>https://podminky.urs.cz/item/CS_URS_2022_01/944511111</t>
  </si>
  <si>
    <t>27</t>
  </si>
  <si>
    <t>944511211</t>
  </si>
  <si>
    <t>Montáž ochranné sítě Příplatek za první a každý další den použití sítě k ceně -1111</t>
  </si>
  <si>
    <t>1200801940</t>
  </si>
  <si>
    <t>https://podminky.urs.cz/item/CS_URS_2022_01/944511211</t>
  </si>
  <si>
    <t>28</t>
  </si>
  <si>
    <t>944511811</t>
  </si>
  <si>
    <t>Demontáž ochranné sítě zavěšené na konstrukci lešení z textilie z umělých vláken</t>
  </si>
  <si>
    <t>-67096343</t>
  </si>
  <si>
    <t>https://podminky.urs.cz/item/CS_URS_2022_01/944511811</t>
  </si>
  <si>
    <t>29</t>
  </si>
  <si>
    <t>949521111</t>
  </si>
  <si>
    <t>Montáž podchodu u dílcových lešení zřizovaného současně s lehkým nebo těžkým pracovním lešením, šířky do 1,5 m</t>
  </si>
  <si>
    <t>m</t>
  </si>
  <si>
    <t>-516734917</t>
  </si>
  <si>
    <t>https://podminky.urs.cz/item/CS_URS_2022_01/949521111</t>
  </si>
  <si>
    <t>30</t>
  </si>
  <si>
    <t>949521211</t>
  </si>
  <si>
    <t>Montáž podchodu u dílcových lešení Příplatek za první a každý další den použití podchodu k ceně -1111</t>
  </si>
  <si>
    <t>-295335278</t>
  </si>
  <si>
    <t>https://podminky.urs.cz/item/CS_URS_2022_01/949521211</t>
  </si>
  <si>
    <t>1,6*30</t>
  </si>
  <si>
    <t>31</t>
  </si>
  <si>
    <t>949521811</t>
  </si>
  <si>
    <t>Demontáž podchodu u dílcových lešení zřizovaného současně s lehkým nebo těžkým pracovním lešením, šířky do 1,5 m</t>
  </si>
  <si>
    <t>458554468</t>
  </si>
  <si>
    <t>https://podminky.urs.cz/item/CS_URS_2022_01/949521811</t>
  </si>
  <si>
    <t>32</t>
  </si>
  <si>
    <t>974031134</t>
  </si>
  <si>
    <t>Vysekání rýh ve zdivu cihelném na maltu vápennou nebo vápenocementovou  do hl. 50 mm a šířky do 150 mm</t>
  </si>
  <si>
    <t>1817386684</t>
  </si>
  <si>
    <t>https://podminky.urs.cz/item/CS_URS_2022_01/974031134</t>
  </si>
  <si>
    <t>33</t>
  </si>
  <si>
    <t>978015391</t>
  </si>
  <si>
    <t>Otlučení vápenných nebo vápenocementových omítek vnějších ploch s vyškrabáním spar a s očištěním zdiva stupně členitosti 1 a 2, v rozsahu přes 80 do 100 %</t>
  </si>
  <si>
    <t>477772759</t>
  </si>
  <si>
    <t>https://podminky.urs.cz/item/CS_URS_2022_01/978015391</t>
  </si>
  <si>
    <t>34</t>
  </si>
  <si>
    <t>978023251</t>
  </si>
  <si>
    <t>Vyškrabání cementové malty ze spár zdiva kamenného režného z lomového kamene</t>
  </si>
  <si>
    <t>1411365902</t>
  </si>
  <si>
    <t>https://podminky.urs.cz/item/CS_URS_2022_01/978023251</t>
  </si>
  <si>
    <t>35</t>
  </si>
  <si>
    <t>985131111</t>
  </si>
  <si>
    <t>Očištění ploch stěn, rubu kleneb a podlah tlakovou vodou</t>
  </si>
  <si>
    <t>1452326856</t>
  </si>
  <si>
    <t>https://podminky.urs.cz/item/CS_URS_2022_01/985131111</t>
  </si>
  <si>
    <t>36</t>
  </si>
  <si>
    <t>985441112.HLX</t>
  </si>
  <si>
    <t>Přídavná šroubovitá nerezová výztuž HeliBar 1 táhlo D 6 mm v drážce v cihelném zdivu hl do 70 mm</t>
  </si>
  <si>
    <t>395194158</t>
  </si>
  <si>
    <t>997</t>
  </si>
  <si>
    <t>Přesun sutě</t>
  </si>
  <si>
    <t>37</t>
  </si>
  <si>
    <t>997013214</t>
  </si>
  <si>
    <t>Vnitrostaveništní doprava suti a vybouraných hmot vodorovně do 50 m svisle ručně pro budovy a haly výšky přes 12 do 15 m</t>
  </si>
  <si>
    <t>t</t>
  </si>
  <si>
    <t>685005694</t>
  </si>
  <si>
    <t>https://podminky.urs.cz/item/CS_URS_2022_01/997013214</t>
  </si>
  <si>
    <t>38</t>
  </si>
  <si>
    <t>997013501</t>
  </si>
  <si>
    <t>Odvoz suti a vybouraných hmot na skládku nebo meziskládku se složením, na vzdálenost do 1 km</t>
  </si>
  <si>
    <t>1557361048</t>
  </si>
  <si>
    <t>https://podminky.urs.cz/item/CS_URS_2022_01/997013501</t>
  </si>
  <si>
    <t>39</t>
  </si>
  <si>
    <t>997013509</t>
  </si>
  <si>
    <t>Odvoz suti a vybouraných hmot na skládku nebo meziskládku se složením, na vzdálenost Příplatek k ceně za každý další i započatý 1 km přes 1 km</t>
  </si>
  <si>
    <t>-985691487</t>
  </si>
  <si>
    <t>https://podminky.urs.cz/item/CS_URS_2022_01/997013509</t>
  </si>
  <si>
    <t>24,214*39"přepočteno koeficintem množství</t>
  </si>
  <si>
    <t>40</t>
  </si>
  <si>
    <t>997013601</t>
  </si>
  <si>
    <t>Poplatek za uložení stavebního odpadu na skládce (skládkovné) z prostého betonu zatříděného do Katalogu odpadů pod kódem 17 01 01</t>
  </si>
  <si>
    <t>-1450251041</t>
  </si>
  <si>
    <t>https://podminky.urs.cz/item/CS_URS_2022_01/997013601</t>
  </si>
  <si>
    <t>16,461+0,224</t>
  </si>
  <si>
    <t>41</t>
  </si>
  <si>
    <t>997013603</t>
  </si>
  <si>
    <t>Poplatek za uložení stavebního odpadu na skládce (skládkovné) cihelného zatříděného do Katalogu odpadů pod kódem 17 01 02</t>
  </si>
  <si>
    <t>-1881479369</t>
  </si>
  <si>
    <t>https://podminky.urs.cz/item/CS_URS_2022_01/997013603</t>
  </si>
  <si>
    <t>42</t>
  </si>
  <si>
    <t>997013814</t>
  </si>
  <si>
    <t>Poplatek za uložení stavebního odpadu na skládce (skládkovné) z izolačních materiálů zatříděného do Katalogu odpadů pod kódem 17 06 04</t>
  </si>
  <si>
    <t>-382059359</t>
  </si>
  <si>
    <t>https://podminky.urs.cz/item/CS_URS_2022_01/997013814</t>
  </si>
  <si>
    <t>0,248+3,567</t>
  </si>
  <si>
    <t>43</t>
  </si>
  <si>
    <t>997013811</t>
  </si>
  <si>
    <t>Poplatek za uložení stavebního odpadu na skládce (skládkovné) dřevěného zatříděného do Katalogu odpadů pod kódem 17 02 01</t>
  </si>
  <si>
    <t>-507618739</t>
  </si>
  <si>
    <t>https://podminky.urs.cz/item/CS_URS_2022_01/997013811</t>
  </si>
  <si>
    <t>44</t>
  </si>
  <si>
    <t>997013841</t>
  </si>
  <si>
    <t>Poplatek za uložení stavebního odpadu na skládce (skládkovné) odpadního materiálu po otryskávání bez obsahu nebezpečných látek zatříděného do Katalogu odpadů pod kódem 12 01 17</t>
  </si>
  <si>
    <t>-1128400804</t>
  </si>
  <si>
    <t>https://podminky.urs.cz/item/CS_URS_2022_01/997013841</t>
  </si>
  <si>
    <t>998</t>
  </si>
  <si>
    <t>Přesun hmot</t>
  </si>
  <si>
    <t>45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</si>
  <si>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</si>
  <si>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</si>
  <si>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1581451869</t>
  </si>
  <si>
    <t>https://podminky.urs.cz/item/CS_URS_2022_01/998018003</t>
  </si>
  <si>
    <t>PSV</t>
  </si>
  <si>
    <t>Práce a dodávky PSV</t>
  </si>
  <si>
    <t>712</t>
  </si>
  <si>
    <t>Povlakové krytiny</t>
  </si>
  <si>
    <t>46</t>
  </si>
  <si>
    <t>7124008-R</t>
  </si>
  <si>
    <t>Odstranění hřebíků a jiných spojovacích materiálů z bednění</t>
  </si>
  <si>
    <t>144361897</t>
  </si>
  <si>
    <t>47</t>
  </si>
  <si>
    <t>712631801</t>
  </si>
  <si>
    <t>Odstranění povlakové krytiny střech šikmých přes 30° z pásů uložených na sucho AIP nebo NAIP</t>
  </si>
  <si>
    <t>-2136952347</t>
  </si>
  <si>
    <t>https://podminky.urs.cz/item/CS_URS_2022_01/712631801</t>
  </si>
  <si>
    <t>48</t>
  </si>
  <si>
    <t>712691687</t>
  </si>
  <si>
    <t>Provedení povlakové krytiny střech šikmých přes 30° - ostatní práce  přibití pásů AIP nebo NAIP hřebíky (drátěnkami)</t>
  </si>
  <si>
    <t>-458210700</t>
  </si>
  <si>
    <t>https://podminky.urs.cz/item/CS_URS_2022_01/712691687</t>
  </si>
  <si>
    <t>49</t>
  </si>
  <si>
    <t>M</t>
  </si>
  <si>
    <t>31422180</t>
  </si>
  <si>
    <t>hřebík Cu 2,5x25mm</t>
  </si>
  <si>
    <t>kg</t>
  </si>
  <si>
    <t>-1309185562</t>
  </si>
  <si>
    <t>375,5 * 0,011 " Přepočtené koeficientem množství</t>
  </si>
  <si>
    <t>50</t>
  </si>
  <si>
    <t>2600401120</t>
  </si>
  <si>
    <t>DEKTEN METAL PLUS II (37,5m2/bal.)</t>
  </si>
  <si>
    <t>-1288668048</t>
  </si>
  <si>
    <t>375,5 * 1,1 " Přepočtené koeficientem množství</t>
  </si>
  <si>
    <t>51</t>
  </si>
  <si>
    <t>998712102</t>
  </si>
  <si>
    <t>Přesun hmot pro povlakové krytiny stanovený z hmotnosti přesunovaného materiálu vodorovná dopravní vzdálenost do 50 m v objektech výšky přes 6 do 12 m</t>
  </si>
  <si>
    <t>-58589155</t>
  </si>
  <si>
    <t>https://podminky.urs.cz/item/CS_URS_2022_01/998712102</t>
  </si>
  <si>
    <t>721</t>
  </si>
  <si>
    <t>Zdravotechnika - vnitřní kanalizace</t>
  </si>
  <si>
    <t>52</t>
  </si>
  <si>
    <t>721249102</t>
  </si>
  <si>
    <t>Lapače střešních splavenin montáž lapačů střešních splavenin ostatních typů litinových DN 125</t>
  </si>
  <si>
    <t>kus</t>
  </si>
  <si>
    <t>102171746</t>
  </si>
  <si>
    <t>https://podminky.urs.cz/item/CS_URS_2022_01/721249102</t>
  </si>
  <si>
    <t>53</t>
  </si>
  <si>
    <t>55244101</t>
  </si>
  <si>
    <t>lapač litinový střešních splavenin DN 125</t>
  </si>
  <si>
    <t>1586823607</t>
  </si>
  <si>
    <t>54</t>
  </si>
  <si>
    <t>998721101</t>
  </si>
  <si>
    <t>Přesun hmot pro vnitřní kanalizace  stanovený z hmotnosti přesunovaného materiálu vodorovná dopravní vzdálenost do 50 m v objektech výšky do 6 m</t>
  </si>
  <si>
    <t>-1285679749</t>
  </si>
  <si>
    <t>https://podminky.urs.cz/item/CS_URS_2022_01/998721101</t>
  </si>
  <si>
    <t>741</t>
  </si>
  <si>
    <t>Elektroinstalace - silnoproud</t>
  </si>
  <si>
    <t>55</t>
  </si>
  <si>
    <t>7410000-R1</t>
  </si>
  <si>
    <t>Demontáž a zpětná montáž venkovních svitidel, kamer a antén</t>
  </si>
  <si>
    <t>ks</t>
  </si>
  <si>
    <t>876503979</t>
  </si>
  <si>
    <t>56</t>
  </si>
  <si>
    <t>7414200-R</t>
  </si>
  <si>
    <t>Demontáž stávajícího hromosvou na střeše a fasádě objektu</t>
  </si>
  <si>
    <t>kpl</t>
  </si>
  <si>
    <t>1837856188</t>
  </si>
  <si>
    <t>57</t>
  </si>
  <si>
    <t>7414201-R</t>
  </si>
  <si>
    <t>Dodávka a montáž kompletní ochrany před bleskem (hromosvodu) dle projektové dokumentace včetně revize</t>
  </si>
  <si>
    <t>1601098739</t>
  </si>
  <si>
    <t>762</t>
  </si>
  <si>
    <t>Konstrukce tesařské</t>
  </si>
  <si>
    <t>58</t>
  </si>
  <si>
    <t>762083121</t>
  </si>
  <si>
    <t>Impregnace řeziva máčením proti dřevokaznému hmyzu, houbám a plísním, třída ohrožení 1 a 2 (dřevo v interiéru)</t>
  </si>
  <si>
    <t>-1441677808</t>
  </si>
  <si>
    <t>https://podminky.urs.cz/item/CS_URS_2022_01/762083121</t>
  </si>
  <si>
    <t>59</t>
  </si>
  <si>
    <t>762331922</t>
  </si>
  <si>
    <t>Vyřezání části střešní vazby vázané konstrukce krovů průřezové plochy řeziva přes 120 do 224 cm2, délky vyřezané části krovového prvku přes 3 do 5 m</t>
  </si>
  <si>
    <t>-1920172499</t>
  </si>
  <si>
    <t>https://podminky.urs.cz/item/CS_URS_2022_01/762331922</t>
  </si>
  <si>
    <t>60</t>
  </si>
  <si>
    <t>762332922</t>
  </si>
  <si>
    <t>Vázané konstrukce krovů doplnění části střešní vazby z hranolů, nebo hranolků (materiál v ceně), průřezové plochy přes 120 do 224 cm2</t>
  </si>
  <si>
    <t>879522680</t>
  </si>
  <si>
    <t>https://podminky.urs.cz/item/CS_URS_2022_01/762332922</t>
  </si>
  <si>
    <t>61</t>
  </si>
  <si>
    <t>762341210</t>
  </si>
  <si>
    <t>Bednění a laťování montáž bednění střech rovných a šikmých sklonu do 60° s vyřezáním otvorů z prken hrubých na sraz tl. do 32 mm</t>
  </si>
  <si>
    <t>989700329</t>
  </si>
  <si>
    <t>https://podminky.urs.cz/item/CS_URS_2022_01/762341210</t>
  </si>
  <si>
    <t>62</t>
  </si>
  <si>
    <t>60515111</t>
  </si>
  <si>
    <t>řezivo jehličnaté boční prkno 20-30mm</t>
  </si>
  <si>
    <t>-2120545381</t>
  </si>
  <si>
    <t>375,5*0,025</t>
  </si>
  <si>
    <t>63</t>
  </si>
  <si>
    <t>762341811</t>
  </si>
  <si>
    <t>Demontáž bednění a laťování bednění střech rovných, obloukových, sklonu do 60° se všemi nadstřešními konstrukcemi z prken hrubých, hoblovaných tl. do 32 mm</t>
  </si>
  <si>
    <t>-1945055017</t>
  </si>
  <si>
    <t>https://podminky.urs.cz/item/CS_URS_2022_01/762341811</t>
  </si>
  <si>
    <t>375*0,4</t>
  </si>
  <si>
    <t>64</t>
  </si>
  <si>
    <t>762395000</t>
  </si>
  <si>
    <t>Spojovací prostředky krovů, bednění a laťování, nadstřešních konstrukcí svory, prkna, hřebíky, pásová ocel, vruty</t>
  </si>
  <si>
    <t>-79008028</t>
  </si>
  <si>
    <t>https://podminky.urs.cz/item/CS_URS_2022_01/762395000</t>
  </si>
  <si>
    <t>65</t>
  </si>
  <si>
    <t>998762103</t>
  </si>
  <si>
    <t>Přesun hmot pro konstrukce tesařské stanovený z hmotnosti přesunovaného materiálu vodorovná dopravní vzdálenost do 50 m v objektech výšky přes 12 do 24 m</t>
  </si>
  <si>
    <t>663634361</t>
  </si>
  <si>
    <t>https://podminky.urs.cz/item/CS_URS_2022_01/998762103</t>
  </si>
  <si>
    <t>764</t>
  </si>
  <si>
    <t>Konstrukce klempířské</t>
  </si>
  <si>
    <t>66</t>
  </si>
  <si>
    <t>764001861</t>
  </si>
  <si>
    <t>Demontáž klempířských konstrukcí oplechování hřebene z hřebenáčů do suti</t>
  </si>
  <si>
    <t>-437944553</t>
  </si>
  <si>
    <t>https://podminky.urs.cz/item/CS_URS_2022_01/764001861</t>
  </si>
  <si>
    <t>67</t>
  </si>
  <si>
    <t>764001881</t>
  </si>
  <si>
    <t>Demontáž klempířských konstrukcí oplechování nároží z hřebenáčů do suti</t>
  </si>
  <si>
    <t>1664961835</t>
  </si>
  <si>
    <t>https://podminky.urs.cz/item/CS_URS_2022_01/764001881</t>
  </si>
  <si>
    <t>50,514"lom střechy</t>
  </si>
  <si>
    <t>49,5"nároží</t>
  </si>
  <si>
    <t>68</t>
  </si>
  <si>
    <t>764001891</t>
  </si>
  <si>
    <t>Demontáž klempířských konstrukcí oplechování úžlabí do suti</t>
  </si>
  <si>
    <t>1744226564</t>
  </si>
  <si>
    <t>https://podminky.urs.cz/item/CS_URS_2022_01/764001891</t>
  </si>
  <si>
    <t>69</t>
  </si>
  <si>
    <t>764002801</t>
  </si>
  <si>
    <t>Demontáž závětrné lišty do suti</t>
  </si>
  <si>
    <t>-1253811767</t>
  </si>
  <si>
    <t>https://podminky.urs.cz/item/CS_URS_2022_01/764002801</t>
  </si>
  <si>
    <t>4,88+3,18+6,23+6,58</t>
  </si>
  <si>
    <t>70</t>
  </si>
  <si>
    <t>764002812</t>
  </si>
  <si>
    <t>Demontáž klempířských konstrukcí okapového plechu do suti, v krytině skládané</t>
  </si>
  <si>
    <t>-424586932</t>
  </si>
  <si>
    <t>https://podminky.urs.cz/item/CS_URS_2022_01/764002812</t>
  </si>
  <si>
    <t>71</t>
  </si>
  <si>
    <t>764002821</t>
  </si>
  <si>
    <t>Demontáž klempířských konstrukcí střešního výlezu do suti</t>
  </si>
  <si>
    <t>148174526</t>
  </si>
  <si>
    <t>https://podminky.urs.cz/item/CS_URS_2022_01/764002821</t>
  </si>
  <si>
    <t>72</t>
  </si>
  <si>
    <t>764002851</t>
  </si>
  <si>
    <t>Demontáž klempířských konstrukcí oplechování parapetů do suti</t>
  </si>
  <si>
    <t>-1798735314</t>
  </si>
  <si>
    <t>https://podminky.urs.cz/item/CS_URS_2022_01/764002851</t>
  </si>
  <si>
    <t>2,4+1,2+4+3+4,2</t>
  </si>
  <si>
    <t>73</t>
  </si>
  <si>
    <t>764002871</t>
  </si>
  <si>
    <t>Demontáž klempířských konstrukcí lemování zdí do suti</t>
  </si>
  <si>
    <t>663266858</t>
  </si>
  <si>
    <t>https://podminky.urs.cz/item/CS_URS_2022_01/764002871</t>
  </si>
  <si>
    <t>74</t>
  </si>
  <si>
    <t>764002R1</t>
  </si>
  <si>
    <t>Demontáž a zpětná montáž špičky věže</t>
  </si>
  <si>
    <t>-1394706503</t>
  </si>
  <si>
    <t>https://podminky.urs.cz/item/CS_URS_2022_01/764002R1</t>
  </si>
  <si>
    <t>75</t>
  </si>
  <si>
    <t>764003801</t>
  </si>
  <si>
    <t>Demontáž klempířských konstrukcí lemování trub, konzol, držáků, ventilačních nástavců a ostatních kusových prvků do suti</t>
  </si>
  <si>
    <t>372265816</t>
  </si>
  <si>
    <t>https://podminky.urs.cz/item/CS_URS_2022_01/764003801</t>
  </si>
  <si>
    <t>76</t>
  </si>
  <si>
    <t>764004801</t>
  </si>
  <si>
    <t>Demontáž klempířských konstrukcí žlabu podokapního do suti</t>
  </si>
  <si>
    <t>-2140002572</t>
  </si>
  <si>
    <t>https://podminky.urs.cz/item/CS_URS_2022_01/764004801</t>
  </si>
  <si>
    <t>12,54+7,115+5,71+10,82+10,73+5,99</t>
  </si>
  <si>
    <t>77</t>
  </si>
  <si>
    <t>764004821</t>
  </si>
  <si>
    <t>Demontáž klempířských konstrukcí žlabu nástřešního do suti</t>
  </si>
  <si>
    <t>576057110</t>
  </si>
  <si>
    <t>https://podminky.urs.cz/item/CS_URS_2022_01/764004821</t>
  </si>
  <si>
    <t>78</t>
  </si>
  <si>
    <t>764004861</t>
  </si>
  <si>
    <t>Demontáž klempířských konstrukcí svodu do suti</t>
  </si>
  <si>
    <t>-1380589654</t>
  </si>
  <si>
    <t>https://podminky.urs.cz/item/CS_URS_2022_01/764004861</t>
  </si>
  <si>
    <t>79</t>
  </si>
  <si>
    <t>7641000-R</t>
  </si>
  <si>
    <t>Demontáž a zpětná montáž lemování střešních oken</t>
  </si>
  <si>
    <t>1851690000</t>
  </si>
  <si>
    <t>80</t>
  </si>
  <si>
    <t>764111123</t>
  </si>
  <si>
    <t>Krytina ze svitků, ze šablon nebo taškových tabulí z pozinkovaného plechu s povrchovou úpravou s úpravou u okapů, prostupů a výčnělků střechy rovné ze šablon, počet kusů přes 4 do 10 ks/m2 přes 30 do 60°</t>
  </si>
  <si>
    <t>1002878638</t>
  </si>
  <si>
    <t>https://podminky.urs.cz/item/CS_URS_2022_01/764111123</t>
  </si>
  <si>
    <t>81</t>
  </si>
  <si>
    <t>764201117</t>
  </si>
  <si>
    <t>Montáž oplechování střešních prvků hřebene nevětraného z hřebenáčů</t>
  </si>
  <si>
    <t>1250320536</t>
  </si>
  <si>
    <t>https://podminky.urs.cz/item/CS_URS_2022_01/764201117</t>
  </si>
  <si>
    <t>82</t>
  </si>
  <si>
    <t>55345006</t>
  </si>
  <si>
    <t>hřebenáč z Pz plechu s povrchovou úpravou dl 2000mm antracit</t>
  </si>
  <si>
    <t>1879189405</t>
  </si>
  <si>
    <t>49,5* 1,15 " Přepočtené koeficientem množství</t>
  </si>
  <si>
    <t>83</t>
  </si>
  <si>
    <t>764201145</t>
  </si>
  <si>
    <t>Montáž oplechování nevětraného nároží s nárožním plechem - lom střechy</t>
  </si>
  <si>
    <t>-232842936</t>
  </si>
  <si>
    <t>https://podminky.urs.cz/item/CS_URS_2022_01/764201145</t>
  </si>
  <si>
    <t>34,838+7,48+4,026+4,17</t>
  </si>
  <si>
    <t>84</t>
  </si>
  <si>
    <t>13880019</t>
  </si>
  <si>
    <t>plech poplastovaný (TPO/FPO) tabule</t>
  </si>
  <si>
    <t>37317421</t>
  </si>
  <si>
    <t>50,514*0,5</t>
  </si>
  <si>
    <t>85</t>
  </si>
  <si>
    <t>764203152</t>
  </si>
  <si>
    <t>Montáž oplechování střešních prvků střešního výlezu střechy s krytinou skládanou nebo plechovou</t>
  </si>
  <si>
    <t>-1455978126</t>
  </si>
  <si>
    <t>https://podminky.urs.cz/item/CS_URS_2022_01/764203152</t>
  </si>
  <si>
    <t>86</t>
  </si>
  <si>
    <t>5107042399 1F</t>
  </si>
  <si>
    <t>Střešní výlez 600x600mm</t>
  </si>
  <si>
    <t>-1732794096</t>
  </si>
  <si>
    <t>87</t>
  </si>
  <si>
    <t>764212607</t>
  </si>
  <si>
    <t>Oplechování střešních prvků z pozinkovaného plechu s povrchovou úpravou úžlabí rš 670 mm</t>
  </si>
  <si>
    <t>661336849</t>
  </si>
  <si>
    <t>https://podminky.urs.cz/item/CS_URS_2022_01/764212607</t>
  </si>
  <si>
    <t>88</t>
  </si>
  <si>
    <t>764211673</t>
  </si>
  <si>
    <t>Oplechování střešních prvků z pozinkovaného plechu s povrchovou úpravou nároží nevětraného s použitím nárožního plechu rš 250 mm</t>
  </si>
  <si>
    <t>1991579181</t>
  </si>
  <si>
    <t>https://podminky.urs.cz/item/CS_URS_2022_01/764211673</t>
  </si>
  <si>
    <t>89</t>
  </si>
  <si>
    <t>764212634</t>
  </si>
  <si>
    <t>Oplechování střešních prvků z pozinkovaného plechu s povrchovou úpravou štítu závětrnou lištou rš 330 mm</t>
  </si>
  <si>
    <t>-1528567354</t>
  </si>
  <si>
    <t>https://podminky.urs.cz/item/CS_URS_2022_01/764212634</t>
  </si>
  <si>
    <t>90</t>
  </si>
  <si>
    <t>764212663</t>
  </si>
  <si>
    <t>Oplechování střešních prvků z pozinkovaného plechu s povrchovou úpravou okapu střechy rovné okapovým plechem rš 250 mm</t>
  </si>
  <si>
    <t>-776420425</t>
  </si>
  <si>
    <t>https://podminky.urs.cz/item/CS_URS_2022_01/764212663</t>
  </si>
  <si>
    <t>91</t>
  </si>
  <si>
    <t>7642126R1</t>
  </si>
  <si>
    <t>Oplechování stříšky z Pz s povrchovou úpravou 4H</t>
  </si>
  <si>
    <t>-1058190604</t>
  </si>
  <si>
    <t>https://podminky.urs.cz/item/CS_URS_2022_01/7642126R1</t>
  </si>
  <si>
    <t>92</t>
  </si>
  <si>
    <t>764216603</t>
  </si>
  <si>
    <t>Oplechování parapetů z pozinkovaného plechu s povrchovou úpravou rovných mechanicky kotvené, bez rohů rš 250 mm</t>
  </si>
  <si>
    <t>-1968207591</t>
  </si>
  <si>
    <t>https://podminky.urs.cz/item/CS_URS_2022_01/764216603</t>
  </si>
  <si>
    <t>93</t>
  </si>
  <si>
    <t>764216611</t>
  </si>
  <si>
    <t>Oplechování parapetů z pozinkovaného plechu s povrchovou úpravou rovných mechanicky kotvené, bez rohů rš 900 mm</t>
  </si>
  <si>
    <t>1349957741</t>
  </si>
  <si>
    <t>https://podminky.urs.cz/item/CS_URS_2022_01/764216611</t>
  </si>
  <si>
    <t>2,4"zapuštěné okno ve střeše</t>
  </si>
  <si>
    <t>94</t>
  </si>
  <si>
    <t>764218611</t>
  </si>
  <si>
    <t>Oplechování říms a ozdobných prvků z pozinkovaného plechu s povrchovou úpravou rovných, bez rohů mechanicky kotvené přes rš 670 mm - ostění okna</t>
  </si>
  <si>
    <t>1391350294</t>
  </si>
  <si>
    <t>https://podminky.urs.cz/item/CS_URS_2022_01/764218611</t>
  </si>
  <si>
    <t>(1,4*2)*0,9"zapuštěné okno ve střeše</t>
  </si>
  <si>
    <t>95</t>
  </si>
  <si>
    <t>764218647</t>
  </si>
  <si>
    <t>Oplechování říms a ozdobných prvků z pozinkovaného plechu s povrchovou úpravou rovných, bez rohů Příplatek k cenám za zvýšenou pracnost při provedení rohu nebo koutu rovné římsy přes rš 400 mm</t>
  </si>
  <si>
    <t>1667639526</t>
  </si>
  <si>
    <t>https://podminky.urs.cz/item/CS_URS_2022_01/764218647</t>
  </si>
  <si>
    <t>96</t>
  </si>
  <si>
    <t>764305121</t>
  </si>
  <si>
    <t>Montáž lemování trub, konzol, držáků a ostatních kusových prvků střech s krytinou skládanou mimo prejzovou nebo z plechu, průměr do 75 mm</t>
  </si>
  <si>
    <t>834780376</t>
  </si>
  <si>
    <t>https://podminky.urs.cz/item/CS_URS_2022_01/764305121</t>
  </si>
  <si>
    <t>97</t>
  </si>
  <si>
    <t>55350116</t>
  </si>
  <si>
    <t>průchodka manžetová D 6-50mm</t>
  </si>
  <si>
    <t>-1247245145</t>
  </si>
  <si>
    <t>98</t>
  </si>
  <si>
    <t>553511-R</t>
  </si>
  <si>
    <t>atypické lemování trub prům od 6-50 mm plechem Pz s povrchovou úpravou</t>
  </si>
  <si>
    <t>-1452045815</t>
  </si>
  <si>
    <t>99</t>
  </si>
  <si>
    <t>764306123</t>
  </si>
  <si>
    <t>Montáž lemování ventilačních nástavců výšky do 1000 mm, se stříškou střech s krytinou skládanou mimo prejzovou nebo z plechu, průměru přes 100 do 150 mm</t>
  </si>
  <si>
    <t>955338164</t>
  </si>
  <si>
    <t>https://podminky.urs.cz/item/CS_URS_2022_01/764306123</t>
  </si>
  <si>
    <t>100</t>
  </si>
  <si>
    <t>55350112</t>
  </si>
  <si>
    <t>průchodka manžetová D 102-178mm</t>
  </si>
  <si>
    <t>-162848739</t>
  </si>
  <si>
    <t>101</t>
  </si>
  <si>
    <t>55351089</t>
  </si>
  <si>
    <t>nástavec odvětrání Al s barevným povrchem D 100mm</t>
  </si>
  <si>
    <t>-1679674270</t>
  </si>
  <si>
    <t>102</t>
  </si>
  <si>
    <t>553512-R</t>
  </si>
  <si>
    <t>atypické lemování trub prům od 100-180 mm plechem Pz s povrchovou úpravou</t>
  </si>
  <si>
    <t>-1519118411</t>
  </si>
  <si>
    <t>103</t>
  </si>
  <si>
    <t>764311614</t>
  </si>
  <si>
    <t>Lemování zdí z pozinkovaného plechu s povrchovou úpravou boční nebo horní rovné, střech s krytinou skládanou mimo prejzovou rš 330 mm</t>
  </si>
  <si>
    <t>-1934661837</t>
  </si>
  <si>
    <t>https://podminky.urs.cz/item/CS_URS_2022_01/764311614</t>
  </si>
  <si>
    <t>104</t>
  </si>
  <si>
    <t>764511602</t>
  </si>
  <si>
    <t>Žlab podokapní z pozinkovaného plechu s povrchovou úpravou včetně háků a čel půlkruhový rš 330 mm</t>
  </si>
  <si>
    <t>-1919087048</t>
  </si>
  <si>
    <t>https://podminky.urs.cz/item/CS_URS_2022_01/764511602</t>
  </si>
  <si>
    <t>105</t>
  </si>
  <si>
    <t>764511643</t>
  </si>
  <si>
    <t>Žlab podokapní z pozinkovaného plechu s povrchovou úpravou včetně háků a čel kotlík oválný (trychtýřový), rš žlabu/průměr svodu 330/120 mm</t>
  </si>
  <si>
    <t>-1698829276</t>
  </si>
  <si>
    <t>https://podminky.urs.cz/item/CS_URS_2022_01/764511643</t>
  </si>
  <si>
    <t>106</t>
  </si>
  <si>
    <t>764513406</t>
  </si>
  <si>
    <t>Žlab nadokapní (nástřešní) z pozinkovaného plechu oblého tvaru, včetně háků, čel a hrdel rš 500 mm</t>
  </si>
  <si>
    <t>-684789912</t>
  </si>
  <si>
    <t>https://podminky.urs.cz/item/CS_URS_2022_01/764513406</t>
  </si>
  <si>
    <t>107</t>
  </si>
  <si>
    <t>764518423</t>
  </si>
  <si>
    <t>Svod z pozinkovaného plechu včetně objímek, kolen a odskoků kruhový, průměru 120 mm</t>
  </si>
  <si>
    <t>1800566778</t>
  </si>
  <si>
    <t>https://podminky.urs.cz/item/CS_URS_2022_01/764518423</t>
  </si>
  <si>
    <t>108</t>
  </si>
  <si>
    <t>998764103</t>
  </si>
  <si>
    <t>Přesun hmot pro konstrukce klempířské stanovený z hmotnosti přesunovaného materiálu vodorovná dopravní vzdálenost do 50 m v objektech výšky přes 12 do 24 m</t>
  </si>
  <si>
    <t>-1642749267</t>
  </si>
  <si>
    <t>https://podminky.urs.cz/item/CS_URS_2022_01/998764103</t>
  </si>
  <si>
    <t>765</t>
  </si>
  <si>
    <t>Krytina skládaná</t>
  </si>
  <si>
    <t>109</t>
  </si>
  <si>
    <t>765135041</t>
  </si>
  <si>
    <t>Montáž střešních doplňků vláknocementové krytiny skládané  háků protisněhových</t>
  </si>
  <si>
    <t>-392884768</t>
  </si>
  <si>
    <t>https://podminky.urs.cz/item/CS_URS_2022_01/765135041</t>
  </si>
  <si>
    <t>110</t>
  </si>
  <si>
    <t>RMAT0001</t>
  </si>
  <si>
    <t>lopatkový zachytávač včetně systémové nosné tašky</t>
  </si>
  <si>
    <t>-778452649</t>
  </si>
  <si>
    <t>111</t>
  </si>
  <si>
    <t>765151801</t>
  </si>
  <si>
    <t>Demontáž krytiny bitumenové ze šindelů sklonu do 30° do suti</t>
  </si>
  <si>
    <t>763458797</t>
  </si>
  <si>
    <t>https://podminky.urs.cz/item/CS_URS_2022_01/765151801</t>
  </si>
  <si>
    <t>112</t>
  </si>
  <si>
    <t>998765103</t>
  </si>
  <si>
    <t>Přesun hmot pro krytiny skládané stanovený z hmotnosti přesunovaného materiálu vodorovná dopravní vzdálenost do 50 m na objektech výšky přes 12 do 24 m</t>
  </si>
  <si>
    <t>611785917</t>
  </si>
  <si>
    <t>https://podminky.urs.cz/item/CS_URS_2022_01/998765103</t>
  </si>
  <si>
    <t>766</t>
  </si>
  <si>
    <t>Konstrukce truhlářské</t>
  </si>
  <si>
    <t>113</t>
  </si>
  <si>
    <t>766621211</t>
  </si>
  <si>
    <t>Montáž oken dřevěných včetně montáže rámu plochy přes 1 m2 otevíravých do zdiva, výšky do 1,5 m</t>
  </si>
  <si>
    <t>-1227214266</t>
  </si>
  <si>
    <t>https://podminky.urs.cz/item/CS_URS_2022_01/766621211</t>
  </si>
  <si>
    <t>1,607*4" 1D</t>
  </si>
  <si>
    <t>1,677*3" 1E</t>
  </si>
  <si>
    <t>2,573*4" 1G</t>
  </si>
  <si>
    <t>114</t>
  </si>
  <si>
    <t>61110012-1D</t>
  </si>
  <si>
    <t>okno dřevěné otevíravé/sklopné dvojsklo přes plochu 1m2 v 1,5-2,5m</t>
  </si>
  <si>
    <t>-829524458</t>
  </si>
  <si>
    <t>1,607*4</t>
  </si>
  <si>
    <t>115</t>
  </si>
  <si>
    <t>61110012-1E</t>
  </si>
  <si>
    <t>-565334140</t>
  </si>
  <si>
    <t>1,677*3</t>
  </si>
  <si>
    <t>116</t>
  </si>
  <si>
    <t>61110012-1G</t>
  </si>
  <si>
    <t>2009229304</t>
  </si>
  <si>
    <t>2,573*4</t>
  </si>
  <si>
    <t>117</t>
  </si>
  <si>
    <t>76611111R1</t>
  </si>
  <si>
    <t>Dodávka a montáž zastiňujících žaluzií dřevěných otevíravých upevněné do zdiva - kopie stávajících</t>
  </si>
  <si>
    <t>1482495722</t>
  </si>
  <si>
    <t>118</t>
  </si>
  <si>
    <t>766621622</t>
  </si>
  <si>
    <t>Montáž dřevěných oken plochy do 1 m2  otevíravých do zdiva</t>
  </si>
  <si>
    <t>1125196140</t>
  </si>
  <si>
    <t>https://podminky.urs.cz/item/CS_URS_2022_01/766621622</t>
  </si>
  <si>
    <t>119</t>
  </si>
  <si>
    <t>61110008-1A</t>
  </si>
  <si>
    <t>okno dřevěné otevíravé/sklopné dvojsklo 400x700mm 1A</t>
  </si>
  <si>
    <t>915239227</t>
  </si>
  <si>
    <t>0,28*6</t>
  </si>
  <si>
    <t>120</t>
  </si>
  <si>
    <t>61110008-1B</t>
  </si>
  <si>
    <t>okno dřevěné otevíravé/sklopné dvojsklo 400x700mm 1B</t>
  </si>
  <si>
    <t>1271637235</t>
  </si>
  <si>
    <t>0,28*3</t>
  </si>
  <si>
    <t>121</t>
  </si>
  <si>
    <t>766621646</t>
  </si>
  <si>
    <t>Montáž oken dřevěných plochy do 1 m2 včetně montáže rámu obloukových nebo kulatých do zdiva</t>
  </si>
  <si>
    <t>-1887725680</t>
  </si>
  <si>
    <t>https://podminky.urs.cz/item/CS_URS_2022_01/766621646</t>
  </si>
  <si>
    <t>122</t>
  </si>
  <si>
    <t>61110008-1C</t>
  </si>
  <si>
    <t>okno dřevěné otevíravé/sklopné dvojsklo do plochy 1m2 1C</t>
  </si>
  <si>
    <t>1848840863</t>
  </si>
  <si>
    <t>123</t>
  </si>
  <si>
    <t>766694111</t>
  </si>
  <si>
    <t>Montáž ostatních truhlářských konstrukcí parapetních desek dřevěných nebo plastových šířky do 300 mm, délky do 1000 mm</t>
  </si>
  <si>
    <t>-467521089</t>
  </si>
  <si>
    <t>https://podminky.urs.cz/item/CS_URS_2022_01/766694111</t>
  </si>
  <si>
    <t>124</t>
  </si>
  <si>
    <t>766694112</t>
  </si>
  <si>
    <t>Montáž ostatních truhlářských konstrukcí parapetních desek dřevěných nebo plastových šířky do 300 mm, délky přes 1000 do 1600 mm</t>
  </si>
  <si>
    <t>1977283042</t>
  </si>
  <si>
    <t>https://podminky.urs.cz/item/CS_URS_2022_01/766694112</t>
  </si>
  <si>
    <t>125</t>
  </si>
  <si>
    <t>60794103</t>
  </si>
  <si>
    <t>parapet dřevotřískový vnitřní povrch laminátový š 300mm</t>
  </si>
  <si>
    <t>1935990970</t>
  </si>
  <si>
    <t>126</t>
  </si>
  <si>
    <t>60794121</t>
  </si>
  <si>
    <t>koncovka PVC k parapetním dřevotřískovým deskám 600mm</t>
  </si>
  <si>
    <t>-266710721</t>
  </si>
  <si>
    <t>127</t>
  </si>
  <si>
    <t>998766102</t>
  </si>
  <si>
    <t>Přesun hmot pro konstrukce truhlářské stanovený z hmotnosti přesunovaného materiálu vodorovná dopravní vzdálenost do 50 m v objektech výšky přes 6 do 12 m</t>
  </si>
  <si>
    <t>-782562027</t>
  </si>
  <si>
    <t>https://podminky.urs.cz/item/CS_URS_2022_01/998766102</t>
  </si>
  <si>
    <t>767</t>
  </si>
  <si>
    <t>Konstrukce zámečnické</t>
  </si>
  <si>
    <t>128</t>
  </si>
  <si>
    <t>767996801</t>
  </si>
  <si>
    <t>Demontáž ostatních zámečnických konstrukcí o hmotnosti jednotlivých dílů rozebráním do 50 kg</t>
  </si>
  <si>
    <t>-1594096320</t>
  </si>
  <si>
    <t>https://podminky.urs.cz/item/CS_URS_2022_01/767996801</t>
  </si>
  <si>
    <t>782</t>
  </si>
  <si>
    <t>Dokončovací práce - obklady z kamene</t>
  </si>
  <si>
    <t>129</t>
  </si>
  <si>
    <t>782132112</t>
  </si>
  <si>
    <t>Montáž obkladů stěn z tvrdých kamenů kladených do lepidla z nejvýše dvou rozdílných druhů pravoúhlých desek ve skladbě se pravidelně opakujících tl. přes 25 do 30 mm</t>
  </si>
  <si>
    <t>-1855302941</t>
  </si>
  <si>
    <t>https://podminky.urs.cz/item/CS_URS_2022_01/782132112</t>
  </si>
  <si>
    <t>16,77+3,37+2,06</t>
  </si>
  <si>
    <t>130</t>
  </si>
  <si>
    <t>58382165</t>
  </si>
  <si>
    <t>deska obkladová tryskaná žula tl 30mm do 0,24m2</t>
  </si>
  <si>
    <t>-462669155</t>
  </si>
  <si>
    <t>22,2 * 1,05 " Přepočtené koeficientem množství</t>
  </si>
  <si>
    <t>131</t>
  </si>
  <si>
    <t>998782101</t>
  </si>
  <si>
    <t>Přesun hmot pro obklady kamenné  stanovený z hmotnosti přesunovaného materiálu vodorovná dopravní vzdálenost do 50 m v objektech výšky do 6 m</t>
  </si>
  <si>
    <t>563952944</t>
  </si>
  <si>
    <t>https://podminky.urs.cz/item/CS_URS_2022_01/998782101</t>
  </si>
  <si>
    <t>783</t>
  </si>
  <si>
    <t>Dokončovací práce - nátěry</t>
  </si>
  <si>
    <t>132</t>
  </si>
  <si>
    <t>78300930R</t>
  </si>
  <si>
    <t>Písmomalířské práce výšky písmen nebo číslic do 500 mm</t>
  </si>
  <si>
    <t>-999261701</t>
  </si>
  <si>
    <t>https://podminky.urs.cz/item/CS_URS_2022_01/78300930R</t>
  </si>
  <si>
    <t>133</t>
  </si>
  <si>
    <t>783301303</t>
  </si>
  <si>
    <t>Příprava podkladu zámečnických konstrukcí před provedením nátěru odrezivění odrezovačem bezoplachovým</t>
  </si>
  <si>
    <t>-135746274</t>
  </si>
  <si>
    <t>https://podminky.urs.cz/item/CS_URS_2022_01/783301303</t>
  </si>
  <si>
    <t>0,86+0,55+0,12" prvky na fasádě</t>
  </si>
  <si>
    <t>10,678*0,1*4" rámy vrat</t>
  </si>
  <si>
    <t>134</t>
  </si>
  <si>
    <t>783306807</t>
  </si>
  <si>
    <t>Odstranění nátěrů ze zámečnických konstrukcí odstraňovačem nátěrů s obroušením</t>
  </si>
  <si>
    <t>-542704674</t>
  </si>
  <si>
    <t>https://podminky.urs.cz/item/CS_URS_2022_01/783306807</t>
  </si>
  <si>
    <t>135</t>
  </si>
  <si>
    <t>783344201</t>
  </si>
  <si>
    <t>Základní antikorozní nátěr zámečnických konstrukcí jednonásobný polyuretanový</t>
  </si>
  <si>
    <t>662027382</t>
  </si>
  <si>
    <t>https://podminky.urs.cz/item/CS_URS_2022_01/783344201</t>
  </si>
  <si>
    <t>136</t>
  </si>
  <si>
    <t>783347101</t>
  </si>
  <si>
    <t>Krycí nátěr (email) zámečnických konstrukcí jednonásobný polyuretanový</t>
  </si>
  <si>
    <t>1050639898</t>
  </si>
  <si>
    <t>https://podminky.urs.cz/item/CS_URS_2022_01/783347101</t>
  </si>
  <si>
    <t>137</t>
  </si>
  <si>
    <t>783801503</t>
  </si>
  <si>
    <t>Příprava podkladu omítek před provedením nátěru omytí tlakovou vodou</t>
  </si>
  <si>
    <t>599579616</t>
  </si>
  <si>
    <t>https://podminky.urs.cz/item/CS_URS_2022_01/783801503</t>
  </si>
  <si>
    <t>73,1"přístavba</t>
  </si>
  <si>
    <t>138</t>
  </si>
  <si>
    <t>783823135</t>
  </si>
  <si>
    <t>Penetrační nátěr omítek hladkých omítek hladkých, zrnitých tenkovrstvých nebo štukových stupně členitosti 1 a 2 silikonový</t>
  </si>
  <si>
    <t>-237639670</t>
  </si>
  <si>
    <t>https://podminky.urs.cz/item/CS_URS_2022_01/783823135</t>
  </si>
  <si>
    <t>Poznámka k položce:
Materiál pro zvolené zvolené systémové souvrství např. weberpodklad silikon</t>
  </si>
  <si>
    <t>139</t>
  </si>
  <si>
    <t>783827425</t>
  </si>
  <si>
    <t>Krycí (ochranný ) nátěr omítek dvojnásobný hladkých omítek hladkých, zrnitých tenkovrstvých nebo štukových stupně členitosti 1 a 2 silikonový</t>
  </si>
  <si>
    <t>-1724514278</t>
  </si>
  <si>
    <t>https://podminky.urs.cz/item/CS_URS_2022_01/783827425</t>
  </si>
  <si>
    <t>Poznámka k položce:
Materiál pro zvolené zvolené systémové souvrství např. weberpas aquaBalance</t>
  </si>
  <si>
    <t>140</t>
  </si>
  <si>
    <t>783897615</t>
  </si>
  <si>
    <t>Krycí (ochranný ) nátěr omítek Příplatek k cenám za provádění barevného nátěru v odstínu sytém dvojnásobného</t>
  </si>
  <si>
    <t>-2120666312</t>
  </si>
  <si>
    <t>https://podminky.urs.cz/item/CS_URS_2022_01/783897615</t>
  </si>
  <si>
    <t>Práce a dodávky M</t>
  </si>
  <si>
    <t>23-M</t>
  </si>
  <si>
    <t>Montáže potrubí</t>
  </si>
  <si>
    <t>141</t>
  </si>
  <si>
    <t>230140020</t>
  </si>
  <si>
    <t>Montáž trubek z nerezavějící oceli tř.17 D 32 mm, tl 2 mm</t>
  </si>
  <si>
    <t>-1016119633</t>
  </si>
  <si>
    <t>142</t>
  </si>
  <si>
    <t>1314315</t>
  </si>
  <si>
    <t>TRUBKA NEREZ V2 STECK-ES 32 3M</t>
  </si>
  <si>
    <t>256</t>
  </si>
  <si>
    <t>1051123771</t>
  </si>
  <si>
    <t>VRN</t>
  </si>
  <si>
    <t>Vedlejší rozpočtové náklady</t>
  </si>
  <si>
    <t>VRN1</t>
  </si>
  <si>
    <t>Průzkumné, geodetické a projektové práce</t>
  </si>
  <si>
    <t>143</t>
  </si>
  <si>
    <t>012103000</t>
  </si>
  <si>
    <t>Geodetické práce před výstavbou včetně vytyčení unženýrských sítí</t>
  </si>
  <si>
    <t>1024</t>
  </si>
  <si>
    <t>1261216264</t>
  </si>
  <si>
    <t>VRN2</t>
  </si>
  <si>
    <t>Příprava staveniště</t>
  </si>
  <si>
    <t>144</t>
  </si>
  <si>
    <t>020001000</t>
  </si>
  <si>
    <t>1269204924</t>
  </si>
  <si>
    <t>VRN3</t>
  </si>
  <si>
    <t>Zařízení staveniště</t>
  </si>
  <si>
    <t>145</t>
  </si>
  <si>
    <t>030001000</t>
  </si>
  <si>
    <t>1623169070</t>
  </si>
  <si>
    <t>VRN4</t>
  </si>
  <si>
    <t>Inženýrská činnost</t>
  </si>
  <si>
    <t>146</t>
  </si>
  <si>
    <t>045002000</t>
  </si>
  <si>
    <t>Kompletační a koordinační činnost včetně dokladové části</t>
  </si>
  <si>
    <t>-745703352</t>
  </si>
  <si>
    <t>VRN7</t>
  </si>
  <si>
    <t>Provozní vlivy</t>
  </si>
  <si>
    <t>147</t>
  </si>
  <si>
    <t>070001000</t>
  </si>
  <si>
    <t>Provozní vlivy včetně dopravně inženýrského opatření a poplatků za zábor veř. prostranství</t>
  </si>
  <si>
    <t>-170822420</t>
  </si>
  <si>
    <t>VRN9</t>
  </si>
  <si>
    <t>Ostatní náklady</t>
  </si>
  <si>
    <t>148</t>
  </si>
  <si>
    <t>090001000</t>
  </si>
  <si>
    <t>Ostatní náklady - ochrana a zakrývání veškerých zachovávaných prvků před poškozením nebo znečištěním při provádění prací  a zajištění úklidu dotčených prostor</t>
  </si>
  <si>
    <t>113228168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</si>
</sst>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0219811" TargetMode="External" /><Relationship Id="rId2" Type="http://schemas.openxmlformats.org/officeDocument/2006/relationships/hyperlink" Target="https://podminky.urs.cz/item/CS_URS_2022_01/319201321" TargetMode="External" /><Relationship Id="rId3" Type="http://schemas.openxmlformats.org/officeDocument/2006/relationships/hyperlink" Target="https://podminky.urs.cz/item/CS_URS_2022_01/612325121" TargetMode="External" /><Relationship Id="rId4" Type="http://schemas.openxmlformats.org/officeDocument/2006/relationships/hyperlink" Target="https://podminky.urs.cz/item/CS_URS_2022_01/622125111" TargetMode="External" /><Relationship Id="rId5" Type="http://schemas.openxmlformats.org/officeDocument/2006/relationships/hyperlink" Target="https://podminky.urs.cz/item/CS_URS_2022_01/622131121" TargetMode="External" /><Relationship Id="rId6" Type="http://schemas.openxmlformats.org/officeDocument/2006/relationships/hyperlink" Target="https://podminky.urs.cz/item/CS_URS_2022_01/622322111" TargetMode="External" /><Relationship Id="rId7" Type="http://schemas.openxmlformats.org/officeDocument/2006/relationships/hyperlink" Target="https://podminky.urs.cz/item/CS_URS_2022_01/622322391" TargetMode="External" /><Relationship Id="rId8" Type="http://schemas.openxmlformats.org/officeDocument/2006/relationships/hyperlink" Target="https://podminky.urs.cz/item/CS_URS_2022_01/622324111" TargetMode="External" /><Relationship Id="rId9" Type="http://schemas.openxmlformats.org/officeDocument/2006/relationships/hyperlink" Target="https://podminky.urs.cz/item/CS_URS_2022_01/629991001" TargetMode="External" /><Relationship Id="rId10" Type="http://schemas.openxmlformats.org/officeDocument/2006/relationships/hyperlink" Target="https://podminky.urs.cz/item/CS_URS_2022_01/629991011" TargetMode="External" /><Relationship Id="rId11" Type="http://schemas.openxmlformats.org/officeDocument/2006/relationships/hyperlink" Target="https://podminky.urs.cz/item/CS_URS_2022_01/629999001" TargetMode="External" /><Relationship Id="rId12" Type="http://schemas.openxmlformats.org/officeDocument/2006/relationships/hyperlink" Target="https://podminky.urs.cz/item/CS_URS_2022_01/622631001" TargetMode="External" /><Relationship Id="rId13" Type="http://schemas.openxmlformats.org/officeDocument/2006/relationships/hyperlink" Target="https://podminky.urs.cz/item/CS_URS_2022_01/629995101" TargetMode="External" /><Relationship Id="rId14" Type="http://schemas.openxmlformats.org/officeDocument/2006/relationships/hyperlink" Target="https://podminky.urs.cz/item/CS_URS_2022_01/629995213" TargetMode="External" /><Relationship Id="rId15" Type="http://schemas.openxmlformats.org/officeDocument/2006/relationships/hyperlink" Target="https://podminky.urs.cz/item/CS_URS_2022_01/941311111" TargetMode="External" /><Relationship Id="rId16" Type="http://schemas.openxmlformats.org/officeDocument/2006/relationships/hyperlink" Target="https://podminky.urs.cz/item/CS_URS_2022_01/941311112" TargetMode="External" /><Relationship Id="rId17" Type="http://schemas.openxmlformats.org/officeDocument/2006/relationships/hyperlink" Target="https://podminky.urs.cz/item/CS_URS_2022_01/941311211" TargetMode="External" /><Relationship Id="rId18" Type="http://schemas.openxmlformats.org/officeDocument/2006/relationships/hyperlink" Target="https://podminky.urs.cz/item/CS_URS_2022_01/941311811" TargetMode="External" /><Relationship Id="rId19" Type="http://schemas.openxmlformats.org/officeDocument/2006/relationships/hyperlink" Target="https://podminky.urs.cz/item/CS_URS_2022_01/941311812" TargetMode="External" /><Relationship Id="rId20" Type="http://schemas.openxmlformats.org/officeDocument/2006/relationships/hyperlink" Target="https://podminky.urs.cz/item/CS_URS_2022_01/944511111" TargetMode="External" /><Relationship Id="rId21" Type="http://schemas.openxmlformats.org/officeDocument/2006/relationships/hyperlink" Target="https://podminky.urs.cz/item/CS_URS_2022_01/944511211" TargetMode="External" /><Relationship Id="rId22" Type="http://schemas.openxmlformats.org/officeDocument/2006/relationships/hyperlink" Target="https://podminky.urs.cz/item/CS_URS_2022_01/944511811" TargetMode="External" /><Relationship Id="rId23" Type="http://schemas.openxmlformats.org/officeDocument/2006/relationships/hyperlink" Target="https://podminky.urs.cz/item/CS_URS_2022_01/949521111" TargetMode="External" /><Relationship Id="rId24" Type="http://schemas.openxmlformats.org/officeDocument/2006/relationships/hyperlink" Target="https://podminky.urs.cz/item/CS_URS_2022_01/949521211" TargetMode="External" /><Relationship Id="rId25" Type="http://schemas.openxmlformats.org/officeDocument/2006/relationships/hyperlink" Target="https://podminky.urs.cz/item/CS_URS_2022_01/949521811" TargetMode="External" /><Relationship Id="rId26" Type="http://schemas.openxmlformats.org/officeDocument/2006/relationships/hyperlink" Target="https://podminky.urs.cz/item/CS_URS_2022_01/974031134" TargetMode="External" /><Relationship Id="rId27" Type="http://schemas.openxmlformats.org/officeDocument/2006/relationships/hyperlink" Target="https://podminky.urs.cz/item/CS_URS_2022_01/978015391" TargetMode="External" /><Relationship Id="rId28" Type="http://schemas.openxmlformats.org/officeDocument/2006/relationships/hyperlink" Target="https://podminky.urs.cz/item/CS_URS_2022_01/978023251" TargetMode="External" /><Relationship Id="rId29" Type="http://schemas.openxmlformats.org/officeDocument/2006/relationships/hyperlink" Target="https://podminky.urs.cz/item/CS_URS_2022_01/985131111" TargetMode="External" /><Relationship Id="rId30" Type="http://schemas.openxmlformats.org/officeDocument/2006/relationships/hyperlink" Target="https://podminky.urs.cz/item/CS_URS_2022_01/997013214" TargetMode="External" /><Relationship Id="rId31" Type="http://schemas.openxmlformats.org/officeDocument/2006/relationships/hyperlink" Target="https://podminky.urs.cz/item/CS_URS_2022_01/997013501" TargetMode="External" /><Relationship Id="rId32" Type="http://schemas.openxmlformats.org/officeDocument/2006/relationships/hyperlink" Target="https://podminky.urs.cz/item/CS_URS_2022_01/997013509" TargetMode="External" /><Relationship Id="rId33" Type="http://schemas.openxmlformats.org/officeDocument/2006/relationships/hyperlink" Target="https://podminky.urs.cz/item/CS_URS_2022_01/997013601" TargetMode="External" /><Relationship Id="rId34" Type="http://schemas.openxmlformats.org/officeDocument/2006/relationships/hyperlink" Target="https://podminky.urs.cz/item/CS_URS_2022_01/997013603" TargetMode="External" /><Relationship Id="rId35" Type="http://schemas.openxmlformats.org/officeDocument/2006/relationships/hyperlink" Target="https://podminky.urs.cz/item/CS_URS_2022_01/997013814" TargetMode="External" /><Relationship Id="rId36" Type="http://schemas.openxmlformats.org/officeDocument/2006/relationships/hyperlink" Target="https://podminky.urs.cz/item/CS_URS_2022_01/997013811" TargetMode="External" /><Relationship Id="rId37" Type="http://schemas.openxmlformats.org/officeDocument/2006/relationships/hyperlink" Target="https://podminky.urs.cz/item/CS_URS_2022_01/997013841" TargetMode="External" /><Relationship Id="rId38" Type="http://schemas.openxmlformats.org/officeDocument/2006/relationships/hyperlink" Target="https://podminky.urs.cz/item/CS_URS_2022_01/998018003" TargetMode="External" /><Relationship Id="rId39" Type="http://schemas.openxmlformats.org/officeDocument/2006/relationships/hyperlink" Target="https://podminky.urs.cz/item/CS_URS_2022_01/712631801" TargetMode="External" /><Relationship Id="rId40" Type="http://schemas.openxmlformats.org/officeDocument/2006/relationships/hyperlink" Target="https://podminky.urs.cz/item/CS_URS_2022_01/712691687" TargetMode="External" /><Relationship Id="rId41" Type="http://schemas.openxmlformats.org/officeDocument/2006/relationships/hyperlink" Target="https://podminky.urs.cz/item/CS_URS_2022_01/998712102" TargetMode="External" /><Relationship Id="rId42" Type="http://schemas.openxmlformats.org/officeDocument/2006/relationships/hyperlink" Target="https://podminky.urs.cz/item/CS_URS_2022_01/721249102" TargetMode="External" /><Relationship Id="rId43" Type="http://schemas.openxmlformats.org/officeDocument/2006/relationships/hyperlink" Target="https://podminky.urs.cz/item/CS_URS_2022_01/998721101" TargetMode="External" /><Relationship Id="rId44" Type="http://schemas.openxmlformats.org/officeDocument/2006/relationships/hyperlink" Target="https://podminky.urs.cz/item/CS_URS_2022_01/762083121" TargetMode="External" /><Relationship Id="rId45" Type="http://schemas.openxmlformats.org/officeDocument/2006/relationships/hyperlink" Target="https://podminky.urs.cz/item/CS_URS_2022_01/762331922" TargetMode="External" /><Relationship Id="rId46" Type="http://schemas.openxmlformats.org/officeDocument/2006/relationships/hyperlink" Target="https://podminky.urs.cz/item/CS_URS_2022_01/762332922" TargetMode="External" /><Relationship Id="rId47" Type="http://schemas.openxmlformats.org/officeDocument/2006/relationships/hyperlink" Target="https://podminky.urs.cz/item/CS_URS_2022_01/762341210" TargetMode="External" /><Relationship Id="rId48" Type="http://schemas.openxmlformats.org/officeDocument/2006/relationships/hyperlink" Target="https://podminky.urs.cz/item/CS_URS_2022_01/762341811" TargetMode="External" /><Relationship Id="rId49" Type="http://schemas.openxmlformats.org/officeDocument/2006/relationships/hyperlink" Target="https://podminky.urs.cz/item/CS_URS_2022_01/762395000" TargetMode="External" /><Relationship Id="rId50" Type="http://schemas.openxmlformats.org/officeDocument/2006/relationships/hyperlink" Target="https://podminky.urs.cz/item/CS_URS_2022_01/998762103" TargetMode="External" /><Relationship Id="rId51" Type="http://schemas.openxmlformats.org/officeDocument/2006/relationships/hyperlink" Target="https://podminky.urs.cz/item/CS_URS_2022_01/764001861" TargetMode="External" /><Relationship Id="rId52" Type="http://schemas.openxmlformats.org/officeDocument/2006/relationships/hyperlink" Target="https://podminky.urs.cz/item/CS_URS_2022_01/764001881" TargetMode="External" /><Relationship Id="rId53" Type="http://schemas.openxmlformats.org/officeDocument/2006/relationships/hyperlink" Target="https://podminky.urs.cz/item/CS_URS_2022_01/764001891" TargetMode="External" /><Relationship Id="rId54" Type="http://schemas.openxmlformats.org/officeDocument/2006/relationships/hyperlink" Target="https://podminky.urs.cz/item/CS_URS_2022_01/764002801" TargetMode="External" /><Relationship Id="rId55" Type="http://schemas.openxmlformats.org/officeDocument/2006/relationships/hyperlink" Target="https://podminky.urs.cz/item/CS_URS_2022_01/764002812" TargetMode="External" /><Relationship Id="rId56" Type="http://schemas.openxmlformats.org/officeDocument/2006/relationships/hyperlink" Target="https://podminky.urs.cz/item/CS_URS_2022_01/764002821" TargetMode="External" /><Relationship Id="rId57" Type="http://schemas.openxmlformats.org/officeDocument/2006/relationships/hyperlink" Target="https://podminky.urs.cz/item/CS_URS_2022_01/764002851" TargetMode="External" /><Relationship Id="rId58" Type="http://schemas.openxmlformats.org/officeDocument/2006/relationships/hyperlink" Target="https://podminky.urs.cz/item/CS_URS_2022_01/764002871" TargetMode="External" /><Relationship Id="rId59" Type="http://schemas.openxmlformats.org/officeDocument/2006/relationships/hyperlink" Target="https://podminky.urs.cz/item/CS_URS_2022_01/764002R1" TargetMode="External" /><Relationship Id="rId60" Type="http://schemas.openxmlformats.org/officeDocument/2006/relationships/hyperlink" Target="https://podminky.urs.cz/item/CS_URS_2022_01/764003801" TargetMode="External" /><Relationship Id="rId61" Type="http://schemas.openxmlformats.org/officeDocument/2006/relationships/hyperlink" Target="https://podminky.urs.cz/item/CS_URS_2022_01/764004801" TargetMode="External" /><Relationship Id="rId62" Type="http://schemas.openxmlformats.org/officeDocument/2006/relationships/hyperlink" Target="https://podminky.urs.cz/item/CS_URS_2022_01/764004821" TargetMode="External" /><Relationship Id="rId63" Type="http://schemas.openxmlformats.org/officeDocument/2006/relationships/hyperlink" Target="https://podminky.urs.cz/item/CS_URS_2022_01/764004861" TargetMode="External" /><Relationship Id="rId64" Type="http://schemas.openxmlformats.org/officeDocument/2006/relationships/hyperlink" Target="https://podminky.urs.cz/item/CS_URS_2022_01/764111123" TargetMode="External" /><Relationship Id="rId65" Type="http://schemas.openxmlformats.org/officeDocument/2006/relationships/hyperlink" Target="https://podminky.urs.cz/item/CS_URS_2022_01/764201117" TargetMode="External" /><Relationship Id="rId66" Type="http://schemas.openxmlformats.org/officeDocument/2006/relationships/hyperlink" Target="https://podminky.urs.cz/item/CS_URS_2022_01/764201145" TargetMode="External" /><Relationship Id="rId67" Type="http://schemas.openxmlformats.org/officeDocument/2006/relationships/hyperlink" Target="https://podminky.urs.cz/item/CS_URS_2022_01/764203152" TargetMode="External" /><Relationship Id="rId68" Type="http://schemas.openxmlformats.org/officeDocument/2006/relationships/hyperlink" Target="https://podminky.urs.cz/item/CS_URS_2022_01/764212607" TargetMode="External" /><Relationship Id="rId69" Type="http://schemas.openxmlformats.org/officeDocument/2006/relationships/hyperlink" Target="https://podminky.urs.cz/item/CS_URS_2022_01/764211673" TargetMode="External" /><Relationship Id="rId70" Type="http://schemas.openxmlformats.org/officeDocument/2006/relationships/hyperlink" Target="https://podminky.urs.cz/item/CS_URS_2022_01/764212634" TargetMode="External" /><Relationship Id="rId71" Type="http://schemas.openxmlformats.org/officeDocument/2006/relationships/hyperlink" Target="https://podminky.urs.cz/item/CS_URS_2022_01/764212663" TargetMode="External" /><Relationship Id="rId72" Type="http://schemas.openxmlformats.org/officeDocument/2006/relationships/hyperlink" Target="https://podminky.urs.cz/item/CS_URS_2022_01/7642126R1" TargetMode="External" /><Relationship Id="rId73" Type="http://schemas.openxmlformats.org/officeDocument/2006/relationships/hyperlink" Target="https://podminky.urs.cz/item/CS_URS_2022_01/764216603" TargetMode="External" /><Relationship Id="rId74" Type="http://schemas.openxmlformats.org/officeDocument/2006/relationships/hyperlink" Target="https://podminky.urs.cz/item/CS_URS_2022_01/764216611" TargetMode="External" /><Relationship Id="rId75" Type="http://schemas.openxmlformats.org/officeDocument/2006/relationships/hyperlink" Target="https://podminky.urs.cz/item/CS_URS_2022_01/764218611" TargetMode="External" /><Relationship Id="rId76" Type="http://schemas.openxmlformats.org/officeDocument/2006/relationships/hyperlink" Target="https://podminky.urs.cz/item/CS_URS_2022_01/764218647" TargetMode="External" /><Relationship Id="rId77" Type="http://schemas.openxmlformats.org/officeDocument/2006/relationships/hyperlink" Target="https://podminky.urs.cz/item/CS_URS_2022_01/764305121" TargetMode="External" /><Relationship Id="rId78" Type="http://schemas.openxmlformats.org/officeDocument/2006/relationships/hyperlink" Target="https://podminky.urs.cz/item/CS_URS_2022_01/764306123" TargetMode="External" /><Relationship Id="rId79" Type="http://schemas.openxmlformats.org/officeDocument/2006/relationships/hyperlink" Target="https://podminky.urs.cz/item/CS_URS_2022_01/764311614" TargetMode="External" /><Relationship Id="rId80" Type="http://schemas.openxmlformats.org/officeDocument/2006/relationships/hyperlink" Target="https://podminky.urs.cz/item/CS_URS_2022_01/764511602" TargetMode="External" /><Relationship Id="rId81" Type="http://schemas.openxmlformats.org/officeDocument/2006/relationships/hyperlink" Target="https://podminky.urs.cz/item/CS_URS_2022_01/764511643" TargetMode="External" /><Relationship Id="rId82" Type="http://schemas.openxmlformats.org/officeDocument/2006/relationships/hyperlink" Target="https://podminky.urs.cz/item/CS_URS_2022_01/764513406" TargetMode="External" /><Relationship Id="rId83" Type="http://schemas.openxmlformats.org/officeDocument/2006/relationships/hyperlink" Target="https://podminky.urs.cz/item/CS_URS_2022_01/764518423" TargetMode="External" /><Relationship Id="rId84" Type="http://schemas.openxmlformats.org/officeDocument/2006/relationships/hyperlink" Target="https://podminky.urs.cz/item/CS_URS_2022_01/998764103" TargetMode="External" /><Relationship Id="rId85" Type="http://schemas.openxmlformats.org/officeDocument/2006/relationships/hyperlink" Target="https://podminky.urs.cz/item/CS_URS_2022_01/765135041" TargetMode="External" /><Relationship Id="rId86" Type="http://schemas.openxmlformats.org/officeDocument/2006/relationships/hyperlink" Target="https://podminky.urs.cz/item/CS_URS_2022_01/765151801" TargetMode="External" /><Relationship Id="rId87" Type="http://schemas.openxmlformats.org/officeDocument/2006/relationships/hyperlink" Target="https://podminky.urs.cz/item/CS_URS_2022_01/998765103" TargetMode="External" /><Relationship Id="rId88" Type="http://schemas.openxmlformats.org/officeDocument/2006/relationships/hyperlink" Target="https://podminky.urs.cz/item/CS_URS_2022_01/766621211" TargetMode="External" /><Relationship Id="rId89" Type="http://schemas.openxmlformats.org/officeDocument/2006/relationships/hyperlink" Target="https://podminky.urs.cz/item/CS_URS_2022_01/766621622" TargetMode="External" /><Relationship Id="rId90" Type="http://schemas.openxmlformats.org/officeDocument/2006/relationships/hyperlink" Target="https://podminky.urs.cz/item/CS_URS_2022_01/766621646" TargetMode="External" /><Relationship Id="rId91" Type="http://schemas.openxmlformats.org/officeDocument/2006/relationships/hyperlink" Target="https://podminky.urs.cz/item/CS_URS_2022_01/766694111" TargetMode="External" /><Relationship Id="rId92" Type="http://schemas.openxmlformats.org/officeDocument/2006/relationships/hyperlink" Target="https://podminky.urs.cz/item/CS_URS_2022_01/766694112" TargetMode="External" /><Relationship Id="rId93" Type="http://schemas.openxmlformats.org/officeDocument/2006/relationships/hyperlink" Target="https://podminky.urs.cz/item/CS_URS_2022_01/998766102" TargetMode="External" /><Relationship Id="rId94" Type="http://schemas.openxmlformats.org/officeDocument/2006/relationships/hyperlink" Target="https://podminky.urs.cz/item/CS_URS_2022_01/767996801" TargetMode="External" /><Relationship Id="rId95" Type="http://schemas.openxmlformats.org/officeDocument/2006/relationships/hyperlink" Target="https://podminky.urs.cz/item/CS_URS_2022_01/782132112" TargetMode="External" /><Relationship Id="rId96" Type="http://schemas.openxmlformats.org/officeDocument/2006/relationships/hyperlink" Target="https://podminky.urs.cz/item/CS_URS_2022_01/998782101" TargetMode="External" /><Relationship Id="rId97" Type="http://schemas.openxmlformats.org/officeDocument/2006/relationships/hyperlink" Target="https://podminky.urs.cz/item/CS_URS_2022_01/78300930R" TargetMode="External" /><Relationship Id="rId98" Type="http://schemas.openxmlformats.org/officeDocument/2006/relationships/hyperlink" Target="https://podminky.urs.cz/item/CS_URS_2022_01/783301303" TargetMode="External" /><Relationship Id="rId99" Type="http://schemas.openxmlformats.org/officeDocument/2006/relationships/hyperlink" Target="https://podminky.urs.cz/item/CS_URS_2022_01/783306807" TargetMode="External" /><Relationship Id="rId100" Type="http://schemas.openxmlformats.org/officeDocument/2006/relationships/hyperlink" Target="https://podminky.urs.cz/item/CS_URS_2022_01/783344201" TargetMode="External" /><Relationship Id="rId101" Type="http://schemas.openxmlformats.org/officeDocument/2006/relationships/hyperlink" Target="https://podminky.urs.cz/item/CS_URS_2022_01/783347101" TargetMode="External" /><Relationship Id="rId102" Type="http://schemas.openxmlformats.org/officeDocument/2006/relationships/hyperlink" Target="https://podminky.urs.cz/item/CS_URS_2022_01/783801503" TargetMode="External" /><Relationship Id="rId103" Type="http://schemas.openxmlformats.org/officeDocument/2006/relationships/hyperlink" Target="https://podminky.urs.cz/item/CS_URS_2022_01/783823135" TargetMode="External" /><Relationship Id="rId104" Type="http://schemas.openxmlformats.org/officeDocument/2006/relationships/hyperlink" Target="https://podminky.urs.cz/item/CS_URS_2022_01/783827425" TargetMode="External" /><Relationship Id="rId105" Type="http://schemas.openxmlformats.org/officeDocument/2006/relationships/hyperlink" Target="https://podminky.urs.cz/item/CS_URS_2022_01/783897615" TargetMode="External" /><Relationship Id="rId106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50</v>
      </c>
      <c r="AI60" s="41"/>
      <c r="AJ60" s="41"/>
      <c r="AK60" s="41"/>
      <c r="AL60" s="41"/>
      <c r="AM60" s="63" t="s">
        <v>51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53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50</v>
      </c>
      <c r="AI75" s="41"/>
      <c r="AJ75" s="41"/>
      <c r="AK75" s="41"/>
      <c r="AL75" s="41"/>
      <c r="AM75" s="63" t="s">
        <v>51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2021097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OPRAVA FASÁDY A STŘECHY HASIČSKÉ STANICE ŠLUKNOV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Šluknov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14. 1. 2022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Šluknov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ProProjekt s.r.o.</v>
      </c>
      <c r="AN89" s="70"/>
      <c r="AO89" s="70"/>
      <c r="AP89" s="70"/>
      <c r="AQ89" s="39"/>
      <c r="AR89" s="43"/>
      <c r="AS89" s="80" t="s">
        <v>55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ProProjekt s.r.o.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56</v>
      </c>
      <c r="D92" s="93"/>
      <c r="E92" s="93"/>
      <c r="F92" s="93"/>
      <c r="G92" s="93"/>
      <c r="H92" s="94"/>
      <c r="I92" s="95" t="s">
        <v>57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58</v>
      </c>
      <c r="AH92" s="93"/>
      <c r="AI92" s="93"/>
      <c r="AJ92" s="93"/>
      <c r="AK92" s="93"/>
      <c r="AL92" s="93"/>
      <c r="AM92" s="93"/>
      <c r="AN92" s="95" t="s">
        <v>59</v>
      </c>
      <c r="AO92" s="93"/>
      <c r="AP92" s="97"/>
      <c r="AQ92" s="98" t="s">
        <v>60</v>
      </c>
      <c r="AR92" s="43"/>
      <c r="AS92" s="99" t="s">
        <v>61</v>
      </c>
      <c r="AT92" s="100" t="s">
        <v>62</v>
      </c>
      <c r="AU92" s="100" t="s">
        <v>63</v>
      </c>
      <c r="AV92" s="100" t="s">
        <v>64</v>
      </c>
      <c r="AW92" s="100" t="s">
        <v>65</v>
      </c>
      <c r="AX92" s="100" t="s">
        <v>66</v>
      </c>
      <c r="AY92" s="100" t="s">
        <v>67</v>
      </c>
      <c r="AZ92" s="100" t="s">
        <v>68</v>
      </c>
      <c r="BA92" s="100" t="s">
        <v>69</v>
      </c>
      <c r="BB92" s="100" t="s">
        <v>70</v>
      </c>
      <c r="BC92" s="100" t="s">
        <v>71</v>
      </c>
      <c r="BD92" s="101" t="s">
        <v>72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73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74</v>
      </c>
      <c r="BT94" s="116" t="s">
        <v>75</v>
      </c>
      <c r="BV94" s="116" t="s">
        <v>76</v>
      </c>
      <c r="BW94" s="116" t="s">
        <v>5</v>
      </c>
      <c r="BX94" s="116" t="s">
        <v>77</v>
      </c>
      <c r="CL94" s="116" t="s">
        <v>1</v>
      </c>
    </row>
    <row r="95" spans="1:90" s="7" customFormat="1" ht="24.75" customHeight="1">
      <c r="A95" s="117" t="s">
        <v>78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'2021097 - OPRAVA FASÁDY A...'!J28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79</v>
      </c>
      <c r="AR95" s="124"/>
      <c r="AS95" s="125">
        <v>0</v>
      </c>
      <c r="AT95" s="126">
        <f>ROUND(SUM(AV95:AW95),2)</f>
        <v>0</v>
      </c>
      <c r="AU95" s="127">
        <f>'2021097 - OPRAVA FASÁDY A...'!P138</f>
        <v>0</v>
      </c>
      <c r="AV95" s="126">
        <f>'2021097 - OPRAVA FASÁDY A...'!J31</f>
        <v>0</v>
      </c>
      <c r="AW95" s="126">
        <f>'2021097 - OPRAVA FASÁDY A...'!J32</f>
        <v>0</v>
      </c>
      <c r="AX95" s="126">
        <f>'2021097 - OPRAVA FASÁDY A...'!J33</f>
        <v>0</v>
      </c>
      <c r="AY95" s="126">
        <f>'2021097 - OPRAVA FASÁDY A...'!J34</f>
        <v>0</v>
      </c>
      <c r="AZ95" s="126">
        <f>'2021097 - OPRAVA FASÁDY A...'!F31</f>
        <v>0</v>
      </c>
      <c r="BA95" s="126">
        <f>'2021097 - OPRAVA FASÁDY A...'!F32</f>
        <v>0</v>
      </c>
      <c r="BB95" s="126">
        <f>'2021097 - OPRAVA FASÁDY A...'!F33</f>
        <v>0</v>
      </c>
      <c r="BC95" s="126">
        <f>'2021097 - OPRAVA FASÁDY A...'!F34</f>
        <v>0</v>
      </c>
      <c r="BD95" s="128">
        <f>'2021097 - OPRAVA FASÁDY A...'!F35</f>
        <v>0</v>
      </c>
      <c r="BE95" s="7"/>
      <c r="BT95" s="129" t="s">
        <v>80</v>
      </c>
      <c r="BU95" s="129" t="s">
        <v>81</v>
      </c>
      <c r="BV95" s="129" t="s">
        <v>76</v>
      </c>
      <c r="BW95" s="129" t="s">
        <v>5</v>
      </c>
      <c r="BX95" s="129" t="s">
        <v>77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1097 - OPRAVA FASÁDY 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82</v>
      </c>
    </row>
    <row r="4" spans="2:46" s="1" customFormat="1" ht="24.95" customHeight="1">
      <c r="B4" s="19"/>
      <c r="D4" s="132" t="s">
        <v>83</v>
      </c>
      <c r="L4" s="19"/>
      <c r="M4" s="133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zakázky'!AN8</f>
        <v>14. 1. 2022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">
        <v>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6" t="s">
        <v>26</v>
      </c>
      <c r="F13" s="37"/>
      <c r="G13" s="37"/>
      <c r="H13" s="37"/>
      <c r="I13" s="134" t="s">
        <v>27</v>
      </c>
      <c r="J13" s="136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4" t="s">
        <v>28</v>
      </c>
      <c r="E15" s="37"/>
      <c r="F15" s="37"/>
      <c r="G15" s="37"/>
      <c r="H15" s="37"/>
      <c r="I15" s="134" t="s">
        <v>25</v>
      </c>
      <c r="J15" s="32" t="str">
        <f>'Rekapitulace zakázky'!AN13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zakázky'!E14</f>
        <v>Vyplň údaj</v>
      </c>
      <c r="F16" s="136"/>
      <c r="G16" s="136"/>
      <c r="H16" s="136"/>
      <c r="I16" s="134" t="s">
        <v>27</v>
      </c>
      <c r="J16" s="32" t="str">
        <f>'Rekapitulace zakázky'!AN14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4" t="s">
        <v>30</v>
      </c>
      <c r="E18" s="37"/>
      <c r="F18" s="37"/>
      <c r="G18" s="37"/>
      <c r="H18" s="37"/>
      <c r="I18" s="134" t="s">
        <v>25</v>
      </c>
      <c r="J18" s="136" t="s">
        <v>1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6" t="s">
        <v>31</v>
      </c>
      <c r="F19" s="37"/>
      <c r="G19" s="37"/>
      <c r="H19" s="37"/>
      <c r="I19" s="134" t="s">
        <v>27</v>
      </c>
      <c r="J19" s="136" t="s">
        <v>1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4" t="s">
        <v>33</v>
      </c>
      <c r="E21" s="37"/>
      <c r="F21" s="37"/>
      <c r="G21" s="37"/>
      <c r="H21" s="37"/>
      <c r="I21" s="134" t="s">
        <v>25</v>
      </c>
      <c r="J21" s="136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6" t="s">
        <v>31</v>
      </c>
      <c r="F22" s="37"/>
      <c r="G22" s="37"/>
      <c r="H22" s="37"/>
      <c r="I22" s="134" t="s">
        <v>27</v>
      </c>
      <c r="J22" s="136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4" t="s">
        <v>34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3" t="s">
        <v>35</v>
      </c>
      <c r="E28" s="37"/>
      <c r="F28" s="37"/>
      <c r="G28" s="37"/>
      <c r="H28" s="37"/>
      <c r="I28" s="37"/>
      <c r="J28" s="144">
        <f>ROUND(J138,2)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5" t="s">
        <v>37</v>
      </c>
      <c r="G30" s="37"/>
      <c r="H30" s="37"/>
      <c r="I30" s="145" t="s">
        <v>36</v>
      </c>
      <c r="J30" s="145" t="s">
        <v>38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6" t="s">
        <v>39</v>
      </c>
      <c r="E31" s="134" t="s">
        <v>40</v>
      </c>
      <c r="F31" s="147">
        <f>ROUND((SUM(BE138:BE474)),2)</f>
        <v>0</v>
      </c>
      <c r="G31" s="37"/>
      <c r="H31" s="37"/>
      <c r="I31" s="148">
        <v>0.21</v>
      </c>
      <c r="J31" s="147">
        <f>ROUND(((SUM(BE138:BE474))*I31),2)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34" t="s">
        <v>41</v>
      </c>
      <c r="F32" s="147">
        <f>ROUND((SUM(BF138:BF474)),2)</f>
        <v>0</v>
      </c>
      <c r="G32" s="37"/>
      <c r="H32" s="37"/>
      <c r="I32" s="148">
        <v>0.15</v>
      </c>
      <c r="J32" s="147">
        <f>ROUND(((SUM(BF138:BF474))*I32),2)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4" t="s">
        <v>42</v>
      </c>
      <c r="F33" s="147">
        <f>ROUND((SUM(BG138:BG474)),2)</f>
        <v>0</v>
      </c>
      <c r="G33" s="37"/>
      <c r="H33" s="37"/>
      <c r="I33" s="148">
        <v>0.21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43</v>
      </c>
      <c r="F34" s="147">
        <f>ROUND((SUM(BH138:BH474)),2)</f>
        <v>0</v>
      </c>
      <c r="G34" s="37"/>
      <c r="H34" s="37"/>
      <c r="I34" s="148">
        <v>0.15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4" t="s">
        <v>44</v>
      </c>
      <c r="F35" s="147">
        <f>ROUND((SUM(BI138:BI474)),2)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9"/>
      <c r="D37" s="150" t="s">
        <v>45</v>
      </c>
      <c r="E37" s="151"/>
      <c r="F37" s="151"/>
      <c r="G37" s="152" t="s">
        <v>46</v>
      </c>
      <c r="H37" s="153" t="s">
        <v>47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6" t="s">
        <v>48</v>
      </c>
      <c r="E50" s="157"/>
      <c r="F50" s="157"/>
      <c r="G50" s="156" t="s">
        <v>49</v>
      </c>
      <c r="H50" s="157"/>
      <c r="I50" s="157"/>
      <c r="J50" s="157"/>
      <c r="K50" s="157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58" t="s">
        <v>50</v>
      </c>
      <c r="E61" s="159"/>
      <c r="F61" s="160" t="s">
        <v>51</v>
      </c>
      <c r="G61" s="158" t="s">
        <v>50</v>
      </c>
      <c r="H61" s="159"/>
      <c r="I61" s="159"/>
      <c r="J61" s="161" t="s">
        <v>51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6" t="s">
        <v>52</v>
      </c>
      <c r="E65" s="162"/>
      <c r="F65" s="162"/>
      <c r="G65" s="156" t="s">
        <v>53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58" t="s">
        <v>50</v>
      </c>
      <c r="E76" s="159"/>
      <c r="F76" s="160" t="s">
        <v>51</v>
      </c>
      <c r="G76" s="158" t="s">
        <v>50</v>
      </c>
      <c r="H76" s="159"/>
      <c r="I76" s="159"/>
      <c r="J76" s="161" t="s">
        <v>51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OPRAVA FASÁDY A STŘECHY HASIČSKÉ STANICE ŠLUKNOV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>Šluknov</v>
      </c>
      <c r="G87" s="39"/>
      <c r="H87" s="39"/>
      <c r="I87" s="31" t="s">
        <v>22</v>
      </c>
      <c r="J87" s="78" t="str">
        <f>IF(J10="","",J10)</f>
        <v>14. 1. 2022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>Město Šluknov</v>
      </c>
      <c r="G89" s="39"/>
      <c r="H89" s="39"/>
      <c r="I89" s="31" t="s">
        <v>30</v>
      </c>
      <c r="J89" s="35" t="str">
        <f>E19</f>
        <v>ProProjekt s.r.o.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28</v>
      </c>
      <c r="D90" s="39"/>
      <c r="E90" s="39"/>
      <c r="F90" s="26" t="str">
        <f>IF(E16="","",E16)</f>
        <v>Vyplň údaj</v>
      </c>
      <c r="G90" s="39"/>
      <c r="H90" s="39"/>
      <c r="I90" s="31" t="s">
        <v>33</v>
      </c>
      <c r="J90" s="35" t="str">
        <f>E22</f>
        <v>ProProjekt s.r.o.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7" t="s">
        <v>85</v>
      </c>
      <c r="D92" s="168"/>
      <c r="E92" s="168"/>
      <c r="F92" s="168"/>
      <c r="G92" s="168"/>
      <c r="H92" s="168"/>
      <c r="I92" s="168"/>
      <c r="J92" s="169" t="s">
        <v>86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0" t="s">
        <v>87</v>
      </c>
      <c r="D94" s="39"/>
      <c r="E94" s="39"/>
      <c r="F94" s="39"/>
      <c r="G94" s="39"/>
      <c r="H94" s="39"/>
      <c r="I94" s="39"/>
      <c r="J94" s="109">
        <f>J138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88</v>
      </c>
    </row>
    <row r="95" spans="1:31" s="9" customFormat="1" ht="24.95" customHeight="1">
      <c r="A95" s="9"/>
      <c r="B95" s="171"/>
      <c r="C95" s="172"/>
      <c r="D95" s="173" t="s">
        <v>89</v>
      </c>
      <c r="E95" s="174"/>
      <c r="F95" s="174"/>
      <c r="G95" s="174"/>
      <c r="H95" s="174"/>
      <c r="I95" s="174"/>
      <c r="J95" s="175">
        <f>J139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7"/>
      <c r="C96" s="178"/>
      <c r="D96" s="179" t="s">
        <v>90</v>
      </c>
      <c r="E96" s="180"/>
      <c r="F96" s="180"/>
      <c r="G96" s="180"/>
      <c r="H96" s="180"/>
      <c r="I96" s="180"/>
      <c r="J96" s="181">
        <f>J140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7"/>
      <c r="C97" s="178"/>
      <c r="D97" s="179" t="s">
        <v>91</v>
      </c>
      <c r="E97" s="180"/>
      <c r="F97" s="180"/>
      <c r="G97" s="180"/>
      <c r="H97" s="180"/>
      <c r="I97" s="180"/>
      <c r="J97" s="181">
        <f>J148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7"/>
      <c r="C98" s="178"/>
      <c r="D98" s="179" t="s">
        <v>92</v>
      </c>
      <c r="E98" s="180"/>
      <c r="F98" s="180"/>
      <c r="G98" s="180"/>
      <c r="H98" s="180"/>
      <c r="I98" s="180"/>
      <c r="J98" s="181">
        <f>J188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7"/>
      <c r="C99" s="178"/>
      <c r="D99" s="179" t="s">
        <v>93</v>
      </c>
      <c r="E99" s="180"/>
      <c r="F99" s="180"/>
      <c r="G99" s="180"/>
      <c r="H99" s="180"/>
      <c r="I99" s="180"/>
      <c r="J99" s="181">
        <f>J224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7"/>
      <c r="C100" s="178"/>
      <c r="D100" s="179" t="s">
        <v>94</v>
      </c>
      <c r="E100" s="180"/>
      <c r="F100" s="180"/>
      <c r="G100" s="180"/>
      <c r="H100" s="180"/>
      <c r="I100" s="180"/>
      <c r="J100" s="181">
        <f>J244</f>
        <v>0</v>
      </c>
      <c r="K100" s="178"/>
      <c r="L100" s="18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1"/>
      <c r="C101" s="172"/>
      <c r="D101" s="173" t="s">
        <v>95</v>
      </c>
      <c r="E101" s="174"/>
      <c r="F101" s="174"/>
      <c r="G101" s="174"/>
      <c r="H101" s="174"/>
      <c r="I101" s="174"/>
      <c r="J101" s="175">
        <f>J247</f>
        <v>0</v>
      </c>
      <c r="K101" s="172"/>
      <c r="L101" s="17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77"/>
      <c r="C102" s="178"/>
      <c r="D102" s="179" t="s">
        <v>96</v>
      </c>
      <c r="E102" s="180"/>
      <c r="F102" s="180"/>
      <c r="G102" s="180"/>
      <c r="H102" s="180"/>
      <c r="I102" s="180"/>
      <c r="J102" s="181">
        <f>J248</f>
        <v>0</v>
      </c>
      <c r="K102" s="178"/>
      <c r="L102" s="18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7"/>
      <c r="C103" s="178"/>
      <c r="D103" s="179" t="s">
        <v>97</v>
      </c>
      <c r="E103" s="180"/>
      <c r="F103" s="180"/>
      <c r="G103" s="180"/>
      <c r="H103" s="180"/>
      <c r="I103" s="180"/>
      <c r="J103" s="181">
        <f>J260</f>
        <v>0</v>
      </c>
      <c r="K103" s="178"/>
      <c r="L103" s="18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7"/>
      <c r="C104" s="178"/>
      <c r="D104" s="179" t="s">
        <v>98</v>
      </c>
      <c r="E104" s="180"/>
      <c r="F104" s="180"/>
      <c r="G104" s="180"/>
      <c r="H104" s="180"/>
      <c r="I104" s="180"/>
      <c r="J104" s="181">
        <f>J266</f>
        <v>0</v>
      </c>
      <c r="K104" s="178"/>
      <c r="L104" s="18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7"/>
      <c r="C105" s="178"/>
      <c r="D105" s="179" t="s">
        <v>99</v>
      </c>
      <c r="E105" s="180"/>
      <c r="F105" s="180"/>
      <c r="G105" s="180"/>
      <c r="H105" s="180"/>
      <c r="I105" s="180"/>
      <c r="J105" s="181">
        <f>J270</f>
        <v>0</v>
      </c>
      <c r="K105" s="178"/>
      <c r="L105" s="18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7"/>
      <c r="C106" s="178"/>
      <c r="D106" s="179" t="s">
        <v>100</v>
      </c>
      <c r="E106" s="180"/>
      <c r="F106" s="180"/>
      <c r="G106" s="180"/>
      <c r="H106" s="180"/>
      <c r="I106" s="180"/>
      <c r="J106" s="181">
        <f>J288</f>
        <v>0</v>
      </c>
      <c r="K106" s="178"/>
      <c r="L106" s="18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7"/>
      <c r="C107" s="178"/>
      <c r="D107" s="179" t="s">
        <v>101</v>
      </c>
      <c r="E107" s="180"/>
      <c r="F107" s="180"/>
      <c r="G107" s="180"/>
      <c r="H107" s="180"/>
      <c r="I107" s="180"/>
      <c r="J107" s="181">
        <f>J377</f>
        <v>0</v>
      </c>
      <c r="K107" s="178"/>
      <c r="L107" s="18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7"/>
      <c r="C108" s="178"/>
      <c r="D108" s="179" t="s">
        <v>102</v>
      </c>
      <c r="E108" s="180"/>
      <c r="F108" s="180"/>
      <c r="G108" s="180"/>
      <c r="H108" s="180"/>
      <c r="I108" s="180"/>
      <c r="J108" s="181">
        <f>J385</f>
        <v>0</v>
      </c>
      <c r="K108" s="178"/>
      <c r="L108" s="18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7"/>
      <c r="C109" s="178"/>
      <c r="D109" s="179" t="s">
        <v>103</v>
      </c>
      <c r="E109" s="180"/>
      <c r="F109" s="180"/>
      <c r="G109" s="180"/>
      <c r="H109" s="180"/>
      <c r="I109" s="180"/>
      <c r="J109" s="181">
        <f>J416</f>
        <v>0</v>
      </c>
      <c r="K109" s="178"/>
      <c r="L109" s="18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7"/>
      <c r="C110" s="178"/>
      <c r="D110" s="179" t="s">
        <v>104</v>
      </c>
      <c r="E110" s="180"/>
      <c r="F110" s="180"/>
      <c r="G110" s="180"/>
      <c r="H110" s="180"/>
      <c r="I110" s="180"/>
      <c r="J110" s="181">
        <f>J419</f>
        <v>0</v>
      </c>
      <c r="K110" s="178"/>
      <c r="L110" s="18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7"/>
      <c r="C111" s="178"/>
      <c r="D111" s="179" t="s">
        <v>105</v>
      </c>
      <c r="E111" s="180"/>
      <c r="F111" s="180"/>
      <c r="G111" s="180"/>
      <c r="H111" s="180"/>
      <c r="I111" s="180"/>
      <c r="J111" s="181">
        <f>J427</f>
        <v>0</v>
      </c>
      <c r="K111" s="178"/>
      <c r="L111" s="182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71"/>
      <c r="C112" s="172"/>
      <c r="D112" s="173" t="s">
        <v>106</v>
      </c>
      <c r="E112" s="174"/>
      <c r="F112" s="174"/>
      <c r="G112" s="174"/>
      <c r="H112" s="174"/>
      <c r="I112" s="174"/>
      <c r="J112" s="175">
        <f>J458</f>
        <v>0</v>
      </c>
      <c r="K112" s="172"/>
      <c r="L112" s="176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177"/>
      <c r="C113" s="178"/>
      <c r="D113" s="179" t="s">
        <v>107</v>
      </c>
      <c r="E113" s="180"/>
      <c r="F113" s="180"/>
      <c r="G113" s="180"/>
      <c r="H113" s="180"/>
      <c r="I113" s="180"/>
      <c r="J113" s="181">
        <f>J459</f>
        <v>0</v>
      </c>
      <c r="K113" s="178"/>
      <c r="L113" s="182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71"/>
      <c r="C114" s="172"/>
      <c r="D114" s="173" t="s">
        <v>108</v>
      </c>
      <c r="E114" s="174"/>
      <c r="F114" s="174"/>
      <c r="G114" s="174"/>
      <c r="H114" s="174"/>
      <c r="I114" s="174"/>
      <c r="J114" s="175">
        <f>J462</f>
        <v>0</v>
      </c>
      <c r="K114" s="172"/>
      <c r="L114" s="176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177"/>
      <c r="C115" s="178"/>
      <c r="D115" s="179" t="s">
        <v>109</v>
      </c>
      <c r="E115" s="180"/>
      <c r="F115" s="180"/>
      <c r="G115" s="180"/>
      <c r="H115" s="180"/>
      <c r="I115" s="180"/>
      <c r="J115" s="181">
        <f>J463</f>
        <v>0</v>
      </c>
      <c r="K115" s="178"/>
      <c r="L115" s="182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7"/>
      <c r="C116" s="178"/>
      <c r="D116" s="179" t="s">
        <v>110</v>
      </c>
      <c r="E116" s="180"/>
      <c r="F116" s="180"/>
      <c r="G116" s="180"/>
      <c r="H116" s="180"/>
      <c r="I116" s="180"/>
      <c r="J116" s="181">
        <f>J465</f>
        <v>0</v>
      </c>
      <c r="K116" s="178"/>
      <c r="L116" s="182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77"/>
      <c r="C117" s="178"/>
      <c r="D117" s="179" t="s">
        <v>111</v>
      </c>
      <c r="E117" s="180"/>
      <c r="F117" s="180"/>
      <c r="G117" s="180"/>
      <c r="H117" s="180"/>
      <c r="I117" s="180"/>
      <c r="J117" s="181">
        <f>J467</f>
        <v>0</v>
      </c>
      <c r="K117" s="178"/>
      <c r="L117" s="182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7"/>
      <c r="C118" s="178"/>
      <c r="D118" s="179" t="s">
        <v>112</v>
      </c>
      <c r="E118" s="180"/>
      <c r="F118" s="180"/>
      <c r="G118" s="180"/>
      <c r="H118" s="180"/>
      <c r="I118" s="180"/>
      <c r="J118" s="181">
        <f>J469</f>
        <v>0</v>
      </c>
      <c r="K118" s="178"/>
      <c r="L118" s="182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77"/>
      <c r="C119" s="178"/>
      <c r="D119" s="179" t="s">
        <v>113</v>
      </c>
      <c r="E119" s="180"/>
      <c r="F119" s="180"/>
      <c r="G119" s="180"/>
      <c r="H119" s="180"/>
      <c r="I119" s="180"/>
      <c r="J119" s="181">
        <f>J471</f>
        <v>0</v>
      </c>
      <c r="K119" s="178"/>
      <c r="L119" s="182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77"/>
      <c r="C120" s="178"/>
      <c r="D120" s="179" t="s">
        <v>114</v>
      </c>
      <c r="E120" s="180"/>
      <c r="F120" s="180"/>
      <c r="G120" s="180"/>
      <c r="H120" s="180"/>
      <c r="I120" s="180"/>
      <c r="J120" s="181">
        <f>J473</f>
        <v>0</v>
      </c>
      <c r="K120" s="178"/>
      <c r="L120" s="182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2" customFormat="1" ht="21.8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6" spans="1:31" s="2" customFormat="1" ht="6.95" customHeight="1">
      <c r="A126" s="37"/>
      <c r="B126" s="67"/>
      <c r="C126" s="68"/>
      <c r="D126" s="68"/>
      <c r="E126" s="68"/>
      <c r="F126" s="68"/>
      <c r="G126" s="68"/>
      <c r="H126" s="68"/>
      <c r="I126" s="68"/>
      <c r="J126" s="68"/>
      <c r="K126" s="68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24.95" customHeight="1">
      <c r="A127" s="37"/>
      <c r="B127" s="38"/>
      <c r="C127" s="22" t="s">
        <v>115</v>
      </c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2" customHeight="1">
      <c r="A129" s="37"/>
      <c r="B129" s="38"/>
      <c r="C129" s="31" t="s">
        <v>16</v>
      </c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6.5" customHeight="1">
      <c r="A130" s="37"/>
      <c r="B130" s="38"/>
      <c r="C130" s="39"/>
      <c r="D130" s="39"/>
      <c r="E130" s="75" t="str">
        <f>E7</f>
        <v>OPRAVA FASÁDY A STŘECHY HASIČSKÉ STANICE ŠLUKNOV</v>
      </c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6.95" customHeight="1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2" customHeight="1">
      <c r="A132" s="37"/>
      <c r="B132" s="38"/>
      <c r="C132" s="31" t="s">
        <v>20</v>
      </c>
      <c r="D132" s="39"/>
      <c r="E132" s="39"/>
      <c r="F132" s="26" t="str">
        <f>F10</f>
        <v>Šluknov</v>
      </c>
      <c r="G132" s="39"/>
      <c r="H132" s="39"/>
      <c r="I132" s="31" t="s">
        <v>22</v>
      </c>
      <c r="J132" s="78" t="str">
        <f>IF(J10="","",J10)</f>
        <v>14. 1. 2022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5.15" customHeight="1">
      <c r="A134" s="37"/>
      <c r="B134" s="38"/>
      <c r="C134" s="31" t="s">
        <v>24</v>
      </c>
      <c r="D134" s="39"/>
      <c r="E134" s="39"/>
      <c r="F134" s="26" t="str">
        <f>E13</f>
        <v>Město Šluknov</v>
      </c>
      <c r="G134" s="39"/>
      <c r="H134" s="39"/>
      <c r="I134" s="31" t="s">
        <v>30</v>
      </c>
      <c r="J134" s="35" t="str">
        <f>E19</f>
        <v>ProProjekt s.r.o.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5.15" customHeight="1">
      <c r="A135" s="37"/>
      <c r="B135" s="38"/>
      <c r="C135" s="31" t="s">
        <v>28</v>
      </c>
      <c r="D135" s="39"/>
      <c r="E135" s="39"/>
      <c r="F135" s="26" t="str">
        <f>IF(E16="","",E16)</f>
        <v>Vyplň údaj</v>
      </c>
      <c r="G135" s="39"/>
      <c r="H135" s="39"/>
      <c r="I135" s="31" t="s">
        <v>33</v>
      </c>
      <c r="J135" s="35" t="str">
        <f>E22</f>
        <v>ProProjekt s.r.o.</v>
      </c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0.3" customHeight="1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11" customFormat="1" ht="29.25" customHeight="1">
      <c r="A137" s="183"/>
      <c r="B137" s="184"/>
      <c r="C137" s="185" t="s">
        <v>116</v>
      </c>
      <c r="D137" s="186" t="s">
        <v>60</v>
      </c>
      <c r="E137" s="186" t="s">
        <v>56</v>
      </c>
      <c r="F137" s="186" t="s">
        <v>57</v>
      </c>
      <c r="G137" s="186" t="s">
        <v>117</v>
      </c>
      <c r="H137" s="186" t="s">
        <v>118</v>
      </c>
      <c r="I137" s="186" t="s">
        <v>119</v>
      </c>
      <c r="J137" s="186" t="s">
        <v>86</v>
      </c>
      <c r="K137" s="187" t="s">
        <v>120</v>
      </c>
      <c r="L137" s="188"/>
      <c r="M137" s="99" t="s">
        <v>1</v>
      </c>
      <c r="N137" s="100" t="s">
        <v>39</v>
      </c>
      <c r="O137" s="100" t="s">
        <v>121</v>
      </c>
      <c r="P137" s="100" t="s">
        <v>122</v>
      </c>
      <c r="Q137" s="100" t="s">
        <v>123</v>
      </c>
      <c r="R137" s="100" t="s">
        <v>124</v>
      </c>
      <c r="S137" s="100" t="s">
        <v>125</v>
      </c>
      <c r="T137" s="101" t="s">
        <v>126</v>
      </c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</row>
    <row r="138" spans="1:63" s="2" customFormat="1" ht="22.8" customHeight="1">
      <c r="A138" s="37"/>
      <c r="B138" s="38"/>
      <c r="C138" s="106" t="s">
        <v>127</v>
      </c>
      <c r="D138" s="39"/>
      <c r="E138" s="39"/>
      <c r="F138" s="39"/>
      <c r="G138" s="39"/>
      <c r="H138" s="39"/>
      <c r="I138" s="39"/>
      <c r="J138" s="189">
        <f>BK138</f>
        <v>0</v>
      </c>
      <c r="K138" s="39"/>
      <c r="L138" s="43"/>
      <c r="M138" s="102"/>
      <c r="N138" s="190"/>
      <c r="O138" s="103"/>
      <c r="P138" s="191">
        <f>P139+P247+P458+P462</f>
        <v>0</v>
      </c>
      <c r="Q138" s="103"/>
      <c r="R138" s="191">
        <f>R139+R247+R458+R462</f>
        <v>30.803908839999995</v>
      </c>
      <c r="S138" s="103"/>
      <c r="T138" s="192">
        <f>T139+T247+T458+T462</f>
        <v>24.21404088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74</v>
      </c>
      <c r="AU138" s="16" t="s">
        <v>88</v>
      </c>
      <c r="BK138" s="193">
        <f>BK139+BK247+BK458+BK462</f>
        <v>0</v>
      </c>
    </row>
    <row r="139" spans="1:63" s="12" customFormat="1" ht="25.9" customHeight="1">
      <c r="A139" s="12"/>
      <c r="B139" s="194"/>
      <c r="C139" s="195"/>
      <c r="D139" s="196" t="s">
        <v>74</v>
      </c>
      <c r="E139" s="197" t="s">
        <v>128</v>
      </c>
      <c r="F139" s="197" t="s">
        <v>129</v>
      </c>
      <c r="G139" s="195"/>
      <c r="H139" s="195"/>
      <c r="I139" s="198"/>
      <c r="J139" s="199">
        <f>BK139</f>
        <v>0</v>
      </c>
      <c r="K139" s="195"/>
      <c r="L139" s="200"/>
      <c r="M139" s="201"/>
      <c r="N139" s="202"/>
      <c r="O139" s="202"/>
      <c r="P139" s="203">
        <f>P140+P148+P188+P224+P244</f>
        <v>0</v>
      </c>
      <c r="Q139" s="202"/>
      <c r="R139" s="203">
        <f>R140+R148+R188+R224+R244</f>
        <v>18.107607129999998</v>
      </c>
      <c r="S139" s="202"/>
      <c r="T139" s="204">
        <f>T140+T148+T188+T224+T244</f>
        <v>16.896362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5" t="s">
        <v>80</v>
      </c>
      <c r="AT139" s="206" t="s">
        <v>74</v>
      </c>
      <c r="AU139" s="206" t="s">
        <v>75</v>
      </c>
      <c r="AY139" s="205" t="s">
        <v>130</v>
      </c>
      <c r="BK139" s="207">
        <f>BK140+BK148+BK188+BK224+BK244</f>
        <v>0</v>
      </c>
    </row>
    <row r="140" spans="1:63" s="12" customFormat="1" ht="22.8" customHeight="1">
      <c r="A140" s="12"/>
      <c r="B140" s="194"/>
      <c r="C140" s="195"/>
      <c r="D140" s="196" t="s">
        <v>74</v>
      </c>
      <c r="E140" s="208" t="s">
        <v>131</v>
      </c>
      <c r="F140" s="208" t="s">
        <v>132</v>
      </c>
      <c r="G140" s="195"/>
      <c r="H140" s="195"/>
      <c r="I140" s="198"/>
      <c r="J140" s="209">
        <f>BK140</f>
        <v>0</v>
      </c>
      <c r="K140" s="195"/>
      <c r="L140" s="200"/>
      <c r="M140" s="201"/>
      <c r="N140" s="202"/>
      <c r="O140" s="202"/>
      <c r="P140" s="203">
        <f>SUM(P141:P147)</f>
        <v>0</v>
      </c>
      <c r="Q140" s="202"/>
      <c r="R140" s="203">
        <f>SUM(R141:R147)</f>
        <v>1.6881084</v>
      </c>
      <c r="S140" s="202"/>
      <c r="T140" s="204">
        <f>SUM(T141:T147)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5" t="s">
        <v>80</v>
      </c>
      <c r="AT140" s="206" t="s">
        <v>74</v>
      </c>
      <c r="AU140" s="206" t="s">
        <v>80</v>
      </c>
      <c r="AY140" s="205" t="s">
        <v>130</v>
      </c>
      <c r="BK140" s="207">
        <f>SUM(BK141:BK147)</f>
        <v>0</v>
      </c>
    </row>
    <row r="141" spans="1:65" s="2" customFormat="1" ht="21.75" customHeight="1">
      <c r="A141" s="37"/>
      <c r="B141" s="38"/>
      <c r="C141" s="210" t="s">
        <v>80</v>
      </c>
      <c r="D141" s="210" t="s">
        <v>133</v>
      </c>
      <c r="E141" s="211" t="s">
        <v>134</v>
      </c>
      <c r="F141" s="212" t="s">
        <v>135</v>
      </c>
      <c r="G141" s="213" t="s">
        <v>136</v>
      </c>
      <c r="H141" s="214">
        <v>0.464</v>
      </c>
      <c r="I141" s="215"/>
      <c r="J141" s="216">
        <f>ROUND(I141*H141,2)</f>
        <v>0</v>
      </c>
      <c r="K141" s="212" t="s">
        <v>137</v>
      </c>
      <c r="L141" s="43"/>
      <c r="M141" s="217" t="s">
        <v>1</v>
      </c>
      <c r="N141" s="218" t="s">
        <v>40</v>
      </c>
      <c r="O141" s="90"/>
      <c r="P141" s="219">
        <f>O141*H141</f>
        <v>0</v>
      </c>
      <c r="Q141" s="219">
        <v>2.5773</v>
      </c>
      <c r="R141" s="219">
        <f>Q141*H141</f>
        <v>1.1958672000000001</v>
      </c>
      <c r="S141" s="219">
        <v>0</v>
      </c>
      <c r="T141" s="22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1" t="s">
        <v>138</v>
      </c>
      <c r="AT141" s="221" t="s">
        <v>133</v>
      </c>
      <c r="AU141" s="221" t="s">
        <v>82</v>
      </c>
      <c r="AY141" s="16" t="s">
        <v>130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6" t="s">
        <v>80</v>
      </c>
      <c r="BK141" s="222">
        <f>ROUND(I141*H141,2)</f>
        <v>0</v>
      </c>
      <c r="BL141" s="16" t="s">
        <v>138</v>
      </c>
      <c r="BM141" s="221" t="s">
        <v>139</v>
      </c>
    </row>
    <row r="142" spans="1:47" s="2" customFormat="1" ht="12">
      <c r="A142" s="37"/>
      <c r="B142" s="38"/>
      <c r="C142" s="39"/>
      <c r="D142" s="223" t="s">
        <v>140</v>
      </c>
      <c r="E142" s="39"/>
      <c r="F142" s="224" t="s">
        <v>141</v>
      </c>
      <c r="G142" s="39"/>
      <c r="H142" s="39"/>
      <c r="I142" s="225"/>
      <c r="J142" s="39"/>
      <c r="K142" s="39"/>
      <c r="L142" s="43"/>
      <c r="M142" s="226"/>
      <c r="N142" s="227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140</v>
      </c>
      <c r="AU142" s="16" t="s">
        <v>82</v>
      </c>
    </row>
    <row r="143" spans="1:51" s="13" customFormat="1" ht="12">
      <c r="A143" s="13"/>
      <c r="B143" s="228"/>
      <c r="C143" s="229"/>
      <c r="D143" s="230" t="s">
        <v>142</v>
      </c>
      <c r="E143" s="231" t="s">
        <v>1</v>
      </c>
      <c r="F143" s="232" t="s">
        <v>143</v>
      </c>
      <c r="G143" s="229"/>
      <c r="H143" s="233">
        <v>0.464</v>
      </c>
      <c r="I143" s="234"/>
      <c r="J143" s="229"/>
      <c r="K143" s="229"/>
      <c r="L143" s="235"/>
      <c r="M143" s="236"/>
      <c r="N143" s="237"/>
      <c r="O143" s="237"/>
      <c r="P143" s="237"/>
      <c r="Q143" s="237"/>
      <c r="R143" s="237"/>
      <c r="S143" s="237"/>
      <c r="T143" s="23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9" t="s">
        <v>142</v>
      </c>
      <c r="AU143" s="239" t="s">
        <v>82</v>
      </c>
      <c r="AV143" s="13" t="s">
        <v>82</v>
      </c>
      <c r="AW143" s="13" t="s">
        <v>32</v>
      </c>
      <c r="AX143" s="13" t="s">
        <v>80</v>
      </c>
      <c r="AY143" s="239" t="s">
        <v>130</v>
      </c>
    </row>
    <row r="144" spans="1:65" s="2" customFormat="1" ht="24.15" customHeight="1">
      <c r="A144" s="37"/>
      <c r="B144" s="38"/>
      <c r="C144" s="210" t="s">
        <v>82</v>
      </c>
      <c r="D144" s="210" t="s">
        <v>133</v>
      </c>
      <c r="E144" s="211" t="s">
        <v>144</v>
      </c>
      <c r="F144" s="212" t="s">
        <v>145</v>
      </c>
      <c r="G144" s="213" t="s">
        <v>146</v>
      </c>
      <c r="H144" s="214">
        <v>5.16</v>
      </c>
      <c r="I144" s="215"/>
      <c r="J144" s="216">
        <f>ROUND(I144*H144,2)</f>
        <v>0</v>
      </c>
      <c r="K144" s="212" t="s">
        <v>137</v>
      </c>
      <c r="L144" s="43"/>
      <c r="M144" s="217" t="s">
        <v>1</v>
      </c>
      <c r="N144" s="218" t="s">
        <v>40</v>
      </c>
      <c r="O144" s="90"/>
      <c r="P144" s="219">
        <f>O144*H144</f>
        <v>0</v>
      </c>
      <c r="Q144" s="219">
        <v>0.02857</v>
      </c>
      <c r="R144" s="219">
        <f>Q144*H144</f>
        <v>0.1474212</v>
      </c>
      <c r="S144" s="219">
        <v>0</v>
      </c>
      <c r="T144" s="22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1" t="s">
        <v>138</v>
      </c>
      <c r="AT144" s="221" t="s">
        <v>133</v>
      </c>
      <c r="AU144" s="221" t="s">
        <v>82</v>
      </c>
      <c r="AY144" s="16" t="s">
        <v>130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6" t="s">
        <v>80</v>
      </c>
      <c r="BK144" s="222">
        <f>ROUND(I144*H144,2)</f>
        <v>0</v>
      </c>
      <c r="BL144" s="16" t="s">
        <v>138</v>
      </c>
      <c r="BM144" s="221" t="s">
        <v>147</v>
      </c>
    </row>
    <row r="145" spans="1:47" s="2" customFormat="1" ht="12">
      <c r="A145" s="37"/>
      <c r="B145" s="38"/>
      <c r="C145" s="39"/>
      <c r="D145" s="223" t="s">
        <v>140</v>
      </c>
      <c r="E145" s="39"/>
      <c r="F145" s="224" t="s">
        <v>148</v>
      </c>
      <c r="G145" s="39"/>
      <c r="H145" s="39"/>
      <c r="I145" s="225"/>
      <c r="J145" s="39"/>
      <c r="K145" s="39"/>
      <c r="L145" s="43"/>
      <c r="M145" s="226"/>
      <c r="N145" s="227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140</v>
      </c>
      <c r="AU145" s="16" t="s">
        <v>82</v>
      </c>
    </row>
    <row r="146" spans="1:65" s="2" customFormat="1" ht="16.5" customHeight="1">
      <c r="A146" s="37"/>
      <c r="B146" s="38"/>
      <c r="C146" s="210" t="s">
        <v>131</v>
      </c>
      <c r="D146" s="210" t="s">
        <v>133</v>
      </c>
      <c r="E146" s="211" t="s">
        <v>149</v>
      </c>
      <c r="F146" s="212" t="s">
        <v>150</v>
      </c>
      <c r="G146" s="213" t="s">
        <v>146</v>
      </c>
      <c r="H146" s="214">
        <v>42</v>
      </c>
      <c r="I146" s="215"/>
      <c r="J146" s="216">
        <f>ROUND(I146*H146,2)</f>
        <v>0</v>
      </c>
      <c r="K146" s="212" t="s">
        <v>1</v>
      </c>
      <c r="L146" s="43"/>
      <c r="M146" s="217" t="s">
        <v>1</v>
      </c>
      <c r="N146" s="218" t="s">
        <v>40</v>
      </c>
      <c r="O146" s="90"/>
      <c r="P146" s="219">
        <f>O146*H146</f>
        <v>0</v>
      </c>
      <c r="Q146" s="219">
        <v>0.00821</v>
      </c>
      <c r="R146" s="219">
        <f>Q146*H146</f>
        <v>0.34482</v>
      </c>
      <c r="S146" s="219">
        <v>0</v>
      </c>
      <c r="T146" s="22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1" t="s">
        <v>138</v>
      </c>
      <c r="AT146" s="221" t="s">
        <v>133</v>
      </c>
      <c r="AU146" s="221" t="s">
        <v>82</v>
      </c>
      <c r="AY146" s="16" t="s">
        <v>130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6" t="s">
        <v>80</v>
      </c>
      <c r="BK146" s="222">
        <f>ROUND(I146*H146,2)</f>
        <v>0</v>
      </c>
      <c r="BL146" s="16" t="s">
        <v>138</v>
      </c>
      <c r="BM146" s="221" t="s">
        <v>151</v>
      </c>
    </row>
    <row r="147" spans="1:51" s="13" customFormat="1" ht="12">
      <c r="A147" s="13"/>
      <c r="B147" s="228"/>
      <c r="C147" s="229"/>
      <c r="D147" s="230" t="s">
        <v>142</v>
      </c>
      <c r="E147" s="231" t="s">
        <v>1</v>
      </c>
      <c r="F147" s="232" t="s">
        <v>152</v>
      </c>
      <c r="G147" s="229"/>
      <c r="H147" s="233">
        <v>42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9" t="s">
        <v>142</v>
      </c>
      <c r="AU147" s="239" t="s">
        <v>82</v>
      </c>
      <c r="AV147" s="13" t="s">
        <v>82</v>
      </c>
      <c r="AW147" s="13" t="s">
        <v>32</v>
      </c>
      <c r="AX147" s="13" t="s">
        <v>80</v>
      </c>
      <c r="AY147" s="239" t="s">
        <v>130</v>
      </c>
    </row>
    <row r="148" spans="1:63" s="12" customFormat="1" ht="22.8" customHeight="1">
      <c r="A148" s="12"/>
      <c r="B148" s="194"/>
      <c r="C148" s="195"/>
      <c r="D148" s="196" t="s">
        <v>74</v>
      </c>
      <c r="E148" s="208" t="s">
        <v>153</v>
      </c>
      <c r="F148" s="208" t="s">
        <v>154</v>
      </c>
      <c r="G148" s="195"/>
      <c r="H148" s="195"/>
      <c r="I148" s="198"/>
      <c r="J148" s="209">
        <f>BK148</f>
        <v>0</v>
      </c>
      <c r="K148" s="195"/>
      <c r="L148" s="200"/>
      <c r="M148" s="201"/>
      <c r="N148" s="202"/>
      <c r="O148" s="202"/>
      <c r="P148" s="203">
        <f>SUM(P149:P187)</f>
        <v>0</v>
      </c>
      <c r="Q148" s="202"/>
      <c r="R148" s="203">
        <f>SUM(R149:R187)</f>
        <v>16.395768729999997</v>
      </c>
      <c r="S148" s="202"/>
      <c r="T148" s="204">
        <f>SUM(T149:T187)</f>
        <v>0.096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5" t="s">
        <v>80</v>
      </c>
      <c r="AT148" s="206" t="s">
        <v>74</v>
      </c>
      <c r="AU148" s="206" t="s">
        <v>80</v>
      </c>
      <c r="AY148" s="205" t="s">
        <v>130</v>
      </c>
      <c r="BK148" s="207">
        <f>SUM(BK149:BK187)</f>
        <v>0</v>
      </c>
    </row>
    <row r="149" spans="1:65" s="2" customFormat="1" ht="16.5" customHeight="1">
      <c r="A149" s="37"/>
      <c r="B149" s="38"/>
      <c r="C149" s="210" t="s">
        <v>138</v>
      </c>
      <c r="D149" s="210" t="s">
        <v>133</v>
      </c>
      <c r="E149" s="211" t="s">
        <v>155</v>
      </c>
      <c r="F149" s="212" t="s">
        <v>156</v>
      </c>
      <c r="G149" s="213" t="s">
        <v>146</v>
      </c>
      <c r="H149" s="214">
        <v>1.331</v>
      </c>
      <c r="I149" s="215"/>
      <c r="J149" s="216">
        <f>ROUND(I149*H149,2)</f>
        <v>0</v>
      </c>
      <c r="K149" s="212" t="s">
        <v>137</v>
      </c>
      <c r="L149" s="43"/>
      <c r="M149" s="217" t="s">
        <v>1</v>
      </c>
      <c r="N149" s="218" t="s">
        <v>40</v>
      </c>
      <c r="O149" s="90"/>
      <c r="P149" s="219">
        <f>O149*H149</f>
        <v>0</v>
      </c>
      <c r="Q149" s="219">
        <v>0.04153</v>
      </c>
      <c r="R149" s="219">
        <f>Q149*H149</f>
        <v>0.055276429999999994</v>
      </c>
      <c r="S149" s="219">
        <v>0</v>
      </c>
      <c r="T149" s="22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1" t="s">
        <v>138</v>
      </c>
      <c r="AT149" s="221" t="s">
        <v>133</v>
      </c>
      <c r="AU149" s="221" t="s">
        <v>82</v>
      </c>
      <c r="AY149" s="16" t="s">
        <v>130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6" t="s">
        <v>80</v>
      </c>
      <c r="BK149" s="222">
        <f>ROUND(I149*H149,2)</f>
        <v>0</v>
      </c>
      <c r="BL149" s="16" t="s">
        <v>138</v>
      </c>
      <c r="BM149" s="221" t="s">
        <v>157</v>
      </c>
    </row>
    <row r="150" spans="1:47" s="2" customFormat="1" ht="12">
      <c r="A150" s="37"/>
      <c r="B150" s="38"/>
      <c r="C150" s="39"/>
      <c r="D150" s="223" t="s">
        <v>140</v>
      </c>
      <c r="E150" s="39"/>
      <c r="F150" s="224" t="s">
        <v>158</v>
      </c>
      <c r="G150" s="39"/>
      <c r="H150" s="39"/>
      <c r="I150" s="225"/>
      <c r="J150" s="39"/>
      <c r="K150" s="39"/>
      <c r="L150" s="43"/>
      <c r="M150" s="226"/>
      <c r="N150" s="227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140</v>
      </c>
      <c r="AU150" s="16" t="s">
        <v>82</v>
      </c>
    </row>
    <row r="151" spans="1:51" s="13" customFormat="1" ht="12">
      <c r="A151" s="13"/>
      <c r="B151" s="228"/>
      <c r="C151" s="229"/>
      <c r="D151" s="230" t="s">
        <v>142</v>
      </c>
      <c r="E151" s="231" t="s">
        <v>1</v>
      </c>
      <c r="F151" s="232" t="s">
        <v>159</v>
      </c>
      <c r="G151" s="229"/>
      <c r="H151" s="233">
        <v>1.331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9" t="s">
        <v>142</v>
      </c>
      <c r="AU151" s="239" t="s">
        <v>82</v>
      </c>
      <c r="AV151" s="13" t="s">
        <v>82</v>
      </c>
      <c r="AW151" s="13" t="s">
        <v>32</v>
      </c>
      <c r="AX151" s="13" t="s">
        <v>80</v>
      </c>
      <c r="AY151" s="239" t="s">
        <v>130</v>
      </c>
    </row>
    <row r="152" spans="1:65" s="2" customFormat="1" ht="16.5" customHeight="1">
      <c r="A152" s="37"/>
      <c r="B152" s="38"/>
      <c r="C152" s="210" t="s">
        <v>160</v>
      </c>
      <c r="D152" s="210" t="s">
        <v>133</v>
      </c>
      <c r="E152" s="211" t="s">
        <v>161</v>
      </c>
      <c r="F152" s="212" t="s">
        <v>162</v>
      </c>
      <c r="G152" s="213" t="s">
        <v>146</v>
      </c>
      <c r="H152" s="214">
        <v>8</v>
      </c>
      <c r="I152" s="215"/>
      <c r="J152" s="216">
        <f>ROUND(I152*H152,2)</f>
        <v>0</v>
      </c>
      <c r="K152" s="212" t="s">
        <v>1</v>
      </c>
      <c r="L152" s="43"/>
      <c r="M152" s="217" t="s">
        <v>1</v>
      </c>
      <c r="N152" s="218" t="s">
        <v>40</v>
      </c>
      <c r="O152" s="90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1" t="s">
        <v>138</v>
      </c>
      <c r="AT152" s="221" t="s">
        <v>133</v>
      </c>
      <c r="AU152" s="221" t="s">
        <v>82</v>
      </c>
      <c r="AY152" s="16" t="s">
        <v>130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6" t="s">
        <v>80</v>
      </c>
      <c r="BK152" s="222">
        <f>ROUND(I152*H152,2)</f>
        <v>0</v>
      </c>
      <c r="BL152" s="16" t="s">
        <v>138</v>
      </c>
      <c r="BM152" s="221" t="s">
        <v>163</v>
      </c>
    </row>
    <row r="153" spans="1:65" s="2" customFormat="1" ht="16.5" customHeight="1">
      <c r="A153" s="37"/>
      <c r="B153" s="38"/>
      <c r="C153" s="210" t="s">
        <v>153</v>
      </c>
      <c r="D153" s="210" t="s">
        <v>133</v>
      </c>
      <c r="E153" s="211" t="s">
        <v>164</v>
      </c>
      <c r="F153" s="212" t="s">
        <v>165</v>
      </c>
      <c r="G153" s="213" t="s">
        <v>146</v>
      </c>
      <c r="H153" s="214">
        <v>33</v>
      </c>
      <c r="I153" s="215"/>
      <c r="J153" s="216">
        <f>ROUND(I153*H153,2)</f>
        <v>0</v>
      </c>
      <c r="K153" s="212" t="s">
        <v>137</v>
      </c>
      <c r="L153" s="43"/>
      <c r="M153" s="217" t="s">
        <v>1</v>
      </c>
      <c r="N153" s="218" t="s">
        <v>40</v>
      </c>
      <c r="O153" s="90"/>
      <c r="P153" s="219">
        <f>O153*H153</f>
        <v>0</v>
      </c>
      <c r="Q153" s="219">
        <v>0.0037</v>
      </c>
      <c r="R153" s="219">
        <f>Q153*H153</f>
        <v>0.1221</v>
      </c>
      <c r="S153" s="219">
        <v>0</v>
      </c>
      <c r="T153" s="22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1" t="s">
        <v>138</v>
      </c>
      <c r="AT153" s="221" t="s">
        <v>133</v>
      </c>
      <c r="AU153" s="221" t="s">
        <v>82</v>
      </c>
      <c r="AY153" s="16" t="s">
        <v>130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6" t="s">
        <v>80</v>
      </c>
      <c r="BK153" s="222">
        <f>ROUND(I153*H153,2)</f>
        <v>0</v>
      </c>
      <c r="BL153" s="16" t="s">
        <v>138</v>
      </c>
      <c r="BM153" s="221" t="s">
        <v>166</v>
      </c>
    </row>
    <row r="154" spans="1:47" s="2" customFormat="1" ht="12">
      <c r="A154" s="37"/>
      <c r="B154" s="38"/>
      <c r="C154" s="39"/>
      <c r="D154" s="223" t="s">
        <v>140</v>
      </c>
      <c r="E154" s="39"/>
      <c r="F154" s="224" t="s">
        <v>167</v>
      </c>
      <c r="G154" s="39"/>
      <c r="H154" s="39"/>
      <c r="I154" s="225"/>
      <c r="J154" s="39"/>
      <c r="K154" s="39"/>
      <c r="L154" s="43"/>
      <c r="M154" s="226"/>
      <c r="N154" s="227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140</v>
      </c>
      <c r="AU154" s="16" t="s">
        <v>82</v>
      </c>
    </row>
    <row r="155" spans="1:65" s="2" customFormat="1" ht="16.5" customHeight="1">
      <c r="A155" s="37"/>
      <c r="B155" s="38"/>
      <c r="C155" s="210" t="s">
        <v>168</v>
      </c>
      <c r="D155" s="210" t="s">
        <v>133</v>
      </c>
      <c r="E155" s="211" t="s">
        <v>169</v>
      </c>
      <c r="F155" s="212" t="s">
        <v>170</v>
      </c>
      <c r="G155" s="213" t="s">
        <v>146</v>
      </c>
      <c r="H155" s="214">
        <v>269.53</v>
      </c>
      <c r="I155" s="215"/>
      <c r="J155" s="216">
        <f>ROUND(I155*H155,2)</f>
        <v>0</v>
      </c>
      <c r="K155" s="212" t="s">
        <v>137</v>
      </c>
      <c r="L155" s="43"/>
      <c r="M155" s="217" t="s">
        <v>1</v>
      </c>
      <c r="N155" s="218" t="s">
        <v>40</v>
      </c>
      <c r="O155" s="90"/>
      <c r="P155" s="219">
        <f>O155*H155</f>
        <v>0</v>
      </c>
      <c r="Q155" s="219">
        <v>0.00026</v>
      </c>
      <c r="R155" s="219">
        <f>Q155*H155</f>
        <v>0.07007779999999998</v>
      </c>
      <c r="S155" s="219">
        <v>0</v>
      </c>
      <c r="T155" s="22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1" t="s">
        <v>138</v>
      </c>
      <c r="AT155" s="221" t="s">
        <v>133</v>
      </c>
      <c r="AU155" s="221" t="s">
        <v>82</v>
      </c>
      <c r="AY155" s="16" t="s">
        <v>130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6" t="s">
        <v>80</v>
      </c>
      <c r="BK155" s="222">
        <f>ROUND(I155*H155,2)</f>
        <v>0</v>
      </c>
      <c r="BL155" s="16" t="s">
        <v>138</v>
      </c>
      <c r="BM155" s="221" t="s">
        <v>171</v>
      </c>
    </row>
    <row r="156" spans="1:47" s="2" customFormat="1" ht="12">
      <c r="A156" s="37"/>
      <c r="B156" s="38"/>
      <c r="C156" s="39"/>
      <c r="D156" s="223" t="s">
        <v>140</v>
      </c>
      <c r="E156" s="39"/>
      <c r="F156" s="224" t="s">
        <v>172</v>
      </c>
      <c r="G156" s="39"/>
      <c r="H156" s="39"/>
      <c r="I156" s="225"/>
      <c r="J156" s="39"/>
      <c r="K156" s="39"/>
      <c r="L156" s="43"/>
      <c r="M156" s="226"/>
      <c r="N156" s="227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140</v>
      </c>
      <c r="AU156" s="16" t="s">
        <v>82</v>
      </c>
    </row>
    <row r="157" spans="1:47" s="2" customFormat="1" ht="12">
      <c r="A157" s="37"/>
      <c r="B157" s="38"/>
      <c r="C157" s="39"/>
      <c r="D157" s="230" t="s">
        <v>173</v>
      </c>
      <c r="E157" s="39"/>
      <c r="F157" s="240" t="s">
        <v>174</v>
      </c>
      <c r="G157" s="39"/>
      <c r="H157" s="39"/>
      <c r="I157" s="225"/>
      <c r="J157" s="39"/>
      <c r="K157" s="39"/>
      <c r="L157" s="43"/>
      <c r="M157" s="226"/>
      <c r="N157" s="227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173</v>
      </c>
      <c r="AU157" s="16" t="s">
        <v>82</v>
      </c>
    </row>
    <row r="158" spans="1:65" s="2" customFormat="1" ht="24.15" customHeight="1">
      <c r="A158" s="37"/>
      <c r="B158" s="38"/>
      <c r="C158" s="210" t="s">
        <v>175</v>
      </c>
      <c r="D158" s="210" t="s">
        <v>133</v>
      </c>
      <c r="E158" s="211" t="s">
        <v>176</v>
      </c>
      <c r="F158" s="212" t="s">
        <v>177</v>
      </c>
      <c r="G158" s="213" t="s">
        <v>146</v>
      </c>
      <c r="H158" s="214">
        <v>269.53</v>
      </c>
      <c r="I158" s="215"/>
      <c r="J158" s="216">
        <f>ROUND(I158*H158,2)</f>
        <v>0</v>
      </c>
      <c r="K158" s="212" t="s">
        <v>137</v>
      </c>
      <c r="L158" s="43"/>
      <c r="M158" s="217" t="s">
        <v>1</v>
      </c>
      <c r="N158" s="218" t="s">
        <v>40</v>
      </c>
      <c r="O158" s="90"/>
      <c r="P158" s="219">
        <f>O158*H158</f>
        <v>0</v>
      </c>
      <c r="Q158" s="219">
        <v>0.01575</v>
      </c>
      <c r="R158" s="219">
        <f>Q158*H158</f>
        <v>4.2450975</v>
      </c>
      <c r="S158" s="219">
        <v>0</v>
      </c>
      <c r="T158" s="22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1" t="s">
        <v>138</v>
      </c>
      <c r="AT158" s="221" t="s">
        <v>133</v>
      </c>
      <c r="AU158" s="221" t="s">
        <v>82</v>
      </c>
      <c r="AY158" s="16" t="s">
        <v>130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6" t="s">
        <v>80</v>
      </c>
      <c r="BK158" s="222">
        <f>ROUND(I158*H158,2)</f>
        <v>0</v>
      </c>
      <c r="BL158" s="16" t="s">
        <v>138</v>
      </c>
      <c r="BM158" s="221" t="s">
        <v>178</v>
      </c>
    </row>
    <row r="159" spans="1:47" s="2" customFormat="1" ht="12">
      <c r="A159" s="37"/>
      <c r="B159" s="38"/>
      <c r="C159" s="39"/>
      <c r="D159" s="223" t="s">
        <v>140</v>
      </c>
      <c r="E159" s="39"/>
      <c r="F159" s="224" t="s">
        <v>179</v>
      </c>
      <c r="G159" s="39"/>
      <c r="H159" s="39"/>
      <c r="I159" s="225"/>
      <c r="J159" s="39"/>
      <c r="K159" s="39"/>
      <c r="L159" s="43"/>
      <c r="M159" s="226"/>
      <c r="N159" s="227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140</v>
      </c>
      <c r="AU159" s="16" t="s">
        <v>82</v>
      </c>
    </row>
    <row r="160" spans="1:47" s="2" customFormat="1" ht="12">
      <c r="A160" s="37"/>
      <c r="B160" s="38"/>
      <c r="C160" s="39"/>
      <c r="D160" s="230" t="s">
        <v>173</v>
      </c>
      <c r="E160" s="39"/>
      <c r="F160" s="240" t="s">
        <v>180</v>
      </c>
      <c r="G160" s="39"/>
      <c r="H160" s="39"/>
      <c r="I160" s="225"/>
      <c r="J160" s="39"/>
      <c r="K160" s="39"/>
      <c r="L160" s="43"/>
      <c r="M160" s="226"/>
      <c r="N160" s="227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173</v>
      </c>
      <c r="AU160" s="16" t="s">
        <v>82</v>
      </c>
    </row>
    <row r="161" spans="1:65" s="2" customFormat="1" ht="24.15" customHeight="1">
      <c r="A161" s="37"/>
      <c r="B161" s="38"/>
      <c r="C161" s="210" t="s">
        <v>181</v>
      </c>
      <c r="D161" s="210" t="s">
        <v>133</v>
      </c>
      <c r="E161" s="211" t="s">
        <v>182</v>
      </c>
      <c r="F161" s="212" t="s">
        <v>183</v>
      </c>
      <c r="G161" s="213" t="s">
        <v>146</v>
      </c>
      <c r="H161" s="214">
        <v>539.06</v>
      </c>
      <c r="I161" s="215"/>
      <c r="J161" s="216">
        <f>ROUND(I161*H161,2)</f>
        <v>0</v>
      </c>
      <c r="K161" s="212" t="s">
        <v>137</v>
      </c>
      <c r="L161" s="43"/>
      <c r="M161" s="217" t="s">
        <v>1</v>
      </c>
      <c r="N161" s="218" t="s">
        <v>40</v>
      </c>
      <c r="O161" s="90"/>
      <c r="P161" s="219">
        <f>O161*H161</f>
        <v>0</v>
      </c>
      <c r="Q161" s="219">
        <v>0.00525</v>
      </c>
      <c r="R161" s="219">
        <f>Q161*H161</f>
        <v>2.830065</v>
      </c>
      <c r="S161" s="219">
        <v>0</v>
      </c>
      <c r="T161" s="22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1" t="s">
        <v>138</v>
      </c>
      <c r="AT161" s="221" t="s">
        <v>133</v>
      </c>
      <c r="AU161" s="221" t="s">
        <v>82</v>
      </c>
      <c r="AY161" s="16" t="s">
        <v>130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6" t="s">
        <v>80</v>
      </c>
      <c r="BK161" s="222">
        <f>ROUND(I161*H161,2)</f>
        <v>0</v>
      </c>
      <c r="BL161" s="16" t="s">
        <v>138</v>
      </c>
      <c r="BM161" s="221" t="s">
        <v>184</v>
      </c>
    </row>
    <row r="162" spans="1:47" s="2" customFormat="1" ht="12">
      <c r="A162" s="37"/>
      <c r="B162" s="38"/>
      <c r="C162" s="39"/>
      <c r="D162" s="223" t="s">
        <v>140</v>
      </c>
      <c r="E162" s="39"/>
      <c r="F162" s="224" t="s">
        <v>185</v>
      </c>
      <c r="G162" s="39"/>
      <c r="H162" s="39"/>
      <c r="I162" s="225"/>
      <c r="J162" s="39"/>
      <c r="K162" s="39"/>
      <c r="L162" s="43"/>
      <c r="M162" s="226"/>
      <c r="N162" s="227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140</v>
      </c>
      <c r="AU162" s="16" t="s">
        <v>82</v>
      </c>
    </row>
    <row r="163" spans="1:51" s="13" customFormat="1" ht="12">
      <c r="A163" s="13"/>
      <c r="B163" s="228"/>
      <c r="C163" s="229"/>
      <c r="D163" s="230" t="s">
        <v>142</v>
      </c>
      <c r="E163" s="229"/>
      <c r="F163" s="232" t="s">
        <v>186</v>
      </c>
      <c r="G163" s="229"/>
      <c r="H163" s="233">
        <v>539.06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9" t="s">
        <v>142</v>
      </c>
      <c r="AU163" s="239" t="s">
        <v>82</v>
      </c>
      <c r="AV163" s="13" t="s">
        <v>82</v>
      </c>
      <c r="AW163" s="13" t="s">
        <v>4</v>
      </c>
      <c r="AX163" s="13" t="s">
        <v>80</v>
      </c>
      <c r="AY163" s="239" t="s">
        <v>130</v>
      </c>
    </row>
    <row r="164" spans="1:65" s="2" customFormat="1" ht="16.5" customHeight="1">
      <c r="A164" s="37"/>
      <c r="B164" s="38"/>
      <c r="C164" s="210" t="s">
        <v>187</v>
      </c>
      <c r="D164" s="210" t="s">
        <v>133</v>
      </c>
      <c r="E164" s="211" t="s">
        <v>188</v>
      </c>
      <c r="F164" s="212" t="s">
        <v>189</v>
      </c>
      <c r="G164" s="213" t="s">
        <v>146</v>
      </c>
      <c r="H164" s="214">
        <v>269.53</v>
      </c>
      <c r="I164" s="215"/>
      <c r="J164" s="216">
        <f>ROUND(I164*H164,2)</f>
        <v>0</v>
      </c>
      <c r="K164" s="212" t="s">
        <v>137</v>
      </c>
      <c r="L164" s="43"/>
      <c r="M164" s="217" t="s">
        <v>1</v>
      </c>
      <c r="N164" s="218" t="s">
        <v>40</v>
      </c>
      <c r="O164" s="90"/>
      <c r="P164" s="219">
        <f>O164*H164</f>
        <v>0</v>
      </c>
      <c r="Q164" s="219">
        <v>0.025</v>
      </c>
      <c r="R164" s="219">
        <f>Q164*H164</f>
        <v>6.73825</v>
      </c>
      <c r="S164" s="219">
        <v>0</v>
      </c>
      <c r="T164" s="22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1" t="s">
        <v>138</v>
      </c>
      <c r="AT164" s="221" t="s">
        <v>133</v>
      </c>
      <c r="AU164" s="221" t="s">
        <v>82</v>
      </c>
      <c r="AY164" s="16" t="s">
        <v>130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6" t="s">
        <v>80</v>
      </c>
      <c r="BK164" s="222">
        <f>ROUND(I164*H164,2)</f>
        <v>0</v>
      </c>
      <c r="BL164" s="16" t="s">
        <v>138</v>
      </c>
      <c r="BM164" s="221" t="s">
        <v>190</v>
      </c>
    </row>
    <row r="165" spans="1:47" s="2" customFormat="1" ht="12">
      <c r="A165" s="37"/>
      <c r="B165" s="38"/>
      <c r="C165" s="39"/>
      <c r="D165" s="223" t="s">
        <v>140</v>
      </c>
      <c r="E165" s="39"/>
      <c r="F165" s="224" t="s">
        <v>191</v>
      </c>
      <c r="G165" s="39"/>
      <c r="H165" s="39"/>
      <c r="I165" s="225"/>
      <c r="J165" s="39"/>
      <c r="K165" s="39"/>
      <c r="L165" s="43"/>
      <c r="M165" s="226"/>
      <c r="N165" s="227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140</v>
      </c>
      <c r="AU165" s="16" t="s">
        <v>82</v>
      </c>
    </row>
    <row r="166" spans="1:47" s="2" customFormat="1" ht="12">
      <c r="A166" s="37"/>
      <c r="B166" s="38"/>
      <c r="C166" s="39"/>
      <c r="D166" s="230" t="s">
        <v>173</v>
      </c>
      <c r="E166" s="39"/>
      <c r="F166" s="240" t="s">
        <v>192</v>
      </c>
      <c r="G166" s="39"/>
      <c r="H166" s="39"/>
      <c r="I166" s="225"/>
      <c r="J166" s="39"/>
      <c r="K166" s="39"/>
      <c r="L166" s="43"/>
      <c r="M166" s="226"/>
      <c r="N166" s="227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173</v>
      </c>
      <c r="AU166" s="16" t="s">
        <v>82</v>
      </c>
    </row>
    <row r="167" spans="1:65" s="2" customFormat="1" ht="24.15" customHeight="1">
      <c r="A167" s="37"/>
      <c r="B167" s="38"/>
      <c r="C167" s="210" t="s">
        <v>193</v>
      </c>
      <c r="D167" s="210" t="s">
        <v>133</v>
      </c>
      <c r="E167" s="211" t="s">
        <v>194</v>
      </c>
      <c r="F167" s="212" t="s">
        <v>195</v>
      </c>
      <c r="G167" s="213" t="s">
        <v>146</v>
      </c>
      <c r="H167" s="214">
        <v>269.53</v>
      </c>
      <c r="I167" s="215"/>
      <c r="J167" s="216">
        <f>ROUND(I167*H167,2)</f>
        <v>0</v>
      </c>
      <c r="K167" s="212" t="s">
        <v>1</v>
      </c>
      <c r="L167" s="43"/>
      <c r="M167" s="217" t="s">
        <v>1</v>
      </c>
      <c r="N167" s="218" t="s">
        <v>40</v>
      </c>
      <c r="O167" s="90"/>
      <c r="P167" s="219">
        <f>O167*H167</f>
        <v>0</v>
      </c>
      <c r="Q167" s="219">
        <v>0.007</v>
      </c>
      <c r="R167" s="219">
        <f>Q167*H167</f>
        <v>1.8867099999999999</v>
      </c>
      <c r="S167" s="219">
        <v>0</v>
      </c>
      <c r="T167" s="22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1" t="s">
        <v>138</v>
      </c>
      <c r="AT167" s="221" t="s">
        <v>133</v>
      </c>
      <c r="AU167" s="221" t="s">
        <v>82</v>
      </c>
      <c r="AY167" s="16" t="s">
        <v>130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6" t="s">
        <v>80</v>
      </c>
      <c r="BK167" s="222">
        <f>ROUND(I167*H167,2)</f>
        <v>0</v>
      </c>
      <c r="BL167" s="16" t="s">
        <v>138</v>
      </c>
      <c r="BM167" s="221" t="s">
        <v>196</v>
      </c>
    </row>
    <row r="168" spans="1:65" s="2" customFormat="1" ht="24.15" customHeight="1">
      <c r="A168" s="37"/>
      <c r="B168" s="38"/>
      <c r="C168" s="210" t="s">
        <v>197</v>
      </c>
      <c r="D168" s="210" t="s">
        <v>133</v>
      </c>
      <c r="E168" s="211" t="s">
        <v>198</v>
      </c>
      <c r="F168" s="212" t="s">
        <v>199</v>
      </c>
      <c r="G168" s="213" t="s">
        <v>146</v>
      </c>
      <c r="H168" s="214">
        <v>42</v>
      </c>
      <c r="I168" s="215"/>
      <c r="J168" s="216">
        <f>ROUND(I168*H168,2)</f>
        <v>0</v>
      </c>
      <c r="K168" s="212" t="s">
        <v>1</v>
      </c>
      <c r="L168" s="43"/>
      <c r="M168" s="217" t="s">
        <v>1</v>
      </c>
      <c r="N168" s="218" t="s">
        <v>40</v>
      </c>
      <c r="O168" s="90"/>
      <c r="P168" s="219">
        <f>O168*H168</f>
        <v>0</v>
      </c>
      <c r="Q168" s="219">
        <v>0.00441</v>
      </c>
      <c r="R168" s="219">
        <f>Q168*H168</f>
        <v>0.18522</v>
      </c>
      <c r="S168" s="219">
        <v>0</v>
      </c>
      <c r="T168" s="22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1" t="s">
        <v>138</v>
      </c>
      <c r="AT168" s="221" t="s">
        <v>133</v>
      </c>
      <c r="AU168" s="221" t="s">
        <v>82</v>
      </c>
      <c r="AY168" s="16" t="s">
        <v>130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6" t="s">
        <v>80</v>
      </c>
      <c r="BK168" s="222">
        <f>ROUND(I168*H168,2)</f>
        <v>0</v>
      </c>
      <c r="BL168" s="16" t="s">
        <v>138</v>
      </c>
      <c r="BM168" s="221" t="s">
        <v>200</v>
      </c>
    </row>
    <row r="169" spans="1:51" s="13" customFormat="1" ht="12">
      <c r="A169" s="13"/>
      <c r="B169" s="228"/>
      <c r="C169" s="229"/>
      <c r="D169" s="230" t="s">
        <v>142</v>
      </c>
      <c r="E169" s="231" t="s">
        <v>1</v>
      </c>
      <c r="F169" s="232" t="s">
        <v>152</v>
      </c>
      <c r="G169" s="229"/>
      <c r="H169" s="233">
        <v>42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9" t="s">
        <v>142</v>
      </c>
      <c r="AU169" s="239" t="s">
        <v>82</v>
      </c>
      <c r="AV169" s="13" t="s">
        <v>82</v>
      </c>
      <c r="AW169" s="13" t="s">
        <v>32</v>
      </c>
      <c r="AX169" s="13" t="s">
        <v>80</v>
      </c>
      <c r="AY169" s="239" t="s">
        <v>130</v>
      </c>
    </row>
    <row r="170" spans="1:65" s="2" customFormat="1" ht="16.5" customHeight="1">
      <c r="A170" s="37"/>
      <c r="B170" s="38"/>
      <c r="C170" s="210" t="s">
        <v>201</v>
      </c>
      <c r="D170" s="210" t="s">
        <v>133</v>
      </c>
      <c r="E170" s="211" t="s">
        <v>202</v>
      </c>
      <c r="F170" s="212" t="s">
        <v>203</v>
      </c>
      <c r="G170" s="213" t="s">
        <v>146</v>
      </c>
      <c r="H170" s="214">
        <v>42</v>
      </c>
      <c r="I170" s="215"/>
      <c r="J170" s="216">
        <f>ROUND(I170*H170,2)</f>
        <v>0</v>
      </c>
      <c r="K170" s="212" t="s">
        <v>1</v>
      </c>
      <c r="L170" s="43"/>
      <c r="M170" s="217" t="s">
        <v>1</v>
      </c>
      <c r="N170" s="218" t="s">
        <v>40</v>
      </c>
      <c r="O170" s="90"/>
      <c r="P170" s="219">
        <f>O170*H170</f>
        <v>0</v>
      </c>
      <c r="Q170" s="219">
        <v>0.00273</v>
      </c>
      <c r="R170" s="219">
        <f>Q170*H170</f>
        <v>0.11465999999999998</v>
      </c>
      <c r="S170" s="219">
        <v>0</v>
      </c>
      <c r="T170" s="22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1" t="s">
        <v>138</v>
      </c>
      <c r="AT170" s="221" t="s">
        <v>133</v>
      </c>
      <c r="AU170" s="221" t="s">
        <v>82</v>
      </c>
      <c r="AY170" s="16" t="s">
        <v>130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6" t="s">
        <v>80</v>
      </c>
      <c r="BK170" s="222">
        <f>ROUND(I170*H170,2)</f>
        <v>0</v>
      </c>
      <c r="BL170" s="16" t="s">
        <v>138</v>
      </c>
      <c r="BM170" s="221" t="s">
        <v>204</v>
      </c>
    </row>
    <row r="171" spans="1:51" s="13" customFormat="1" ht="12">
      <c r="A171" s="13"/>
      <c r="B171" s="228"/>
      <c r="C171" s="229"/>
      <c r="D171" s="230" t="s">
        <v>142</v>
      </c>
      <c r="E171" s="231" t="s">
        <v>1</v>
      </c>
      <c r="F171" s="232" t="s">
        <v>152</v>
      </c>
      <c r="G171" s="229"/>
      <c r="H171" s="233">
        <v>42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9" t="s">
        <v>142</v>
      </c>
      <c r="AU171" s="239" t="s">
        <v>82</v>
      </c>
      <c r="AV171" s="13" t="s">
        <v>82</v>
      </c>
      <c r="AW171" s="13" t="s">
        <v>32</v>
      </c>
      <c r="AX171" s="13" t="s">
        <v>80</v>
      </c>
      <c r="AY171" s="239" t="s">
        <v>130</v>
      </c>
    </row>
    <row r="172" spans="1:65" s="2" customFormat="1" ht="24.15" customHeight="1">
      <c r="A172" s="37"/>
      <c r="B172" s="38"/>
      <c r="C172" s="210" t="s">
        <v>205</v>
      </c>
      <c r="D172" s="210" t="s">
        <v>133</v>
      </c>
      <c r="E172" s="211" t="s">
        <v>206</v>
      </c>
      <c r="F172" s="212" t="s">
        <v>207</v>
      </c>
      <c r="G172" s="213" t="s">
        <v>146</v>
      </c>
      <c r="H172" s="214">
        <v>60</v>
      </c>
      <c r="I172" s="215"/>
      <c r="J172" s="216">
        <f>ROUND(I172*H172,2)</f>
        <v>0</v>
      </c>
      <c r="K172" s="212" t="s">
        <v>137</v>
      </c>
      <c r="L172" s="43"/>
      <c r="M172" s="217" t="s">
        <v>1</v>
      </c>
      <c r="N172" s="218" t="s">
        <v>40</v>
      </c>
      <c r="O172" s="90"/>
      <c r="P172" s="219">
        <f>O172*H172</f>
        <v>0</v>
      </c>
      <c r="Q172" s="219">
        <v>0</v>
      </c>
      <c r="R172" s="219">
        <f>Q172*H172</f>
        <v>0</v>
      </c>
      <c r="S172" s="219">
        <v>0</v>
      </c>
      <c r="T172" s="22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1" t="s">
        <v>138</v>
      </c>
      <c r="AT172" s="221" t="s">
        <v>133</v>
      </c>
      <c r="AU172" s="221" t="s">
        <v>82</v>
      </c>
      <c r="AY172" s="16" t="s">
        <v>130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6" t="s">
        <v>80</v>
      </c>
      <c r="BK172" s="222">
        <f>ROUND(I172*H172,2)</f>
        <v>0</v>
      </c>
      <c r="BL172" s="16" t="s">
        <v>138</v>
      </c>
      <c r="BM172" s="221" t="s">
        <v>208</v>
      </c>
    </row>
    <row r="173" spans="1:47" s="2" customFormat="1" ht="12">
      <c r="A173" s="37"/>
      <c r="B173" s="38"/>
      <c r="C173" s="39"/>
      <c r="D173" s="223" t="s">
        <v>140</v>
      </c>
      <c r="E173" s="39"/>
      <c r="F173" s="224" t="s">
        <v>209</v>
      </c>
      <c r="G173" s="39"/>
      <c r="H173" s="39"/>
      <c r="I173" s="225"/>
      <c r="J173" s="39"/>
      <c r="K173" s="39"/>
      <c r="L173" s="43"/>
      <c r="M173" s="226"/>
      <c r="N173" s="227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140</v>
      </c>
      <c r="AU173" s="16" t="s">
        <v>82</v>
      </c>
    </row>
    <row r="174" spans="1:51" s="13" customFormat="1" ht="12">
      <c r="A174" s="13"/>
      <c r="B174" s="228"/>
      <c r="C174" s="229"/>
      <c r="D174" s="230" t="s">
        <v>142</v>
      </c>
      <c r="E174" s="231" t="s">
        <v>1</v>
      </c>
      <c r="F174" s="232" t="s">
        <v>210</v>
      </c>
      <c r="G174" s="229"/>
      <c r="H174" s="233">
        <v>60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142</v>
      </c>
      <c r="AU174" s="239" t="s">
        <v>82</v>
      </c>
      <c r="AV174" s="13" t="s">
        <v>82</v>
      </c>
      <c r="AW174" s="13" t="s">
        <v>32</v>
      </c>
      <c r="AX174" s="13" t="s">
        <v>80</v>
      </c>
      <c r="AY174" s="239" t="s">
        <v>130</v>
      </c>
    </row>
    <row r="175" spans="1:65" s="2" customFormat="1" ht="24.15" customHeight="1">
      <c r="A175" s="37"/>
      <c r="B175" s="38"/>
      <c r="C175" s="210" t="s">
        <v>8</v>
      </c>
      <c r="D175" s="210" t="s">
        <v>133</v>
      </c>
      <c r="E175" s="211" t="s">
        <v>211</v>
      </c>
      <c r="F175" s="212" t="s">
        <v>212</v>
      </c>
      <c r="G175" s="213" t="s">
        <v>146</v>
      </c>
      <c r="H175" s="214">
        <v>120.14</v>
      </c>
      <c r="I175" s="215"/>
      <c r="J175" s="216">
        <f>ROUND(I175*H175,2)</f>
        <v>0</v>
      </c>
      <c r="K175" s="212" t="s">
        <v>137</v>
      </c>
      <c r="L175" s="43"/>
      <c r="M175" s="217" t="s">
        <v>1</v>
      </c>
      <c r="N175" s="218" t="s">
        <v>40</v>
      </c>
      <c r="O175" s="90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1" t="s">
        <v>138</v>
      </c>
      <c r="AT175" s="221" t="s">
        <v>133</v>
      </c>
      <c r="AU175" s="221" t="s">
        <v>82</v>
      </c>
      <c r="AY175" s="16" t="s">
        <v>130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6" t="s">
        <v>80</v>
      </c>
      <c r="BK175" s="222">
        <f>ROUND(I175*H175,2)</f>
        <v>0</v>
      </c>
      <c r="BL175" s="16" t="s">
        <v>138</v>
      </c>
      <c r="BM175" s="221" t="s">
        <v>213</v>
      </c>
    </row>
    <row r="176" spans="1:47" s="2" customFormat="1" ht="12">
      <c r="A176" s="37"/>
      <c r="B176" s="38"/>
      <c r="C176" s="39"/>
      <c r="D176" s="223" t="s">
        <v>140</v>
      </c>
      <c r="E176" s="39"/>
      <c r="F176" s="224" t="s">
        <v>214</v>
      </c>
      <c r="G176" s="39"/>
      <c r="H176" s="39"/>
      <c r="I176" s="225"/>
      <c r="J176" s="39"/>
      <c r="K176" s="39"/>
      <c r="L176" s="43"/>
      <c r="M176" s="226"/>
      <c r="N176" s="227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140</v>
      </c>
      <c r="AU176" s="16" t="s">
        <v>82</v>
      </c>
    </row>
    <row r="177" spans="1:51" s="13" customFormat="1" ht="12">
      <c r="A177" s="13"/>
      <c r="B177" s="228"/>
      <c r="C177" s="229"/>
      <c r="D177" s="230" t="s">
        <v>142</v>
      </c>
      <c r="E177" s="231" t="s">
        <v>1</v>
      </c>
      <c r="F177" s="232" t="s">
        <v>215</v>
      </c>
      <c r="G177" s="229"/>
      <c r="H177" s="233">
        <v>120.14</v>
      </c>
      <c r="I177" s="234"/>
      <c r="J177" s="229"/>
      <c r="K177" s="229"/>
      <c r="L177" s="235"/>
      <c r="M177" s="236"/>
      <c r="N177" s="237"/>
      <c r="O177" s="237"/>
      <c r="P177" s="237"/>
      <c r="Q177" s="237"/>
      <c r="R177" s="237"/>
      <c r="S177" s="237"/>
      <c r="T177" s="23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9" t="s">
        <v>142</v>
      </c>
      <c r="AU177" s="239" t="s">
        <v>82</v>
      </c>
      <c r="AV177" s="13" t="s">
        <v>82</v>
      </c>
      <c r="AW177" s="13" t="s">
        <v>32</v>
      </c>
      <c r="AX177" s="13" t="s">
        <v>80</v>
      </c>
      <c r="AY177" s="239" t="s">
        <v>130</v>
      </c>
    </row>
    <row r="178" spans="1:65" s="2" customFormat="1" ht="21.75" customHeight="1">
      <c r="A178" s="37"/>
      <c r="B178" s="38"/>
      <c r="C178" s="210" t="s">
        <v>216</v>
      </c>
      <c r="D178" s="210" t="s">
        <v>133</v>
      </c>
      <c r="E178" s="211" t="s">
        <v>217</v>
      </c>
      <c r="F178" s="212" t="s">
        <v>218</v>
      </c>
      <c r="G178" s="213" t="s">
        <v>146</v>
      </c>
      <c r="H178" s="214">
        <v>269.53</v>
      </c>
      <c r="I178" s="215"/>
      <c r="J178" s="216">
        <f>ROUND(I178*H178,2)</f>
        <v>0</v>
      </c>
      <c r="K178" s="212" t="s">
        <v>137</v>
      </c>
      <c r="L178" s="43"/>
      <c r="M178" s="217" t="s">
        <v>1</v>
      </c>
      <c r="N178" s="218" t="s">
        <v>40</v>
      </c>
      <c r="O178" s="90"/>
      <c r="P178" s="219">
        <f>O178*H178</f>
        <v>0</v>
      </c>
      <c r="Q178" s="219">
        <v>0</v>
      </c>
      <c r="R178" s="219">
        <f>Q178*H178</f>
        <v>0</v>
      </c>
      <c r="S178" s="219">
        <v>0</v>
      </c>
      <c r="T178" s="22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1" t="s">
        <v>138</v>
      </c>
      <c r="AT178" s="221" t="s">
        <v>133</v>
      </c>
      <c r="AU178" s="221" t="s">
        <v>82</v>
      </c>
      <c r="AY178" s="16" t="s">
        <v>130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6" t="s">
        <v>80</v>
      </c>
      <c r="BK178" s="222">
        <f>ROUND(I178*H178,2)</f>
        <v>0</v>
      </c>
      <c r="BL178" s="16" t="s">
        <v>138</v>
      </c>
      <c r="BM178" s="221" t="s">
        <v>219</v>
      </c>
    </row>
    <row r="179" spans="1:47" s="2" customFormat="1" ht="12">
      <c r="A179" s="37"/>
      <c r="B179" s="38"/>
      <c r="C179" s="39"/>
      <c r="D179" s="223" t="s">
        <v>140</v>
      </c>
      <c r="E179" s="39"/>
      <c r="F179" s="224" t="s">
        <v>220</v>
      </c>
      <c r="G179" s="39"/>
      <c r="H179" s="39"/>
      <c r="I179" s="225"/>
      <c r="J179" s="39"/>
      <c r="K179" s="39"/>
      <c r="L179" s="43"/>
      <c r="M179" s="226"/>
      <c r="N179" s="227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140</v>
      </c>
      <c r="AU179" s="16" t="s">
        <v>82</v>
      </c>
    </row>
    <row r="180" spans="1:65" s="2" customFormat="1" ht="21.75" customHeight="1">
      <c r="A180" s="37"/>
      <c r="B180" s="38"/>
      <c r="C180" s="210" t="s">
        <v>221</v>
      </c>
      <c r="D180" s="210" t="s">
        <v>133</v>
      </c>
      <c r="E180" s="211" t="s">
        <v>222</v>
      </c>
      <c r="F180" s="212" t="s">
        <v>218</v>
      </c>
      <c r="G180" s="213" t="s">
        <v>146</v>
      </c>
      <c r="H180" s="214">
        <v>269.53</v>
      </c>
      <c r="I180" s="215"/>
      <c r="J180" s="216">
        <f>ROUND(I180*H180,2)</f>
        <v>0</v>
      </c>
      <c r="K180" s="212" t="s">
        <v>1</v>
      </c>
      <c r="L180" s="43"/>
      <c r="M180" s="217" t="s">
        <v>1</v>
      </c>
      <c r="N180" s="218" t="s">
        <v>40</v>
      </c>
      <c r="O180" s="90"/>
      <c r="P180" s="219">
        <f>O180*H180</f>
        <v>0</v>
      </c>
      <c r="Q180" s="219">
        <v>0</v>
      </c>
      <c r="R180" s="219">
        <f>Q180*H180</f>
        <v>0</v>
      </c>
      <c r="S180" s="219">
        <v>0</v>
      </c>
      <c r="T180" s="22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1" t="s">
        <v>138</v>
      </c>
      <c r="AT180" s="221" t="s">
        <v>133</v>
      </c>
      <c r="AU180" s="221" t="s">
        <v>82</v>
      </c>
      <c r="AY180" s="16" t="s">
        <v>130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6" t="s">
        <v>80</v>
      </c>
      <c r="BK180" s="222">
        <f>ROUND(I180*H180,2)</f>
        <v>0</v>
      </c>
      <c r="BL180" s="16" t="s">
        <v>138</v>
      </c>
      <c r="BM180" s="221" t="s">
        <v>223</v>
      </c>
    </row>
    <row r="181" spans="1:65" s="2" customFormat="1" ht="16.5" customHeight="1">
      <c r="A181" s="37"/>
      <c r="B181" s="38"/>
      <c r="C181" s="210" t="s">
        <v>224</v>
      </c>
      <c r="D181" s="210" t="s">
        <v>133</v>
      </c>
      <c r="E181" s="211" t="s">
        <v>225</v>
      </c>
      <c r="F181" s="212" t="s">
        <v>226</v>
      </c>
      <c r="G181" s="213" t="s">
        <v>146</v>
      </c>
      <c r="H181" s="214">
        <v>18.96</v>
      </c>
      <c r="I181" s="215"/>
      <c r="J181" s="216">
        <f>ROUND(I181*H181,2)</f>
        <v>0</v>
      </c>
      <c r="K181" s="212" t="s">
        <v>137</v>
      </c>
      <c r="L181" s="43"/>
      <c r="M181" s="217" t="s">
        <v>1</v>
      </c>
      <c r="N181" s="218" t="s">
        <v>40</v>
      </c>
      <c r="O181" s="90"/>
      <c r="P181" s="219">
        <f>O181*H181</f>
        <v>0</v>
      </c>
      <c r="Q181" s="219">
        <v>0.0027</v>
      </c>
      <c r="R181" s="219">
        <f>Q181*H181</f>
        <v>0.05119200000000001</v>
      </c>
      <c r="S181" s="219">
        <v>0</v>
      </c>
      <c r="T181" s="220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1" t="s">
        <v>138</v>
      </c>
      <c r="AT181" s="221" t="s">
        <v>133</v>
      </c>
      <c r="AU181" s="221" t="s">
        <v>82</v>
      </c>
      <c r="AY181" s="16" t="s">
        <v>130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6" t="s">
        <v>80</v>
      </c>
      <c r="BK181" s="222">
        <f>ROUND(I181*H181,2)</f>
        <v>0</v>
      </c>
      <c r="BL181" s="16" t="s">
        <v>138</v>
      </c>
      <c r="BM181" s="221" t="s">
        <v>227</v>
      </c>
    </row>
    <row r="182" spans="1:47" s="2" customFormat="1" ht="12">
      <c r="A182" s="37"/>
      <c r="B182" s="38"/>
      <c r="C182" s="39"/>
      <c r="D182" s="223" t="s">
        <v>140</v>
      </c>
      <c r="E182" s="39"/>
      <c r="F182" s="224" t="s">
        <v>228</v>
      </c>
      <c r="G182" s="39"/>
      <c r="H182" s="39"/>
      <c r="I182" s="225"/>
      <c r="J182" s="39"/>
      <c r="K182" s="39"/>
      <c r="L182" s="43"/>
      <c r="M182" s="226"/>
      <c r="N182" s="227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140</v>
      </c>
      <c r="AU182" s="16" t="s">
        <v>82</v>
      </c>
    </row>
    <row r="183" spans="1:65" s="2" customFormat="1" ht="16.5" customHeight="1">
      <c r="A183" s="37"/>
      <c r="B183" s="38"/>
      <c r="C183" s="210" t="s">
        <v>229</v>
      </c>
      <c r="D183" s="210" t="s">
        <v>133</v>
      </c>
      <c r="E183" s="211" t="s">
        <v>230</v>
      </c>
      <c r="F183" s="212" t="s">
        <v>231</v>
      </c>
      <c r="G183" s="213" t="s">
        <v>146</v>
      </c>
      <c r="H183" s="214">
        <v>342.81</v>
      </c>
      <c r="I183" s="215"/>
      <c r="J183" s="216">
        <f>ROUND(I183*H183,2)</f>
        <v>0</v>
      </c>
      <c r="K183" s="212" t="s">
        <v>137</v>
      </c>
      <c r="L183" s="43"/>
      <c r="M183" s="217" t="s">
        <v>1</v>
      </c>
      <c r="N183" s="218" t="s">
        <v>40</v>
      </c>
      <c r="O183" s="90"/>
      <c r="P183" s="219">
        <f>O183*H183</f>
        <v>0</v>
      </c>
      <c r="Q183" s="219">
        <v>0</v>
      </c>
      <c r="R183" s="219">
        <f>Q183*H183</f>
        <v>0</v>
      </c>
      <c r="S183" s="219">
        <v>0</v>
      </c>
      <c r="T183" s="22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1" t="s">
        <v>138</v>
      </c>
      <c r="AT183" s="221" t="s">
        <v>133</v>
      </c>
      <c r="AU183" s="221" t="s">
        <v>82</v>
      </c>
      <c r="AY183" s="16" t="s">
        <v>130</v>
      </c>
      <c r="BE183" s="222">
        <f>IF(N183="základní",J183,0)</f>
        <v>0</v>
      </c>
      <c r="BF183" s="222">
        <f>IF(N183="snížená",J183,0)</f>
        <v>0</v>
      </c>
      <c r="BG183" s="222">
        <f>IF(N183="zákl. přenesená",J183,0)</f>
        <v>0</v>
      </c>
      <c r="BH183" s="222">
        <f>IF(N183="sníž. přenesená",J183,0)</f>
        <v>0</v>
      </c>
      <c r="BI183" s="222">
        <f>IF(N183="nulová",J183,0)</f>
        <v>0</v>
      </c>
      <c r="BJ183" s="16" t="s">
        <v>80</v>
      </c>
      <c r="BK183" s="222">
        <f>ROUND(I183*H183,2)</f>
        <v>0</v>
      </c>
      <c r="BL183" s="16" t="s">
        <v>138</v>
      </c>
      <c r="BM183" s="221" t="s">
        <v>232</v>
      </c>
    </row>
    <row r="184" spans="1:47" s="2" customFormat="1" ht="12">
      <c r="A184" s="37"/>
      <c r="B184" s="38"/>
      <c r="C184" s="39"/>
      <c r="D184" s="223" t="s">
        <v>140</v>
      </c>
      <c r="E184" s="39"/>
      <c r="F184" s="224" t="s">
        <v>233</v>
      </c>
      <c r="G184" s="39"/>
      <c r="H184" s="39"/>
      <c r="I184" s="225"/>
      <c r="J184" s="39"/>
      <c r="K184" s="39"/>
      <c r="L184" s="43"/>
      <c r="M184" s="226"/>
      <c r="N184" s="227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140</v>
      </c>
      <c r="AU184" s="16" t="s">
        <v>82</v>
      </c>
    </row>
    <row r="185" spans="1:51" s="13" customFormat="1" ht="12">
      <c r="A185" s="13"/>
      <c r="B185" s="228"/>
      <c r="C185" s="229"/>
      <c r="D185" s="230" t="s">
        <v>142</v>
      </c>
      <c r="E185" s="231" t="s">
        <v>1</v>
      </c>
      <c r="F185" s="232" t="s">
        <v>234</v>
      </c>
      <c r="G185" s="229"/>
      <c r="H185" s="233">
        <v>342.81</v>
      </c>
      <c r="I185" s="234"/>
      <c r="J185" s="229"/>
      <c r="K185" s="229"/>
      <c r="L185" s="235"/>
      <c r="M185" s="236"/>
      <c r="N185" s="237"/>
      <c r="O185" s="237"/>
      <c r="P185" s="237"/>
      <c r="Q185" s="237"/>
      <c r="R185" s="237"/>
      <c r="S185" s="237"/>
      <c r="T185" s="23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9" t="s">
        <v>142</v>
      </c>
      <c r="AU185" s="239" t="s">
        <v>82</v>
      </c>
      <c r="AV185" s="13" t="s">
        <v>82</v>
      </c>
      <c r="AW185" s="13" t="s">
        <v>32</v>
      </c>
      <c r="AX185" s="13" t="s">
        <v>80</v>
      </c>
      <c r="AY185" s="239" t="s">
        <v>130</v>
      </c>
    </row>
    <row r="186" spans="1:65" s="2" customFormat="1" ht="24.15" customHeight="1">
      <c r="A186" s="37"/>
      <c r="B186" s="38"/>
      <c r="C186" s="210" t="s">
        <v>235</v>
      </c>
      <c r="D186" s="210" t="s">
        <v>133</v>
      </c>
      <c r="E186" s="211" t="s">
        <v>236</v>
      </c>
      <c r="F186" s="212" t="s">
        <v>237</v>
      </c>
      <c r="G186" s="213" t="s">
        <v>146</v>
      </c>
      <c r="H186" s="214">
        <v>16</v>
      </c>
      <c r="I186" s="215"/>
      <c r="J186" s="216">
        <f>ROUND(I186*H186,2)</f>
        <v>0</v>
      </c>
      <c r="K186" s="212" t="s">
        <v>137</v>
      </c>
      <c r="L186" s="43"/>
      <c r="M186" s="217" t="s">
        <v>1</v>
      </c>
      <c r="N186" s="218" t="s">
        <v>40</v>
      </c>
      <c r="O186" s="90"/>
      <c r="P186" s="219">
        <f>O186*H186</f>
        <v>0</v>
      </c>
      <c r="Q186" s="219">
        <v>0.00607</v>
      </c>
      <c r="R186" s="219">
        <f>Q186*H186</f>
        <v>0.09712</v>
      </c>
      <c r="S186" s="219">
        <v>0.006</v>
      </c>
      <c r="T186" s="220">
        <f>S186*H186</f>
        <v>0.096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1" t="s">
        <v>138</v>
      </c>
      <c r="AT186" s="221" t="s">
        <v>133</v>
      </c>
      <c r="AU186" s="221" t="s">
        <v>82</v>
      </c>
      <c r="AY186" s="16" t="s">
        <v>130</v>
      </c>
      <c r="BE186" s="222">
        <f>IF(N186="základní",J186,0)</f>
        <v>0</v>
      </c>
      <c r="BF186" s="222">
        <f>IF(N186="snížená",J186,0)</f>
        <v>0</v>
      </c>
      <c r="BG186" s="222">
        <f>IF(N186="zákl. přenesená",J186,0)</f>
        <v>0</v>
      </c>
      <c r="BH186" s="222">
        <f>IF(N186="sníž. přenesená",J186,0)</f>
        <v>0</v>
      </c>
      <c r="BI186" s="222">
        <f>IF(N186="nulová",J186,0)</f>
        <v>0</v>
      </c>
      <c r="BJ186" s="16" t="s">
        <v>80</v>
      </c>
      <c r="BK186" s="222">
        <f>ROUND(I186*H186,2)</f>
        <v>0</v>
      </c>
      <c r="BL186" s="16" t="s">
        <v>138</v>
      </c>
      <c r="BM186" s="221" t="s">
        <v>238</v>
      </c>
    </row>
    <row r="187" spans="1:47" s="2" customFormat="1" ht="12">
      <c r="A187" s="37"/>
      <c r="B187" s="38"/>
      <c r="C187" s="39"/>
      <c r="D187" s="223" t="s">
        <v>140</v>
      </c>
      <c r="E187" s="39"/>
      <c r="F187" s="224" t="s">
        <v>239</v>
      </c>
      <c r="G187" s="39"/>
      <c r="H187" s="39"/>
      <c r="I187" s="225"/>
      <c r="J187" s="39"/>
      <c r="K187" s="39"/>
      <c r="L187" s="43"/>
      <c r="M187" s="226"/>
      <c r="N187" s="227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140</v>
      </c>
      <c r="AU187" s="16" t="s">
        <v>82</v>
      </c>
    </row>
    <row r="188" spans="1:63" s="12" customFormat="1" ht="22.8" customHeight="1">
      <c r="A188" s="12"/>
      <c r="B188" s="194"/>
      <c r="C188" s="195"/>
      <c r="D188" s="196" t="s">
        <v>74</v>
      </c>
      <c r="E188" s="208" t="s">
        <v>181</v>
      </c>
      <c r="F188" s="208" t="s">
        <v>240</v>
      </c>
      <c r="G188" s="195"/>
      <c r="H188" s="195"/>
      <c r="I188" s="198"/>
      <c r="J188" s="209">
        <f>BK188</f>
        <v>0</v>
      </c>
      <c r="K188" s="195"/>
      <c r="L188" s="200"/>
      <c r="M188" s="201"/>
      <c r="N188" s="202"/>
      <c r="O188" s="202"/>
      <c r="P188" s="203">
        <f>SUM(P189:P223)</f>
        <v>0</v>
      </c>
      <c r="Q188" s="202"/>
      <c r="R188" s="203">
        <f>SUM(R189:R223)</f>
        <v>0.023729999999999998</v>
      </c>
      <c r="S188" s="202"/>
      <c r="T188" s="204">
        <f>SUM(T189:T223)</f>
        <v>16.800362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5" t="s">
        <v>80</v>
      </c>
      <c r="AT188" s="206" t="s">
        <v>74</v>
      </c>
      <c r="AU188" s="206" t="s">
        <v>80</v>
      </c>
      <c r="AY188" s="205" t="s">
        <v>130</v>
      </c>
      <c r="BK188" s="207">
        <f>SUM(BK189:BK223)</f>
        <v>0</v>
      </c>
    </row>
    <row r="189" spans="1:65" s="2" customFormat="1" ht="24.15" customHeight="1">
      <c r="A189" s="37"/>
      <c r="B189" s="38"/>
      <c r="C189" s="210" t="s">
        <v>7</v>
      </c>
      <c r="D189" s="210" t="s">
        <v>133</v>
      </c>
      <c r="E189" s="211" t="s">
        <v>241</v>
      </c>
      <c r="F189" s="212" t="s">
        <v>242</v>
      </c>
      <c r="G189" s="213" t="s">
        <v>146</v>
      </c>
      <c r="H189" s="214">
        <v>306.9</v>
      </c>
      <c r="I189" s="215"/>
      <c r="J189" s="216">
        <f>ROUND(I189*H189,2)</f>
        <v>0</v>
      </c>
      <c r="K189" s="212" t="s">
        <v>137</v>
      </c>
      <c r="L189" s="43"/>
      <c r="M189" s="217" t="s">
        <v>1</v>
      </c>
      <c r="N189" s="218" t="s">
        <v>40</v>
      </c>
      <c r="O189" s="90"/>
      <c r="P189" s="219">
        <f>O189*H189</f>
        <v>0</v>
      </c>
      <c r="Q189" s="219">
        <v>0</v>
      </c>
      <c r="R189" s="219">
        <f>Q189*H189</f>
        <v>0</v>
      </c>
      <c r="S189" s="219">
        <v>0</v>
      </c>
      <c r="T189" s="22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1" t="s">
        <v>138</v>
      </c>
      <c r="AT189" s="221" t="s">
        <v>133</v>
      </c>
      <c r="AU189" s="221" t="s">
        <v>82</v>
      </c>
      <c r="AY189" s="16" t="s">
        <v>130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6" t="s">
        <v>80</v>
      </c>
      <c r="BK189" s="222">
        <f>ROUND(I189*H189,2)</f>
        <v>0</v>
      </c>
      <c r="BL189" s="16" t="s">
        <v>138</v>
      </c>
      <c r="BM189" s="221" t="s">
        <v>243</v>
      </c>
    </row>
    <row r="190" spans="1:47" s="2" customFormat="1" ht="12">
      <c r="A190" s="37"/>
      <c r="B190" s="38"/>
      <c r="C190" s="39"/>
      <c r="D190" s="223" t="s">
        <v>140</v>
      </c>
      <c r="E190" s="39"/>
      <c r="F190" s="224" t="s">
        <v>244</v>
      </c>
      <c r="G190" s="39"/>
      <c r="H190" s="39"/>
      <c r="I190" s="225"/>
      <c r="J190" s="39"/>
      <c r="K190" s="39"/>
      <c r="L190" s="43"/>
      <c r="M190" s="226"/>
      <c r="N190" s="227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140</v>
      </c>
      <c r="AU190" s="16" t="s">
        <v>82</v>
      </c>
    </row>
    <row r="191" spans="1:65" s="2" customFormat="1" ht="24.15" customHeight="1">
      <c r="A191" s="37"/>
      <c r="B191" s="38"/>
      <c r="C191" s="210" t="s">
        <v>245</v>
      </c>
      <c r="D191" s="210" t="s">
        <v>133</v>
      </c>
      <c r="E191" s="211" t="s">
        <v>246</v>
      </c>
      <c r="F191" s="212" t="s">
        <v>247</v>
      </c>
      <c r="G191" s="213" t="s">
        <v>146</v>
      </c>
      <c r="H191" s="214">
        <v>12</v>
      </c>
      <c r="I191" s="215"/>
      <c r="J191" s="216">
        <f>ROUND(I191*H191,2)</f>
        <v>0</v>
      </c>
      <c r="K191" s="212" t="s">
        <v>137</v>
      </c>
      <c r="L191" s="43"/>
      <c r="M191" s="217" t="s">
        <v>1</v>
      </c>
      <c r="N191" s="218" t="s">
        <v>40</v>
      </c>
      <c r="O191" s="90"/>
      <c r="P191" s="219">
        <f>O191*H191</f>
        <v>0</v>
      </c>
      <c r="Q191" s="219">
        <v>0</v>
      </c>
      <c r="R191" s="219">
        <f>Q191*H191</f>
        <v>0</v>
      </c>
      <c r="S191" s="219">
        <v>0</v>
      </c>
      <c r="T191" s="22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1" t="s">
        <v>138</v>
      </c>
      <c r="AT191" s="221" t="s">
        <v>133</v>
      </c>
      <c r="AU191" s="221" t="s">
        <v>82</v>
      </c>
      <c r="AY191" s="16" t="s">
        <v>130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6" t="s">
        <v>80</v>
      </c>
      <c r="BK191" s="222">
        <f>ROUND(I191*H191,2)</f>
        <v>0</v>
      </c>
      <c r="BL191" s="16" t="s">
        <v>138</v>
      </c>
      <c r="BM191" s="221" t="s">
        <v>248</v>
      </c>
    </row>
    <row r="192" spans="1:47" s="2" customFormat="1" ht="12">
      <c r="A192" s="37"/>
      <c r="B192" s="38"/>
      <c r="C192" s="39"/>
      <c r="D192" s="223" t="s">
        <v>140</v>
      </c>
      <c r="E192" s="39"/>
      <c r="F192" s="224" t="s">
        <v>249</v>
      </c>
      <c r="G192" s="39"/>
      <c r="H192" s="39"/>
      <c r="I192" s="225"/>
      <c r="J192" s="39"/>
      <c r="K192" s="39"/>
      <c r="L192" s="43"/>
      <c r="M192" s="226"/>
      <c r="N192" s="227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140</v>
      </c>
      <c r="AU192" s="16" t="s">
        <v>82</v>
      </c>
    </row>
    <row r="193" spans="1:65" s="2" customFormat="1" ht="24.15" customHeight="1">
      <c r="A193" s="37"/>
      <c r="B193" s="38"/>
      <c r="C193" s="210" t="s">
        <v>250</v>
      </c>
      <c r="D193" s="210" t="s">
        <v>133</v>
      </c>
      <c r="E193" s="211" t="s">
        <v>251</v>
      </c>
      <c r="F193" s="212" t="s">
        <v>252</v>
      </c>
      <c r="G193" s="213" t="s">
        <v>146</v>
      </c>
      <c r="H193" s="214">
        <v>9327</v>
      </c>
      <c r="I193" s="215"/>
      <c r="J193" s="216">
        <f>ROUND(I193*H193,2)</f>
        <v>0</v>
      </c>
      <c r="K193" s="212" t="s">
        <v>137</v>
      </c>
      <c r="L193" s="43"/>
      <c r="M193" s="217" t="s">
        <v>1</v>
      </c>
      <c r="N193" s="218" t="s">
        <v>40</v>
      </c>
      <c r="O193" s="90"/>
      <c r="P193" s="219">
        <f>O193*H193</f>
        <v>0</v>
      </c>
      <c r="Q193" s="219">
        <v>0</v>
      </c>
      <c r="R193" s="219">
        <f>Q193*H193</f>
        <v>0</v>
      </c>
      <c r="S193" s="219">
        <v>0</v>
      </c>
      <c r="T193" s="22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1" t="s">
        <v>138</v>
      </c>
      <c r="AT193" s="221" t="s">
        <v>133</v>
      </c>
      <c r="AU193" s="221" t="s">
        <v>82</v>
      </c>
      <c r="AY193" s="16" t="s">
        <v>130</v>
      </c>
      <c r="BE193" s="222">
        <f>IF(N193="základní",J193,0)</f>
        <v>0</v>
      </c>
      <c r="BF193" s="222">
        <f>IF(N193="snížená",J193,0)</f>
        <v>0</v>
      </c>
      <c r="BG193" s="222">
        <f>IF(N193="zákl. přenesená",J193,0)</f>
        <v>0</v>
      </c>
      <c r="BH193" s="222">
        <f>IF(N193="sníž. přenesená",J193,0)</f>
        <v>0</v>
      </c>
      <c r="BI193" s="222">
        <f>IF(N193="nulová",J193,0)</f>
        <v>0</v>
      </c>
      <c r="BJ193" s="16" t="s">
        <v>80</v>
      </c>
      <c r="BK193" s="222">
        <f>ROUND(I193*H193,2)</f>
        <v>0</v>
      </c>
      <c r="BL193" s="16" t="s">
        <v>138</v>
      </c>
      <c r="BM193" s="221" t="s">
        <v>253</v>
      </c>
    </row>
    <row r="194" spans="1:47" s="2" customFormat="1" ht="12">
      <c r="A194" s="37"/>
      <c r="B194" s="38"/>
      <c r="C194" s="39"/>
      <c r="D194" s="223" t="s">
        <v>140</v>
      </c>
      <c r="E194" s="39"/>
      <c r="F194" s="224" t="s">
        <v>254</v>
      </c>
      <c r="G194" s="39"/>
      <c r="H194" s="39"/>
      <c r="I194" s="225"/>
      <c r="J194" s="39"/>
      <c r="K194" s="39"/>
      <c r="L194" s="43"/>
      <c r="M194" s="226"/>
      <c r="N194" s="227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140</v>
      </c>
      <c r="AU194" s="16" t="s">
        <v>82</v>
      </c>
    </row>
    <row r="195" spans="1:51" s="13" customFormat="1" ht="12">
      <c r="A195" s="13"/>
      <c r="B195" s="228"/>
      <c r="C195" s="229"/>
      <c r="D195" s="230" t="s">
        <v>142</v>
      </c>
      <c r="E195" s="231" t="s">
        <v>1</v>
      </c>
      <c r="F195" s="232" t="s">
        <v>255</v>
      </c>
      <c r="G195" s="229"/>
      <c r="H195" s="233">
        <v>9207</v>
      </c>
      <c r="I195" s="234"/>
      <c r="J195" s="229"/>
      <c r="K195" s="229"/>
      <c r="L195" s="235"/>
      <c r="M195" s="236"/>
      <c r="N195" s="237"/>
      <c r="O195" s="237"/>
      <c r="P195" s="237"/>
      <c r="Q195" s="237"/>
      <c r="R195" s="237"/>
      <c r="S195" s="237"/>
      <c r="T195" s="23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9" t="s">
        <v>142</v>
      </c>
      <c r="AU195" s="239" t="s">
        <v>82</v>
      </c>
      <c r="AV195" s="13" t="s">
        <v>82</v>
      </c>
      <c r="AW195" s="13" t="s">
        <v>32</v>
      </c>
      <c r="AX195" s="13" t="s">
        <v>75</v>
      </c>
      <c r="AY195" s="239" t="s">
        <v>130</v>
      </c>
    </row>
    <row r="196" spans="1:51" s="13" customFormat="1" ht="12">
      <c r="A196" s="13"/>
      <c r="B196" s="228"/>
      <c r="C196" s="229"/>
      <c r="D196" s="230" t="s">
        <v>142</v>
      </c>
      <c r="E196" s="231" t="s">
        <v>1</v>
      </c>
      <c r="F196" s="232" t="s">
        <v>256</v>
      </c>
      <c r="G196" s="229"/>
      <c r="H196" s="233">
        <v>120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142</v>
      </c>
      <c r="AU196" s="239" t="s">
        <v>82</v>
      </c>
      <c r="AV196" s="13" t="s">
        <v>82</v>
      </c>
      <c r="AW196" s="13" t="s">
        <v>32</v>
      </c>
      <c r="AX196" s="13" t="s">
        <v>75</v>
      </c>
      <c r="AY196" s="239" t="s">
        <v>130</v>
      </c>
    </row>
    <row r="197" spans="1:51" s="14" customFormat="1" ht="12">
      <c r="A197" s="14"/>
      <c r="B197" s="241"/>
      <c r="C197" s="242"/>
      <c r="D197" s="230" t="s">
        <v>142</v>
      </c>
      <c r="E197" s="243" t="s">
        <v>1</v>
      </c>
      <c r="F197" s="244" t="s">
        <v>257</v>
      </c>
      <c r="G197" s="242"/>
      <c r="H197" s="245">
        <v>9327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1" t="s">
        <v>142</v>
      </c>
      <c r="AU197" s="251" t="s">
        <v>82</v>
      </c>
      <c r="AV197" s="14" t="s">
        <v>138</v>
      </c>
      <c r="AW197" s="14" t="s">
        <v>32</v>
      </c>
      <c r="AX197" s="14" t="s">
        <v>80</v>
      </c>
      <c r="AY197" s="251" t="s">
        <v>130</v>
      </c>
    </row>
    <row r="198" spans="1:65" s="2" customFormat="1" ht="24.15" customHeight="1">
      <c r="A198" s="37"/>
      <c r="B198" s="38"/>
      <c r="C198" s="210" t="s">
        <v>258</v>
      </c>
      <c r="D198" s="210" t="s">
        <v>133</v>
      </c>
      <c r="E198" s="211" t="s">
        <v>259</v>
      </c>
      <c r="F198" s="212" t="s">
        <v>260</v>
      </c>
      <c r="G198" s="213" t="s">
        <v>146</v>
      </c>
      <c r="H198" s="214">
        <v>306.9</v>
      </c>
      <c r="I198" s="215"/>
      <c r="J198" s="216">
        <f>ROUND(I198*H198,2)</f>
        <v>0</v>
      </c>
      <c r="K198" s="212" t="s">
        <v>137</v>
      </c>
      <c r="L198" s="43"/>
      <c r="M198" s="217" t="s">
        <v>1</v>
      </c>
      <c r="N198" s="218" t="s">
        <v>40</v>
      </c>
      <c r="O198" s="90"/>
      <c r="P198" s="219">
        <f>O198*H198</f>
        <v>0</v>
      </c>
      <c r="Q198" s="219">
        <v>0</v>
      </c>
      <c r="R198" s="219">
        <f>Q198*H198</f>
        <v>0</v>
      </c>
      <c r="S198" s="219">
        <v>0</v>
      </c>
      <c r="T198" s="220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1" t="s">
        <v>138</v>
      </c>
      <c r="AT198" s="221" t="s">
        <v>133</v>
      </c>
      <c r="AU198" s="221" t="s">
        <v>82</v>
      </c>
      <c r="AY198" s="16" t="s">
        <v>130</v>
      </c>
      <c r="BE198" s="222">
        <f>IF(N198="základní",J198,0)</f>
        <v>0</v>
      </c>
      <c r="BF198" s="222">
        <f>IF(N198="snížená",J198,0)</f>
        <v>0</v>
      </c>
      <c r="BG198" s="222">
        <f>IF(N198="zákl. přenesená",J198,0)</f>
        <v>0</v>
      </c>
      <c r="BH198" s="222">
        <f>IF(N198="sníž. přenesená",J198,0)</f>
        <v>0</v>
      </c>
      <c r="BI198" s="222">
        <f>IF(N198="nulová",J198,0)</f>
        <v>0</v>
      </c>
      <c r="BJ198" s="16" t="s">
        <v>80</v>
      </c>
      <c r="BK198" s="222">
        <f>ROUND(I198*H198,2)</f>
        <v>0</v>
      </c>
      <c r="BL198" s="16" t="s">
        <v>138</v>
      </c>
      <c r="BM198" s="221" t="s">
        <v>261</v>
      </c>
    </row>
    <row r="199" spans="1:47" s="2" customFormat="1" ht="12">
      <c r="A199" s="37"/>
      <c r="B199" s="38"/>
      <c r="C199" s="39"/>
      <c r="D199" s="223" t="s">
        <v>140</v>
      </c>
      <c r="E199" s="39"/>
      <c r="F199" s="224" t="s">
        <v>262</v>
      </c>
      <c r="G199" s="39"/>
      <c r="H199" s="39"/>
      <c r="I199" s="225"/>
      <c r="J199" s="39"/>
      <c r="K199" s="39"/>
      <c r="L199" s="43"/>
      <c r="M199" s="226"/>
      <c r="N199" s="227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140</v>
      </c>
      <c r="AU199" s="16" t="s">
        <v>82</v>
      </c>
    </row>
    <row r="200" spans="1:65" s="2" customFormat="1" ht="24.15" customHeight="1">
      <c r="A200" s="37"/>
      <c r="B200" s="38"/>
      <c r="C200" s="210" t="s">
        <v>263</v>
      </c>
      <c r="D200" s="210" t="s">
        <v>133</v>
      </c>
      <c r="E200" s="211" t="s">
        <v>264</v>
      </c>
      <c r="F200" s="212" t="s">
        <v>265</v>
      </c>
      <c r="G200" s="213" t="s">
        <v>146</v>
      </c>
      <c r="H200" s="214">
        <v>12</v>
      </c>
      <c r="I200" s="215"/>
      <c r="J200" s="216">
        <f>ROUND(I200*H200,2)</f>
        <v>0</v>
      </c>
      <c r="K200" s="212" t="s">
        <v>137</v>
      </c>
      <c r="L200" s="43"/>
      <c r="M200" s="217" t="s">
        <v>1</v>
      </c>
      <c r="N200" s="218" t="s">
        <v>40</v>
      </c>
      <c r="O200" s="90"/>
      <c r="P200" s="219">
        <f>O200*H200</f>
        <v>0</v>
      </c>
      <c r="Q200" s="219">
        <v>0</v>
      </c>
      <c r="R200" s="219">
        <f>Q200*H200</f>
        <v>0</v>
      </c>
      <c r="S200" s="219">
        <v>0</v>
      </c>
      <c r="T200" s="220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1" t="s">
        <v>138</v>
      </c>
      <c r="AT200" s="221" t="s">
        <v>133</v>
      </c>
      <c r="AU200" s="221" t="s">
        <v>82</v>
      </c>
      <c r="AY200" s="16" t="s">
        <v>130</v>
      </c>
      <c r="BE200" s="222">
        <f>IF(N200="základní",J200,0)</f>
        <v>0</v>
      </c>
      <c r="BF200" s="222">
        <f>IF(N200="snížená",J200,0)</f>
        <v>0</v>
      </c>
      <c r="BG200" s="222">
        <f>IF(N200="zákl. přenesená",J200,0)</f>
        <v>0</v>
      </c>
      <c r="BH200" s="222">
        <f>IF(N200="sníž. přenesená",J200,0)</f>
        <v>0</v>
      </c>
      <c r="BI200" s="222">
        <f>IF(N200="nulová",J200,0)</f>
        <v>0</v>
      </c>
      <c r="BJ200" s="16" t="s">
        <v>80</v>
      </c>
      <c r="BK200" s="222">
        <f>ROUND(I200*H200,2)</f>
        <v>0</v>
      </c>
      <c r="BL200" s="16" t="s">
        <v>138</v>
      </c>
      <c r="BM200" s="221" t="s">
        <v>266</v>
      </c>
    </row>
    <row r="201" spans="1:47" s="2" customFormat="1" ht="12">
      <c r="A201" s="37"/>
      <c r="B201" s="38"/>
      <c r="C201" s="39"/>
      <c r="D201" s="223" t="s">
        <v>140</v>
      </c>
      <c r="E201" s="39"/>
      <c r="F201" s="224" t="s">
        <v>267</v>
      </c>
      <c r="G201" s="39"/>
      <c r="H201" s="39"/>
      <c r="I201" s="225"/>
      <c r="J201" s="39"/>
      <c r="K201" s="39"/>
      <c r="L201" s="43"/>
      <c r="M201" s="226"/>
      <c r="N201" s="227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140</v>
      </c>
      <c r="AU201" s="16" t="s">
        <v>82</v>
      </c>
    </row>
    <row r="202" spans="1:65" s="2" customFormat="1" ht="16.5" customHeight="1">
      <c r="A202" s="37"/>
      <c r="B202" s="38"/>
      <c r="C202" s="210" t="s">
        <v>268</v>
      </c>
      <c r="D202" s="210" t="s">
        <v>133</v>
      </c>
      <c r="E202" s="211" t="s">
        <v>269</v>
      </c>
      <c r="F202" s="212" t="s">
        <v>270</v>
      </c>
      <c r="G202" s="213" t="s">
        <v>146</v>
      </c>
      <c r="H202" s="214">
        <v>306.9</v>
      </c>
      <c r="I202" s="215"/>
      <c r="J202" s="216">
        <f>ROUND(I202*H202,2)</f>
        <v>0</v>
      </c>
      <c r="K202" s="212" t="s">
        <v>137</v>
      </c>
      <c r="L202" s="43"/>
      <c r="M202" s="217" t="s">
        <v>1</v>
      </c>
      <c r="N202" s="218" t="s">
        <v>40</v>
      </c>
      <c r="O202" s="90"/>
      <c r="P202" s="219">
        <f>O202*H202</f>
        <v>0</v>
      </c>
      <c r="Q202" s="219">
        <v>0</v>
      </c>
      <c r="R202" s="219">
        <f>Q202*H202</f>
        <v>0</v>
      </c>
      <c r="S202" s="219">
        <v>0</v>
      </c>
      <c r="T202" s="220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1" t="s">
        <v>138</v>
      </c>
      <c r="AT202" s="221" t="s">
        <v>133</v>
      </c>
      <c r="AU202" s="221" t="s">
        <v>82</v>
      </c>
      <c r="AY202" s="16" t="s">
        <v>130</v>
      </c>
      <c r="BE202" s="222">
        <f>IF(N202="základní",J202,0)</f>
        <v>0</v>
      </c>
      <c r="BF202" s="222">
        <f>IF(N202="snížená",J202,0)</f>
        <v>0</v>
      </c>
      <c r="BG202" s="222">
        <f>IF(N202="zákl. přenesená",J202,0)</f>
        <v>0</v>
      </c>
      <c r="BH202" s="222">
        <f>IF(N202="sníž. přenesená",J202,0)</f>
        <v>0</v>
      </c>
      <c r="BI202" s="222">
        <f>IF(N202="nulová",J202,0)</f>
        <v>0</v>
      </c>
      <c r="BJ202" s="16" t="s">
        <v>80</v>
      </c>
      <c r="BK202" s="222">
        <f>ROUND(I202*H202,2)</f>
        <v>0</v>
      </c>
      <c r="BL202" s="16" t="s">
        <v>138</v>
      </c>
      <c r="BM202" s="221" t="s">
        <v>271</v>
      </c>
    </row>
    <row r="203" spans="1:47" s="2" customFormat="1" ht="12">
      <c r="A203" s="37"/>
      <c r="B203" s="38"/>
      <c r="C203" s="39"/>
      <c r="D203" s="223" t="s">
        <v>140</v>
      </c>
      <c r="E203" s="39"/>
      <c r="F203" s="224" t="s">
        <v>272</v>
      </c>
      <c r="G203" s="39"/>
      <c r="H203" s="39"/>
      <c r="I203" s="225"/>
      <c r="J203" s="39"/>
      <c r="K203" s="39"/>
      <c r="L203" s="43"/>
      <c r="M203" s="226"/>
      <c r="N203" s="227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140</v>
      </c>
      <c r="AU203" s="16" t="s">
        <v>82</v>
      </c>
    </row>
    <row r="204" spans="1:65" s="2" customFormat="1" ht="16.5" customHeight="1">
      <c r="A204" s="37"/>
      <c r="B204" s="38"/>
      <c r="C204" s="210" t="s">
        <v>273</v>
      </c>
      <c r="D204" s="210" t="s">
        <v>133</v>
      </c>
      <c r="E204" s="211" t="s">
        <v>274</v>
      </c>
      <c r="F204" s="212" t="s">
        <v>275</v>
      </c>
      <c r="G204" s="213" t="s">
        <v>146</v>
      </c>
      <c r="H204" s="214">
        <v>9327</v>
      </c>
      <c r="I204" s="215"/>
      <c r="J204" s="216">
        <f>ROUND(I204*H204,2)</f>
        <v>0</v>
      </c>
      <c r="K204" s="212" t="s">
        <v>137</v>
      </c>
      <c r="L204" s="43"/>
      <c r="M204" s="217" t="s">
        <v>1</v>
      </c>
      <c r="N204" s="218" t="s">
        <v>40</v>
      </c>
      <c r="O204" s="90"/>
      <c r="P204" s="219">
        <f>O204*H204</f>
        <v>0</v>
      </c>
      <c r="Q204" s="219">
        <v>0</v>
      </c>
      <c r="R204" s="219">
        <f>Q204*H204</f>
        <v>0</v>
      </c>
      <c r="S204" s="219">
        <v>0</v>
      </c>
      <c r="T204" s="22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1" t="s">
        <v>138</v>
      </c>
      <c r="AT204" s="221" t="s">
        <v>133</v>
      </c>
      <c r="AU204" s="221" t="s">
        <v>82</v>
      </c>
      <c r="AY204" s="16" t="s">
        <v>130</v>
      </c>
      <c r="BE204" s="222">
        <f>IF(N204="základní",J204,0)</f>
        <v>0</v>
      </c>
      <c r="BF204" s="222">
        <f>IF(N204="snížená",J204,0)</f>
        <v>0</v>
      </c>
      <c r="BG204" s="222">
        <f>IF(N204="zákl. přenesená",J204,0)</f>
        <v>0</v>
      </c>
      <c r="BH204" s="222">
        <f>IF(N204="sníž. přenesená",J204,0)</f>
        <v>0</v>
      </c>
      <c r="BI204" s="222">
        <f>IF(N204="nulová",J204,0)</f>
        <v>0</v>
      </c>
      <c r="BJ204" s="16" t="s">
        <v>80</v>
      </c>
      <c r="BK204" s="222">
        <f>ROUND(I204*H204,2)</f>
        <v>0</v>
      </c>
      <c r="BL204" s="16" t="s">
        <v>138</v>
      </c>
      <c r="BM204" s="221" t="s">
        <v>276</v>
      </c>
    </row>
    <row r="205" spans="1:47" s="2" customFormat="1" ht="12">
      <c r="A205" s="37"/>
      <c r="B205" s="38"/>
      <c r="C205" s="39"/>
      <c r="D205" s="223" t="s">
        <v>140</v>
      </c>
      <c r="E205" s="39"/>
      <c r="F205" s="224" t="s">
        <v>277</v>
      </c>
      <c r="G205" s="39"/>
      <c r="H205" s="39"/>
      <c r="I205" s="225"/>
      <c r="J205" s="39"/>
      <c r="K205" s="39"/>
      <c r="L205" s="43"/>
      <c r="M205" s="226"/>
      <c r="N205" s="227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140</v>
      </c>
      <c r="AU205" s="16" t="s">
        <v>82</v>
      </c>
    </row>
    <row r="206" spans="1:65" s="2" customFormat="1" ht="16.5" customHeight="1">
      <c r="A206" s="37"/>
      <c r="B206" s="38"/>
      <c r="C206" s="210" t="s">
        <v>278</v>
      </c>
      <c r="D206" s="210" t="s">
        <v>133</v>
      </c>
      <c r="E206" s="211" t="s">
        <v>279</v>
      </c>
      <c r="F206" s="212" t="s">
        <v>280</v>
      </c>
      <c r="G206" s="213" t="s">
        <v>146</v>
      </c>
      <c r="H206" s="214">
        <v>306.9</v>
      </c>
      <c r="I206" s="215"/>
      <c r="J206" s="216">
        <f>ROUND(I206*H206,2)</f>
        <v>0</v>
      </c>
      <c r="K206" s="212" t="s">
        <v>137</v>
      </c>
      <c r="L206" s="43"/>
      <c r="M206" s="217" t="s">
        <v>1</v>
      </c>
      <c r="N206" s="218" t="s">
        <v>40</v>
      </c>
      <c r="O206" s="90"/>
      <c r="P206" s="219">
        <f>O206*H206</f>
        <v>0</v>
      </c>
      <c r="Q206" s="219">
        <v>0</v>
      </c>
      <c r="R206" s="219">
        <f>Q206*H206</f>
        <v>0</v>
      </c>
      <c r="S206" s="219">
        <v>0</v>
      </c>
      <c r="T206" s="22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1" t="s">
        <v>138</v>
      </c>
      <c r="AT206" s="221" t="s">
        <v>133</v>
      </c>
      <c r="AU206" s="221" t="s">
        <v>82</v>
      </c>
      <c r="AY206" s="16" t="s">
        <v>130</v>
      </c>
      <c r="BE206" s="222">
        <f>IF(N206="základní",J206,0)</f>
        <v>0</v>
      </c>
      <c r="BF206" s="222">
        <f>IF(N206="snížená",J206,0)</f>
        <v>0</v>
      </c>
      <c r="BG206" s="222">
        <f>IF(N206="zákl. přenesená",J206,0)</f>
        <v>0</v>
      </c>
      <c r="BH206" s="222">
        <f>IF(N206="sníž. přenesená",J206,0)</f>
        <v>0</v>
      </c>
      <c r="BI206" s="222">
        <f>IF(N206="nulová",J206,0)</f>
        <v>0</v>
      </c>
      <c r="BJ206" s="16" t="s">
        <v>80</v>
      </c>
      <c r="BK206" s="222">
        <f>ROUND(I206*H206,2)</f>
        <v>0</v>
      </c>
      <c r="BL206" s="16" t="s">
        <v>138</v>
      </c>
      <c r="BM206" s="221" t="s">
        <v>281</v>
      </c>
    </row>
    <row r="207" spans="1:47" s="2" customFormat="1" ht="12">
      <c r="A207" s="37"/>
      <c r="B207" s="38"/>
      <c r="C207" s="39"/>
      <c r="D207" s="223" t="s">
        <v>140</v>
      </c>
      <c r="E207" s="39"/>
      <c r="F207" s="224" t="s">
        <v>282</v>
      </c>
      <c r="G207" s="39"/>
      <c r="H207" s="39"/>
      <c r="I207" s="225"/>
      <c r="J207" s="39"/>
      <c r="K207" s="39"/>
      <c r="L207" s="43"/>
      <c r="M207" s="226"/>
      <c r="N207" s="227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140</v>
      </c>
      <c r="AU207" s="16" t="s">
        <v>82</v>
      </c>
    </row>
    <row r="208" spans="1:65" s="2" customFormat="1" ht="24.15" customHeight="1">
      <c r="A208" s="37"/>
      <c r="B208" s="38"/>
      <c r="C208" s="210" t="s">
        <v>283</v>
      </c>
      <c r="D208" s="210" t="s">
        <v>133</v>
      </c>
      <c r="E208" s="211" t="s">
        <v>284</v>
      </c>
      <c r="F208" s="212" t="s">
        <v>285</v>
      </c>
      <c r="G208" s="213" t="s">
        <v>286</v>
      </c>
      <c r="H208" s="214">
        <v>1.6</v>
      </c>
      <c r="I208" s="215"/>
      <c r="J208" s="216">
        <f>ROUND(I208*H208,2)</f>
        <v>0</v>
      </c>
      <c r="K208" s="212" t="s">
        <v>137</v>
      </c>
      <c r="L208" s="43"/>
      <c r="M208" s="217" t="s">
        <v>1</v>
      </c>
      <c r="N208" s="218" t="s">
        <v>40</v>
      </c>
      <c r="O208" s="90"/>
      <c r="P208" s="219">
        <f>O208*H208</f>
        <v>0</v>
      </c>
      <c r="Q208" s="219">
        <v>0</v>
      </c>
      <c r="R208" s="219">
        <f>Q208*H208</f>
        <v>0</v>
      </c>
      <c r="S208" s="219">
        <v>0</v>
      </c>
      <c r="T208" s="220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1" t="s">
        <v>138</v>
      </c>
      <c r="AT208" s="221" t="s">
        <v>133</v>
      </c>
      <c r="AU208" s="221" t="s">
        <v>82</v>
      </c>
      <c r="AY208" s="16" t="s">
        <v>130</v>
      </c>
      <c r="BE208" s="222">
        <f>IF(N208="základní",J208,0)</f>
        <v>0</v>
      </c>
      <c r="BF208" s="222">
        <f>IF(N208="snížená",J208,0)</f>
        <v>0</v>
      </c>
      <c r="BG208" s="222">
        <f>IF(N208="zákl. přenesená",J208,0)</f>
        <v>0</v>
      </c>
      <c r="BH208" s="222">
        <f>IF(N208="sníž. přenesená",J208,0)</f>
        <v>0</v>
      </c>
      <c r="BI208" s="222">
        <f>IF(N208="nulová",J208,0)</f>
        <v>0</v>
      </c>
      <c r="BJ208" s="16" t="s">
        <v>80</v>
      </c>
      <c r="BK208" s="222">
        <f>ROUND(I208*H208,2)</f>
        <v>0</v>
      </c>
      <c r="BL208" s="16" t="s">
        <v>138</v>
      </c>
      <c r="BM208" s="221" t="s">
        <v>287</v>
      </c>
    </row>
    <row r="209" spans="1:47" s="2" customFormat="1" ht="12">
      <c r="A209" s="37"/>
      <c r="B209" s="38"/>
      <c r="C209" s="39"/>
      <c r="D209" s="223" t="s">
        <v>140</v>
      </c>
      <c r="E209" s="39"/>
      <c r="F209" s="224" t="s">
        <v>288</v>
      </c>
      <c r="G209" s="39"/>
      <c r="H209" s="39"/>
      <c r="I209" s="225"/>
      <c r="J209" s="39"/>
      <c r="K209" s="39"/>
      <c r="L209" s="43"/>
      <c r="M209" s="226"/>
      <c r="N209" s="227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140</v>
      </c>
      <c r="AU209" s="16" t="s">
        <v>82</v>
      </c>
    </row>
    <row r="210" spans="1:65" s="2" customFormat="1" ht="21.75" customHeight="1">
      <c r="A210" s="37"/>
      <c r="B210" s="38"/>
      <c r="C210" s="210" t="s">
        <v>289</v>
      </c>
      <c r="D210" s="210" t="s">
        <v>133</v>
      </c>
      <c r="E210" s="211" t="s">
        <v>290</v>
      </c>
      <c r="F210" s="212" t="s">
        <v>291</v>
      </c>
      <c r="G210" s="213" t="s">
        <v>286</v>
      </c>
      <c r="H210" s="214">
        <v>48</v>
      </c>
      <c r="I210" s="215"/>
      <c r="J210" s="216">
        <f>ROUND(I210*H210,2)</f>
        <v>0</v>
      </c>
      <c r="K210" s="212" t="s">
        <v>137</v>
      </c>
      <c r="L210" s="43"/>
      <c r="M210" s="217" t="s">
        <v>1</v>
      </c>
      <c r="N210" s="218" t="s">
        <v>40</v>
      </c>
      <c r="O210" s="90"/>
      <c r="P210" s="219">
        <f>O210*H210</f>
        <v>0</v>
      </c>
      <c r="Q210" s="219">
        <v>0</v>
      </c>
      <c r="R210" s="219">
        <f>Q210*H210</f>
        <v>0</v>
      </c>
      <c r="S210" s="219">
        <v>0</v>
      </c>
      <c r="T210" s="22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1" t="s">
        <v>138</v>
      </c>
      <c r="AT210" s="221" t="s">
        <v>133</v>
      </c>
      <c r="AU210" s="221" t="s">
        <v>82</v>
      </c>
      <c r="AY210" s="16" t="s">
        <v>130</v>
      </c>
      <c r="BE210" s="222">
        <f>IF(N210="základní",J210,0)</f>
        <v>0</v>
      </c>
      <c r="BF210" s="222">
        <f>IF(N210="snížená",J210,0)</f>
        <v>0</v>
      </c>
      <c r="BG210" s="222">
        <f>IF(N210="zákl. přenesená",J210,0)</f>
        <v>0</v>
      </c>
      <c r="BH210" s="222">
        <f>IF(N210="sníž. přenesená",J210,0)</f>
        <v>0</v>
      </c>
      <c r="BI210" s="222">
        <f>IF(N210="nulová",J210,0)</f>
        <v>0</v>
      </c>
      <c r="BJ210" s="16" t="s">
        <v>80</v>
      </c>
      <c r="BK210" s="222">
        <f>ROUND(I210*H210,2)</f>
        <v>0</v>
      </c>
      <c r="BL210" s="16" t="s">
        <v>138</v>
      </c>
      <c r="BM210" s="221" t="s">
        <v>292</v>
      </c>
    </row>
    <row r="211" spans="1:47" s="2" customFormat="1" ht="12">
      <c r="A211" s="37"/>
      <c r="B211" s="38"/>
      <c r="C211" s="39"/>
      <c r="D211" s="223" t="s">
        <v>140</v>
      </c>
      <c r="E211" s="39"/>
      <c r="F211" s="224" t="s">
        <v>293</v>
      </c>
      <c r="G211" s="39"/>
      <c r="H211" s="39"/>
      <c r="I211" s="225"/>
      <c r="J211" s="39"/>
      <c r="K211" s="39"/>
      <c r="L211" s="43"/>
      <c r="M211" s="226"/>
      <c r="N211" s="227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140</v>
      </c>
      <c r="AU211" s="16" t="s">
        <v>82</v>
      </c>
    </row>
    <row r="212" spans="1:51" s="13" customFormat="1" ht="12">
      <c r="A212" s="13"/>
      <c r="B212" s="228"/>
      <c r="C212" s="229"/>
      <c r="D212" s="230" t="s">
        <v>142</v>
      </c>
      <c r="E212" s="231" t="s">
        <v>1</v>
      </c>
      <c r="F212" s="232" t="s">
        <v>294</v>
      </c>
      <c r="G212" s="229"/>
      <c r="H212" s="233">
        <v>48</v>
      </c>
      <c r="I212" s="234"/>
      <c r="J212" s="229"/>
      <c r="K212" s="229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142</v>
      </c>
      <c r="AU212" s="239" t="s">
        <v>82</v>
      </c>
      <c r="AV212" s="13" t="s">
        <v>82</v>
      </c>
      <c r="AW212" s="13" t="s">
        <v>32</v>
      </c>
      <c r="AX212" s="13" t="s">
        <v>80</v>
      </c>
      <c r="AY212" s="239" t="s">
        <v>130</v>
      </c>
    </row>
    <row r="213" spans="1:65" s="2" customFormat="1" ht="24.15" customHeight="1">
      <c r="A213" s="37"/>
      <c r="B213" s="38"/>
      <c r="C213" s="210" t="s">
        <v>295</v>
      </c>
      <c r="D213" s="210" t="s">
        <v>133</v>
      </c>
      <c r="E213" s="211" t="s">
        <v>296</v>
      </c>
      <c r="F213" s="212" t="s">
        <v>297</v>
      </c>
      <c r="G213" s="213" t="s">
        <v>286</v>
      </c>
      <c r="H213" s="214">
        <v>1.6</v>
      </c>
      <c r="I213" s="215"/>
      <c r="J213" s="216">
        <f>ROUND(I213*H213,2)</f>
        <v>0</v>
      </c>
      <c r="K213" s="212" t="s">
        <v>137</v>
      </c>
      <c r="L213" s="43"/>
      <c r="M213" s="217" t="s">
        <v>1</v>
      </c>
      <c r="N213" s="218" t="s">
        <v>40</v>
      </c>
      <c r="O213" s="90"/>
      <c r="P213" s="219">
        <f>O213*H213</f>
        <v>0</v>
      </c>
      <c r="Q213" s="219">
        <v>0</v>
      </c>
      <c r="R213" s="219">
        <f>Q213*H213</f>
        <v>0</v>
      </c>
      <c r="S213" s="219">
        <v>0</v>
      </c>
      <c r="T213" s="22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1" t="s">
        <v>138</v>
      </c>
      <c r="AT213" s="221" t="s">
        <v>133</v>
      </c>
      <c r="AU213" s="221" t="s">
        <v>82</v>
      </c>
      <c r="AY213" s="16" t="s">
        <v>130</v>
      </c>
      <c r="BE213" s="222">
        <f>IF(N213="základní",J213,0)</f>
        <v>0</v>
      </c>
      <c r="BF213" s="222">
        <f>IF(N213="snížená",J213,0)</f>
        <v>0</v>
      </c>
      <c r="BG213" s="222">
        <f>IF(N213="zákl. přenesená",J213,0)</f>
        <v>0</v>
      </c>
      <c r="BH213" s="222">
        <f>IF(N213="sníž. přenesená",J213,0)</f>
        <v>0</v>
      </c>
      <c r="BI213" s="222">
        <f>IF(N213="nulová",J213,0)</f>
        <v>0</v>
      </c>
      <c r="BJ213" s="16" t="s">
        <v>80</v>
      </c>
      <c r="BK213" s="222">
        <f>ROUND(I213*H213,2)</f>
        <v>0</v>
      </c>
      <c r="BL213" s="16" t="s">
        <v>138</v>
      </c>
      <c r="BM213" s="221" t="s">
        <v>298</v>
      </c>
    </row>
    <row r="214" spans="1:47" s="2" customFormat="1" ht="12">
      <c r="A214" s="37"/>
      <c r="B214" s="38"/>
      <c r="C214" s="39"/>
      <c r="D214" s="223" t="s">
        <v>140</v>
      </c>
      <c r="E214" s="39"/>
      <c r="F214" s="224" t="s">
        <v>299</v>
      </c>
      <c r="G214" s="39"/>
      <c r="H214" s="39"/>
      <c r="I214" s="225"/>
      <c r="J214" s="39"/>
      <c r="K214" s="39"/>
      <c r="L214" s="43"/>
      <c r="M214" s="226"/>
      <c r="N214" s="227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140</v>
      </c>
      <c r="AU214" s="16" t="s">
        <v>82</v>
      </c>
    </row>
    <row r="215" spans="1:65" s="2" customFormat="1" ht="21.75" customHeight="1">
      <c r="A215" s="37"/>
      <c r="B215" s="38"/>
      <c r="C215" s="210" t="s">
        <v>300</v>
      </c>
      <c r="D215" s="210" t="s">
        <v>133</v>
      </c>
      <c r="E215" s="211" t="s">
        <v>301</v>
      </c>
      <c r="F215" s="212" t="s">
        <v>302</v>
      </c>
      <c r="G215" s="213" t="s">
        <v>286</v>
      </c>
      <c r="H215" s="214">
        <v>8.874</v>
      </c>
      <c r="I215" s="215"/>
      <c r="J215" s="216">
        <f>ROUND(I215*H215,2)</f>
        <v>0</v>
      </c>
      <c r="K215" s="212" t="s">
        <v>137</v>
      </c>
      <c r="L215" s="43"/>
      <c r="M215" s="217" t="s">
        <v>1</v>
      </c>
      <c r="N215" s="218" t="s">
        <v>40</v>
      </c>
      <c r="O215" s="90"/>
      <c r="P215" s="219">
        <f>O215*H215</f>
        <v>0</v>
      </c>
      <c r="Q215" s="219">
        <v>0</v>
      </c>
      <c r="R215" s="219">
        <f>Q215*H215</f>
        <v>0</v>
      </c>
      <c r="S215" s="219">
        <v>0.013</v>
      </c>
      <c r="T215" s="220">
        <f>S215*H215</f>
        <v>0.115362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1" t="s">
        <v>138</v>
      </c>
      <c r="AT215" s="221" t="s">
        <v>133</v>
      </c>
      <c r="AU215" s="221" t="s">
        <v>82</v>
      </c>
      <c r="AY215" s="16" t="s">
        <v>130</v>
      </c>
      <c r="BE215" s="222">
        <f>IF(N215="základní",J215,0)</f>
        <v>0</v>
      </c>
      <c r="BF215" s="222">
        <f>IF(N215="snížená",J215,0)</f>
        <v>0</v>
      </c>
      <c r="BG215" s="222">
        <f>IF(N215="zákl. přenesená",J215,0)</f>
        <v>0</v>
      </c>
      <c r="BH215" s="222">
        <f>IF(N215="sníž. přenesená",J215,0)</f>
        <v>0</v>
      </c>
      <c r="BI215" s="222">
        <f>IF(N215="nulová",J215,0)</f>
        <v>0</v>
      </c>
      <c r="BJ215" s="16" t="s">
        <v>80</v>
      </c>
      <c r="BK215" s="222">
        <f>ROUND(I215*H215,2)</f>
        <v>0</v>
      </c>
      <c r="BL215" s="16" t="s">
        <v>138</v>
      </c>
      <c r="BM215" s="221" t="s">
        <v>303</v>
      </c>
    </row>
    <row r="216" spans="1:47" s="2" customFormat="1" ht="12">
      <c r="A216" s="37"/>
      <c r="B216" s="38"/>
      <c r="C216" s="39"/>
      <c r="D216" s="223" t="s">
        <v>140</v>
      </c>
      <c r="E216" s="39"/>
      <c r="F216" s="224" t="s">
        <v>304</v>
      </c>
      <c r="G216" s="39"/>
      <c r="H216" s="39"/>
      <c r="I216" s="225"/>
      <c r="J216" s="39"/>
      <c r="K216" s="39"/>
      <c r="L216" s="43"/>
      <c r="M216" s="226"/>
      <c r="N216" s="227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140</v>
      </c>
      <c r="AU216" s="16" t="s">
        <v>82</v>
      </c>
    </row>
    <row r="217" spans="1:65" s="2" customFormat="1" ht="24.15" customHeight="1">
      <c r="A217" s="37"/>
      <c r="B217" s="38"/>
      <c r="C217" s="210" t="s">
        <v>305</v>
      </c>
      <c r="D217" s="210" t="s">
        <v>133</v>
      </c>
      <c r="E217" s="211" t="s">
        <v>306</v>
      </c>
      <c r="F217" s="212" t="s">
        <v>307</v>
      </c>
      <c r="G217" s="213" t="s">
        <v>146</v>
      </c>
      <c r="H217" s="214">
        <v>279</v>
      </c>
      <c r="I217" s="215"/>
      <c r="J217" s="216">
        <f>ROUND(I217*H217,2)</f>
        <v>0</v>
      </c>
      <c r="K217" s="212" t="s">
        <v>137</v>
      </c>
      <c r="L217" s="43"/>
      <c r="M217" s="217" t="s">
        <v>1</v>
      </c>
      <c r="N217" s="218" t="s">
        <v>40</v>
      </c>
      <c r="O217" s="90"/>
      <c r="P217" s="219">
        <f>O217*H217</f>
        <v>0</v>
      </c>
      <c r="Q217" s="219">
        <v>0</v>
      </c>
      <c r="R217" s="219">
        <f>Q217*H217</f>
        <v>0</v>
      </c>
      <c r="S217" s="219">
        <v>0.059</v>
      </c>
      <c r="T217" s="220">
        <f>S217*H217</f>
        <v>16.461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1" t="s">
        <v>138</v>
      </c>
      <c r="AT217" s="221" t="s">
        <v>133</v>
      </c>
      <c r="AU217" s="221" t="s">
        <v>82</v>
      </c>
      <c r="AY217" s="16" t="s">
        <v>130</v>
      </c>
      <c r="BE217" s="222">
        <f>IF(N217="základní",J217,0)</f>
        <v>0</v>
      </c>
      <c r="BF217" s="222">
        <f>IF(N217="snížená",J217,0)</f>
        <v>0</v>
      </c>
      <c r="BG217" s="222">
        <f>IF(N217="zákl. přenesená",J217,0)</f>
        <v>0</v>
      </c>
      <c r="BH217" s="222">
        <f>IF(N217="sníž. přenesená",J217,0)</f>
        <v>0</v>
      </c>
      <c r="BI217" s="222">
        <f>IF(N217="nulová",J217,0)</f>
        <v>0</v>
      </c>
      <c r="BJ217" s="16" t="s">
        <v>80</v>
      </c>
      <c r="BK217" s="222">
        <f>ROUND(I217*H217,2)</f>
        <v>0</v>
      </c>
      <c r="BL217" s="16" t="s">
        <v>138</v>
      </c>
      <c r="BM217" s="221" t="s">
        <v>308</v>
      </c>
    </row>
    <row r="218" spans="1:47" s="2" customFormat="1" ht="12">
      <c r="A218" s="37"/>
      <c r="B218" s="38"/>
      <c r="C218" s="39"/>
      <c r="D218" s="223" t="s">
        <v>140</v>
      </c>
      <c r="E218" s="39"/>
      <c r="F218" s="224" t="s">
        <v>309</v>
      </c>
      <c r="G218" s="39"/>
      <c r="H218" s="39"/>
      <c r="I218" s="225"/>
      <c r="J218" s="39"/>
      <c r="K218" s="39"/>
      <c r="L218" s="43"/>
      <c r="M218" s="226"/>
      <c r="N218" s="227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140</v>
      </c>
      <c r="AU218" s="16" t="s">
        <v>82</v>
      </c>
    </row>
    <row r="219" spans="1:65" s="2" customFormat="1" ht="16.5" customHeight="1">
      <c r="A219" s="37"/>
      <c r="B219" s="38"/>
      <c r="C219" s="210" t="s">
        <v>310</v>
      </c>
      <c r="D219" s="210" t="s">
        <v>133</v>
      </c>
      <c r="E219" s="211" t="s">
        <v>311</v>
      </c>
      <c r="F219" s="212" t="s">
        <v>312</v>
      </c>
      <c r="G219" s="213" t="s">
        <v>146</v>
      </c>
      <c r="H219" s="214">
        <v>16</v>
      </c>
      <c r="I219" s="215"/>
      <c r="J219" s="216">
        <f>ROUND(I219*H219,2)</f>
        <v>0</v>
      </c>
      <c r="K219" s="212" t="s">
        <v>137</v>
      </c>
      <c r="L219" s="43"/>
      <c r="M219" s="217" t="s">
        <v>1</v>
      </c>
      <c r="N219" s="218" t="s">
        <v>40</v>
      </c>
      <c r="O219" s="90"/>
      <c r="P219" s="219">
        <f>O219*H219</f>
        <v>0</v>
      </c>
      <c r="Q219" s="219">
        <v>0</v>
      </c>
      <c r="R219" s="219">
        <f>Q219*H219</f>
        <v>0</v>
      </c>
      <c r="S219" s="219">
        <v>0.014</v>
      </c>
      <c r="T219" s="220">
        <f>S219*H219</f>
        <v>0.224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1" t="s">
        <v>138</v>
      </c>
      <c r="AT219" s="221" t="s">
        <v>133</v>
      </c>
      <c r="AU219" s="221" t="s">
        <v>82</v>
      </c>
      <c r="AY219" s="16" t="s">
        <v>130</v>
      </c>
      <c r="BE219" s="222">
        <f>IF(N219="základní",J219,0)</f>
        <v>0</v>
      </c>
      <c r="BF219" s="222">
        <f>IF(N219="snížená",J219,0)</f>
        <v>0</v>
      </c>
      <c r="BG219" s="222">
        <f>IF(N219="zákl. přenesená",J219,0)</f>
        <v>0</v>
      </c>
      <c r="BH219" s="222">
        <f>IF(N219="sníž. přenesená",J219,0)</f>
        <v>0</v>
      </c>
      <c r="BI219" s="222">
        <f>IF(N219="nulová",J219,0)</f>
        <v>0</v>
      </c>
      <c r="BJ219" s="16" t="s">
        <v>80</v>
      </c>
      <c r="BK219" s="222">
        <f>ROUND(I219*H219,2)</f>
        <v>0</v>
      </c>
      <c r="BL219" s="16" t="s">
        <v>138</v>
      </c>
      <c r="BM219" s="221" t="s">
        <v>313</v>
      </c>
    </row>
    <row r="220" spans="1:47" s="2" customFormat="1" ht="12">
      <c r="A220" s="37"/>
      <c r="B220" s="38"/>
      <c r="C220" s="39"/>
      <c r="D220" s="223" t="s">
        <v>140</v>
      </c>
      <c r="E220" s="39"/>
      <c r="F220" s="224" t="s">
        <v>314</v>
      </c>
      <c r="G220" s="39"/>
      <c r="H220" s="39"/>
      <c r="I220" s="225"/>
      <c r="J220" s="39"/>
      <c r="K220" s="39"/>
      <c r="L220" s="43"/>
      <c r="M220" s="226"/>
      <c r="N220" s="227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140</v>
      </c>
      <c r="AU220" s="16" t="s">
        <v>82</v>
      </c>
    </row>
    <row r="221" spans="1:65" s="2" customFormat="1" ht="16.5" customHeight="1">
      <c r="A221" s="37"/>
      <c r="B221" s="38"/>
      <c r="C221" s="210" t="s">
        <v>315</v>
      </c>
      <c r="D221" s="210" t="s">
        <v>133</v>
      </c>
      <c r="E221" s="211" t="s">
        <v>316</v>
      </c>
      <c r="F221" s="212" t="s">
        <v>317</v>
      </c>
      <c r="G221" s="213" t="s">
        <v>146</v>
      </c>
      <c r="H221" s="214">
        <v>269.53</v>
      </c>
      <c r="I221" s="215"/>
      <c r="J221" s="216">
        <f>ROUND(I221*H221,2)</f>
        <v>0</v>
      </c>
      <c r="K221" s="212" t="s">
        <v>137</v>
      </c>
      <c r="L221" s="43"/>
      <c r="M221" s="217" t="s">
        <v>1</v>
      </c>
      <c r="N221" s="218" t="s">
        <v>40</v>
      </c>
      <c r="O221" s="90"/>
      <c r="P221" s="219">
        <f>O221*H221</f>
        <v>0</v>
      </c>
      <c r="Q221" s="219">
        <v>0</v>
      </c>
      <c r="R221" s="219">
        <f>Q221*H221</f>
        <v>0</v>
      </c>
      <c r="S221" s="219">
        <v>0</v>
      </c>
      <c r="T221" s="22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1" t="s">
        <v>138</v>
      </c>
      <c r="AT221" s="221" t="s">
        <v>133</v>
      </c>
      <c r="AU221" s="221" t="s">
        <v>82</v>
      </c>
      <c r="AY221" s="16" t="s">
        <v>130</v>
      </c>
      <c r="BE221" s="222">
        <f>IF(N221="základní",J221,0)</f>
        <v>0</v>
      </c>
      <c r="BF221" s="222">
        <f>IF(N221="snížená",J221,0)</f>
        <v>0</v>
      </c>
      <c r="BG221" s="222">
        <f>IF(N221="zákl. přenesená",J221,0)</f>
        <v>0</v>
      </c>
      <c r="BH221" s="222">
        <f>IF(N221="sníž. přenesená",J221,0)</f>
        <v>0</v>
      </c>
      <c r="BI221" s="222">
        <f>IF(N221="nulová",J221,0)</f>
        <v>0</v>
      </c>
      <c r="BJ221" s="16" t="s">
        <v>80</v>
      </c>
      <c r="BK221" s="222">
        <f>ROUND(I221*H221,2)</f>
        <v>0</v>
      </c>
      <c r="BL221" s="16" t="s">
        <v>138</v>
      </c>
      <c r="BM221" s="221" t="s">
        <v>318</v>
      </c>
    </row>
    <row r="222" spans="1:47" s="2" customFormat="1" ht="12">
      <c r="A222" s="37"/>
      <c r="B222" s="38"/>
      <c r="C222" s="39"/>
      <c r="D222" s="223" t="s">
        <v>140</v>
      </c>
      <c r="E222" s="39"/>
      <c r="F222" s="224" t="s">
        <v>319</v>
      </c>
      <c r="G222" s="39"/>
      <c r="H222" s="39"/>
      <c r="I222" s="225"/>
      <c r="J222" s="39"/>
      <c r="K222" s="39"/>
      <c r="L222" s="43"/>
      <c r="M222" s="226"/>
      <c r="N222" s="227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140</v>
      </c>
      <c r="AU222" s="16" t="s">
        <v>82</v>
      </c>
    </row>
    <row r="223" spans="1:65" s="2" customFormat="1" ht="21.75" customHeight="1">
      <c r="A223" s="37"/>
      <c r="B223" s="38"/>
      <c r="C223" s="210" t="s">
        <v>320</v>
      </c>
      <c r="D223" s="210" t="s">
        <v>133</v>
      </c>
      <c r="E223" s="211" t="s">
        <v>321</v>
      </c>
      <c r="F223" s="212" t="s">
        <v>322</v>
      </c>
      <c r="G223" s="213" t="s">
        <v>286</v>
      </c>
      <c r="H223" s="214">
        <v>21</v>
      </c>
      <c r="I223" s="215"/>
      <c r="J223" s="216">
        <f>ROUND(I223*H223,2)</f>
        <v>0</v>
      </c>
      <c r="K223" s="212" t="s">
        <v>1</v>
      </c>
      <c r="L223" s="43"/>
      <c r="M223" s="217" t="s">
        <v>1</v>
      </c>
      <c r="N223" s="218" t="s">
        <v>40</v>
      </c>
      <c r="O223" s="90"/>
      <c r="P223" s="219">
        <f>O223*H223</f>
        <v>0</v>
      </c>
      <c r="Q223" s="219">
        <v>0.00113</v>
      </c>
      <c r="R223" s="219">
        <f>Q223*H223</f>
        <v>0.023729999999999998</v>
      </c>
      <c r="S223" s="219">
        <v>0</v>
      </c>
      <c r="T223" s="220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1" t="s">
        <v>138</v>
      </c>
      <c r="AT223" s="221" t="s">
        <v>133</v>
      </c>
      <c r="AU223" s="221" t="s">
        <v>82</v>
      </c>
      <c r="AY223" s="16" t="s">
        <v>130</v>
      </c>
      <c r="BE223" s="222">
        <f>IF(N223="základní",J223,0)</f>
        <v>0</v>
      </c>
      <c r="BF223" s="222">
        <f>IF(N223="snížená",J223,0)</f>
        <v>0</v>
      </c>
      <c r="BG223" s="222">
        <f>IF(N223="zákl. přenesená",J223,0)</f>
        <v>0</v>
      </c>
      <c r="BH223" s="222">
        <f>IF(N223="sníž. přenesená",J223,0)</f>
        <v>0</v>
      </c>
      <c r="BI223" s="222">
        <f>IF(N223="nulová",J223,0)</f>
        <v>0</v>
      </c>
      <c r="BJ223" s="16" t="s">
        <v>80</v>
      </c>
      <c r="BK223" s="222">
        <f>ROUND(I223*H223,2)</f>
        <v>0</v>
      </c>
      <c r="BL223" s="16" t="s">
        <v>138</v>
      </c>
      <c r="BM223" s="221" t="s">
        <v>323</v>
      </c>
    </row>
    <row r="224" spans="1:63" s="12" customFormat="1" ht="22.8" customHeight="1">
      <c r="A224" s="12"/>
      <c r="B224" s="194"/>
      <c r="C224" s="195"/>
      <c r="D224" s="196" t="s">
        <v>74</v>
      </c>
      <c r="E224" s="208" t="s">
        <v>324</v>
      </c>
      <c r="F224" s="208" t="s">
        <v>325</v>
      </c>
      <c r="G224" s="195"/>
      <c r="H224" s="195"/>
      <c r="I224" s="198"/>
      <c r="J224" s="209">
        <f>BK224</f>
        <v>0</v>
      </c>
      <c r="K224" s="195"/>
      <c r="L224" s="200"/>
      <c r="M224" s="201"/>
      <c r="N224" s="202"/>
      <c r="O224" s="202"/>
      <c r="P224" s="203">
        <f>SUM(P225:P243)</f>
        <v>0</v>
      </c>
      <c r="Q224" s="202"/>
      <c r="R224" s="203">
        <f>SUM(R225:R243)</f>
        <v>0</v>
      </c>
      <c r="S224" s="202"/>
      <c r="T224" s="204">
        <f>SUM(T225:T243)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5" t="s">
        <v>80</v>
      </c>
      <c r="AT224" s="206" t="s">
        <v>74</v>
      </c>
      <c r="AU224" s="206" t="s">
        <v>80</v>
      </c>
      <c r="AY224" s="205" t="s">
        <v>130</v>
      </c>
      <c r="BK224" s="207">
        <f>SUM(BK225:BK243)</f>
        <v>0</v>
      </c>
    </row>
    <row r="225" spans="1:65" s="2" customFormat="1" ht="24.15" customHeight="1">
      <c r="A225" s="37"/>
      <c r="B225" s="38"/>
      <c r="C225" s="210" t="s">
        <v>326</v>
      </c>
      <c r="D225" s="210" t="s">
        <v>133</v>
      </c>
      <c r="E225" s="211" t="s">
        <v>327</v>
      </c>
      <c r="F225" s="212" t="s">
        <v>328</v>
      </c>
      <c r="G225" s="213" t="s">
        <v>329</v>
      </c>
      <c r="H225" s="214">
        <v>24.214</v>
      </c>
      <c r="I225" s="215"/>
      <c r="J225" s="216">
        <f>ROUND(I225*H225,2)</f>
        <v>0</v>
      </c>
      <c r="K225" s="212" t="s">
        <v>137</v>
      </c>
      <c r="L225" s="43"/>
      <c r="M225" s="217" t="s">
        <v>1</v>
      </c>
      <c r="N225" s="218" t="s">
        <v>40</v>
      </c>
      <c r="O225" s="90"/>
      <c r="P225" s="219">
        <f>O225*H225</f>
        <v>0</v>
      </c>
      <c r="Q225" s="219">
        <v>0</v>
      </c>
      <c r="R225" s="219">
        <f>Q225*H225</f>
        <v>0</v>
      </c>
      <c r="S225" s="219">
        <v>0</v>
      </c>
      <c r="T225" s="220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1" t="s">
        <v>138</v>
      </c>
      <c r="AT225" s="221" t="s">
        <v>133</v>
      </c>
      <c r="AU225" s="221" t="s">
        <v>82</v>
      </c>
      <c r="AY225" s="16" t="s">
        <v>130</v>
      </c>
      <c r="BE225" s="222">
        <f>IF(N225="základní",J225,0)</f>
        <v>0</v>
      </c>
      <c r="BF225" s="222">
        <f>IF(N225="snížená",J225,0)</f>
        <v>0</v>
      </c>
      <c r="BG225" s="222">
        <f>IF(N225="zákl. přenesená",J225,0)</f>
        <v>0</v>
      </c>
      <c r="BH225" s="222">
        <f>IF(N225="sníž. přenesená",J225,0)</f>
        <v>0</v>
      </c>
      <c r="BI225" s="222">
        <f>IF(N225="nulová",J225,0)</f>
        <v>0</v>
      </c>
      <c r="BJ225" s="16" t="s">
        <v>80</v>
      </c>
      <c r="BK225" s="222">
        <f>ROUND(I225*H225,2)</f>
        <v>0</v>
      </c>
      <c r="BL225" s="16" t="s">
        <v>138</v>
      </c>
      <c r="BM225" s="221" t="s">
        <v>330</v>
      </c>
    </row>
    <row r="226" spans="1:47" s="2" customFormat="1" ht="12">
      <c r="A226" s="37"/>
      <c r="B226" s="38"/>
      <c r="C226" s="39"/>
      <c r="D226" s="223" t="s">
        <v>140</v>
      </c>
      <c r="E226" s="39"/>
      <c r="F226" s="224" t="s">
        <v>331</v>
      </c>
      <c r="G226" s="39"/>
      <c r="H226" s="39"/>
      <c r="I226" s="225"/>
      <c r="J226" s="39"/>
      <c r="K226" s="39"/>
      <c r="L226" s="43"/>
      <c r="M226" s="226"/>
      <c r="N226" s="227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140</v>
      </c>
      <c r="AU226" s="16" t="s">
        <v>82</v>
      </c>
    </row>
    <row r="227" spans="1:65" s="2" customFormat="1" ht="21.75" customHeight="1">
      <c r="A227" s="37"/>
      <c r="B227" s="38"/>
      <c r="C227" s="210" t="s">
        <v>332</v>
      </c>
      <c r="D227" s="210" t="s">
        <v>133</v>
      </c>
      <c r="E227" s="211" t="s">
        <v>333</v>
      </c>
      <c r="F227" s="212" t="s">
        <v>334</v>
      </c>
      <c r="G227" s="213" t="s">
        <v>329</v>
      </c>
      <c r="H227" s="214">
        <v>24.214</v>
      </c>
      <c r="I227" s="215"/>
      <c r="J227" s="216">
        <f>ROUND(I227*H227,2)</f>
        <v>0</v>
      </c>
      <c r="K227" s="212" t="s">
        <v>137</v>
      </c>
      <c r="L227" s="43"/>
      <c r="M227" s="217" t="s">
        <v>1</v>
      </c>
      <c r="N227" s="218" t="s">
        <v>40</v>
      </c>
      <c r="O227" s="90"/>
      <c r="P227" s="219">
        <f>O227*H227</f>
        <v>0</v>
      </c>
      <c r="Q227" s="219">
        <v>0</v>
      </c>
      <c r="R227" s="219">
        <f>Q227*H227</f>
        <v>0</v>
      </c>
      <c r="S227" s="219">
        <v>0</v>
      </c>
      <c r="T227" s="22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1" t="s">
        <v>138</v>
      </c>
      <c r="AT227" s="221" t="s">
        <v>133</v>
      </c>
      <c r="AU227" s="221" t="s">
        <v>82</v>
      </c>
      <c r="AY227" s="16" t="s">
        <v>130</v>
      </c>
      <c r="BE227" s="222">
        <f>IF(N227="základní",J227,0)</f>
        <v>0</v>
      </c>
      <c r="BF227" s="222">
        <f>IF(N227="snížená",J227,0)</f>
        <v>0</v>
      </c>
      <c r="BG227" s="222">
        <f>IF(N227="zákl. přenesená",J227,0)</f>
        <v>0</v>
      </c>
      <c r="BH227" s="222">
        <f>IF(N227="sníž. přenesená",J227,0)</f>
        <v>0</v>
      </c>
      <c r="BI227" s="222">
        <f>IF(N227="nulová",J227,0)</f>
        <v>0</v>
      </c>
      <c r="BJ227" s="16" t="s">
        <v>80</v>
      </c>
      <c r="BK227" s="222">
        <f>ROUND(I227*H227,2)</f>
        <v>0</v>
      </c>
      <c r="BL227" s="16" t="s">
        <v>138</v>
      </c>
      <c r="BM227" s="221" t="s">
        <v>335</v>
      </c>
    </row>
    <row r="228" spans="1:47" s="2" customFormat="1" ht="12">
      <c r="A228" s="37"/>
      <c r="B228" s="38"/>
      <c r="C228" s="39"/>
      <c r="D228" s="223" t="s">
        <v>140</v>
      </c>
      <c r="E228" s="39"/>
      <c r="F228" s="224" t="s">
        <v>336</v>
      </c>
      <c r="G228" s="39"/>
      <c r="H228" s="39"/>
      <c r="I228" s="225"/>
      <c r="J228" s="39"/>
      <c r="K228" s="39"/>
      <c r="L228" s="43"/>
      <c r="M228" s="226"/>
      <c r="N228" s="227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140</v>
      </c>
      <c r="AU228" s="16" t="s">
        <v>82</v>
      </c>
    </row>
    <row r="229" spans="1:65" s="2" customFormat="1" ht="24.15" customHeight="1">
      <c r="A229" s="37"/>
      <c r="B229" s="38"/>
      <c r="C229" s="210" t="s">
        <v>337</v>
      </c>
      <c r="D229" s="210" t="s">
        <v>133</v>
      </c>
      <c r="E229" s="211" t="s">
        <v>338</v>
      </c>
      <c r="F229" s="212" t="s">
        <v>339</v>
      </c>
      <c r="G229" s="213" t="s">
        <v>329</v>
      </c>
      <c r="H229" s="214">
        <v>944.346</v>
      </c>
      <c r="I229" s="215"/>
      <c r="J229" s="216">
        <f>ROUND(I229*H229,2)</f>
        <v>0</v>
      </c>
      <c r="K229" s="212" t="s">
        <v>137</v>
      </c>
      <c r="L229" s="43"/>
      <c r="M229" s="217" t="s">
        <v>1</v>
      </c>
      <c r="N229" s="218" t="s">
        <v>40</v>
      </c>
      <c r="O229" s="90"/>
      <c r="P229" s="219">
        <f>O229*H229</f>
        <v>0</v>
      </c>
      <c r="Q229" s="219">
        <v>0</v>
      </c>
      <c r="R229" s="219">
        <f>Q229*H229</f>
        <v>0</v>
      </c>
      <c r="S229" s="219">
        <v>0</v>
      </c>
      <c r="T229" s="220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1" t="s">
        <v>138</v>
      </c>
      <c r="AT229" s="221" t="s">
        <v>133</v>
      </c>
      <c r="AU229" s="221" t="s">
        <v>82</v>
      </c>
      <c r="AY229" s="16" t="s">
        <v>130</v>
      </c>
      <c r="BE229" s="222">
        <f>IF(N229="základní",J229,0)</f>
        <v>0</v>
      </c>
      <c r="BF229" s="222">
        <f>IF(N229="snížená",J229,0)</f>
        <v>0</v>
      </c>
      <c r="BG229" s="222">
        <f>IF(N229="zákl. přenesená",J229,0)</f>
        <v>0</v>
      </c>
      <c r="BH229" s="222">
        <f>IF(N229="sníž. přenesená",J229,0)</f>
        <v>0</v>
      </c>
      <c r="BI229" s="222">
        <f>IF(N229="nulová",J229,0)</f>
        <v>0</v>
      </c>
      <c r="BJ229" s="16" t="s">
        <v>80</v>
      </c>
      <c r="BK229" s="222">
        <f>ROUND(I229*H229,2)</f>
        <v>0</v>
      </c>
      <c r="BL229" s="16" t="s">
        <v>138</v>
      </c>
      <c r="BM229" s="221" t="s">
        <v>340</v>
      </c>
    </row>
    <row r="230" spans="1:47" s="2" customFormat="1" ht="12">
      <c r="A230" s="37"/>
      <c r="B230" s="38"/>
      <c r="C230" s="39"/>
      <c r="D230" s="223" t="s">
        <v>140</v>
      </c>
      <c r="E230" s="39"/>
      <c r="F230" s="224" t="s">
        <v>341</v>
      </c>
      <c r="G230" s="39"/>
      <c r="H230" s="39"/>
      <c r="I230" s="225"/>
      <c r="J230" s="39"/>
      <c r="K230" s="39"/>
      <c r="L230" s="43"/>
      <c r="M230" s="226"/>
      <c r="N230" s="227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140</v>
      </c>
      <c r="AU230" s="16" t="s">
        <v>82</v>
      </c>
    </row>
    <row r="231" spans="1:51" s="13" customFormat="1" ht="12">
      <c r="A231" s="13"/>
      <c r="B231" s="228"/>
      <c r="C231" s="229"/>
      <c r="D231" s="230" t="s">
        <v>142</v>
      </c>
      <c r="E231" s="231" t="s">
        <v>1</v>
      </c>
      <c r="F231" s="232" t="s">
        <v>342</v>
      </c>
      <c r="G231" s="229"/>
      <c r="H231" s="233">
        <v>944.346</v>
      </c>
      <c r="I231" s="234"/>
      <c r="J231" s="229"/>
      <c r="K231" s="229"/>
      <c r="L231" s="235"/>
      <c r="M231" s="236"/>
      <c r="N231" s="237"/>
      <c r="O231" s="237"/>
      <c r="P231" s="237"/>
      <c r="Q231" s="237"/>
      <c r="R231" s="237"/>
      <c r="S231" s="237"/>
      <c r="T231" s="23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9" t="s">
        <v>142</v>
      </c>
      <c r="AU231" s="239" t="s">
        <v>82</v>
      </c>
      <c r="AV231" s="13" t="s">
        <v>82</v>
      </c>
      <c r="AW231" s="13" t="s">
        <v>32</v>
      </c>
      <c r="AX231" s="13" t="s">
        <v>80</v>
      </c>
      <c r="AY231" s="239" t="s">
        <v>130</v>
      </c>
    </row>
    <row r="232" spans="1:65" s="2" customFormat="1" ht="24.15" customHeight="1">
      <c r="A232" s="37"/>
      <c r="B232" s="38"/>
      <c r="C232" s="210" t="s">
        <v>343</v>
      </c>
      <c r="D232" s="210" t="s">
        <v>133</v>
      </c>
      <c r="E232" s="211" t="s">
        <v>344</v>
      </c>
      <c r="F232" s="212" t="s">
        <v>345</v>
      </c>
      <c r="G232" s="213" t="s">
        <v>329</v>
      </c>
      <c r="H232" s="214">
        <v>16.685</v>
      </c>
      <c r="I232" s="215"/>
      <c r="J232" s="216">
        <f>ROUND(I232*H232,2)</f>
        <v>0</v>
      </c>
      <c r="K232" s="212" t="s">
        <v>137</v>
      </c>
      <c r="L232" s="43"/>
      <c r="M232" s="217" t="s">
        <v>1</v>
      </c>
      <c r="N232" s="218" t="s">
        <v>40</v>
      </c>
      <c r="O232" s="90"/>
      <c r="P232" s="219">
        <f>O232*H232</f>
        <v>0</v>
      </c>
      <c r="Q232" s="219">
        <v>0</v>
      </c>
      <c r="R232" s="219">
        <f>Q232*H232</f>
        <v>0</v>
      </c>
      <c r="S232" s="219">
        <v>0</v>
      </c>
      <c r="T232" s="220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1" t="s">
        <v>138</v>
      </c>
      <c r="AT232" s="221" t="s">
        <v>133</v>
      </c>
      <c r="AU232" s="221" t="s">
        <v>82</v>
      </c>
      <c r="AY232" s="16" t="s">
        <v>130</v>
      </c>
      <c r="BE232" s="222">
        <f>IF(N232="základní",J232,0)</f>
        <v>0</v>
      </c>
      <c r="BF232" s="222">
        <f>IF(N232="snížená",J232,0)</f>
        <v>0</v>
      </c>
      <c r="BG232" s="222">
        <f>IF(N232="zákl. přenesená",J232,0)</f>
        <v>0</v>
      </c>
      <c r="BH232" s="222">
        <f>IF(N232="sníž. přenesená",J232,0)</f>
        <v>0</v>
      </c>
      <c r="BI232" s="222">
        <f>IF(N232="nulová",J232,0)</f>
        <v>0</v>
      </c>
      <c r="BJ232" s="16" t="s">
        <v>80</v>
      </c>
      <c r="BK232" s="222">
        <f>ROUND(I232*H232,2)</f>
        <v>0</v>
      </c>
      <c r="BL232" s="16" t="s">
        <v>138</v>
      </c>
      <c r="BM232" s="221" t="s">
        <v>346</v>
      </c>
    </row>
    <row r="233" spans="1:47" s="2" customFormat="1" ht="12">
      <c r="A233" s="37"/>
      <c r="B233" s="38"/>
      <c r="C233" s="39"/>
      <c r="D233" s="223" t="s">
        <v>140</v>
      </c>
      <c r="E233" s="39"/>
      <c r="F233" s="224" t="s">
        <v>347</v>
      </c>
      <c r="G233" s="39"/>
      <c r="H233" s="39"/>
      <c r="I233" s="225"/>
      <c r="J233" s="39"/>
      <c r="K233" s="39"/>
      <c r="L233" s="43"/>
      <c r="M233" s="226"/>
      <c r="N233" s="227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140</v>
      </c>
      <c r="AU233" s="16" t="s">
        <v>82</v>
      </c>
    </row>
    <row r="234" spans="1:51" s="13" customFormat="1" ht="12">
      <c r="A234" s="13"/>
      <c r="B234" s="228"/>
      <c r="C234" s="229"/>
      <c r="D234" s="230" t="s">
        <v>142</v>
      </c>
      <c r="E234" s="231" t="s">
        <v>1</v>
      </c>
      <c r="F234" s="232" t="s">
        <v>348</v>
      </c>
      <c r="G234" s="229"/>
      <c r="H234" s="233">
        <v>16.685</v>
      </c>
      <c r="I234" s="234"/>
      <c r="J234" s="229"/>
      <c r="K234" s="229"/>
      <c r="L234" s="235"/>
      <c r="M234" s="236"/>
      <c r="N234" s="237"/>
      <c r="O234" s="237"/>
      <c r="P234" s="237"/>
      <c r="Q234" s="237"/>
      <c r="R234" s="237"/>
      <c r="S234" s="237"/>
      <c r="T234" s="23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9" t="s">
        <v>142</v>
      </c>
      <c r="AU234" s="239" t="s">
        <v>82</v>
      </c>
      <c r="AV234" s="13" t="s">
        <v>82</v>
      </c>
      <c r="AW234" s="13" t="s">
        <v>32</v>
      </c>
      <c r="AX234" s="13" t="s">
        <v>80</v>
      </c>
      <c r="AY234" s="239" t="s">
        <v>130</v>
      </c>
    </row>
    <row r="235" spans="1:65" s="2" customFormat="1" ht="24.15" customHeight="1">
      <c r="A235" s="37"/>
      <c r="B235" s="38"/>
      <c r="C235" s="210" t="s">
        <v>349</v>
      </c>
      <c r="D235" s="210" t="s">
        <v>133</v>
      </c>
      <c r="E235" s="211" t="s">
        <v>350</v>
      </c>
      <c r="F235" s="212" t="s">
        <v>351</v>
      </c>
      <c r="G235" s="213" t="s">
        <v>329</v>
      </c>
      <c r="H235" s="214">
        <v>0.115</v>
      </c>
      <c r="I235" s="215"/>
      <c r="J235" s="216">
        <f>ROUND(I235*H235,2)</f>
        <v>0</v>
      </c>
      <c r="K235" s="212" t="s">
        <v>137</v>
      </c>
      <c r="L235" s="43"/>
      <c r="M235" s="217" t="s">
        <v>1</v>
      </c>
      <c r="N235" s="218" t="s">
        <v>40</v>
      </c>
      <c r="O235" s="90"/>
      <c r="P235" s="219">
        <f>O235*H235</f>
        <v>0</v>
      </c>
      <c r="Q235" s="219">
        <v>0</v>
      </c>
      <c r="R235" s="219">
        <f>Q235*H235</f>
        <v>0</v>
      </c>
      <c r="S235" s="219">
        <v>0</v>
      </c>
      <c r="T235" s="220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1" t="s">
        <v>138</v>
      </c>
      <c r="AT235" s="221" t="s">
        <v>133</v>
      </c>
      <c r="AU235" s="221" t="s">
        <v>82</v>
      </c>
      <c r="AY235" s="16" t="s">
        <v>130</v>
      </c>
      <c r="BE235" s="222">
        <f>IF(N235="základní",J235,0)</f>
        <v>0</v>
      </c>
      <c r="BF235" s="222">
        <f>IF(N235="snížená",J235,0)</f>
        <v>0</v>
      </c>
      <c r="BG235" s="222">
        <f>IF(N235="zákl. přenesená",J235,0)</f>
        <v>0</v>
      </c>
      <c r="BH235" s="222">
        <f>IF(N235="sníž. přenesená",J235,0)</f>
        <v>0</v>
      </c>
      <c r="BI235" s="222">
        <f>IF(N235="nulová",J235,0)</f>
        <v>0</v>
      </c>
      <c r="BJ235" s="16" t="s">
        <v>80</v>
      </c>
      <c r="BK235" s="222">
        <f>ROUND(I235*H235,2)</f>
        <v>0</v>
      </c>
      <c r="BL235" s="16" t="s">
        <v>138</v>
      </c>
      <c r="BM235" s="221" t="s">
        <v>352</v>
      </c>
    </row>
    <row r="236" spans="1:47" s="2" customFormat="1" ht="12">
      <c r="A236" s="37"/>
      <c r="B236" s="38"/>
      <c r="C236" s="39"/>
      <c r="D236" s="223" t="s">
        <v>140</v>
      </c>
      <c r="E236" s="39"/>
      <c r="F236" s="224" t="s">
        <v>353</v>
      </c>
      <c r="G236" s="39"/>
      <c r="H236" s="39"/>
      <c r="I236" s="225"/>
      <c r="J236" s="39"/>
      <c r="K236" s="39"/>
      <c r="L236" s="43"/>
      <c r="M236" s="226"/>
      <c r="N236" s="227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140</v>
      </c>
      <c r="AU236" s="16" t="s">
        <v>82</v>
      </c>
    </row>
    <row r="237" spans="1:65" s="2" customFormat="1" ht="24.15" customHeight="1">
      <c r="A237" s="37"/>
      <c r="B237" s="38"/>
      <c r="C237" s="210" t="s">
        <v>354</v>
      </c>
      <c r="D237" s="210" t="s">
        <v>133</v>
      </c>
      <c r="E237" s="211" t="s">
        <v>355</v>
      </c>
      <c r="F237" s="212" t="s">
        <v>356</v>
      </c>
      <c r="G237" s="213" t="s">
        <v>329</v>
      </c>
      <c r="H237" s="214">
        <v>3.815</v>
      </c>
      <c r="I237" s="215"/>
      <c r="J237" s="216">
        <f>ROUND(I237*H237,2)</f>
        <v>0</v>
      </c>
      <c r="K237" s="212" t="s">
        <v>137</v>
      </c>
      <c r="L237" s="43"/>
      <c r="M237" s="217" t="s">
        <v>1</v>
      </c>
      <c r="N237" s="218" t="s">
        <v>40</v>
      </c>
      <c r="O237" s="90"/>
      <c r="P237" s="219">
        <f>O237*H237</f>
        <v>0</v>
      </c>
      <c r="Q237" s="219">
        <v>0</v>
      </c>
      <c r="R237" s="219">
        <f>Q237*H237</f>
        <v>0</v>
      </c>
      <c r="S237" s="219">
        <v>0</v>
      </c>
      <c r="T237" s="220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1" t="s">
        <v>138</v>
      </c>
      <c r="AT237" s="221" t="s">
        <v>133</v>
      </c>
      <c r="AU237" s="221" t="s">
        <v>82</v>
      </c>
      <c r="AY237" s="16" t="s">
        <v>130</v>
      </c>
      <c r="BE237" s="222">
        <f>IF(N237="základní",J237,0)</f>
        <v>0</v>
      </c>
      <c r="BF237" s="222">
        <f>IF(N237="snížená",J237,0)</f>
        <v>0</v>
      </c>
      <c r="BG237" s="222">
        <f>IF(N237="zákl. přenesená",J237,0)</f>
        <v>0</v>
      </c>
      <c r="BH237" s="222">
        <f>IF(N237="sníž. přenesená",J237,0)</f>
        <v>0</v>
      </c>
      <c r="BI237" s="222">
        <f>IF(N237="nulová",J237,0)</f>
        <v>0</v>
      </c>
      <c r="BJ237" s="16" t="s">
        <v>80</v>
      </c>
      <c r="BK237" s="222">
        <f>ROUND(I237*H237,2)</f>
        <v>0</v>
      </c>
      <c r="BL237" s="16" t="s">
        <v>138</v>
      </c>
      <c r="BM237" s="221" t="s">
        <v>357</v>
      </c>
    </row>
    <row r="238" spans="1:47" s="2" customFormat="1" ht="12">
      <c r="A238" s="37"/>
      <c r="B238" s="38"/>
      <c r="C238" s="39"/>
      <c r="D238" s="223" t="s">
        <v>140</v>
      </c>
      <c r="E238" s="39"/>
      <c r="F238" s="224" t="s">
        <v>358</v>
      </c>
      <c r="G238" s="39"/>
      <c r="H238" s="39"/>
      <c r="I238" s="225"/>
      <c r="J238" s="39"/>
      <c r="K238" s="39"/>
      <c r="L238" s="43"/>
      <c r="M238" s="226"/>
      <c r="N238" s="227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140</v>
      </c>
      <c r="AU238" s="16" t="s">
        <v>82</v>
      </c>
    </row>
    <row r="239" spans="1:51" s="13" customFormat="1" ht="12">
      <c r="A239" s="13"/>
      <c r="B239" s="228"/>
      <c r="C239" s="229"/>
      <c r="D239" s="230" t="s">
        <v>142</v>
      </c>
      <c r="E239" s="231" t="s">
        <v>1</v>
      </c>
      <c r="F239" s="232" t="s">
        <v>359</v>
      </c>
      <c r="G239" s="229"/>
      <c r="H239" s="233">
        <v>3.815</v>
      </c>
      <c r="I239" s="234"/>
      <c r="J239" s="229"/>
      <c r="K239" s="229"/>
      <c r="L239" s="235"/>
      <c r="M239" s="236"/>
      <c r="N239" s="237"/>
      <c r="O239" s="237"/>
      <c r="P239" s="237"/>
      <c r="Q239" s="237"/>
      <c r="R239" s="237"/>
      <c r="S239" s="237"/>
      <c r="T239" s="23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9" t="s">
        <v>142</v>
      </c>
      <c r="AU239" s="239" t="s">
        <v>82</v>
      </c>
      <c r="AV239" s="13" t="s">
        <v>82</v>
      </c>
      <c r="AW239" s="13" t="s">
        <v>32</v>
      </c>
      <c r="AX239" s="13" t="s">
        <v>80</v>
      </c>
      <c r="AY239" s="239" t="s">
        <v>130</v>
      </c>
    </row>
    <row r="240" spans="1:65" s="2" customFormat="1" ht="24.15" customHeight="1">
      <c r="A240" s="37"/>
      <c r="B240" s="38"/>
      <c r="C240" s="210" t="s">
        <v>360</v>
      </c>
      <c r="D240" s="210" t="s">
        <v>133</v>
      </c>
      <c r="E240" s="211" t="s">
        <v>361</v>
      </c>
      <c r="F240" s="212" t="s">
        <v>362</v>
      </c>
      <c r="G240" s="213" t="s">
        <v>329</v>
      </c>
      <c r="H240" s="214">
        <v>2.694</v>
      </c>
      <c r="I240" s="215"/>
      <c r="J240" s="216">
        <f>ROUND(I240*H240,2)</f>
        <v>0</v>
      </c>
      <c r="K240" s="212" t="s">
        <v>137</v>
      </c>
      <c r="L240" s="43"/>
      <c r="M240" s="217" t="s">
        <v>1</v>
      </c>
      <c r="N240" s="218" t="s">
        <v>40</v>
      </c>
      <c r="O240" s="90"/>
      <c r="P240" s="219">
        <f>O240*H240</f>
        <v>0</v>
      </c>
      <c r="Q240" s="219">
        <v>0</v>
      </c>
      <c r="R240" s="219">
        <f>Q240*H240</f>
        <v>0</v>
      </c>
      <c r="S240" s="219">
        <v>0</v>
      </c>
      <c r="T240" s="220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1" t="s">
        <v>138</v>
      </c>
      <c r="AT240" s="221" t="s">
        <v>133</v>
      </c>
      <c r="AU240" s="221" t="s">
        <v>82</v>
      </c>
      <c r="AY240" s="16" t="s">
        <v>130</v>
      </c>
      <c r="BE240" s="222">
        <f>IF(N240="základní",J240,0)</f>
        <v>0</v>
      </c>
      <c r="BF240" s="222">
        <f>IF(N240="snížená",J240,0)</f>
        <v>0</v>
      </c>
      <c r="BG240" s="222">
        <f>IF(N240="zákl. přenesená",J240,0)</f>
        <v>0</v>
      </c>
      <c r="BH240" s="222">
        <f>IF(N240="sníž. přenesená",J240,0)</f>
        <v>0</v>
      </c>
      <c r="BI240" s="222">
        <f>IF(N240="nulová",J240,0)</f>
        <v>0</v>
      </c>
      <c r="BJ240" s="16" t="s">
        <v>80</v>
      </c>
      <c r="BK240" s="222">
        <f>ROUND(I240*H240,2)</f>
        <v>0</v>
      </c>
      <c r="BL240" s="16" t="s">
        <v>138</v>
      </c>
      <c r="BM240" s="221" t="s">
        <v>363</v>
      </c>
    </row>
    <row r="241" spans="1:47" s="2" customFormat="1" ht="12">
      <c r="A241" s="37"/>
      <c r="B241" s="38"/>
      <c r="C241" s="39"/>
      <c r="D241" s="223" t="s">
        <v>140</v>
      </c>
      <c r="E241" s="39"/>
      <c r="F241" s="224" t="s">
        <v>364</v>
      </c>
      <c r="G241" s="39"/>
      <c r="H241" s="39"/>
      <c r="I241" s="225"/>
      <c r="J241" s="39"/>
      <c r="K241" s="39"/>
      <c r="L241" s="43"/>
      <c r="M241" s="226"/>
      <c r="N241" s="227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140</v>
      </c>
      <c r="AU241" s="16" t="s">
        <v>82</v>
      </c>
    </row>
    <row r="242" spans="1:65" s="2" customFormat="1" ht="33" customHeight="1">
      <c r="A242" s="37"/>
      <c r="B242" s="38"/>
      <c r="C242" s="210" t="s">
        <v>365</v>
      </c>
      <c r="D242" s="210" t="s">
        <v>133</v>
      </c>
      <c r="E242" s="211" t="s">
        <v>366</v>
      </c>
      <c r="F242" s="212" t="s">
        <v>367</v>
      </c>
      <c r="G242" s="213" t="s">
        <v>329</v>
      </c>
      <c r="H242" s="214">
        <v>0.096</v>
      </c>
      <c r="I242" s="215"/>
      <c r="J242" s="216">
        <f>ROUND(I242*H242,2)</f>
        <v>0</v>
      </c>
      <c r="K242" s="212" t="s">
        <v>137</v>
      </c>
      <c r="L242" s="43"/>
      <c r="M242" s="217" t="s">
        <v>1</v>
      </c>
      <c r="N242" s="218" t="s">
        <v>40</v>
      </c>
      <c r="O242" s="90"/>
      <c r="P242" s="219">
        <f>O242*H242</f>
        <v>0</v>
      </c>
      <c r="Q242" s="219">
        <v>0</v>
      </c>
      <c r="R242" s="219">
        <f>Q242*H242</f>
        <v>0</v>
      </c>
      <c r="S242" s="219">
        <v>0</v>
      </c>
      <c r="T242" s="220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1" t="s">
        <v>138</v>
      </c>
      <c r="AT242" s="221" t="s">
        <v>133</v>
      </c>
      <c r="AU242" s="221" t="s">
        <v>82</v>
      </c>
      <c r="AY242" s="16" t="s">
        <v>130</v>
      </c>
      <c r="BE242" s="222">
        <f>IF(N242="základní",J242,0)</f>
        <v>0</v>
      </c>
      <c r="BF242" s="222">
        <f>IF(N242="snížená",J242,0)</f>
        <v>0</v>
      </c>
      <c r="BG242" s="222">
        <f>IF(N242="zákl. přenesená",J242,0)</f>
        <v>0</v>
      </c>
      <c r="BH242" s="222">
        <f>IF(N242="sníž. přenesená",J242,0)</f>
        <v>0</v>
      </c>
      <c r="BI242" s="222">
        <f>IF(N242="nulová",J242,0)</f>
        <v>0</v>
      </c>
      <c r="BJ242" s="16" t="s">
        <v>80</v>
      </c>
      <c r="BK242" s="222">
        <f>ROUND(I242*H242,2)</f>
        <v>0</v>
      </c>
      <c r="BL242" s="16" t="s">
        <v>138</v>
      </c>
      <c r="BM242" s="221" t="s">
        <v>368</v>
      </c>
    </row>
    <row r="243" spans="1:47" s="2" customFormat="1" ht="12">
      <c r="A243" s="37"/>
      <c r="B243" s="38"/>
      <c r="C243" s="39"/>
      <c r="D243" s="223" t="s">
        <v>140</v>
      </c>
      <c r="E243" s="39"/>
      <c r="F243" s="224" t="s">
        <v>369</v>
      </c>
      <c r="G243" s="39"/>
      <c r="H243" s="39"/>
      <c r="I243" s="225"/>
      <c r="J243" s="39"/>
      <c r="K243" s="39"/>
      <c r="L243" s="43"/>
      <c r="M243" s="226"/>
      <c r="N243" s="227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140</v>
      </c>
      <c r="AU243" s="16" t="s">
        <v>82</v>
      </c>
    </row>
    <row r="244" spans="1:63" s="12" customFormat="1" ht="22.8" customHeight="1">
      <c r="A244" s="12"/>
      <c r="B244" s="194"/>
      <c r="C244" s="195"/>
      <c r="D244" s="196" t="s">
        <v>74</v>
      </c>
      <c r="E244" s="208" t="s">
        <v>370</v>
      </c>
      <c r="F244" s="208" t="s">
        <v>371</v>
      </c>
      <c r="G244" s="195"/>
      <c r="H244" s="195"/>
      <c r="I244" s="198"/>
      <c r="J244" s="209">
        <f>BK244</f>
        <v>0</v>
      </c>
      <c r="K244" s="195"/>
      <c r="L244" s="200"/>
      <c r="M244" s="201"/>
      <c r="N244" s="202"/>
      <c r="O244" s="202"/>
      <c r="P244" s="203">
        <f>SUM(P245:P246)</f>
        <v>0</v>
      </c>
      <c r="Q244" s="202"/>
      <c r="R244" s="203">
        <f>SUM(R245:R246)</f>
        <v>0</v>
      </c>
      <c r="S244" s="202"/>
      <c r="T244" s="204">
        <f>SUM(T245:T246)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5" t="s">
        <v>80</v>
      </c>
      <c r="AT244" s="206" t="s">
        <v>74</v>
      </c>
      <c r="AU244" s="206" t="s">
        <v>80</v>
      </c>
      <c r="AY244" s="205" t="s">
        <v>130</v>
      </c>
      <c r="BK244" s="207">
        <f>SUM(BK245:BK246)</f>
        <v>0</v>
      </c>
    </row>
    <row r="245" spans="1:65" s="2" customFormat="1" ht="33" customHeight="1">
      <c r="A245" s="37"/>
      <c r="B245" s="38"/>
      <c r="C245" s="210" t="s">
        <v>372</v>
      </c>
      <c r="D245" s="210" t="s">
        <v>133</v>
      </c>
      <c r="E245" s="211" t="s">
        <v>373</v>
      </c>
      <c r="F245" s="212" t="s">
        <v>374</v>
      </c>
      <c r="G245" s="213" t="s">
        <v>329</v>
      </c>
      <c r="H245" s="214">
        <v>18.108</v>
      </c>
      <c r="I245" s="215"/>
      <c r="J245" s="216">
        <f>ROUND(I245*H245,2)</f>
        <v>0</v>
      </c>
      <c r="K245" s="212" t="s">
        <v>137</v>
      </c>
      <c r="L245" s="43"/>
      <c r="M245" s="217" t="s">
        <v>1</v>
      </c>
      <c r="N245" s="218" t="s">
        <v>40</v>
      </c>
      <c r="O245" s="90"/>
      <c r="P245" s="219">
        <f>O245*H245</f>
        <v>0</v>
      </c>
      <c r="Q245" s="219">
        <v>0</v>
      </c>
      <c r="R245" s="219">
        <f>Q245*H245</f>
        <v>0</v>
      </c>
      <c r="S245" s="219">
        <v>0</v>
      </c>
      <c r="T245" s="220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1" t="s">
        <v>138</v>
      </c>
      <c r="AT245" s="221" t="s">
        <v>133</v>
      </c>
      <c r="AU245" s="221" t="s">
        <v>82</v>
      </c>
      <c r="AY245" s="16" t="s">
        <v>130</v>
      </c>
      <c r="BE245" s="222">
        <f>IF(N245="základní",J245,0)</f>
        <v>0</v>
      </c>
      <c r="BF245" s="222">
        <f>IF(N245="snížená",J245,0)</f>
        <v>0</v>
      </c>
      <c r="BG245" s="222">
        <f>IF(N245="zákl. přenesená",J245,0)</f>
        <v>0</v>
      </c>
      <c r="BH245" s="222">
        <f>IF(N245="sníž. přenesená",J245,0)</f>
        <v>0</v>
      </c>
      <c r="BI245" s="222">
        <f>IF(N245="nulová",J245,0)</f>
        <v>0</v>
      </c>
      <c r="BJ245" s="16" t="s">
        <v>80</v>
      </c>
      <c r="BK245" s="222">
        <f>ROUND(I245*H245,2)</f>
        <v>0</v>
      </c>
      <c r="BL245" s="16" t="s">
        <v>138</v>
      </c>
      <c r="BM245" s="221" t="s">
        <v>375</v>
      </c>
    </row>
    <row r="246" spans="1:47" s="2" customFormat="1" ht="12">
      <c r="A246" s="37"/>
      <c r="B246" s="38"/>
      <c r="C246" s="39"/>
      <c r="D246" s="223" t="s">
        <v>140</v>
      </c>
      <c r="E246" s="39"/>
      <c r="F246" s="224" t="s">
        <v>376</v>
      </c>
      <c r="G246" s="39"/>
      <c r="H246" s="39"/>
      <c r="I246" s="225"/>
      <c r="J246" s="39"/>
      <c r="K246" s="39"/>
      <c r="L246" s="43"/>
      <c r="M246" s="226"/>
      <c r="N246" s="227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140</v>
      </c>
      <c r="AU246" s="16" t="s">
        <v>82</v>
      </c>
    </row>
    <row r="247" spans="1:63" s="12" customFormat="1" ht="25.9" customHeight="1">
      <c r="A247" s="12"/>
      <c r="B247" s="194"/>
      <c r="C247" s="195"/>
      <c r="D247" s="196" t="s">
        <v>74</v>
      </c>
      <c r="E247" s="197" t="s">
        <v>377</v>
      </c>
      <c r="F247" s="197" t="s">
        <v>378</v>
      </c>
      <c r="G247" s="195"/>
      <c r="H247" s="195"/>
      <c r="I247" s="198"/>
      <c r="J247" s="199">
        <f>BK247</f>
        <v>0</v>
      </c>
      <c r="K247" s="195"/>
      <c r="L247" s="200"/>
      <c r="M247" s="201"/>
      <c r="N247" s="202"/>
      <c r="O247" s="202"/>
      <c r="P247" s="203">
        <f>P248+P260+P266+P270+P288+P377+P385+P416+P419+P427</f>
        <v>0</v>
      </c>
      <c r="Q247" s="202"/>
      <c r="R247" s="203">
        <f>R248+R260+R266+R270+R288+R377+R385+R416+R419+R427</f>
        <v>12.69542171</v>
      </c>
      <c r="S247" s="202"/>
      <c r="T247" s="204">
        <f>T248+T260+T266+T270+T288+T377+T385+T416+T419+T427</f>
        <v>7.31767888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5" t="s">
        <v>82</v>
      </c>
      <c r="AT247" s="206" t="s">
        <v>74</v>
      </c>
      <c r="AU247" s="206" t="s">
        <v>75</v>
      </c>
      <c r="AY247" s="205" t="s">
        <v>130</v>
      </c>
      <c r="BK247" s="207">
        <f>BK248+BK260+BK266+BK270+BK288+BK377+BK385+BK416+BK419+BK427</f>
        <v>0</v>
      </c>
    </row>
    <row r="248" spans="1:63" s="12" customFormat="1" ht="22.8" customHeight="1">
      <c r="A248" s="12"/>
      <c r="B248" s="194"/>
      <c r="C248" s="195"/>
      <c r="D248" s="196" t="s">
        <v>74</v>
      </c>
      <c r="E248" s="208" t="s">
        <v>379</v>
      </c>
      <c r="F248" s="208" t="s">
        <v>380</v>
      </c>
      <c r="G248" s="195"/>
      <c r="H248" s="195"/>
      <c r="I248" s="198"/>
      <c r="J248" s="209">
        <f>BK248</f>
        <v>0</v>
      </c>
      <c r="K248" s="195"/>
      <c r="L248" s="200"/>
      <c r="M248" s="201"/>
      <c r="N248" s="202"/>
      <c r="O248" s="202"/>
      <c r="P248" s="203">
        <f>SUM(P249:P259)</f>
        <v>0</v>
      </c>
      <c r="Q248" s="202"/>
      <c r="R248" s="203">
        <f>SUM(R249:R259)</f>
        <v>0.169351</v>
      </c>
      <c r="S248" s="202"/>
      <c r="T248" s="204">
        <f>SUM(T249:T259)</f>
        <v>0.24783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5" t="s">
        <v>82</v>
      </c>
      <c r="AT248" s="206" t="s">
        <v>74</v>
      </c>
      <c r="AU248" s="206" t="s">
        <v>80</v>
      </c>
      <c r="AY248" s="205" t="s">
        <v>130</v>
      </c>
      <c r="BK248" s="207">
        <f>SUM(BK249:BK259)</f>
        <v>0</v>
      </c>
    </row>
    <row r="249" spans="1:65" s="2" customFormat="1" ht="16.5" customHeight="1">
      <c r="A249" s="37"/>
      <c r="B249" s="38"/>
      <c r="C249" s="210" t="s">
        <v>381</v>
      </c>
      <c r="D249" s="210" t="s">
        <v>133</v>
      </c>
      <c r="E249" s="211" t="s">
        <v>382</v>
      </c>
      <c r="F249" s="212" t="s">
        <v>383</v>
      </c>
      <c r="G249" s="213" t="s">
        <v>146</v>
      </c>
      <c r="H249" s="214">
        <v>375.5</v>
      </c>
      <c r="I249" s="215"/>
      <c r="J249" s="216">
        <f>ROUND(I249*H249,2)</f>
        <v>0</v>
      </c>
      <c r="K249" s="212" t="s">
        <v>1</v>
      </c>
      <c r="L249" s="43"/>
      <c r="M249" s="217" t="s">
        <v>1</v>
      </c>
      <c r="N249" s="218" t="s">
        <v>40</v>
      </c>
      <c r="O249" s="90"/>
      <c r="P249" s="219">
        <f>O249*H249</f>
        <v>0</v>
      </c>
      <c r="Q249" s="219">
        <v>0</v>
      </c>
      <c r="R249" s="219">
        <f>Q249*H249</f>
        <v>0</v>
      </c>
      <c r="S249" s="219">
        <v>0</v>
      </c>
      <c r="T249" s="220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1" t="s">
        <v>216</v>
      </c>
      <c r="AT249" s="221" t="s">
        <v>133</v>
      </c>
      <c r="AU249" s="221" t="s">
        <v>82</v>
      </c>
      <c r="AY249" s="16" t="s">
        <v>130</v>
      </c>
      <c r="BE249" s="222">
        <f>IF(N249="základní",J249,0)</f>
        <v>0</v>
      </c>
      <c r="BF249" s="222">
        <f>IF(N249="snížená",J249,0)</f>
        <v>0</v>
      </c>
      <c r="BG249" s="222">
        <f>IF(N249="zákl. přenesená",J249,0)</f>
        <v>0</v>
      </c>
      <c r="BH249" s="222">
        <f>IF(N249="sníž. přenesená",J249,0)</f>
        <v>0</v>
      </c>
      <c r="BI249" s="222">
        <f>IF(N249="nulová",J249,0)</f>
        <v>0</v>
      </c>
      <c r="BJ249" s="16" t="s">
        <v>80</v>
      </c>
      <c r="BK249" s="222">
        <f>ROUND(I249*H249,2)</f>
        <v>0</v>
      </c>
      <c r="BL249" s="16" t="s">
        <v>216</v>
      </c>
      <c r="BM249" s="221" t="s">
        <v>384</v>
      </c>
    </row>
    <row r="250" spans="1:65" s="2" customFormat="1" ht="16.5" customHeight="1">
      <c r="A250" s="37"/>
      <c r="B250" s="38"/>
      <c r="C250" s="210" t="s">
        <v>385</v>
      </c>
      <c r="D250" s="210" t="s">
        <v>133</v>
      </c>
      <c r="E250" s="211" t="s">
        <v>386</v>
      </c>
      <c r="F250" s="212" t="s">
        <v>387</v>
      </c>
      <c r="G250" s="213" t="s">
        <v>146</v>
      </c>
      <c r="H250" s="214">
        <v>375.5</v>
      </c>
      <c r="I250" s="215"/>
      <c r="J250" s="216">
        <f>ROUND(I250*H250,2)</f>
        <v>0</v>
      </c>
      <c r="K250" s="212" t="s">
        <v>137</v>
      </c>
      <c r="L250" s="43"/>
      <c r="M250" s="217" t="s">
        <v>1</v>
      </c>
      <c r="N250" s="218" t="s">
        <v>40</v>
      </c>
      <c r="O250" s="90"/>
      <c r="P250" s="219">
        <f>O250*H250</f>
        <v>0</v>
      </c>
      <c r="Q250" s="219">
        <v>0</v>
      </c>
      <c r="R250" s="219">
        <f>Q250*H250</f>
        <v>0</v>
      </c>
      <c r="S250" s="219">
        <v>0.00066</v>
      </c>
      <c r="T250" s="220">
        <f>S250*H250</f>
        <v>0.24783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1" t="s">
        <v>216</v>
      </c>
      <c r="AT250" s="221" t="s">
        <v>133</v>
      </c>
      <c r="AU250" s="221" t="s">
        <v>82</v>
      </c>
      <c r="AY250" s="16" t="s">
        <v>130</v>
      </c>
      <c r="BE250" s="222">
        <f>IF(N250="základní",J250,0)</f>
        <v>0</v>
      </c>
      <c r="BF250" s="222">
        <f>IF(N250="snížená",J250,0)</f>
        <v>0</v>
      </c>
      <c r="BG250" s="222">
        <f>IF(N250="zákl. přenesená",J250,0)</f>
        <v>0</v>
      </c>
      <c r="BH250" s="222">
        <f>IF(N250="sníž. přenesená",J250,0)</f>
        <v>0</v>
      </c>
      <c r="BI250" s="222">
        <f>IF(N250="nulová",J250,0)</f>
        <v>0</v>
      </c>
      <c r="BJ250" s="16" t="s">
        <v>80</v>
      </c>
      <c r="BK250" s="222">
        <f>ROUND(I250*H250,2)</f>
        <v>0</v>
      </c>
      <c r="BL250" s="16" t="s">
        <v>216</v>
      </c>
      <c r="BM250" s="221" t="s">
        <v>388</v>
      </c>
    </row>
    <row r="251" spans="1:47" s="2" customFormat="1" ht="12">
      <c r="A251" s="37"/>
      <c r="B251" s="38"/>
      <c r="C251" s="39"/>
      <c r="D251" s="223" t="s">
        <v>140</v>
      </c>
      <c r="E251" s="39"/>
      <c r="F251" s="224" t="s">
        <v>389</v>
      </c>
      <c r="G251" s="39"/>
      <c r="H251" s="39"/>
      <c r="I251" s="225"/>
      <c r="J251" s="39"/>
      <c r="K251" s="39"/>
      <c r="L251" s="43"/>
      <c r="M251" s="226"/>
      <c r="N251" s="227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140</v>
      </c>
      <c r="AU251" s="16" t="s">
        <v>82</v>
      </c>
    </row>
    <row r="252" spans="1:65" s="2" customFormat="1" ht="24.15" customHeight="1">
      <c r="A252" s="37"/>
      <c r="B252" s="38"/>
      <c r="C252" s="210" t="s">
        <v>390</v>
      </c>
      <c r="D252" s="210" t="s">
        <v>133</v>
      </c>
      <c r="E252" s="211" t="s">
        <v>391</v>
      </c>
      <c r="F252" s="212" t="s">
        <v>392</v>
      </c>
      <c r="G252" s="213" t="s">
        <v>146</v>
      </c>
      <c r="H252" s="214">
        <v>375.5</v>
      </c>
      <c r="I252" s="215"/>
      <c r="J252" s="216">
        <f>ROUND(I252*H252,2)</f>
        <v>0</v>
      </c>
      <c r="K252" s="212" t="s">
        <v>137</v>
      </c>
      <c r="L252" s="43"/>
      <c r="M252" s="217" t="s">
        <v>1</v>
      </c>
      <c r="N252" s="218" t="s">
        <v>40</v>
      </c>
      <c r="O252" s="90"/>
      <c r="P252" s="219">
        <f>O252*H252</f>
        <v>0</v>
      </c>
      <c r="Q252" s="219">
        <v>0</v>
      </c>
      <c r="R252" s="219">
        <f>Q252*H252</f>
        <v>0</v>
      </c>
      <c r="S252" s="219">
        <v>0</v>
      </c>
      <c r="T252" s="220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1" t="s">
        <v>216</v>
      </c>
      <c r="AT252" s="221" t="s">
        <v>133</v>
      </c>
      <c r="AU252" s="221" t="s">
        <v>82</v>
      </c>
      <c r="AY252" s="16" t="s">
        <v>130</v>
      </c>
      <c r="BE252" s="222">
        <f>IF(N252="základní",J252,0)</f>
        <v>0</v>
      </c>
      <c r="BF252" s="222">
        <f>IF(N252="snížená",J252,0)</f>
        <v>0</v>
      </c>
      <c r="BG252" s="222">
        <f>IF(N252="zákl. přenesená",J252,0)</f>
        <v>0</v>
      </c>
      <c r="BH252" s="222">
        <f>IF(N252="sníž. přenesená",J252,0)</f>
        <v>0</v>
      </c>
      <c r="BI252" s="222">
        <f>IF(N252="nulová",J252,0)</f>
        <v>0</v>
      </c>
      <c r="BJ252" s="16" t="s">
        <v>80</v>
      </c>
      <c r="BK252" s="222">
        <f>ROUND(I252*H252,2)</f>
        <v>0</v>
      </c>
      <c r="BL252" s="16" t="s">
        <v>216</v>
      </c>
      <c r="BM252" s="221" t="s">
        <v>393</v>
      </c>
    </row>
    <row r="253" spans="1:47" s="2" customFormat="1" ht="12">
      <c r="A253" s="37"/>
      <c r="B253" s="38"/>
      <c r="C253" s="39"/>
      <c r="D253" s="223" t="s">
        <v>140</v>
      </c>
      <c r="E253" s="39"/>
      <c r="F253" s="224" t="s">
        <v>394</v>
      </c>
      <c r="G253" s="39"/>
      <c r="H253" s="39"/>
      <c r="I253" s="225"/>
      <c r="J253" s="39"/>
      <c r="K253" s="39"/>
      <c r="L253" s="43"/>
      <c r="M253" s="226"/>
      <c r="N253" s="227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140</v>
      </c>
      <c r="AU253" s="16" t="s">
        <v>82</v>
      </c>
    </row>
    <row r="254" spans="1:65" s="2" customFormat="1" ht="16.5" customHeight="1">
      <c r="A254" s="37"/>
      <c r="B254" s="38"/>
      <c r="C254" s="252" t="s">
        <v>395</v>
      </c>
      <c r="D254" s="252" t="s">
        <v>396</v>
      </c>
      <c r="E254" s="253" t="s">
        <v>397</v>
      </c>
      <c r="F254" s="254" t="s">
        <v>398</v>
      </c>
      <c r="G254" s="255" t="s">
        <v>399</v>
      </c>
      <c r="H254" s="256">
        <v>4.131</v>
      </c>
      <c r="I254" s="257"/>
      <c r="J254" s="258">
        <f>ROUND(I254*H254,2)</f>
        <v>0</v>
      </c>
      <c r="K254" s="254" t="s">
        <v>137</v>
      </c>
      <c r="L254" s="259"/>
      <c r="M254" s="260" t="s">
        <v>1</v>
      </c>
      <c r="N254" s="261" t="s">
        <v>40</v>
      </c>
      <c r="O254" s="90"/>
      <c r="P254" s="219">
        <f>O254*H254</f>
        <v>0</v>
      </c>
      <c r="Q254" s="219">
        <v>0.001</v>
      </c>
      <c r="R254" s="219">
        <f>Q254*H254</f>
        <v>0.004131</v>
      </c>
      <c r="S254" s="219">
        <v>0</v>
      </c>
      <c r="T254" s="220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1" t="s">
        <v>300</v>
      </c>
      <c r="AT254" s="221" t="s">
        <v>396</v>
      </c>
      <c r="AU254" s="221" t="s">
        <v>82</v>
      </c>
      <c r="AY254" s="16" t="s">
        <v>130</v>
      </c>
      <c r="BE254" s="222">
        <f>IF(N254="základní",J254,0)</f>
        <v>0</v>
      </c>
      <c r="BF254" s="222">
        <f>IF(N254="snížená",J254,0)</f>
        <v>0</v>
      </c>
      <c r="BG254" s="222">
        <f>IF(N254="zákl. přenesená",J254,0)</f>
        <v>0</v>
      </c>
      <c r="BH254" s="222">
        <f>IF(N254="sníž. přenesená",J254,0)</f>
        <v>0</v>
      </c>
      <c r="BI254" s="222">
        <f>IF(N254="nulová",J254,0)</f>
        <v>0</v>
      </c>
      <c r="BJ254" s="16" t="s">
        <v>80</v>
      </c>
      <c r="BK254" s="222">
        <f>ROUND(I254*H254,2)</f>
        <v>0</v>
      </c>
      <c r="BL254" s="16" t="s">
        <v>216</v>
      </c>
      <c r="BM254" s="221" t="s">
        <v>400</v>
      </c>
    </row>
    <row r="255" spans="1:51" s="13" customFormat="1" ht="12">
      <c r="A255" s="13"/>
      <c r="B255" s="228"/>
      <c r="C255" s="229"/>
      <c r="D255" s="230" t="s">
        <v>142</v>
      </c>
      <c r="E255" s="231" t="s">
        <v>1</v>
      </c>
      <c r="F255" s="232" t="s">
        <v>401</v>
      </c>
      <c r="G255" s="229"/>
      <c r="H255" s="233">
        <v>4.131</v>
      </c>
      <c r="I255" s="234"/>
      <c r="J255" s="229"/>
      <c r="K255" s="229"/>
      <c r="L255" s="235"/>
      <c r="M255" s="236"/>
      <c r="N255" s="237"/>
      <c r="O255" s="237"/>
      <c r="P255" s="237"/>
      <c r="Q255" s="237"/>
      <c r="R255" s="237"/>
      <c r="S255" s="237"/>
      <c r="T255" s="23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9" t="s">
        <v>142</v>
      </c>
      <c r="AU255" s="239" t="s">
        <v>82</v>
      </c>
      <c r="AV255" s="13" t="s">
        <v>82</v>
      </c>
      <c r="AW255" s="13" t="s">
        <v>32</v>
      </c>
      <c r="AX255" s="13" t="s">
        <v>80</v>
      </c>
      <c r="AY255" s="239" t="s">
        <v>130</v>
      </c>
    </row>
    <row r="256" spans="1:65" s="2" customFormat="1" ht="16.5" customHeight="1">
      <c r="A256" s="37"/>
      <c r="B256" s="38"/>
      <c r="C256" s="252" t="s">
        <v>402</v>
      </c>
      <c r="D256" s="252" t="s">
        <v>396</v>
      </c>
      <c r="E256" s="253" t="s">
        <v>403</v>
      </c>
      <c r="F256" s="254" t="s">
        <v>404</v>
      </c>
      <c r="G256" s="255" t="s">
        <v>146</v>
      </c>
      <c r="H256" s="256">
        <v>413.05</v>
      </c>
      <c r="I256" s="257"/>
      <c r="J256" s="258">
        <f>ROUND(I256*H256,2)</f>
        <v>0</v>
      </c>
      <c r="K256" s="254" t="s">
        <v>1</v>
      </c>
      <c r="L256" s="259"/>
      <c r="M256" s="260" t="s">
        <v>1</v>
      </c>
      <c r="N256" s="261" t="s">
        <v>40</v>
      </c>
      <c r="O256" s="90"/>
      <c r="P256" s="219">
        <f>O256*H256</f>
        <v>0</v>
      </c>
      <c r="Q256" s="219">
        <v>0.0004</v>
      </c>
      <c r="R256" s="219">
        <f>Q256*H256</f>
        <v>0.16522</v>
      </c>
      <c r="S256" s="219">
        <v>0</v>
      </c>
      <c r="T256" s="220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1" t="s">
        <v>300</v>
      </c>
      <c r="AT256" s="221" t="s">
        <v>396</v>
      </c>
      <c r="AU256" s="221" t="s">
        <v>82</v>
      </c>
      <c r="AY256" s="16" t="s">
        <v>130</v>
      </c>
      <c r="BE256" s="222">
        <f>IF(N256="základní",J256,0)</f>
        <v>0</v>
      </c>
      <c r="BF256" s="222">
        <f>IF(N256="snížená",J256,0)</f>
        <v>0</v>
      </c>
      <c r="BG256" s="222">
        <f>IF(N256="zákl. přenesená",J256,0)</f>
        <v>0</v>
      </c>
      <c r="BH256" s="222">
        <f>IF(N256="sníž. přenesená",J256,0)</f>
        <v>0</v>
      </c>
      <c r="BI256" s="222">
        <f>IF(N256="nulová",J256,0)</f>
        <v>0</v>
      </c>
      <c r="BJ256" s="16" t="s">
        <v>80</v>
      </c>
      <c r="BK256" s="222">
        <f>ROUND(I256*H256,2)</f>
        <v>0</v>
      </c>
      <c r="BL256" s="16" t="s">
        <v>216</v>
      </c>
      <c r="BM256" s="221" t="s">
        <v>405</v>
      </c>
    </row>
    <row r="257" spans="1:51" s="13" customFormat="1" ht="12">
      <c r="A257" s="13"/>
      <c r="B257" s="228"/>
      <c r="C257" s="229"/>
      <c r="D257" s="230" t="s">
        <v>142</v>
      </c>
      <c r="E257" s="231" t="s">
        <v>1</v>
      </c>
      <c r="F257" s="232" t="s">
        <v>406</v>
      </c>
      <c r="G257" s="229"/>
      <c r="H257" s="233">
        <v>413.05</v>
      </c>
      <c r="I257" s="234"/>
      <c r="J257" s="229"/>
      <c r="K257" s="229"/>
      <c r="L257" s="235"/>
      <c r="M257" s="236"/>
      <c r="N257" s="237"/>
      <c r="O257" s="237"/>
      <c r="P257" s="237"/>
      <c r="Q257" s="237"/>
      <c r="R257" s="237"/>
      <c r="S257" s="237"/>
      <c r="T257" s="23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9" t="s">
        <v>142</v>
      </c>
      <c r="AU257" s="239" t="s">
        <v>82</v>
      </c>
      <c r="AV257" s="13" t="s">
        <v>82</v>
      </c>
      <c r="AW257" s="13" t="s">
        <v>32</v>
      </c>
      <c r="AX257" s="13" t="s">
        <v>80</v>
      </c>
      <c r="AY257" s="239" t="s">
        <v>130</v>
      </c>
    </row>
    <row r="258" spans="1:65" s="2" customFormat="1" ht="24.15" customHeight="1">
      <c r="A258" s="37"/>
      <c r="B258" s="38"/>
      <c r="C258" s="210" t="s">
        <v>407</v>
      </c>
      <c r="D258" s="210" t="s">
        <v>133</v>
      </c>
      <c r="E258" s="211" t="s">
        <v>408</v>
      </c>
      <c r="F258" s="212" t="s">
        <v>409</v>
      </c>
      <c r="G258" s="213" t="s">
        <v>329</v>
      </c>
      <c r="H258" s="214">
        <v>0.272</v>
      </c>
      <c r="I258" s="215"/>
      <c r="J258" s="216">
        <f>ROUND(I258*H258,2)</f>
        <v>0</v>
      </c>
      <c r="K258" s="212" t="s">
        <v>137</v>
      </c>
      <c r="L258" s="43"/>
      <c r="M258" s="217" t="s">
        <v>1</v>
      </c>
      <c r="N258" s="218" t="s">
        <v>40</v>
      </c>
      <c r="O258" s="90"/>
      <c r="P258" s="219">
        <f>O258*H258</f>
        <v>0</v>
      </c>
      <c r="Q258" s="219">
        <v>0</v>
      </c>
      <c r="R258" s="219">
        <f>Q258*H258</f>
        <v>0</v>
      </c>
      <c r="S258" s="219">
        <v>0</v>
      </c>
      <c r="T258" s="220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1" t="s">
        <v>216</v>
      </c>
      <c r="AT258" s="221" t="s">
        <v>133</v>
      </c>
      <c r="AU258" s="221" t="s">
        <v>82</v>
      </c>
      <c r="AY258" s="16" t="s">
        <v>130</v>
      </c>
      <c r="BE258" s="222">
        <f>IF(N258="základní",J258,0)</f>
        <v>0</v>
      </c>
      <c r="BF258" s="222">
        <f>IF(N258="snížená",J258,0)</f>
        <v>0</v>
      </c>
      <c r="BG258" s="222">
        <f>IF(N258="zákl. přenesená",J258,0)</f>
        <v>0</v>
      </c>
      <c r="BH258" s="222">
        <f>IF(N258="sníž. přenesená",J258,0)</f>
        <v>0</v>
      </c>
      <c r="BI258" s="222">
        <f>IF(N258="nulová",J258,0)</f>
        <v>0</v>
      </c>
      <c r="BJ258" s="16" t="s">
        <v>80</v>
      </c>
      <c r="BK258" s="222">
        <f>ROUND(I258*H258,2)</f>
        <v>0</v>
      </c>
      <c r="BL258" s="16" t="s">
        <v>216</v>
      </c>
      <c r="BM258" s="221" t="s">
        <v>410</v>
      </c>
    </row>
    <row r="259" spans="1:47" s="2" customFormat="1" ht="12">
      <c r="A259" s="37"/>
      <c r="B259" s="38"/>
      <c r="C259" s="39"/>
      <c r="D259" s="223" t="s">
        <v>140</v>
      </c>
      <c r="E259" s="39"/>
      <c r="F259" s="224" t="s">
        <v>411</v>
      </c>
      <c r="G259" s="39"/>
      <c r="H259" s="39"/>
      <c r="I259" s="225"/>
      <c r="J259" s="39"/>
      <c r="K259" s="39"/>
      <c r="L259" s="43"/>
      <c r="M259" s="226"/>
      <c r="N259" s="227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140</v>
      </c>
      <c r="AU259" s="16" t="s">
        <v>82</v>
      </c>
    </row>
    <row r="260" spans="1:63" s="12" customFormat="1" ht="22.8" customHeight="1">
      <c r="A260" s="12"/>
      <c r="B260" s="194"/>
      <c r="C260" s="195"/>
      <c r="D260" s="196" t="s">
        <v>74</v>
      </c>
      <c r="E260" s="208" t="s">
        <v>412</v>
      </c>
      <c r="F260" s="208" t="s">
        <v>413</v>
      </c>
      <c r="G260" s="195"/>
      <c r="H260" s="195"/>
      <c r="I260" s="198"/>
      <c r="J260" s="209">
        <f>BK260</f>
        <v>0</v>
      </c>
      <c r="K260" s="195"/>
      <c r="L260" s="200"/>
      <c r="M260" s="201"/>
      <c r="N260" s="202"/>
      <c r="O260" s="202"/>
      <c r="P260" s="203">
        <f>SUM(P261:P265)</f>
        <v>0</v>
      </c>
      <c r="Q260" s="202"/>
      <c r="R260" s="203">
        <f>SUM(R261:R265)</f>
        <v>0.05304</v>
      </c>
      <c r="S260" s="202"/>
      <c r="T260" s="204">
        <f>SUM(T261:T265)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5" t="s">
        <v>82</v>
      </c>
      <c r="AT260" s="206" t="s">
        <v>74</v>
      </c>
      <c r="AU260" s="206" t="s">
        <v>80</v>
      </c>
      <c r="AY260" s="205" t="s">
        <v>130</v>
      </c>
      <c r="BK260" s="207">
        <f>SUM(BK261:BK265)</f>
        <v>0</v>
      </c>
    </row>
    <row r="261" spans="1:65" s="2" customFormat="1" ht="16.5" customHeight="1">
      <c r="A261" s="37"/>
      <c r="B261" s="38"/>
      <c r="C261" s="210" t="s">
        <v>414</v>
      </c>
      <c r="D261" s="210" t="s">
        <v>133</v>
      </c>
      <c r="E261" s="211" t="s">
        <v>415</v>
      </c>
      <c r="F261" s="212" t="s">
        <v>416</v>
      </c>
      <c r="G261" s="213" t="s">
        <v>417</v>
      </c>
      <c r="H261" s="214">
        <v>2</v>
      </c>
      <c r="I261" s="215"/>
      <c r="J261" s="216">
        <f>ROUND(I261*H261,2)</f>
        <v>0</v>
      </c>
      <c r="K261" s="212" t="s">
        <v>137</v>
      </c>
      <c r="L261" s="43"/>
      <c r="M261" s="217" t="s">
        <v>1</v>
      </c>
      <c r="N261" s="218" t="s">
        <v>40</v>
      </c>
      <c r="O261" s="90"/>
      <c r="P261" s="219">
        <f>O261*H261</f>
        <v>0</v>
      </c>
      <c r="Q261" s="219">
        <v>0.00102</v>
      </c>
      <c r="R261" s="219">
        <f>Q261*H261</f>
        <v>0.00204</v>
      </c>
      <c r="S261" s="219">
        <v>0</v>
      </c>
      <c r="T261" s="220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1" t="s">
        <v>216</v>
      </c>
      <c r="AT261" s="221" t="s">
        <v>133</v>
      </c>
      <c r="AU261" s="221" t="s">
        <v>82</v>
      </c>
      <c r="AY261" s="16" t="s">
        <v>130</v>
      </c>
      <c r="BE261" s="222">
        <f>IF(N261="základní",J261,0)</f>
        <v>0</v>
      </c>
      <c r="BF261" s="222">
        <f>IF(N261="snížená",J261,0)</f>
        <v>0</v>
      </c>
      <c r="BG261" s="222">
        <f>IF(N261="zákl. přenesená",J261,0)</f>
        <v>0</v>
      </c>
      <c r="BH261" s="222">
        <f>IF(N261="sníž. přenesená",J261,0)</f>
        <v>0</v>
      </c>
      <c r="BI261" s="222">
        <f>IF(N261="nulová",J261,0)</f>
        <v>0</v>
      </c>
      <c r="BJ261" s="16" t="s">
        <v>80</v>
      </c>
      <c r="BK261" s="222">
        <f>ROUND(I261*H261,2)</f>
        <v>0</v>
      </c>
      <c r="BL261" s="16" t="s">
        <v>216</v>
      </c>
      <c r="BM261" s="221" t="s">
        <v>418</v>
      </c>
    </row>
    <row r="262" spans="1:47" s="2" customFormat="1" ht="12">
      <c r="A262" s="37"/>
      <c r="B262" s="38"/>
      <c r="C262" s="39"/>
      <c r="D262" s="223" t="s">
        <v>140</v>
      </c>
      <c r="E262" s="39"/>
      <c r="F262" s="224" t="s">
        <v>419</v>
      </c>
      <c r="G262" s="39"/>
      <c r="H262" s="39"/>
      <c r="I262" s="225"/>
      <c r="J262" s="39"/>
      <c r="K262" s="39"/>
      <c r="L262" s="43"/>
      <c r="M262" s="226"/>
      <c r="N262" s="227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140</v>
      </c>
      <c r="AU262" s="16" t="s">
        <v>82</v>
      </c>
    </row>
    <row r="263" spans="1:65" s="2" customFormat="1" ht="16.5" customHeight="1">
      <c r="A263" s="37"/>
      <c r="B263" s="38"/>
      <c r="C263" s="252" t="s">
        <v>420</v>
      </c>
      <c r="D263" s="252" t="s">
        <v>396</v>
      </c>
      <c r="E263" s="253" t="s">
        <v>421</v>
      </c>
      <c r="F263" s="254" t="s">
        <v>422</v>
      </c>
      <c r="G263" s="255" t="s">
        <v>417</v>
      </c>
      <c r="H263" s="256">
        <v>2</v>
      </c>
      <c r="I263" s="257"/>
      <c r="J263" s="258">
        <f>ROUND(I263*H263,2)</f>
        <v>0</v>
      </c>
      <c r="K263" s="254" t="s">
        <v>137</v>
      </c>
      <c r="L263" s="259"/>
      <c r="M263" s="260" t="s">
        <v>1</v>
      </c>
      <c r="N263" s="261" t="s">
        <v>40</v>
      </c>
      <c r="O263" s="90"/>
      <c r="P263" s="219">
        <f>O263*H263</f>
        <v>0</v>
      </c>
      <c r="Q263" s="219">
        <v>0.0255</v>
      </c>
      <c r="R263" s="219">
        <f>Q263*H263</f>
        <v>0.051</v>
      </c>
      <c r="S263" s="219">
        <v>0</v>
      </c>
      <c r="T263" s="220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1" t="s">
        <v>300</v>
      </c>
      <c r="AT263" s="221" t="s">
        <v>396</v>
      </c>
      <c r="AU263" s="221" t="s">
        <v>82</v>
      </c>
      <c r="AY263" s="16" t="s">
        <v>130</v>
      </c>
      <c r="BE263" s="222">
        <f>IF(N263="základní",J263,0)</f>
        <v>0</v>
      </c>
      <c r="BF263" s="222">
        <f>IF(N263="snížená",J263,0)</f>
        <v>0</v>
      </c>
      <c r="BG263" s="222">
        <f>IF(N263="zákl. přenesená",J263,0)</f>
        <v>0</v>
      </c>
      <c r="BH263" s="222">
        <f>IF(N263="sníž. přenesená",J263,0)</f>
        <v>0</v>
      </c>
      <c r="BI263" s="222">
        <f>IF(N263="nulová",J263,0)</f>
        <v>0</v>
      </c>
      <c r="BJ263" s="16" t="s">
        <v>80</v>
      </c>
      <c r="BK263" s="222">
        <f>ROUND(I263*H263,2)</f>
        <v>0</v>
      </c>
      <c r="BL263" s="16" t="s">
        <v>216</v>
      </c>
      <c r="BM263" s="221" t="s">
        <v>423</v>
      </c>
    </row>
    <row r="264" spans="1:65" s="2" customFormat="1" ht="24.15" customHeight="1">
      <c r="A264" s="37"/>
      <c r="B264" s="38"/>
      <c r="C264" s="210" t="s">
        <v>424</v>
      </c>
      <c r="D264" s="210" t="s">
        <v>133</v>
      </c>
      <c r="E264" s="211" t="s">
        <v>425</v>
      </c>
      <c r="F264" s="212" t="s">
        <v>426</v>
      </c>
      <c r="G264" s="213" t="s">
        <v>329</v>
      </c>
      <c r="H264" s="214">
        <v>0.053</v>
      </c>
      <c r="I264" s="215"/>
      <c r="J264" s="216">
        <f>ROUND(I264*H264,2)</f>
        <v>0</v>
      </c>
      <c r="K264" s="212" t="s">
        <v>137</v>
      </c>
      <c r="L264" s="43"/>
      <c r="M264" s="217" t="s">
        <v>1</v>
      </c>
      <c r="N264" s="218" t="s">
        <v>40</v>
      </c>
      <c r="O264" s="90"/>
      <c r="P264" s="219">
        <f>O264*H264</f>
        <v>0</v>
      </c>
      <c r="Q264" s="219">
        <v>0</v>
      </c>
      <c r="R264" s="219">
        <f>Q264*H264</f>
        <v>0</v>
      </c>
      <c r="S264" s="219">
        <v>0</v>
      </c>
      <c r="T264" s="220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1" t="s">
        <v>216</v>
      </c>
      <c r="AT264" s="221" t="s">
        <v>133</v>
      </c>
      <c r="AU264" s="221" t="s">
        <v>82</v>
      </c>
      <c r="AY264" s="16" t="s">
        <v>130</v>
      </c>
      <c r="BE264" s="222">
        <f>IF(N264="základní",J264,0)</f>
        <v>0</v>
      </c>
      <c r="BF264" s="222">
        <f>IF(N264="snížená",J264,0)</f>
        <v>0</v>
      </c>
      <c r="BG264" s="222">
        <f>IF(N264="zákl. přenesená",J264,0)</f>
        <v>0</v>
      </c>
      <c r="BH264" s="222">
        <f>IF(N264="sníž. přenesená",J264,0)</f>
        <v>0</v>
      </c>
      <c r="BI264" s="222">
        <f>IF(N264="nulová",J264,0)</f>
        <v>0</v>
      </c>
      <c r="BJ264" s="16" t="s">
        <v>80</v>
      </c>
      <c r="BK264" s="222">
        <f>ROUND(I264*H264,2)</f>
        <v>0</v>
      </c>
      <c r="BL264" s="16" t="s">
        <v>216</v>
      </c>
      <c r="BM264" s="221" t="s">
        <v>427</v>
      </c>
    </row>
    <row r="265" spans="1:47" s="2" customFormat="1" ht="12">
      <c r="A265" s="37"/>
      <c r="B265" s="38"/>
      <c r="C265" s="39"/>
      <c r="D265" s="223" t="s">
        <v>140</v>
      </c>
      <c r="E265" s="39"/>
      <c r="F265" s="224" t="s">
        <v>428</v>
      </c>
      <c r="G265" s="39"/>
      <c r="H265" s="39"/>
      <c r="I265" s="225"/>
      <c r="J265" s="39"/>
      <c r="K265" s="39"/>
      <c r="L265" s="43"/>
      <c r="M265" s="226"/>
      <c r="N265" s="227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140</v>
      </c>
      <c r="AU265" s="16" t="s">
        <v>82</v>
      </c>
    </row>
    <row r="266" spans="1:63" s="12" customFormat="1" ht="22.8" customHeight="1">
      <c r="A266" s="12"/>
      <c r="B266" s="194"/>
      <c r="C266" s="195"/>
      <c r="D266" s="196" t="s">
        <v>74</v>
      </c>
      <c r="E266" s="208" t="s">
        <v>429</v>
      </c>
      <c r="F266" s="208" t="s">
        <v>430</v>
      </c>
      <c r="G266" s="195"/>
      <c r="H266" s="195"/>
      <c r="I266" s="198"/>
      <c r="J266" s="209">
        <f>BK266</f>
        <v>0</v>
      </c>
      <c r="K266" s="195"/>
      <c r="L266" s="200"/>
      <c r="M266" s="201"/>
      <c r="N266" s="202"/>
      <c r="O266" s="202"/>
      <c r="P266" s="203">
        <f>SUM(P267:P269)</f>
        <v>0</v>
      </c>
      <c r="Q266" s="202"/>
      <c r="R266" s="203">
        <f>SUM(R267:R269)</f>
        <v>0</v>
      </c>
      <c r="S266" s="202"/>
      <c r="T266" s="204">
        <f>SUM(T267:T269)</f>
        <v>0.00304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5" t="s">
        <v>82</v>
      </c>
      <c r="AT266" s="206" t="s">
        <v>74</v>
      </c>
      <c r="AU266" s="206" t="s">
        <v>80</v>
      </c>
      <c r="AY266" s="205" t="s">
        <v>130</v>
      </c>
      <c r="BK266" s="207">
        <f>SUM(BK267:BK269)</f>
        <v>0</v>
      </c>
    </row>
    <row r="267" spans="1:65" s="2" customFormat="1" ht="16.5" customHeight="1">
      <c r="A267" s="37"/>
      <c r="B267" s="38"/>
      <c r="C267" s="210" t="s">
        <v>431</v>
      </c>
      <c r="D267" s="210" t="s">
        <v>133</v>
      </c>
      <c r="E267" s="211" t="s">
        <v>432</v>
      </c>
      <c r="F267" s="212" t="s">
        <v>433</v>
      </c>
      <c r="G267" s="213" t="s">
        <v>434</v>
      </c>
      <c r="H267" s="214">
        <v>9</v>
      </c>
      <c r="I267" s="215"/>
      <c r="J267" s="216">
        <f>ROUND(I267*H267,2)</f>
        <v>0</v>
      </c>
      <c r="K267" s="212" t="s">
        <v>1</v>
      </c>
      <c r="L267" s="43"/>
      <c r="M267" s="217" t="s">
        <v>1</v>
      </c>
      <c r="N267" s="218" t="s">
        <v>40</v>
      </c>
      <c r="O267" s="90"/>
      <c r="P267" s="219">
        <f>O267*H267</f>
        <v>0</v>
      </c>
      <c r="Q267" s="219">
        <v>0</v>
      </c>
      <c r="R267" s="219">
        <f>Q267*H267</f>
        <v>0</v>
      </c>
      <c r="S267" s="219">
        <v>0.0002</v>
      </c>
      <c r="T267" s="220">
        <f>S267*H267</f>
        <v>0.0018000000000000002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1" t="s">
        <v>216</v>
      </c>
      <c r="AT267" s="221" t="s">
        <v>133</v>
      </c>
      <c r="AU267" s="221" t="s">
        <v>82</v>
      </c>
      <c r="AY267" s="16" t="s">
        <v>130</v>
      </c>
      <c r="BE267" s="222">
        <f>IF(N267="základní",J267,0)</f>
        <v>0</v>
      </c>
      <c r="BF267" s="222">
        <f>IF(N267="snížená",J267,0)</f>
        <v>0</v>
      </c>
      <c r="BG267" s="222">
        <f>IF(N267="zákl. přenesená",J267,0)</f>
        <v>0</v>
      </c>
      <c r="BH267" s="222">
        <f>IF(N267="sníž. přenesená",J267,0)</f>
        <v>0</v>
      </c>
      <c r="BI267" s="222">
        <f>IF(N267="nulová",J267,0)</f>
        <v>0</v>
      </c>
      <c r="BJ267" s="16" t="s">
        <v>80</v>
      </c>
      <c r="BK267" s="222">
        <f>ROUND(I267*H267,2)</f>
        <v>0</v>
      </c>
      <c r="BL267" s="16" t="s">
        <v>216</v>
      </c>
      <c r="BM267" s="221" t="s">
        <v>435</v>
      </c>
    </row>
    <row r="268" spans="1:65" s="2" customFormat="1" ht="16.5" customHeight="1">
      <c r="A268" s="37"/>
      <c r="B268" s="38"/>
      <c r="C268" s="210" t="s">
        <v>436</v>
      </c>
      <c r="D268" s="210" t="s">
        <v>133</v>
      </c>
      <c r="E268" s="211" t="s">
        <v>437</v>
      </c>
      <c r="F268" s="212" t="s">
        <v>438</v>
      </c>
      <c r="G268" s="213" t="s">
        <v>439</v>
      </c>
      <c r="H268" s="214">
        <v>1</v>
      </c>
      <c r="I268" s="215"/>
      <c r="J268" s="216">
        <f>ROUND(I268*H268,2)</f>
        <v>0</v>
      </c>
      <c r="K268" s="212" t="s">
        <v>1</v>
      </c>
      <c r="L268" s="43"/>
      <c r="M268" s="217" t="s">
        <v>1</v>
      </c>
      <c r="N268" s="218" t="s">
        <v>40</v>
      </c>
      <c r="O268" s="90"/>
      <c r="P268" s="219">
        <f>O268*H268</f>
        <v>0</v>
      </c>
      <c r="Q268" s="219">
        <v>0</v>
      </c>
      <c r="R268" s="219">
        <f>Q268*H268</f>
        <v>0</v>
      </c>
      <c r="S268" s="219">
        <v>0.00062</v>
      </c>
      <c r="T268" s="220">
        <f>S268*H268</f>
        <v>0.00062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1" t="s">
        <v>216</v>
      </c>
      <c r="AT268" s="221" t="s">
        <v>133</v>
      </c>
      <c r="AU268" s="221" t="s">
        <v>82</v>
      </c>
      <c r="AY268" s="16" t="s">
        <v>130</v>
      </c>
      <c r="BE268" s="222">
        <f>IF(N268="základní",J268,0)</f>
        <v>0</v>
      </c>
      <c r="BF268" s="222">
        <f>IF(N268="snížená",J268,0)</f>
        <v>0</v>
      </c>
      <c r="BG268" s="222">
        <f>IF(N268="zákl. přenesená",J268,0)</f>
        <v>0</v>
      </c>
      <c r="BH268" s="222">
        <f>IF(N268="sníž. přenesená",J268,0)</f>
        <v>0</v>
      </c>
      <c r="BI268" s="222">
        <f>IF(N268="nulová",J268,0)</f>
        <v>0</v>
      </c>
      <c r="BJ268" s="16" t="s">
        <v>80</v>
      </c>
      <c r="BK268" s="222">
        <f>ROUND(I268*H268,2)</f>
        <v>0</v>
      </c>
      <c r="BL268" s="16" t="s">
        <v>216</v>
      </c>
      <c r="BM268" s="221" t="s">
        <v>440</v>
      </c>
    </row>
    <row r="269" spans="1:65" s="2" customFormat="1" ht="21.75" customHeight="1">
      <c r="A269" s="37"/>
      <c r="B269" s="38"/>
      <c r="C269" s="210" t="s">
        <v>441</v>
      </c>
      <c r="D269" s="210" t="s">
        <v>133</v>
      </c>
      <c r="E269" s="211" t="s">
        <v>442</v>
      </c>
      <c r="F269" s="212" t="s">
        <v>443</v>
      </c>
      <c r="G269" s="213" t="s">
        <v>439</v>
      </c>
      <c r="H269" s="214">
        <v>1</v>
      </c>
      <c r="I269" s="215"/>
      <c r="J269" s="216">
        <f>ROUND(I269*H269,2)</f>
        <v>0</v>
      </c>
      <c r="K269" s="212" t="s">
        <v>1</v>
      </c>
      <c r="L269" s="43"/>
      <c r="M269" s="217" t="s">
        <v>1</v>
      </c>
      <c r="N269" s="218" t="s">
        <v>40</v>
      </c>
      <c r="O269" s="90"/>
      <c r="P269" s="219">
        <f>O269*H269</f>
        <v>0</v>
      </c>
      <c r="Q269" s="219">
        <v>0</v>
      </c>
      <c r="R269" s="219">
        <f>Q269*H269</f>
        <v>0</v>
      </c>
      <c r="S269" s="219">
        <v>0.00062</v>
      </c>
      <c r="T269" s="220">
        <f>S269*H269</f>
        <v>0.00062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1" t="s">
        <v>216</v>
      </c>
      <c r="AT269" s="221" t="s">
        <v>133</v>
      </c>
      <c r="AU269" s="221" t="s">
        <v>82</v>
      </c>
      <c r="AY269" s="16" t="s">
        <v>130</v>
      </c>
      <c r="BE269" s="222">
        <f>IF(N269="základní",J269,0)</f>
        <v>0</v>
      </c>
      <c r="BF269" s="222">
        <f>IF(N269="snížená",J269,0)</f>
        <v>0</v>
      </c>
      <c r="BG269" s="222">
        <f>IF(N269="zákl. přenesená",J269,0)</f>
        <v>0</v>
      </c>
      <c r="BH269" s="222">
        <f>IF(N269="sníž. přenesená",J269,0)</f>
        <v>0</v>
      </c>
      <c r="BI269" s="222">
        <f>IF(N269="nulová",J269,0)</f>
        <v>0</v>
      </c>
      <c r="BJ269" s="16" t="s">
        <v>80</v>
      </c>
      <c r="BK269" s="222">
        <f>ROUND(I269*H269,2)</f>
        <v>0</v>
      </c>
      <c r="BL269" s="16" t="s">
        <v>216</v>
      </c>
      <c r="BM269" s="221" t="s">
        <v>444</v>
      </c>
    </row>
    <row r="270" spans="1:63" s="12" customFormat="1" ht="22.8" customHeight="1">
      <c r="A270" s="12"/>
      <c r="B270" s="194"/>
      <c r="C270" s="195"/>
      <c r="D270" s="196" t="s">
        <v>74</v>
      </c>
      <c r="E270" s="208" t="s">
        <v>445</v>
      </c>
      <c r="F270" s="208" t="s">
        <v>446</v>
      </c>
      <c r="G270" s="195"/>
      <c r="H270" s="195"/>
      <c r="I270" s="198"/>
      <c r="J270" s="209">
        <f>BK270</f>
        <v>0</v>
      </c>
      <c r="K270" s="195"/>
      <c r="L270" s="200"/>
      <c r="M270" s="201"/>
      <c r="N270" s="202"/>
      <c r="O270" s="202"/>
      <c r="P270" s="203">
        <f>SUM(P271:P287)</f>
        <v>0</v>
      </c>
      <c r="Q270" s="202"/>
      <c r="R270" s="203">
        <f>SUM(R271:R287)</f>
        <v>5.883616600000001</v>
      </c>
      <c r="S270" s="202"/>
      <c r="T270" s="204">
        <f>SUM(T271:T287)</f>
        <v>2.69352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5" t="s">
        <v>82</v>
      </c>
      <c r="AT270" s="206" t="s">
        <v>74</v>
      </c>
      <c r="AU270" s="206" t="s">
        <v>80</v>
      </c>
      <c r="AY270" s="205" t="s">
        <v>130</v>
      </c>
      <c r="BK270" s="207">
        <f>SUM(BK271:BK287)</f>
        <v>0</v>
      </c>
    </row>
    <row r="271" spans="1:65" s="2" customFormat="1" ht="24.15" customHeight="1">
      <c r="A271" s="37"/>
      <c r="B271" s="38"/>
      <c r="C271" s="210" t="s">
        <v>447</v>
      </c>
      <c r="D271" s="210" t="s">
        <v>133</v>
      </c>
      <c r="E271" s="211" t="s">
        <v>448</v>
      </c>
      <c r="F271" s="212" t="s">
        <v>449</v>
      </c>
      <c r="G271" s="213" t="s">
        <v>136</v>
      </c>
      <c r="H271" s="214">
        <v>9.388</v>
      </c>
      <c r="I271" s="215"/>
      <c r="J271" s="216">
        <f>ROUND(I271*H271,2)</f>
        <v>0</v>
      </c>
      <c r="K271" s="212" t="s">
        <v>137</v>
      </c>
      <c r="L271" s="43"/>
      <c r="M271" s="217" t="s">
        <v>1</v>
      </c>
      <c r="N271" s="218" t="s">
        <v>40</v>
      </c>
      <c r="O271" s="90"/>
      <c r="P271" s="219">
        <f>O271*H271</f>
        <v>0</v>
      </c>
      <c r="Q271" s="219">
        <v>0.00108</v>
      </c>
      <c r="R271" s="219">
        <f>Q271*H271</f>
        <v>0.01013904</v>
      </c>
      <c r="S271" s="219">
        <v>0</v>
      </c>
      <c r="T271" s="220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1" t="s">
        <v>216</v>
      </c>
      <c r="AT271" s="221" t="s">
        <v>133</v>
      </c>
      <c r="AU271" s="221" t="s">
        <v>82</v>
      </c>
      <c r="AY271" s="16" t="s">
        <v>130</v>
      </c>
      <c r="BE271" s="222">
        <f>IF(N271="základní",J271,0)</f>
        <v>0</v>
      </c>
      <c r="BF271" s="222">
        <f>IF(N271="snížená",J271,0)</f>
        <v>0</v>
      </c>
      <c r="BG271" s="222">
        <f>IF(N271="zákl. přenesená",J271,0)</f>
        <v>0</v>
      </c>
      <c r="BH271" s="222">
        <f>IF(N271="sníž. přenesená",J271,0)</f>
        <v>0</v>
      </c>
      <c r="BI271" s="222">
        <f>IF(N271="nulová",J271,0)</f>
        <v>0</v>
      </c>
      <c r="BJ271" s="16" t="s">
        <v>80</v>
      </c>
      <c r="BK271" s="222">
        <f>ROUND(I271*H271,2)</f>
        <v>0</v>
      </c>
      <c r="BL271" s="16" t="s">
        <v>216</v>
      </c>
      <c r="BM271" s="221" t="s">
        <v>450</v>
      </c>
    </row>
    <row r="272" spans="1:47" s="2" customFormat="1" ht="12">
      <c r="A272" s="37"/>
      <c r="B272" s="38"/>
      <c r="C272" s="39"/>
      <c r="D272" s="223" t="s">
        <v>140</v>
      </c>
      <c r="E272" s="39"/>
      <c r="F272" s="224" t="s">
        <v>451</v>
      </c>
      <c r="G272" s="39"/>
      <c r="H272" s="39"/>
      <c r="I272" s="225"/>
      <c r="J272" s="39"/>
      <c r="K272" s="39"/>
      <c r="L272" s="43"/>
      <c r="M272" s="226"/>
      <c r="N272" s="227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140</v>
      </c>
      <c r="AU272" s="16" t="s">
        <v>82</v>
      </c>
    </row>
    <row r="273" spans="1:65" s="2" customFormat="1" ht="24.15" customHeight="1">
      <c r="A273" s="37"/>
      <c r="B273" s="38"/>
      <c r="C273" s="210" t="s">
        <v>452</v>
      </c>
      <c r="D273" s="210" t="s">
        <v>133</v>
      </c>
      <c r="E273" s="211" t="s">
        <v>453</v>
      </c>
      <c r="F273" s="212" t="s">
        <v>454</v>
      </c>
      <c r="G273" s="213" t="s">
        <v>286</v>
      </c>
      <c r="H273" s="214">
        <v>36</v>
      </c>
      <c r="I273" s="215"/>
      <c r="J273" s="216">
        <f>ROUND(I273*H273,2)</f>
        <v>0</v>
      </c>
      <c r="K273" s="212" t="s">
        <v>137</v>
      </c>
      <c r="L273" s="43"/>
      <c r="M273" s="217" t="s">
        <v>1</v>
      </c>
      <c r="N273" s="218" t="s">
        <v>40</v>
      </c>
      <c r="O273" s="90"/>
      <c r="P273" s="219">
        <f>O273*H273</f>
        <v>0</v>
      </c>
      <c r="Q273" s="219">
        <v>0</v>
      </c>
      <c r="R273" s="219">
        <f>Q273*H273</f>
        <v>0</v>
      </c>
      <c r="S273" s="219">
        <v>0.01232</v>
      </c>
      <c r="T273" s="220">
        <f>S273*H273</f>
        <v>0.44351999999999997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1" t="s">
        <v>216</v>
      </c>
      <c r="AT273" s="221" t="s">
        <v>133</v>
      </c>
      <c r="AU273" s="221" t="s">
        <v>82</v>
      </c>
      <c r="AY273" s="16" t="s">
        <v>130</v>
      </c>
      <c r="BE273" s="222">
        <f>IF(N273="základní",J273,0)</f>
        <v>0</v>
      </c>
      <c r="BF273" s="222">
        <f>IF(N273="snížená",J273,0)</f>
        <v>0</v>
      </c>
      <c r="BG273" s="222">
        <f>IF(N273="zákl. přenesená",J273,0)</f>
        <v>0</v>
      </c>
      <c r="BH273" s="222">
        <f>IF(N273="sníž. přenesená",J273,0)</f>
        <v>0</v>
      </c>
      <c r="BI273" s="222">
        <f>IF(N273="nulová",J273,0)</f>
        <v>0</v>
      </c>
      <c r="BJ273" s="16" t="s">
        <v>80</v>
      </c>
      <c r="BK273" s="222">
        <f>ROUND(I273*H273,2)</f>
        <v>0</v>
      </c>
      <c r="BL273" s="16" t="s">
        <v>216</v>
      </c>
      <c r="BM273" s="221" t="s">
        <v>455</v>
      </c>
    </row>
    <row r="274" spans="1:47" s="2" customFormat="1" ht="12">
      <c r="A274" s="37"/>
      <c r="B274" s="38"/>
      <c r="C274" s="39"/>
      <c r="D274" s="223" t="s">
        <v>140</v>
      </c>
      <c r="E274" s="39"/>
      <c r="F274" s="224" t="s">
        <v>456</v>
      </c>
      <c r="G274" s="39"/>
      <c r="H274" s="39"/>
      <c r="I274" s="225"/>
      <c r="J274" s="39"/>
      <c r="K274" s="39"/>
      <c r="L274" s="43"/>
      <c r="M274" s="226"/>
      <c r="N274" s="227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140</v>
      </c>
      <c r="AU274" s="16" t="s">
        <v>82</v>
      </c>
    </row>
    <row r="275" spans="1:65" s="2" customFormat="1" ht="24.15" customHeight="1">
      <c r="A275" s="37"/>
      <c r="B275" s="38"/>
      <c r="C275" s="210" t="s">
        <v>457</v>
      </c>
      <c r="D275" s="210" t="s">
        <v>133</v>
      </c>
      <c r="E275" s="211" t="s">
        <v>458</v>
      </c>
      <c r="F275" s="212" t="s">
        <v>459</v>
      </c>
      <c r="G275" s="213" t="s">
        <v>286</v>
      </c>
      <c r="H275" s="214">
        <v>36</v>
      </c>
      <c r="I275" s="215"/>
      <c r="J275" s="216">
        <f>ROUND(I275*H275,2)</f>
        <v>0</v>
      </c>
      <c r="K275" s="212" t="s">
        <v>137</v>
      </c>
      <c r="L275" s="43"/>
      <c r="M275" s="217" t="s">
        <v>1</v>
      </c>
      <c r="N275" s="218" t="s">
        <v>40</v>
      </c>
      <c r="O275" s="90"/>
      <c r="P275" s="219">
        <f>O275*H275</f>
        <v>0</v>
      </c>
      <c r="Q275" s="219">
        <v>0.01363</v>
      </c>
      <c r="R275" s="219">
        <f>Q275*H275</f>
        <v>0.49068</v>
      </c>
      <c r="S275" s="219">
        <v>0</v>
      </c>
      <c r="T275" s="220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1" t="s">
        <v>216</v>
      </c>
      <c r="AT275" s="221" t="s">
        <v>133</v>
      </c>
      <c r="AU275" s="221" t="s">
        <v>82</v>
      </c>
      <c r="AY275" s="16" t="s">
        <v>130</v>
      </c>
      <c r="BE275" s="222">
        <f>IF(N275="základní",J275,0)</f>
        <v>0</v>
      </c>
      <c r="BF275" s="222">
        <f>IF(N275="snížená",J275,0)</f>
        <v>0</v>
      </c>
      <c r="BG275" s="222">
        <f>IF(N275="zákl. přenesená",J275,0)</f>
        <v>0</v>
      </c>
      <c r="BH275" s="222">
        <f>IF(N275="sníž. přenesená",J275,0)</f>
        <v>0</v>
      </c>
      <c r="BI275" s="222">
        <f>IF(N275="nulová",J275,0)</f>
        <v>0</v>
      </c>
      <c r="BJ275" s="16" t="s">
        <v>80</v>
      </c>
      <c r="BK275" s="222">
        <f>ROUND(I275*H275,2)</f>
        <v>0</v>
      </c>
      <c r="BL275" s="16" t="s">
        <v>216</v>
      </c>
      <c r="BM275" s="221" t="s">
        <v>460</v>
      </c>
    </row>
    <row r="276" spans="1:47" s="2" customFormat="1" ht="12">
      <c r="A276" s="37"/>
      <c r="B276" s="38"/>
      <c r="C276" s="39"/>
      <c r="D276" s="223" t="s">
        <v>140</v>
      </c>
      <c r="E276" s="39"/>
      <c r="F276" s="224" t="s">
        <v>461</v>
      </c>
      <c r="G276" s="39"/>
      <c r="H276" s="39"/>
      <c r="I276" s="225"/>
      <c r="J276" s="39"/>
      <c r="K276" s="39"/>
      <c r="L276" s="43"/>
      <c r="M276" s="226"/>
      <c r="N276" s="227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140</v>
      </c>
      <c r="AU276" s="16" t="s">
        <v>82</v>
      </c>
    </row>
    <row r="277" spans="1:65" s="2" customFormat="1" ht="24.15" customHeight="1">
      <c r="A277" s="37"/>
      <c r="B277" s="38"/>
      <c r="C277" s="210" t="s">
        <v>462</v>
      </c>
      <c r="D277" s="210" t="s">
        <v>133</v>
      </c>
      <c r="E277" s="211" t="s">
        <v>463</v>
      </c>
      <c r="F277" s="212" t="s">
        <v>464</v>
      </c>
      <c r="G277" s="213" t="s">
        <v>146</v>
      </c>
      <c r="H277" s="214">
        <v>150</v>
      </c>
      <c r="I277" s="215"/>
      <c r="J277" s="216">
        <f>ROUND(I277*H277,2)</f>
        <v>0</v>
      </c>
      <c r="K277" s="212" t="s">
        <v>137</v>
      </c>
      <c r="L277" s="43"/>
      <c r="M277" s="217" t="s">
        <v>1</v>
      </c>
      <c r="N277" s="218" t="s">
        <v>40</v>
      </c>
      <c r="O277" s="90"/>
      <c r="P277" s="219">
        <f>O277*H277</f>
        <v>0</v>
      </c>
      <c r="Q277" s="219">
        <v>0</v>
      </c>
      <c r="R277" s="219">
        <f>Q277*H277</f>
        <v>0</v>
      </c>
      <c r="S277" s="219">
        <v>0</v>
      </c>
      <c r="T277" s="220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1" t="s">
        <v>216</v>
      </c>
      <c r="AT277" s="221" t="s">
        <v>133</v>
      </c>
      <c r="AU277" s="221" t="s">
        <v>82</v>
      </c>
      <c r="AY277" s="16" t="s">
        <v>130</v>
      </c>
      <c r="BE277" s="222">
        <f>IF(N277="základní",J277,0)</f>
        <v>0</v>
      </c>
      <c r="BF277" s="222">
        <f>IF(N277="snížená",J277,0)</f>
        <v>0</v>
      </c>
      <c r="BG277" s="222">
        <f>IF(N277="zákl. přenesená",J277,0)</f>
        <v>0</v>
      </c>
      <c r="BH277" s="222">
        <f>IF(N277="sníž. přenesená",J277,0)</f>
        <v>0</v>
      </c>
      <c r="BI277" s="222">
        <f>IF(N277="nulová",J277,0)</f>
        <v>0</v>
      </c>
      <c r="BJ277" s="16" t="s">
        <v>80</v>
      </c>
      <c r="BK277" s="222">
        <f>ROUND(I277*H277,2)</f>
        <v>0</v>
      </c>
      <c r="BL277" s="16" t="s">
        <v>216</v>
      </c>
      <c r="BM277" s="221" t="s">
        <v>465</v>
      </c>
    </row>
    <row r="278" spans="1:47" s="2" customFormat="1" ht="12">
      <c r="A278" s="37"/>
      <c r="B278" s="38"/>
      <c r="C278" s="39"/>
      <c r="D278" s="223" t="s">
        <v>140</v>
      </c>
      <c r="E278" s="39"/>
      <c r="F278" s="224" t="s">
        <v>466</v>
      </c>
      <c r="G278" s="39"/>
      <c r="H278" s="39"/>
      <c r="I278" s="225"/>
      <c r="J278" s="39"/>
      <c r="K278" s="39"/>
      <c r="L278" s="43"/>
      <c r="M278" s="226"/>
      <c r="N278" s="227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140</v>
      </c>
      <c r="AU278" s="16" t="s">
        <v>82</v>
      </c>
    </row>
    <row r="279" spans="1:65" s="2" customFormat="1" ht="16.5" customHeight="1">
      <c r="A279" s="37"/>
      <c r="B279" s="38"/>
      <c r="C279" s="252" t="s">
        <v>467</v>
      </c>
      <c r="D279" s="252" t="s">
        <v>396</v>
      </c>
      <c r="E279" s="253" t="s">
        <v>468</v>
      </c>
      <c r="F279" s="254" t="s">
        <v>469</v>
      </c>
      <c r="G279" s="255" t="s">
        <v>136</v>
      </c>
      <c r="H279" s="256">
        <v>9.388</v>
      </c>
      <c r="I279" s="257"/>
      <c r="J279" s="258">
        <f>ROUND(I279*H279,2)</f>
        <v>0</v>
      </c>
      <c r="K279" s="254" t="s">
        <v>137</v>
      </c>
      <c r="L279" s="259"/>
      <c r="M279" s="260" t="s">
        <v>1</v>
      </c>
      <c r="N279" s="261" t="s">
        <v>40</v>
      </c>
      <c r="O279" s="90"/>
      <c r="P279" s="219">
        <f>O279*H279</f>
        <v>0</v>
      </c>
      <c r="Q279" s="219">
        <v>0.55</v>
      </c>
      <c r="R279" s="219">
        <f>Q279*H279</f>
        <v>5.1634</v>
      </c>
      <c r="S279" s="219">
        <v>0</v>
      </c>
      <c r="T279" s="220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1" t="s">
        <v>300</v>
      </c>
      <c r="AT279" s="221" t="s">
        <v>396</v>
      </c>
      <c r="AU279" s="221" t="s">
        <v>82</v>
      </c>
      <c r="AY279" s="16" t="s">
        <v>130</v>
      </c>
      <c r="BE279" s="222">
        <f>IF(N279="základní",J279,0)</f>
        <v>0</v>
      </c>
      <c r="BF279" s="222">
        <f>IF(N279="snížená",J279,0)</f>
        <v>0</v>
      </c>
      <c r="BG279" s="222">
        <f>IF(N279="zákl. přenesená",J279,0)</f>
        <v>0</v>
      </c>
      <c r="BH279" s="222">
        <f>IF(N279="sníž. přenesená",J279,0)</f>
        <v>0</v>
      </c>
      <c r="BI279" s="222">
        <f>IF(N279="nulová",J279,0)</f>
        <v>0</v>
      </c>
      <c r="BJ279" s="16" t="s">
        <v>80</v>
      </c>
      <c r="BK279" s="222">
        <f>ROUND(I279*H279,2)</f>
        <v>0</v>
      </c>
      <c r="BL279" s="16" t="s">
        <v>216</v>
      </c>
      <c r="BM279" s="221" t="s">
        <v>470</v>
      </c>
    </row>
    <row r="280" spans="1:51" s="13" customFormat="1" ht="12">
      <c r="A280" s="13"/>
      <c r="B280" s="228"/>
      <c r="C280" s="229"/>
      <c r="D280" s="230" t="s">
        <v>142</v>
      </c>
      <c r="E280" s="231" t="s">
        <v>1</v>
      </c>
      <c r="F280" s="232" t="s">
        <v>471</v>
      </c>
      <c r="G280" s="229"/>
      <c r="H280" s="233">
        <v>9.388</v>
      </c>
      <c r="I280" s="234"/>
      <c r="J280" s="229"/>
      <c r="K280" s="229"/>
      <c r="L280" s="235"/>
      <c r="M280" s="236"/>
      <c r="N280" s="237"/>
      <c r="O280" s="237"/>
      <c r="P280" s="237"/>
      <c r="Q280" s="237"/>
      <c r="R280" s="237"/>
      <c r="S280" s="237"/>
      <c r="T280" s="23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9" t="s">
        <v>142</v>
      </c>
      <c r="AU280" s="239" t="s">
        <v>82</v>
      </c>
      <c r="AV280" s="13" t="s">
        <v>82</v>
      </c>
      <c r="AW280" s="13" t="s">
        <v>32</v>
      </c>
      <c r="AX280" s="13" t="s">
        <v>80</v>
      </c>
      <c r="AY280" s="239" t="s">
        <v>130</v>
      </c>
    </row>
    <row r="281" spans="1:65" s="2" customFormat="1" ht="24.15" customHeight="1">
      <c r="A281" s="37"/>
      <c r="B281" s="38"/>
      <c r="C281" s="210" t="s">
        <v>472</v>
      </c>
      <c r="D281" s="210" t="s">
        <v>133</v>
      </c>
      <c r="E281" s="211" t="s">
        <v>473</v>
      </c>
      <c r="F281" s="212" t="s">
        <v>474</v>
      </c>
      <c r="G281" s="213" t="s">
        <v>146</v>
      </c>
      <c r="H281" s="214">
        <v>150</v>
      </c>
      <c r="I281" s="215"/>
      <c r="J281" s="216">
        <f>ROUND(I281*H281,2)</f>
        <v>0</v>
      </c>
      <c r="K281" s="212" t="s">
        <v>137</v>
      </c>
      <c r="L281" s="43"/>
      <c r="M281" s="217" t="s">
        <v>1</v>
      </c>
      <c r="N281" s="218" t="s">
        <v>40</v>
      </c>
      <c r="O281" s="90"/>
      <c r="P281" s="219">
        <f>O281*H281</f>
        <v>0</v>
      </c>
      <c r="Q281" s="219">
        <v>0</v>
      </c>
      <c r="R281" s="219">
        <f>Q281*H281</f>
        <v>0</v>
      </c>
      <c r="S281" s="219">
        <v>0.015</v>
      </c>
      <c r="T281" s="220">
        <f>S281*H281</f>
        <v>2.25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1" t="s">
        <v>216</v>
      </c>
      <c r="AT281" s="221" t="s">
        <v>133</v>
      </c>
      <c r="AU281" s="221" t="s">
        <v>82</v>
      </c>
      <c r="AY281" s="16" t="s">
        <v>130</v>
      </c>
      <c r="BE281" s="222">
        <f>IF(N281="základní",J281,0)</f>
        <v>0</v>
      </c>
      <c r="BF281" s="222">
        <f>IF(N281="snížená",J281,0)</f>
        <v>0</v>
      </c>
      <c r="BG281" s="222">
        <f>IF(N281="zákl. přenesená",J281,0)</f>
        <v>0</v>
      </c>
      <c r="BH281" s="222">
        <f>IF(N281="sníž. přenesená",J281,0)</f>
        <v>0</v>
      </c>
      <c r="BI281" s="222">
        <f>IF(N281="nulová",J281,0)</f>
        <v>0</v>
      </c>
      <c r="BJ281" s="16" t="s">
        <v>80</v>
      </c>
      <c r="BK281" s="222">
        <f>ROUND(I281*H281,2)</f>
        <v>0</v>
      </c>
      <c r="BL281" s="16" t="s">
        <v>216</v>
      </c>
      <c r="BM281" s="221" t="s">
        <v>475</v>
      </c>
    </row>
    <row r="282" spans="1:47" s="2" customFormat="1" ht="12">
      <c r="A282" s="37"/>
      <c r="B282" s="38"/>
      <c r="C282" s="39"/>
      <c r="D282" s="223" t="s">
        <v>140</v>
      </c>
      <c r="E282" s="39"/>
      <c r="F282" s="224" t="s">
        <v>476</v>
      </c>
      <c r="G282" s="39"/>
      <c r="H282" s="39"/>
      <c r="I282" s="225"/>
      <c r="J282" s="39"/>
      <c r="K282" s="39"/>
      <c r="L282" s="43"/>
      <c r="M282" s="226"/>
      <c r="N282" s="227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140</v>
      </c>
      <c r="AU282" s="16" t="s">
        <v>82</v>
      </c>
    </row>
    <row r="283" spans="1:51" s="13" customFormat="1" ht="12">
      <c r="A283" s="13"/>
      <c r="B283" s="228"/>
      <c r="C283" s="229"/>
      <c r="D283" s="230" t="s">
        <v>142</v>
      </c>
      <c r="E283" s="231" t="s">
        <v>1</v>
      </c>
      <c r="F283" s="232" t="s">
        <v>477</v>
      </c>
      <c r="G283" s="229"/>
      <c r="H283" s="233">
        <v>150</v>
      </c>
      <c r="I283" s="234"/>
      <c r="J283" s="229"/>
      <c r="K283" s="229"/>
      <c r="L283" s="235"/>
      <c r="M283" s="236"/>
      <c r="N283" s="237"/>
      <c r="O283" s="237"/>
      <c r="P283" s="237"/>
      <c r="Q283" s="237"/>
      <c r="R283" s="237"/>
      <c r="S283" s="237"/>
      <c r="T283" s="23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9" t="s">
        <v>142</v>
      </c>
      <c r="AU283" s="239" t="s">
        <v>82</v>
      </c>
      <c r="AV283" s="13" t="s">
        <v>82</v>
      </c>
      <c r="AW283" s="13" t="s">
        <v>32</v>
      </c>
      <c r="AX283" s="13" t="s">
        <v>80</v>
      </c>
      <c r="AY283" s="239" t="s">
        <v>130</v>
      </c>
    </row>
    <row r="284" spans="1:65" s="2" customFormat="1" ht="21.75" customHeight="1">
      <c r="A284" s="37"/>
      <c r="B284" s="38"/>
      <c r="C284" s="210" t="s">
        <v>478</v>
      </c>
      <c r="D284" s="210" t="s">
        <v>133</v>
      </c>
      <c r="E284" s="211" t="s">
        <v>479</v>
      </c>
      <c r="F284" s="212" t="s">
        <v>480</v>
      </c>
      <c r="G284" s="213" t="s">
        <v>136</v>
      </c>
      <c r="H284" s="214">
        <v>9.388</v>
      </c>
      <c r="I284" s="215"/>
      <c r="J284" s="216">
        <f>ROUND(I284*H284,2)</f>
        <v>0</v>
      </c>
      <c r="K284" s="212" t="s">
        <v>137</v>
      </c>
      <c r="L284" s="43"/>
      <c r="M284" s="217" t="s">
        <v>1</v>
      </c>
      <c r="N284" s="218" t="s">
        <v>40</v>
      </c>
      <c r="O284" s="90"/>
      <c r="P284" s="219">
        <f>O284*H284</f>
        <v>0</v>
      </c>
      <c r="Q284" s="219">
        <v>0.02337</v>
      </c>
      <c r="R284" s="219">
        <f>Q284*H284</f>
        <v>0.21939756</v>
      </c>
      <c r="S284" s="219">
        <v>0</v>
      </c>
      <c r="T284" s="220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1" t="s">
        <v>216</v>
      </c>
      <c r="AT284" s="221" t="s">
        <v>133</v>
      </c>
      <c r="AU284" s="221" t="s">
        <v>82</v>
      </c>
      <c r="AY284" s="16" t="s">
        <v>130</v>
      </c>
      <c r="BE284" s="222">
        <f>IF(N284="základní",J284,0)</f>
        <v>0</v>
      </c>
      <c r="BF284" s="222">
        <f>IF(N284="snížená",J284,0)</f>
        <v>0</v>
      </c>
      <c r="BG284" s="222">
        <f>IF(N284="zákl. přenesená",J284,0)</f>
        <v>0</v>
      </c>
      <c r="BH284" s="222">
        <f>IF(N284="sníž. přenesená",J284,0)</f>
        <v>0</v>
      </c>
      <c r="BI284" s="222">
        <f>IF(N284="nulová",J284,0)</f>
        <v>0</v>
      </c>
      <c r="BJ284" s="16" t="s">
        <v>80</v>
      </c>
      <c r="BK284" s="222">
        <f>ROUND(I284*H284,2)</f>
        <v>0</v>
      </c>
      <c r="BL284" s="16" t="s">
        <v>216</v>
      </c>
      <c r="BM284" s="221" t="s">
        <v>481</v>
      </c>
    </row>
    <row r="285" spans="1:47" s="2" customFormat="1" ht="12">
      <c r="A285" s="37"/>
      <c r="B285" s="38"/>
      <c r="C285" s="39"/>
      <c r="D285" s="223" t="s">
        <v>140</v>
      </c>
      <c r="E285" s="39"/>
      <c r="F285" s="224" t="s">
        <v>482</v>
      </c>
      <c r="G285" s="39"/>
      <c r="H285" s="39"/>
      <c r="I285" s="225"/>
      <c r="J285" s="39"/>
      <c r="K285" s="39"/>
      <c r="L285" s="43"/>
      <c r="M285" s="226"/>
      <c r="N285" s="227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140</v>
      </c>
      <c r="AU285" s="16" t="s">
        <v>82</v>
      </c>
    </row>
    <row r="286" spans="1:65" s="2" customFormat="1" ht="24.15" customHeight="1">
      <c r="A286" s="37"/>
      <c r="B286" s="38"/>
      <c r="C286" s="210" t="s">
        <v>483</v>
      </c>
      <c r="D286" s="210" t="s">
        <v>133</v>
      </c>
      <c r="E286" s="211" t="s">
        <v>484</v>
      </c>
      <c r="F286" s="212" t="s">
        <v>485</v>
      </c>
      <c r="G286" s="213" t="s">
        <v>329</v>
      </c>
      <c r="H286" s="214">
        <v>5.873</v>
      </c>
      <c r="I286" s="215"/>
      <c r="J286" s="216">
        <f>ROUND(I286*H286,2)</f>
        <v>0</v>
      </c>
      <c r="K286" s="212" t="s">
        <v>137</v>
      </c>
      <c r="L286" s="43"/>
      <c r="M286" s="217" t="s">
        <v>1</v>
      </c>
      <c r="N286" s="218" t="s">
        <v>40</v>
      </c>
      <c r="O286" s="90"/>
      <c r="P286" s="219">
        <f>O286*H286</f>
        <v>0</v>
      </c>
      <c r="Q286" s="219">
        <v>0</v>
      </c>
      <c r="R286" s="219">
        <f>Q286*H286</f>
        <v>0</v>
      </c>
      <c r="S286" s="219">
        <v>0</v>
      </c>
      <c r="T286" s="220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21" t="s">
        <v>216</v>
      </c>
      <c r="AT286" s="221" t="s">
        <v>133</v>
      </c>
      <c r="AU286" s="221" t="s">
        <v>82</v>
      </c>
      <c r="AY286" s="16" t="s">
        <v>130</v>
      </c>
      <c r="BE286" s="222">
        <f>IF(N286="základní",J286,0)</f>
        <v>0</v>
      </c>
      <c r="BF286" s="222">
        <f>IF(N286="snížená",J286,0)</f>
        <v>0</v>
      </c>
      <c r="BG286" s="222">
        <f>IF(N286="zákl. přenesená",J286,0)</f>
        <v>0</v>
      </c>
      <c r="BH286" s="222">
        <f>IF(N286="sníž. přenesená",J286,0)</f>
        <v>0</v>
      </c>
      <c r="BI286" s="222">
        <f>IF(N286="nulová",J286,0)</f>
        <v>0</v>
      </c>
      <c r="BJ286" s="16" t="s">
        <v>80</v>
      </c>
      <c r="BK286" s="222">
        <f>ROUND(I286*H286,2)</f>
        <v>0</v>
      </c>
      <c r="BL286" s="16" t="s">
        <v>216</v>
      </c>
      <c r="BM286" s="221" t="s">
        <v>486</v>
      </c>
    </row>
    <row r="287" spans="1:47" s="2" customFormat="1" ht="12">
      <c r="A287" s="37"/>
      <c r="B287" s="38"/>
      <c r="C287" s="39"/>
      <c r="D287" s="223" t="s">
        <v>140</v>
      </c>
      <c r="E287" s="39"/>
      <c r="F287" s="224" t="s">
        <v>487</v>
      </c>
      <c r="G287" s="39"/>
      <c r="H287" s="39"/>
      <c r="I287" s="225"/>
      <c r="J287" s="39"/>
      <c r="K287" s="39"/>
      <c r="L287" s="43"/>
      <c r="M287" s="226"/>
      <c r="N287" s="227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140</v>
      </c>
      <c r="AU287" s="16" t="s">
        <v>82</v>
      </c>
    </row>
    <row r="288" spans="1:63" s="12" customFormat="1" ht="22.8" customHeight="1">
      <c r="A288" s="12"/>
      <c r="B288" s="194"/>
      <c r="C288" s="195"/>
      <c r="D288" s="196" t="s">
        <v>74</v>
      </c>
      <c r="E288" s="208" t="s">
        <v>488</v>
      </c>
      <c r="F288" s="208" t="s">
        <v>489</v>
      </c>
      <c r="G288" s="195"/>
      <c r="H288" s="195"/>
      <c r="I288" s="198"/>
      <c r="J288" s="209">
        <f>BK288</f>
        <v>0</v>
      </c>
      <c r="K288" s="195"/>
      <c r="L288" s="200"/>
      <c r="M288" s="201"/>
      <c r="N288" s="202"/>
      <c r="O288" s="202"/>
      <c r="P288" s="203">
        <f>SUM(P289:P376)</f>
        <v>0</v>
      </c>
      <c r="Q288" s="202"/>
      <c r="R288" s="203">
        <f>SUM(R289:R376)</f>
        <v>3.45983507</v>
      </c>
      <c r="S288" s="202"/>
      <c r="T288" s="204">
        <f>SUM(T289:T376)</f>
        <v>0.77603888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5" t="s">
        <v>82</v>
      </c>
      <c r="AT288" s="206" t="s">
        <v>74</v>
      </c>
      <c r="AU288" s="206" t="s">
        <v>80</v>
      </c>
      <c r="AY288" s="205" t="s">
        <v>130</v>
      </c>
      <c r="BK288" s="207">
        <f>SUM(BK289:BK376)</f>
        <v>0</v>
      </c>
    </row>
    <row r="289" spans="1:65" s="2" customFormat="1" ht="16.5" customHeight="1">
      <c r="A289" s="37"/>
      <c r="B289" s="38"/>
      <c r="C289" s="210" t="s">
        <v>490</v>
      </c>
      <c r="D289" s="210" t="s">
        <v>133</v>
      </c>
      <c r="E289" s="211" t="s">
        <v>491</v>
      </c>
      <c r="F289" s="212" t="s">
        <v>492</v>
      </c>
      <c r="G289" s="213" t="s">
        <v>286</v>
      </c>
      <c r="H289" s="214">
        <v>23.27</v>
      </c>
      <c r="I289" s="215"/>
      <c r="J289" s="216">
        <f>ROUND(I289*H289,2)</f>
        <v>0</v>
      </c>
      <c r="K289" s="212" t="s">
        <v>137</v>
      </c>
      <c r="L289" s="43"/>
      <c r="M289" s="217" t="s">
        <v>1</v>
      </c>
      <c r="N289" s="218" t="s">
        <v>40</v>
      </c>
      <c r="O289" s="90"/>
      <c r="P289" s="219">
        <f>O289*H289</f>
        <v>0</v>
      </c>
      <c r="Q289" s="219">
        <v>0</v>
      </c>
      <c r="R289" s="219">
        <f>Q289*H289</f>
        <v>0</v>
      </c>
      <c r="S289" s="219">
        <v>0.00187</v>
      </c>
      <c r="T289" s="220">
        <f>S289*H289</f>
        <v>0.043514899999999995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21" t="s">
        <v>216</v>
      </c>
      <c r="AT289" s="221" t="s">
        <v>133</v>
      </c>
      <c r="AU289" s="221" t="s">
        <v>82</v>
      </c>
      <c r="AY289" s="16" t="s">
        <v>130</v>
      </c>
      <c r="BE289" s="222">
        <f>IF(N289="základní",J289,0)</f>
        <v>0</v>
      </c>
      <c r="BF289" s="222">
        <f>IF(N289="snížená",J289,0)</f>
        <v>0</v>
      </c>
      <c r="BG289" s="222">
        <f>IF(N289="zákl. přenesená",J289,0)</f>
        <v>0</v>
      </c>
      <c r="BH289" s="222">
        <f>IF(N289="sníž. přenesená",J289,0)</f>
        <v>0</v>
      </c>
      <c r="BI289" s="222">
        <f>IF(N289="nulová",J289,0)</f>
        <v>0</v>
      </c>
      <c r="BJ289" s="16" t="s">
        <v>80</v>
      </c>
      <c r="BK289" s="222">
        <f>ROUND(I289*H289,2)</f>
        <v>0</v>
      </c>
      <c r="BL289" s="16" t="s">
        <v>216</v>
      </c>
      <c r="BM289" s="221" t="s">
        <v>493</v>
      </c>
    </row>
    <row r="290" spans="1:47" s="2" customFormat="1" ht="12">
      <c r="A290" s="37"/>
      <c r="B290" s="38"/>
      <c r="C290" s="39"/>
      <c r="D290" s="223" t="s">
        <v>140</v>
      </c>
      <c r="E290" s="39"/>
      <c r="F290" s="224" t="s">
        <v>494</v>
      </c>
      <c r="G290" s="39"/>
      <c r="H290" s="39"/>
      <c r="I290" s="225"/>
      <c r="J290" s="39"/>
      <c r="K290" s="39"/>
      <c r="L290" s="43"/>
      <c r="M290" s="226"/>
      <c r="N290" s="227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140</v>
      </c>
      <c r="AU290" s="16" t="s">
        <v>82</v>
      </c>
    </row>
    <row r="291" spans="1:65" s="2" customFormat="1" ht="16.5" customHeight="1">
      <c r="A291" s="37"/>
      <c r="B291" s="38"/>
      <c r="C291" s="210" t="s">
        <v>495</v>
      </c>
      <c r="D291" s="210" t="s">
        <v>133</v>
      </c>
      <c r="E291" s="211" t="s">
        <v>496</v>
      </c>
      <c r="F291" s="212" t="s">
        <v>497</v>
      </c>
      <c r="G291" s="213" t="s">
        <v>286</v>
      </c>
      <c r="H291" s="214">
        <v>100.014</v>
      </c>
      <c r="I291" s="215"/>
      <c r="J291" s="216">
        <f>ROUND(I291*H291,2)</f>
        <v>0</v>
      </c>
      <c r="K291" s="212" t="s">
        <v>137</v>
      </c>
      <c r="L291" s="43"/>
      <c r="M291" s="217" t="s">
        <v>1</v>
      </c>
      <c r="N291" s="218" t="s">
        <v>40</v>
      </c>
      <c r="O291" s="90"/>
      <c r="P291" s="219">
        <f>O291*H291</f>
        <v>0</v>
      </c>
      <c r="Q291" s="219">
        <v>0</v>
      </c>
      <c r="R291" s="219">
        <f>Q291*H291</f>
        <v>0</v>
      </c>
      <c r="S291" s="219">
        <v>0.00187</v>
      </c>
      <c r="T291" s="220">
        <f>S291*H291</f>
        <v>0.18702618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1" t="s">
        <v>216</v>
      </c>
      <c r="AT291" s="221" t="s">
        <v>133</v>
      </c>
      <c r="AU291" s="221" t="s">
        <v>82</v>
      </c>
      <c r="AY291" s="16" t="s">
        <v>130</v>
      </c>
      <c r="BE291" s="222">
        <f>IF(N291="základní",J291,0)</f>
        <v>0</v>
      </c>
      <c r="BF291" s="222">
        <f>IF(N291="snížená",J291,0)</f>
        <v>0</v>
      </c>
      <c r="BG291" s="222">
        <f>IF(N291="zákl. přenesená",J291,0)</f>
        <v>0</v>
      </c>
      <c r="BH291" s="222">
        <f>IF(N291="sníž. přenesená",J291,0)</f>
        <v>0</v>
      </c>
      <c r="BI291" s="222">
        <f>IF(N291="nulová",J291,0)</f>
        <v>0</v>
      </c>
      <c r="BJ291" s="16" t="s">
        <v>80</v>
      </c>
      <c r="BK291" s="222">
        <f>ROUND(I291*H291,2)</f>
        <v>0</v>
      </c>
      <c r="BL291" s="16" t="s">
        <v>216</v>
      </c>
      <c r="BM291" s="221" t="s">
        <v>498</v>
      </c>
    </row>
    <row r="292" spans="1:47" s="2" customFormat="1" ht="12">
      <c r="A292" s="37"/>
      <c r="B292" s="38"/>
      <c r="C292" s="39"/>
      <c r="D292" s="223" t="s">
        <v>140</v>
      </c>
      <c r="E292" s="39"/>
      <c r="F292" s="224" t="s">
        <v>499</v>
      </c>
      <c r="G292" s="39"/>
      <c r="H292" s="39"/>
      <c r="I292" s="225"/>
      <c r="J292" s="39"/>
      <c r="K292" s="39"/>
      <c r="L292" s="43"/>
      <c r="M292" s="226"/>
      <c r="N292" s="227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140</v>
      </c>
      <c r="AU292" s="16" t="s">
        <v>82</v>
      </c>
    </row>
    <row r="293" spans="1:51" s="13" customFormat="1" ht="12">
      <c r="A293" s="13"/>
      <c r="B293" s="228"/>
      <c r="C293" s="229"/>
      <c r="D293" s="230" t="s">
        <v>142</v>
      </c>
      <c r="E293" s="231" t="s">
        <v>1</v>
      </c>
      <c r="F293" s="232" t="s">
        <v>500</v>
      </c>
      <c r="G293" s="229"/>
      <c r="H293" s="233">
        <v>50.514</v>
      </c>
      <c r="I293" s="234"/>
      <c r="J293" s="229"/>
      <c r="K293" s="229"/>
      <c r="L293" s="235"/>
      <c r="M293" s="236"/>
      <c r="N293" s="237"/>
      <c r="O293" s="237"/>
      <c r="P293" s="237"/>
      <c r="Q293" s="237"/>
      <c r="R293" s="237"/>
      <c r="S293" s="237"/>
      <c r="T293" s="23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9" t="s">
        <v>142</v>
      </c>
      <c r="AU293" s="239" t="s">
        <v>82</v>
      </c>
      <c r="AV293" s="13" t="s">
        <v>82</v>
      </c>
      <c r="AW293" s="13" t="s">
        <v>32</v>
      </c>
      <c r="AX293" s="13" t="s">
        <v>75</v>
      </c>
      <c r="AY293" s="239" t="s">
        <v>130</v>
      </c>
    </row>
    <row r="294" spans="1:51" s="13" customFormat="1" ht="12">
      <c r="A294" s="13"/>
      <c r="B294" s="228"/>
      <c r="C294" s="229"/>
      <c r="D294" s="230" t="s">
        <v>142</v>
      </c>
      <c r="E294" s="231" t="s">
        <v>1</v>
      </c>
      <c r="F294" s="232" t="s">
        <v>501</v>
      </c>
      <c r="G294" s="229"/>
      <c r="H294" s="233">
        <v>49.5</v>
      </c>
      <c r="I294" s="234"/>
      <c r="J294" s="229"/>
      <c r="K294" s="229"/>
      <c r="L294" s="235"/>
      <c r="M294" s="236"/>
      <c r="N294" s="237"/>
      <c r="O294" s="237"/>
      <c r="P294" s="237"/>
      <c r="Q294" s="237"/>
      <c r="R294" s="237"/>
      <c r="S294" s="237"/>
      <c r="T294" s="23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9" t="s">
        <v>142</v>
      </c>
      <c r="AU294" s="239" t="s">
        <v>82</v>
      </c>
      <c r="AV294" s="13" t="s">
        <v>82</v>
      </c>
      <c r="AW294" s="13" t="s">
        <v>32</v>
      </c>
      <c r="AX294" s="13" t="s">
        <v>75</v>
      </c>
      <c r="AY294" s="239" t="s">
        <v>130</v>
      </c>
    </row>
    <row r="295" spans="1:51" s="14" customFormat="1" ht="12">
      <c r="A295" s="14"/>
      <c r="B295" s="241"/>
      <c r="C295" s="242"/>
      <c r="D295" s="230" t="s">
        <v>142</v>
      </c>
      <c r="E295" s="243" t="s">
        <v>1</v>
      </c>
      <c r="F295" s="244" t="s">
        <v>257</v>
      </c>
      <c r="G295" s="242"/>
      <c r="H295" s="245">
        <v>100.01400000000001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1" t="s">
        <v>142</v>
      </c>
      <c r="AU295" s="251" t="s">
        <v>82</v>
      </c>
      <c r="AV295" s="14" t="s">
        <v>138</v>
      </c>
      <c r="AW295" s="14" t="s">
        <v>32</v>
      </c>
      <c r="AX295" s="14" t="s">
        <v>80</v>
      </c>
      <c r="AY295" s="251" t="s">
        <v>130</v>
      </c>
    </row>
    <row r="296" spans="1:65" s="2" customFormat="1" ht="16.5" customHeight="1">
      <c r="A296" s="37"/>
      <c r="B296" s="38"/>
      <c r="C296" s="210" t="s">
        <v>502</v>
      </c>
      <c r="D296" s="210" t="s">
        <v>133</v>
      </c>
      <c r="E296" s="211" t="s">
        <v>503</v>
      </c>
      <c r="F296" s="212" t="s">
        <v>504</v>
      </c>
      <c r="G296" s="213" t="s">
        <v>286</v>
      </c>
      <c r="H296" s="214">
        <v>19</v>
      </c>
      <c r="I296" s="215"/>
      <c r="J296" s="216">
        <f>ROUND(I296*H296,2)</f>
        <v>0</v>
      </c>
      <c r="K296" s="212" t="s">
        <v>137</v>
      </c>
      <c r="L296" s="43"/>
      <c r="M296" s="217" t="s">
        <v>1</v>
      </c>
      <c r="N296" s="218" t="s">
        <v>40</v>
      </c>
      <c r="O296" s="90"/>
      <c r="P296" s="219">
        <f>O296*H296</f>
        <v>0</v>
      </c>
      <c r="Q296" s="219">
        <v>0</v>
      </c>
      <c r="R296" s="219">
        <f>Q296*H296</f>
        <v>0</v>
      </c>
      <c r="S296" s="219">
        <v>0.00348</v>
      </c>
      <c r="T296" s="220">
        <f>S296*H296</f>
        <v>0.06612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1" t="s">
        <v>216</v>
      </c>
      <c r="AT296" s="221" t="s">
        <v>133</v>
      </c>
      <c r="AU296" s="221" t="s">
        <v>82</v>
      </c>
      <c r="AY296" s="16" t="s">
        <v>130</v>
      </c>
      <c r="BE296" s="222">
        <f>IF(N296="základní",J296,0)</f>
        <v>0</v>
      </c>
      <c r="BF296" s="222">
        <f>IF(N296="snížená",J296,0)</f>
        <v>0</v>
      </c>
      <c r="BG296" s="222">
        <f>IF(N296="zákl. přenesená",J296,0)</f>
        <v>0</v>
      </c>
      <c r="BH296" s="222">
        <f>IF(N296="sníž. přenesená",J296,0)</f>
        <v>0</v>
      </c>
      <c r="BI296" s="222">
        <f>IF(N296="nulová",J296,0)</f>
        <v>0</v>
      </c>
      <c r="BJ296" s="16" t="s">
        <v>80</v>
      </c>
      <c r="BK296" s="222">
        <f>ROUND(I296*H296,2)</f>
        <v>0</v>
      </c>
      <c r="BL296" s="16" t="s">
        <v>216</v>
      </c>
      <c r="BM296" s="221" t="s">
        <v>505</v>
      </c>
    </row>
    <row r="297" spans="1:47" s="2" customFormat="1" ht="12">
      <c r="A297" s="37"/>
      <c r="B297" s="38"/>
      <c r="C297" s="39"/>
      <c r="D297" s="223" t="s">
        <v>140</v>
      </c>
      <c r="E297" s="39"/>
      <c r="F297" s="224" t="s">
        <v>506</v>
      </c>
      <c r="G297" s="39"/>
      <c r="H297" s="39"/>
      <c r="I297" s="225"/>
      <c r="J297" s="39"/>
      <c r="K297" s="39"/>
      <c r="L297" s="43"/>
      <c r="M297" s="226"/>
      <c r="N297" s="227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140</v>
      </c>
      <c r="AU297" s="16" t="s">
        <v>82</v>
      </c>
    </row>
    <row r="298" spans="1:65" s="2" customFormat="1" ht="16.5" customHeight="1">
      <c r="A298" s="37"/>
      <c r="B298" s="38"/>
      <c r="C298" s="210" t="s">
        <v>507</v>
      </c>
      <c r="D298" s="210" t="s">
        <v>133</v>
      </c>
      <c r="E298" s="211" t="s">
        <v>508</v>
      </c>
      <c r="F298" s="212" t="s">
        <v>509</v>
      </c>
      <c r="G298" s="213" t="s">
        <v>286</v>
      </c>
      <c r="H298" s="214">
        <v>20.87</v>
      </c>
      <c r="I298" s="215"/>
      <c r="J298" s="216">
        <f>ROUND(I298*H298,2)</f>
        <v>0</v>
      </c>
      <c r="K298" s="212" t="s">
        <v>137</v>
      </c>
      <c r="L298" s="43"/>
      <c r="M298" s="217" t="s">
        <v>1</v>
      </c>
      <c r="N298" s="218" t="s">
        <v>40</v>
      </c>
      <c r="O298" s="90"/>
      <c r="P298" s="219">
        <f>O298*H298</f>
        <v>0</v>
      </c>
      <c r="Q298" s="219">
        <v>0</v>
      </c>
      <c r="R298" s="219">
        <f>Q298*H298</f>
        <v>0</v>
      </c>
      <c r="S298" s="219">
        <v>0.0017</v>
      </c>
      <c r="T298" s="220">
        <f>S298*H298</f>
        <v>0.035479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21" t="s">
        <v>216</v>
      </c>
      <c r="AT298" s="221" t="s">
        <v>133</v>
      </c>
      <c r="AU298" s="221" t="s">
        <v>82</v>
      </c>
      <c r="AY298" s="16" t="s">
        <v>130</v>
      </c>
      <c r="BE298" s="222">
        <f>IF(N298="základní",J298,0)</f>
        <v>0</v>
      </c>
      <c r="BF298" s="222">
        <f>IF(N298="snížená",J298,0)</f>
        <v>0</v>
      </c>
      <c r="BG298" s="222">
        <f>IF(N298="zákl. přenesená",J298,0)</f>
        <v>0</v>
      </c>
      <c r="BH298" s="222">
        <f>IF(N298="sníž. přenesená",J298,0)</f>
        <v>0</v>
      </c>
      <c r="BI298" s="222">
        <f>IF(N298="nulová",J298,0)</f>
        <v>0</v>
      </c>
      <c r="BJ298" s="16" t="s">
        <v>80</v>
      </c>
      <c r="BK298" s="222">
        <f>ROUND(I298*H298,2)</f>
        <v>0</v>
      </c>
      <c r="BL298" s="16" t="s">
        <v>216</v>
      </c>
      <c r="BM298" s="221" t="s">
        <v>510</v>
      </c>
    </row>
    <row r="299" spans="1:47" s="2" customFormat="1" ht="12">
      <c r="A299" s="37"/>
      <c r="B299" s="38"/>
      <c r="C299" s="39"/>
      <c r="D299" s="223" t="s">
        <v>140</v>
      </c>
      <c r="E299" s="39"/>
      <c r="F299" s="224" t="s">
        <v>511</v>
      </c>
      <c r="G299" s="39"/>
      <c r="H299" s="39"/>
      <c r="I299" s="225"/>
      <c r="J299" s="39"/>
      <c r="K299" s="39"/>
      <c r="L299" s="43"/>
      <c r="M299" s="226"/>
      <c r="N299" s="227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140</v>
      </c>
      <c r="AU299" s="16" t="s">
        <v>82</v>
      </c>
    </row>
    <row r="300" spans="1:51" s="13" customFormat="1" ht="12">
      <c r="A300" s="13"/>
      <c r="B300" s="228"/>
      <c r="C300" s="229"/>
      <c r="D300" s="230" t="s">
        <v>142</v>
      </c>
      <c r="E300" s="231" t="s">
        <v>1</v>
      </c>
      <c r="F300" s="232" t="s">
        <v>512</v>
      </c>
      <c r="G300" s="229"/>
      <c r="H300" s="233">
        <v>20.87</v>
      </c>
      <c r="I300" s="234"/>
      <c r="J300" s="229"/>
      <c r="K300" s="229"/>
      <c r="L300" s="235"/>
      <c r="M300" s="236"/>
      <c r="N300" s="237"/>
      <c r="O300" s="237"/>
      <c r="P300" s="237"/>
      <c r="Q300" s="237"/>
      <c r="R300" s="237"/>
      <c r="S300" s="237"/>
      <c r="T300" s="23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9" t="s">
        <v>142</v>
      </c>
      <c r="AU300" s="239" t="s">
        <v>82</v>
      </c>
      <c r="AV300" s="13" t="s">
        <v>82</v>
      </c>
      <c r="AW300" s="13" t="s">
        <v>32</v>
      </c>
      <c r="AX300" s="13" t="s">
        <v>80</v>
      </c>
      <c r="AY300" s="239" t="s">
        <v>130</v>
      </c>
    </row>
    <row r="301" spans="1:65" s="2" customFormat="1" ht="16.5" customHeight="1">
      <c r="A301" s="37"/>
      <c r="B301" s="38"/>
      <c r="C301" s="210" t="s">
        <v>513</v>
      </c>
      <c r="D301" s="210" t="s">
        <v>133</v>
      </c>
      <c r="E301" s="211" t="s">
        <v>514</v>
      </c>
      <c r="F301" s="212" t="s">
        <v>515</v>
      </c>
      <c r="G301" s="213" t="s">
        <v>286</v>
      </c>
      <c r="H301" s="214">
        <v>52.905</v>
      </c>
      <c r="I301" s="215"/>
      <c r="J301" s="216">
        <f>ROUND(I301*H301,2)</f>
        <v>0</v>
      </c>
      <c r="K301" s="212" t="s">
        <v>137</v>
      </c>
      <c r="L301" s="43"/>
      <c r="M301" s="217" t="s">
        <v>1</v>
      </c>
      <c r="N301" s="218" t="s">
        <v>40</v>
      </c>
      <c r="O301" s="90"/>
      <c r="P301" s="219">
        <f>O301*H301</f>
        <v>0</v>
      </c>
      <c r="Q301" s="219">
        <v>0</v>
      </c>
      <c r="R301" s="219">
        <f>Q301*H301</f>
        <v>0</v>
      </c>
      <c r="S301" s="219">
        <v>0.00177</v>
      </c>
      <c r="T301" s="220">
        <f>S301*H301</f>
        <v>0.09364185000000001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21" t="s">
        <v>216</v>
      </c>
      <c r="AT301" s="221" t="s">
        <v>133</v>
      </c>
      <c r="AU301" s="221" t="s">
        <v>82</v>
      </c>
      <c r="AY301" s="16" t="s">
        <v>130</v>
      </c>
      <c r="BE301" s="222">
        <f>IF(N301="základní",J301,0)</f>
        <v>0</v>
      </c>
      <c r="BF301" s="222">
        <f>IF(N301="snížená",J301,0)</f>
        <v>0</v>
      </c>
      <c r="BG301" s="222">
        <f>IF(N301="zákl. přenesená",J301,0)</f>
        <v>0</v>
      </c>
      <c r="BH301" s="222">
        <f>IF(N301="sníž. přenesená",J301,0)</f>
        <v>0</v>
      </c>
      <c r="BI301" s="222">
        <f>IF(N301="nulová",J301,0)</f>
        <v>0</v>
      </c>
      <c r="BJ301" s="16" t="s">
        <v>80</v>
      </c>
      <c r="BK301" s="222">
        <f>ROUND(I301*H301,2)</f>
        <v>0</v>
      </c>
      <c r="BL301" s="16" t="s">
        <v>216</v>
      </c>
      <c r="BM301" s="221" t="s">
        <v>516</v>
      </c>
    </row>
    <row r="302" spans="1:47" s="2" customFormat="1" ht="12">
      <c r="A302" s="37"/>
      <c r="B302" s="38"/>
      <c r="C302" s="39"/>
      <c r="D302" s="223" t="s">
        <v>140</v>
      </c>
      <c r="E302" s="39"/>
      <c r="F302" s="224" t="s">
        <v>517</v>
      </c>
      <c r="G302" s="39"/>
      <c r="H302" s="39"/>
      <c r="I302" s="225"/>
      <c r="J302" s="39"/>
      <c r="K302" s="39"/>
      <c r="L302" s="43"/>
      <c r="M302" s="226"/>
      <c r="N302" s="227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140</v>
      </c>
      <c r="AU302" s="16" t="s">
        <v>82</v>
      </c>
    </row>
    <row r="303" spans="1:65" s="2" customFormat="1" ht="16.5" customHeight="1">
      <c r="A303" s="37"/>
      <c r="B303" s="38"/>
      <c r="C303" s="210" t="s">
        <v>518</v>
      </c>
      <c r="D303" s="210" t="s">
        <v>133</v>
      </c>
      <c r="E303" s="211" t="s">
        <v>519</v>
      </c>
      <c r="F303" s="212" t="s">
        <v>520</v>
      </c>
      <c r="G303" s="213" t="s">
        <v>417</v>
      </c>
      <c r="H303" s="214">
        <v>1</v>
      </c>
      <c r="I303" s="215"/>
      <c r="J303" s="216">
        <f>ROUND(I303*H303,2)</f>
        <v>0</v>
      </c>
      <c r="K303" s="212" t="s">
        <v>137</v>
      </c>
      <c r="L303" s="43"/>
      <c r="M303" s="217" t="s">
        <v>1</v>
      </c>
      <c r="N303" s="218" t="s">
        <v>40</v>
      </c>
      <c r="O303" s="90"/>
      <c r="P303" s="219">
        <f>O303*H303</f>
        <v>0</v>
      </c>
      <c r="Q303" s="219">
        <v>0</v>
      </c>
      <c r="R303" s="219">
        <f>Q303*H303</f>
        <v>0</v>
      </c>
      <c r="S303" s="219">
        <v>0.00906</v>
      </c>
      <c r="T303" s="220">
        <f>S303*H303</f>
        <v>0.00906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21" t="s">
        <v>216</v>
      </c>
      <c r="AT303" s="221" t="s">
        <v>133</v>
      </c>
      <c r="AU303" s="221" t="s">
        <v>82</v>
      </c>
      <c r="AY303" s="16" t="s">
        <v>130</v>
      </c>
      <c r="BE303" s="222">
        <f>IF(N303="základní",J303,0)</f>
        <v>0</v>
      </c>
      <c r="BF303" s="222">
        <f>IF(N303="snížená",J303,0)</f>
        <v>0</v>
      </c>
      <c r="BG303" s="222">
        <f>IF(N303="zákl. přenesená",J303,0)</f>
        <v>0</v>
      </c>
      <c r="BH303" s="222">
        <f>IF(N303="sníž. přenesená",J303,0)</f>
        <v>0</v>
      </c>
      <c r="BI303" s="222">
        <f>IF(N303="nulová",J303,0)</f>
        <v>0</v>
      </c>
      <c r="BJ303" s="16" t="s">
        <v>80</v>
      </c>
      <c r="BK303" s="222">
        <f>ROUND(I303*H303,2)</f>
        <v>0</v>
      </c>
      <c r="BL303" s="16" t="s">
        <v>216</v>
      </c>
      <c r="BM303" s="221" t="s">
        <v>521</v>
      </c>
    </row>
    <row r="304" spans="1:47" s="2" customFormat="1" ht="12">
      <c r="A304" s="37"/>
      <c r="B304" s="38"/>
      <c r="C304" s="39"/>
      <c r="D304" s="223" t="s">
        <v>140</v>
      </c>
      <c r="E304" s="39"/>
      <c r="F304" s="224" t="s">
        <v>522</v>
      </c>
      <c r="G304" s="39"/>
      <c r="H304" s="39"/>
      <c r="I304" s="225"/>
      <c r="J304" s="39"/>
      <c r="K304" s="39"/>
      <c r="L304" s="43"/>
      <c r="M304" s="226"/>
      <c r="N304" s="227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140</v>
      </c>
      <c r="AU304" s="16" t="s">
        <v>82</v>
      </c>
    </row>
    <row r="305" spans="1:65" s="2" customFormat="1" ht="16.5" customHeight="1">
      <c r="A305" s="37"/>
      <c r="B305" s="38"/>
      <c r="C305" s="210" t="s">
        <v>523</v>
      </c>
      <c r="D305" s="210" t="s">
        <v>133</v>
      </c>
      <c r="E305" s="211" t="s">
        <v>524</v>
      </c>
      <c r="F305" s="212" t="s">
        <v>525</v>
      </c>
      <c r="G305" s="213" t="s">
        <v>286</v>
      </c>
      <c r="H305" s="214">
        <v>14.8</v>
      </c>
      <c r="I305" s="215"/>
      <c r="J305" s="216">
        <f>ROUND(I305*H305,2)</f>
        <v>0</v>
      </c>
      <c r="K305" s="212" t="s">
        <v>137</v>
      </c>
      <c r="L305" s="43"/>
      <c r="M305" s="217" t="s">
        <v>1</v>
      </c>
      <c r="N305" s="218" t="s">
        <v>40</v>
      </c>
      <c r="O305" s="90"/>
      <c r="P305" s="219">
        <f>O305*H305</f>
        <v>0</v>
      </c>
      <c r="Q305" s="219">
        <v>0</v>
      </c>
      <c r="R305" s="219">
        <f>Q305*H305</f>
        <v>0</v>
      </c>
      <c r="S305" s="219">
        <v>0.00167</v>
      </c>
      <c r="T305" s="220">
        <f>S305*H305</f>
        <v>0.024716000000000002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21" t="s">
        <v>216</v>
      </c>
      <c r="AT305" s="221" t="s">
        <v>133</v>
      </c>
      <c r="AU305" s="221" t="s">
        <v>82</v>
      </c>
      <c r="AY305" s="16" t="s">
        <v>130</v>
      </c>
      <c r="BE305" s="222">
        <f>IF(N305="základní",J305,0)</f>
        <v>0</v>
      </c>
      <c r="BF305" s="222">
        <f>IF(N305="snížená",J305,0)</f>
        <v>0</v>
      </c>
      <c r="BG305" s="222">
        <f>IF(N305="zákl. přenesená",J305,0)</f>
        <v>0</v>
      </c>
      <c r="BH305" s="222">
        <f>IF(N305="sníž. přenesená",J305,0)</f>
        <v>0</v>
      </c>
      <c r="BI305" s="222">
        <f>IF(N305="nulová",J305,0)</f>
        <v>0</v>
      </c>
      <c r="BJ305" s="16" t="s">
        <v>80</v>
      </c>
      <c r="BK305" s="222">
        <f>ROUND(I305*H305,2)</f>
        <v>0</v>
      </c>
      <c r="BL305" s="16" t="s">
        <v>216</v>
      </c>
      <c r="BM305" s="221" t="s">
        <v>526</v>
      </c>
    </row>
    <row r="306" spans="1:47" s="2" customFormat="1" ht="12">
      <c r="A306" s="37"/>
      <c r="B306" s="38"/>
      <c r="C306" s="39"/>
      <c r="D306" s="223" t="s">
        <v>140</v>
      </c>
      <c r="E306" s="39"/>
      <c r="F306" s="224" t="s">
        <v>527</v>
      </c>
      <c r="G306" s="39"/>
      <c r="H306" s="39"/>
      <c r="I306" s="225"/>
      <c r="J306" s="39"/>
      <c r="K306" s="39"/>
      <c r="L306" s="43"/>
      <c r="M306" s="226"/>
      <c r="N306" s="227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140</v>
      </c>
      <c r="AU306" s="16" t="s">
        <v>82</v>
      </c>
    </row>
    <row r="307" spans="1:51" s="13" customFormat="1" ht="12">
      <c r="A307" s="13"/>
      <c r="B307" s="228"/>
      <c r="C307" s="229"/>
      <c r="D307" s="230" t="s">
        <v>142</v>
      </c>
      <c r="E307" s="231" t="s">
        <v>1</v>
      </c>
      <c r="F307" s="232" t="s">
        <v>528</v>
      </c>
      <c r="G307" s="229"/>
      <c r="H307" s="233">
        <v>14.8</v>
      </c>
      <c r="I307" s="234"/>
      <c r="J307" s="229"/>
      <c r="K307" s="229"/>
      <c r="L307" s="235"/>
      <c r="M307" s="236"/>
      <c r="N307" s="237"/>
      <c r="O307" s="237"/>
      <c r="P307" s="237"/>
      <c r="Q307" s="237"/>
      <c r="R307" s="237"/>
      <c r="S307" s="237"/>
      <c r="T307" s="23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9" t="s">
        <v>142</v>
      </c>
      <c r="AU307" s="239" t="s">
        <v>82</v>
      </c>
      <c r="AV307" s="13" t="s">
        <v>82</v>
      </c>
      <c r="AW307" s="13" t="s">
        <v>32</v>
      </c>
      <c r="AX307" s="13" t="s">
        <v>80</v>
      </c>
      <c r="AY307" s="239" t="s">
        <v>130</v>
      </c>
    </row>
    <row r="308" spans="1:65" s="2" customFormat="1" ht="16.5" customHeight="1">
      <c r="A308" s="37"/>
      <c r="B308" s="38"/>
      <c r="C308" s="210" t="s">
        <v>529</v>
      </c>
      <c r="D308" s="210" t="s">
        <v>133</v>
      </c>
      <c r="E308" s="211" t="s">
        <v>530</v>
      </c>
      <c r="F308" s="212" t="s">
        <v>531</v>
      </c>
      <c r="G308" s="213" t="s">
        <v>286</v>
      </c>
      <c r="H308" s="214">
        <v>22.703</v>
      </c>
      <c r="I308" s="215"/>
      <c r="J308" s="216">
        <f>ROUND(I308*H308,2)</f>
        <v>0</v>
      </c>
      <c r="K308" s="212" t="s">
        <v>137</v>
      </c>
      <c r="L308" s="43"/>
      <c r="M308" s="217" t="s">
        <v>1</v>
      </c>
      <c r="N308" s="218" t="s">
        <v>40</v>
      </c>
      <c r="O308" s="90"/>
      <c r="P308" s="219">
        <f>O308*H308</f>
        <v>0</v>
      </c>
      <c r="Q308" s="219">
        <v>0</v>
      </c>
      <c r="R308" s="219">
        <f>Q308*H308</f>
        <v>0</v>
      </c>
      <c r="S308" s="219">
        <v>0.00175</v>
      </c>
      <c r="T308" s="220">
        <f>S308*H308</f>
        <v>0.03973025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21" t="s">
        <v>216</v>
      </c>
      <c r="AT308" s="221" t="s">
        <v>133</v>
      </c>
      <c r="AU308" s="221" t="s">
        <v>82</v>
      </c>
      <c r="AY308" s="16" t="s">
        <v>130</v>
      </c>
      <c r="BE308" s="222">
        <f>IF(N308="základní",J308,0)</f>
        <v>0</v>
      </c>
      <c r="BF308" s="222">
        <f>IF(N308="snížená",J308,0)</f>
        <v>0</v>
      </c>
      <c r="BG308" s="222">
        <f>IF(N308="zákl. přenesená",J308,0)</f>
        <v>0</v>
      </c>
      <c r="BH308" s="222">
        <f>IF(N308="sníž. přenesená",J308,0)</f>
        <v>0</v>
      </c>
      <c r="BI308" s="222">
        <f>IF(N308="nulová",J308,0)</f>
        <v>0</v>
      </c>
      <c r="BJ308" s="16" t="s">
        <v>80</v>
      </c>
      <c r="BK308" s="222">
        <f>ROUND(I308*H308,2)</f>
        <v>0</v>
      </c>
      <c r="BL308" s="16" t="s">
        <v>216</v>
      </c>
      <c r="BM308" s="221" t="s">
        <v>532</v>
      </c>
    </row>
    <row r="309" spans="1:47" s="2" customFormat="1" ht="12">
      <c r="A309" s="37"/>
      <c r="B309" s="38"/>
      <c r="C309" s="39"/>
      <c r="D309" s="223" t="s">
        <v>140</v>
      </c>
      <c r="E309" s="39"/>
      <c r="F309" s="224" t="s">
        <v>533</v>
      </c>
      <c r="G309" s="39"/>
      <c r="H309" s="39"/>
      <c r="I309" s="225"/>
      <c r="J309" s="39"/>
      <c r="K309" s="39"/>
      <c r="L309" s="43"/>
      <c r="M309" s="226"/>
      <c r="N309" s="227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6" t="s">
        <v>140</v>
      </c>
      <c r="AU309" s="16" t="s">
        <v>82</v>
      </c>
    </row>
    <row r="310" spans="1:65" s="2" customFormat="1" ht="16.5" customHeight="1">
      <c r="A310" s="37"/>
      <c r="B310" s="38"/>
      <c r="C310" s="210" t="s">
        <v>534</v>
      </c>
      <c r="D310" s="210" t="s">
        <v>133</v>
      </c>
      <c r="E310" s="211" t="s">
        <v>535</v>
      </c>
      <c r="F310" s="212" t="s">
        <v>536</v>
      </c>
      <c r="G310" s="213" t="s">
        <v>417</v>
      </c>
      <c r="H310" s="214">
        <v>1</v>
      </c>
      <c r="I310" s="215"/>
      <c r="J310" s="216">
        <f>ROUND(I310*H310,2)</f>
        <v>0</v>
      </c>
      <c r="K310" s="212" t="s">
        <v>137</v>
      </c>
      <c r="L310" s="43"/>
      <c r="M310" s="217" t="s">
        <v>1</v>
      </c>
      <c r="N310" s="218" t="s">
        <v>40</v>
      </c>
      <c r="O310" s="90"/>
      <c r="P310" s="219">
        <f>O310*H310</f>
        <v>0</v>
      </c>
      <c r="Q310" s="219">
        <v>0</v>
      </c>
      <c r="R310" s="219">
        <f>Q310*H310</f>
        <v>0</v>
      </c>
      <c r="S310" s="219">
        <v>0.00022</v>
      </c>
      <c r="T310" s="220">
        <f>S310*H310</f>
        <v>0.00022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21" t="s">
        <v>216</v>
      </c>
      <c r="AT310" s="221" t="s">
        <v>133</v>
      </c>
      <c r="AU310" s="221" t="s">
        <v>82</v>
      </c>
      <c r="AY310" s="16" t="s">
        <v>130</v>
      </c>
      <c r="BE310" s="222">
        <f>IF(N310="základní",J310,0)</f>
        <v>0</v>
      </c>
      <c r="BF310" s="222">
        <f>IF(N310="snížená",J310,0)</f>
        <v>0</v>
      </c>
      <c r="BG310" s="222">
        <f>IF(N310="zákl. přenesená",J310,0)</f>
        <v>0</v>
      </c>
      <c r="BH310" s="222">
        <f>IF(N310="sníž. přenesená",J310,0)</f>
        <v>0</v>
      </c>
      <c r="BI310" s="222">
        <f>IF(N310="nulová",J310,0)</f>
        <v>0</v>
      </c>
      <c r="BJ310" s="16" t="s">
        <v>80</v>
      </c>
      <c r="BK310" s="222">
        <f>ROUND(I310*H310,2)</f>
        <v>0</v>
      </c>
      <c r="BL310" s="16" t="s">
        <v>216</v>
      </c>
      <c r="BM310" s="221" t="s">
        <v>537</v>
      </c>
    </row>
    <row r="311" spans="1:47" s="2" customFormat="1" ht="12">
      <c r="A311" s="37"/>
      <c r="B311" s="38"/>
      <c r="C311" s="39"/>
      <c r="D311" s="223" t="s">
        <v>140</v>
      </c>
      <c r="E311" s="39"/>
      <c r="F311" s="224" t="s">
        <v>538</v>
      </c>
      <c r="G311" s="39"/>
      <c r="H311" s="39"/>
      <c r="I311" s="225"/>
      <c r="J311" s="39"/>
      <c r="K311" s="39"/>
      <c r="L311" s="43"/>
      <c r="M311" s="226"/>
      <c r="N311" s="227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140</v>
      </c>
      <c r="AU311" s="16" t="s">
        <v>82</v>
      </c>
    </row>
    <row r="312" spans="1:65" s="2" customFormat="1" ht="24.15" customHeight="1">
      <c r="A312" s="37"/>
      <c r="B312" s="38"/>
      <c r="C312" s="210" t="s">
        <v>539</v>
      </c>
      <c r="D312" s="210" t="s">
        <v>133</v>
      </c>
      <c r="E312" s="211" t="s">
        <v>540</v>
      </c>
      <c r="F312" s="212" t="s">
        <v>541</v>
      </c>
      <c r="G312" s="213" t="s">
        <v>417</v>
      </c>
      <c r="H312" s="214">
        <v>4</v>
      </c>
      <c r="I312" s="215"/>
      <c r="J312" s="216">
        <f>ROUND(I312*H312,2)</f>
        <v>0</v>
      </c>
      <c r="K312" s="212" t="s">
        <v>137</v>
      </c>
      <c r="L312" s="43"/>
      <c r="M312" s="217" t="s">
        <v>1</v>
      </c>
      <c r="N312" s="218" t="s">
        <v>40</v>
      </c>
      <c r="O312" s="90"/>
      <c r="P312" s="219">
        <f>O312*H312</f>
        <v>0</v>
      </c>
      <c r="Q312" s="219">
        <v>0</v>
      </c>
      <c r="R312" s="219">
        <f>Q312*H312</f>
        <v>0</v>
      </c>
      <c r="S312" s="219">
        <v>0.00188</v>
      </c>
      <c r="T312" s="220">
        <f>S312*H312</f>
        <v>0.00752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21" t="s">
        <v>216</v>
      </c>
      <c r="AT312" s="221" t="s">
        <v>133</v>
      </c>
      <c r="AU312" s="221" t="s">
        <v>82</v>
      </c>
      <c r="AY312" s="16" t="s">
        <v>130</v>
      </c>
      <c r="BE312" s="222">
        <f>IF(N312="základní",J312,0)</f>
        <v>0</v>
      </c>
      <c r="BF312" s="222">
        <f>IF(N312="snížená",J312,0)</f>
        <v>0</v>
      </c>
      <c r="BG312" s="222">
        <f>IF(N312="zákl. přenesená",J312,0)</f>
        <v>0</v>
      </c>
      <c r="BH312" s="222">
        <f>IF(N312="sníž. přenesená",J312,0)</f>
        <v>0</v>
      </c>
      <c r="BI312" s="222">
        <f>IF(N312="nulová",J312,0)</f>
        <v>0</v>
      </c>
      <c r="BJ312" s="16" t="s">
        <v>80</v>
      </c>
      <c r="BK312" s="222">
        <f>ROUND(I312*H312,2)</f>
        <v>0</v>
      </c>
      <c r="BL312" s="16" t="s">
        <v>216</v>
      </c>
      <c r="BM312" s="221" t="s">
        <v>542</v>
      </c>
    </row>
    <row r="313" spans="1:47" s="2" customFormat="1" ht="12">
      <c r="A313" s="37"/>
      <c r="B313" s="38"/>
      <c r="C313" s="39"/>
      <c r="D313" s="223" t="s">
        <v>140</v>
      </c>
      <c r="E313" s="39"/>
      <c r="F313" s="224" t="s">
        <v>543</v>
      </c>
      <c r="G313" s="39"/>
      <c r="H313" s="39"/>
      <c r="I313" s="225"/>
      <c r="J313" s="39"/>
      <c r="K313" s="39"/>
      <c r="L313" s="43"/>
      <c r="M313" s="226"/>
      <c r="N313" s="227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140</v>
      </c>
      <c r="AU313" s="16" t="s">
        <v>82</v>
      </c>
    </row>
    <row r="314" spans="1:65" s="2" customFormat="1" ht="16.5" customHeight="1">
      <c r="A314" s="37"/>
      <c r="B314" s="38"/>
      <c r="C314" s="210" t="s">
        <v>544</v>
      </c>
      <c r="D314" s="210" t="s">
        <v>133</v>
      </c>
      <c r="E314" s="211" t="s">
        <v>545</v>
      </c>
      <c r="F314" s="212" t="s">
        <v>546</v>
      </c>
      <c r="G314" s="213" t="s">
        <v>286</v>
      </c>
      <c r="H314" s="214">
        <v>52.905</v>
      </c>
      <c r="I314" s="215"/>
      <c r="J314" s="216">
        <f>ROUND(I314*H314,2)</f>
        <v>0</v>
      </c>
      <c r="K314" s="212" t="s">
        <v>137</v>
      </c>
      <c r="L314" s="43"/>
      <c r="M314" s="217" t="s">
        <v>1</v>
      </c>
      <c r="N314" s="218" t="s">
        <v>40</v>
      </c>
      <c r="O314" s="90"/>
      <c r="P314" s="219">
        <f>O314*H314</f>
        <v>0</v>
      </c>
      <c r="Q314" s="219">
        <v>0</v>
      </c>
      <c r="R314" s="219">
        <f>Q314*H314</f>
        <v>0</v>
      </c>
      <c r="S314" s="219">
        <v>0.0026</v>
      </c>
      <c r="T314" s="220">
        <f>S314*H314</f>
        <v>0.137553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21" t="s">
        <v>216</v>
      </c>
      <c r="AT314" s="221" t="s">
        <v>133</v>
      </c>
      <c r="AU314" s="221" t="s">
        <v>82</v>
      </c>
      <c r="AY314" s="16" t="s">
        <v>130</v>
      </c>
      <c r="BE314" s="222">
        <f>IF(N314="základní",J314,0)</f>
        <v>0</v>
      </c>
      <c r="BF314" s="222">
        <f>IF(N314="snížená",J314,0)</f>
        <v>0</v>
      </c>
      <c r="BG314" s="222">
        <f>IF(N314="zákl. přenesená",J314,0)</f>
        <v>0</v>
      </c>
      <c r="BH314" s="222">
        <f>IF(N314="sníž. přenesená",J314,0)</f>
        <v>0</v>
      </c>
      <c r="BI314" s="222">
        <f>IF(N314="nulová",J314,0)</f>
        <v>0</v>
      </c>
      <c r="BJ314" s="16" t="s">
        <v>80</v>
      </c>
      <c r="BK314" s="222">
        <f>ROUND(I314*H314,2)</f>
        <v>0</v>
      </c>
      <c r="BL314" s="16" t="s">
        <v>216</v>
      </c>
      <c r="BM314" s="221" t="s">
        <v>547</v>
      </c>
    </row>
    <row r="315" spans="1:47" s="2" customFormat="1" ht="12">
      <c r="A315" s="37"/>
      <c r="B315" s="38"/>
      <c r="C315" s="39"/>
      <c r="D315" s="223" t="s">
        <v>140</v>
      </c>
      <c r="E315" s="39"/>
      <c r="F315" s="224" t="s">
        <v>548</v>
      </c>
      <c r="G315" s="39"/>
      <c r="H315" s="39"/>
      <c r="I315" s="225"/>
      <c r="J315" s="39"/>
      <c r="K315" s="39"/>
      <c r="L315" s="43"/>
      <c r="M315" s="226"/>
      <c r="N315" s="227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140</v>
      </c>
      <c r="AU315" s="16" t="s">
        <v>82</v>
      </c>
    </row>
    <row r="316" spans="1:51" s="13" customFormat="1" ht="12">
      <c r="A316" s="13"/>
      <c r="B316" s="228"/>
      <c r="C316" s="229"/>
      <c r="D316" s="230" t="s">
        <v>142</v>
      </c>
      <c r="E316" s="231" t="s">
        <v>1</v>
      </c>
      <c r="F316" s="232" t="s">
        <v>549</v>
      </c>
      <c r="G316" s="229"/>
      <c r="H316" s="233">
        <v>52.905</v>
      </c>
      <c r="I316" s="234"/>
      <c r="J316" s="229"/>
      <c r="K316" s="229"/>
      <c r="L316" s="235"/>
      <c r="M316" s="236"/>
      <c r="N316" s="237"/>
      <c r="O316" s="237"/>
      <c r="P316" s="237"/>
      <c r="Q316" s="237"/>
      <c r="R316" s="237"/>
      <c r="S316" s="237"/>
      <c r="T316" s="23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9" t="s">
        <v>142</v>
      </c>
      <c r="AU316" s="239" t="s">
        <v>82</v>
      </c>
      <c r="AV316" s="13" t="s">
        <v>82</v>
      </c>
      <c r="AW316" s="13" t="s">
        <v>32</v>
      </c>
      <c r="AX316" s="13" t="s">
        <v>80</v>
      </c>
      <c r="AY316" s="239" t="s">
        <v>130</v>
      </c>
    </row>
    <row r="317" spans="1:65" s="2" customFormat="1" ht="16.5" customHeight="1">
      <c r="A317" s="37"/>
      <c r="B317" s="38"/>
      <c r="C317" s="210" t="s">
        <v>550</v>
      </c>
      <c r="D317" s="210" t="s">
        <v>133</v>
      </c>
      <c r="E317" s="211" t="s">
        <v>551</v>
      </c>
      <c r="F317" s="212" t="s">
        <v>552</v>
      </c>
      <c r="G317" s="213" t="s">
        <v>286</v>
      </c>
      <c r="H317" s="214">
        <v>2.53</v>
      </c>
      <c r="I317" s="215"/>
      <c r="J317" s="216">
        <f>ROUND(I317*H317,2)</f>
        <v>0</v>
      </c>
      <c r="K317" s="212" t="s">
        <v>137</v>
      </c>
      <c r="L317" s="43"/>
      <c r="M317" s="217" t="s">
        <v>1</v>
      </c>
      <c r="N317" s="218" t="s">
        <v>40</v>
      </c>
      <c r="O317" s="90"/>
      <c r="P317" s="219">
        <f>O317*H317</f>
        <v>0</v>
      </c>
      <c r="Q317" s="219">
        <v>0</v>
      </c>
      <c r="R317" s="219">
        <f>Q317*H317</f>
        <v>0</v>
      </c>
      <c r="S317" s="219">
        <v>0.00605</v>
      </c>
      <c r="T317" s="220">
        <f>S317*H317</f>
        <v>0.015306499999999999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21" t="s">
        <v>216</v>
      </c>
      <c r="AT317" s="221" t="s">
        <v>133</v>
      </c>
      <c r="AU317" s="221" t="s">
        <v>82</v>
      </c>
      <c r="AY317" s="16" t="s">
        <v>130</v>
      </c>
      <c r="BE317" s="222">
        <f>IF(N317="základní",J317,0)</f>
        <v>0</v>
      </c>
      <c r="BF317" s="222">
        <f>IF(N317="snížená",J317,0)</f>
        <v>0</v>
      </c>
      <c r="BG317" s="222">
        <f>IF(N317="zákl. přenesená",J317,0)</f>
        <v>0</v>
      </c>
      <c r="BH317" s="222">
        <f>IF(N317="sníž. přenesená",J317,0)</f>
        <v>0</v>
      </c>
      <c r="BI317" s="222">
        <f>IF(N317="nulová",J317,0)</f>
        <v>0</v>
      </c>
      <c r="BJ317" s="16" t="s">
        <v>80</v>
      </c>
      <c r="BK317" s="222">
        <f>ROUND(I317*H317,2)</f>
        <v>0</v>
      </c>
      <c r="BL317" s="16" t="s">
        <v>216</v>
      </c>
      <c r="BM317" s="221" t="s">
        <v>553</v>
      </c>
    </row>
    <row r="318" spans="1:47" s="2" customFormat="1" ht="12">
      <c r="A318" s="37"/>
      <c r="B318" s="38"/>
      <c r="C318" s="39"/>
      <c r="D318" s="223" t="s">
        <v>140</v>
      </c>
      <c r="E318" s="39"/>
      <c r="F318" s="224" t="s">
        <v>554</v>
      </c>
      <c r="G318" s="39"/>
      <c r="H318" s="39"/>
      <c r="I318" s="225"/>
      <c r="J318" s="39"/>
      <c r="K318" s="39"/>
      <c r="L318" s="43"/>
      <c r="M318" s="226"/>
      <c r="N318" s="227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140</v>
      </c>
      <c r="AU318" s="16" t="s">
        <v>82</v>
      </c>
    </row>
    <row r="319" spans="1:65" s="2" customFormat="1" ht="16.5" customHeight="1">
      <c r="A319" s="37"/>
      <c r="B319" s="38"/>
      <c r="C319" s="210" t="s">
        <v>555</v>
      </c>
      <c r="D319" s="210" t="s">
        <v>133</v>
      </c>
      <c r="E319" s="211" t="s">
        <v>556</v>
      </c>
      <c r="F319" s="212" t="s">
        <v>557</v>
      </c>
      <c r="G319" s="213" t="s">
        <v>286</v>
      </c>
      <c r="H319" s="214">
        <v>29.48</v>
      </c>
      <c r="I319" s="215"/>
      <c r="J319" s="216">
        <f>ROUND(I319*H319,2)</f>
        <v>0</v>
      </c>
      <c r="K319" s="212" t="s">
        <v>137</v>
      </c>
      <c r="L319" s="43"/>
      <c r="M319" s="217" t="s">
        <v>1</v>
      </c>
      <c r="N319" s="218" t="s">
        <v>40</v>
      </c>
      <c r="O319" s="90"/>
      <c r="P319" s="219">
        <f>O319*H319</f>
        <v>0</v>
      </c>
      <c r="Q319" s="219">
        <v>0</v>
      </c>
      <c r="R319" s="219">
        <f>Q319*H319</f>
        <v>0</v>
      </c>
      <c r="S319" s="219">
        <v>0.00394</v>
      </c>
      <c r="T319" s="220">
        <f>S319*H319</f>
        <v>0.1161512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21" t="s">
        <v>216</v>
      </c>
      <c r="AT319" s="221" t="s">
        <v>133</v>
      </c>
      <c r="AU319" s="221" t="s">
        <v>82</v>
      </c>
      <c r="AY319" s="16" t="s">
        <v>130</v>
      </c>
      <c r="BE319" s="222">
        <f>IF(N319="základní",J319,0)</f>
        <v>0</v>
      </c>
      <c r="BF319" s="222">
        <f>IF(N319="snížená",J319,0)</f>
        <v>0</v>
      </c>
      <c r="BG319" s="222">
        <f>IF(N319="zákl. přenesená",J319,0)</f>
        <v>0</v>
      </c>
      <c r="BH319" s="222">
        <f>IF(N319="sníž. přenesená",J319,0)</f>
        <v>0</v>
      </c>
      <c r="BI319" s="222">
        <f>IF(N319="nulová",J319,0)</f>
        <v>0</v>
      </c>
      <c r="BJ319" s="16" t="s">
        <v>80</v>
      </c>
      <c r="BK319" s="222">
        <f>ROUND(I319*H319,2)</f>
        <v>0</v>
      </c>
      <c r="BL319" s="16" t="s">
        <v>216</v>
      </c>
      <c r="BM319" s="221" t="s">
        <v>558</v>
      </c>
    </row>
    <row r="320" spans="1:47" s="2" customFormat="1" ht="12">
      <c r="A320" s="37"/>
      <c r="B320" s="38"/>
      <c r="C320" s="39"/>
      <c r="D320" s="223" t="s">
        <v>140</v>
      </c>
      <c r="E320" s="39"/>
      <c r="F320" s="224" t="s">
        <v>559</v>
      </c>
      <c r="G320" s="39"/>
      <c r="H320" s="39"/>
      <c r="I320" s="225"/>
      <c r="J320" s="39"/>
      <c r="K320" s="39"/>
      <c r="L320" s="43"/>
      <c r="M320" s="226"/>
      <c r="N320" s="227"/>
      <c r="O320" s="90"/>
      <c r="P320" s="90"/>
      <c r="Q320" s="90"/>
      <c r="R320" s="90"/>
      <c r="S320" s="90"/>
      <c r="T320" s="91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6" t="s">
        <v>140</v>
      </c>
      <c r="AU320" s="16" t="s">
        <v>82</v>
      </c>
    </row>
    <row r="321" spans="1:65" s="2" customFormat="1" ht="16.5" customHeight="1">
      <c r="A321" s="37"/>
      <c r="B321" s="38"/>
      <c r="C321" s="210" t="s">
        <v>560</v>
      </c>
      <c r="D321" s="210" t="s">
        <v>133</v>
      </c>
      <c r="E321" s="211" t="s">
        <v>561</v>
      </c>
      <c r="F321" s="212" t="s">
        <v>562</v>
      </c>
      <c r="G321" s="213" t="s">
        <v>417</v>
      </c>
      <c r="H321" s="214">
        <v>8</v>
      </c>
      <c r="I321" s="215"/>
      <c r="J321" s="216">
        <f>ROUND(I321*H321,2)</f>
        <v>0</v>
      </c>
      <c r="K321" s="212" t="s">
        <v>1</v>
      </c>
      <c r="L321" s="43"/>
      <c r="M321" s="217" t="s">
        <v>1</v>
      </c>
      <c r="N321" s="218" t="s">
        <v>40</v>
      </c>
      <c r="O321" s="90"/>
      <c r="P321" s="219">
        <f>O321*H321</f>
        <v>0</v>
      </c>
      <c r="Q321" s="219">
        <v>0</v>
      </c>
      <c r="R321" s="219">
        <f>Q321*H321</f>
        <v>0</v>
      </c>
      <c r="S321" s="219">
        <v>0</v>
      </c>
      <c r="T321" s="220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21" t="s">
        <v>216</v>
      </c>
      <c r="AT321" s="221" t="s">
        <v>133</v>
      </c>
      <c r="AU321" s="221" t="s">
        <v>82</v>
      </c>
      <c r="AY321" s="16" t="s">
        <v>130</v>
      </c>
      <c r="BE321" s="222">
        <f>IF(N321="základní",J321,0)</f>
        <v>0</v>
      </c>
      <c r="BF321" s="222">
        <f>IF(N321="snížená",J321,0)</f>
        <v>0</v>
      </c>
      <c r="BG321" s="222">
        <f>IF(N321="zákl. přenesená",J321,0)</f>
        <v>0</v>
      </c>
      <c r="BH321" s="222">
        <f>IF(N321="sníž. přenesená",J321,0)</f>
        <v>0</v>
      </c>
      <c r="BI321" s="222">
        <f>IF(N321="nulová",J321,0)</f>
        <v>0</v>
      </c>
      <c r="BJ321" s="16" t="s">
        <v>80</v>
      </c>
      <c r="BK321" s="222">
        <f>ROUND(I321*H321,2)</f>
        <v>0</v>
      </c>
      <c r="BL321" s="16" t="s">
        <v>216</v>
      </c>
      <c r="BM321" s="221" t="s">
        <v>563</v>
      </c>
    </row>
    <row r="322" spans="1:65" s="2" customFormat="1" ht="33" customHeight="1">
      <c r="A322" s="37"/>
      <c r="B322" s="38"/>
      <c r="C322" s="210" t="s">
        <v>564</v>
      </c>
      <c r="D322" s="210" t="s">
        <v>133</v>
      </c>
      <c r="E322" s="211" t="s">
        <v>565</v>
      </c>
      <c r="F322" s="212" t="s">
        <v>566</v>
      </c>
      <c r="G322" s="213" t="s">
        <v>146</v>
      </c>
      <c r="H322" s="214">
        <v>375.5</v>
      </c>
      <c r="I322" s="215"/>
      <c r="J322" s="216">
        <f>ROUND(I322*H322,2)</f>
        <v>0</v>
      </c>
      <c r="K322" s="212" t="s">
        <v>137</v>
      </c>
      <c r="L322" s="43"/>
      <c r="M322" s="217" t="s">
        <v>1</v>
      </c>
      <c r="N322" s="218" t="s">
        <v>40</v>
      </c>
      <c r="O322" s="90"/>
      <c r="P322" s="219">
        <f>O322*H322</f>
        <v>0</v>
      </c>
      <c r="Q322" s="219">
        <v>0.0061</v>
      </c>
      <c r="R322" s="219">
        <f>Q322*H322</f>
        <v>2.29055</v>
      </c>
      <c r="S322" s="219">
        <v>0</v>
      </c>
      <c r="T322" s="220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21" t="s">
        <v>216</v>
      </c>
      <c r="AT322" s="221" t="s">
        <v>133</v>
      </c>
      <c r="AU322" s="221" t="s">
        <v>82</v>
      </c>
      <c r="AY322" s="16" t="s">
        <v>130</v>
      </c>
      <c r="BE322" s="222">
        <f>IF(N322="základní",J322,0)</f>
        <v>0</v>
      </c>
      <c r="BF322" s="222">
        <f>IF(N322="snížená",J322,0)</f>
        <v>0</v>
      </c>
      <c r="BG322" s="222">
        <f>IF(N322="zákl. přenesená",J322,0)</f>
        <v>0</v>
      </c>
      <c r="BH322" s="222">
        <f>IF(N322="sníž. přenesená",J322,0)</f>
        <v>0</v>
      </c>
      <c r="BI322" s="222">
        <f>IF(N322="nulová",J322,0)</f>
        <v>0</v>
      </c>
      <c r="BJ322" s="16" t="s">
        <v>80</v>
      </c>
      <c r="BK322" s="222">
        <f>ROUND(I322*H322,2)</f>
        <v>0</v>
      </c>
      <c r="BL322" s="16" t="s">
        <v>216</v>
      </c>
      <c r="BM322" s="221" t="s">
        <v>567</v>
      </c>
    </row>
    <row r="323" spans="1:47" s="2" customFormat="1" ht="12">
      <c r="A323" s="37"/>
      <c r="B323" s="38"/>
      <c r="C323" s="39"/>
      <c r="D323" s="223" t="s">
        <v>140</v>
      </c>
      <c r="E323" s="39"/>
      <c r="F323" s="224" t="s">
        <v>568</v>
      </c>
      <c r="G323" s="39"/>
      <c r="H323" s="39"/>
      <c r="I323" s="225"/>
      <c r="J323" s="39"/>
      <c r="K323" s="39"/>
      <c r="L323" s="43"/>
      <c r="M323" s="226"/>
      <c r="N323" s="227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6" t="s">
        <v>140</v>
      </c>
      <c r="AU323" s="16" t="s">
        <v>82</v>
      </c>
    </row>
    <row r="324" spans="1:65" s="2" customFormat="1" ht="16.5" customHeight="1">
      <c r="A324" s="37"/>
      <c r="B324" s="38"/>
      <c r="C324" s="210" t="s">
        <v>569</v>
      </c>
      <c r="D324" s="210" t="s">
        <v>133</v>
      </c>
      <c r="E324" s="211" t="s">
        <v>570</v>
      </c>
      <c r="F324" s="212" t="s">
        <v>571</v>
      </c>
      <c r="G324" s="213" t="s">
        <v>286</v>
      </c>
      <c r="H324" s="214">
        <v>49.5</v>
      </c>
      <c r="I324" s="215"/>
      <c r="J324" s="216">
        <f>ROUND(I324*H324,2)</f>
        <v>0</v>
      </c>
      <c r="K324" s="212" t="s">
        <v>137</v>
      </c>
      <c r="L324" s="43"/>
      <c r="M324" s="217" t="s">
        <v>1</v>
      </c>
      <c r="N324" s="218" t="s">
        <v>40</v>
      </c>
      <c r="O324" s="90"/>
      <c r="P324" s="219">
        <f>O324*H324</f>
        <v>0</v>
      </c>
      <c r="Q324" s="219">
        <v>0.00091</v>
      </c>
      <c r="R324" s="219">
        <f>Q324*H324</f>
        <v>0.045045</v>
      </c>
      <c r="S324" s="219">
        <v>0</v>
      </c>
      <c r="T324" s="220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21" t="s">
        <v>216</v>
      </c>
      <c r="AT324" s="221" t="s">
        <v>133</v>
      </c>
      <c r="AU324" s="221" t="s">
        <v>82</v>
      </c>
      <c r="AY324" s="16" t="s">
        <v>130</v>
      </c>
      <c r="BE324" s="222">
        <f>IF(N324="základní",J324,0)</f>
        <v>0</v>
      </c>
      <c r="BF324" s="222">
        <f>IF(N324="snížená",J324,0)</f>
        <v>0</v>
      </c>
      <c r="BG324" s="222">
        <f>IF(N324="zákl. přenesená",J324,0)</f>
        <v>0</v>
      </c>
      <c r="BH324" s="222">
        <f>IF(N324="sníž. přenesená",J324,0)</f>
        <v>0</v>
      </c>
      <c r="BI324" s="222">
        <f>IF(N324="nulová",J324,0)</f>
        <v>0</v>
      </c>
      <c r="BJ324" s="16" t="s">
        <v>80</v>
      </c>
      <c r="BK324" s="222">
        <f>ROUND(I324*H324,2)</f>
        <v>0</v>
      </c>
      <c r="BL324" s="16" t="s">
        <v>216</v>
      </c>
      <c r="BM324" s="221" t="s">
        <v>572</v>
      </c>
    </row>
    <row r="325" spans="1:47" s="2" customFormat="1" ht="12">
      <c r="A325" s="37"/>
      <c r="B325" s="38"/>
      <c r="C325" s="39"/>
      <c r="D325" s="223" t="s">
        <v>140</v>
      </c>
      <c r="E325" s="39"/>
      <c r="F325" s="224" t="s">
        <v>573</v>
      </c>
      <c r="G325" s="39"/>
      <c r="H325" s="39"/>
      <c r="I325" s="225"/>
      <c r="J325" s="39"/>
      <c r="K325" s="39"/>
      <c r="L325" s="43"/>
      <c r="M325" s="226"/>
      <c r="N325" s="227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140</v>
      </c>
      <c r="AU325" s="16" t="s">
        <v>82</v>
      </c>
    </row>
    <row r="326" spans="1:65" s="2" customFormat="1" ht="16.5" customHeight="1">
      <c r="A326" s="37"/>
      <c r="B326" s="38"/>
      <c r="C326" s="252" t="s">
        <v>574</v>
      </c>
      <c r="D326" s="252" t="s">
        <v>396</v>
      </c>
      <c r="E326" s="253" t="s">
        <v>575</v>
      </c>
      <c r="F326" s="254" t="s">
        <v>576</v>
      </c>
      <c r="G326" s="255" t="s">
        <v>286</v>
      </c>
      <c r="H326" s="256">
        <v>56.925</v>
      </c>
      <c r="I326" s="257"/>
      <c r="J326" s="258">
        <f>ROUND(I326*H326,2)</f>
        <v>0</v>
      </c>
      <c r="K326" s="254" t="s">
        <v>137</v>
      </c>
      <c r="L326" s="259"/>
      <c r="M326" s="260" t="s">
        <v>1</v>
      </c>
      <c r="N326" s="261" t="s">
        <v>40</v>
      </c>
      <c r="O326" s="90"/>
      <c r="P326" s="219">
        <f>O326*H326</f>
        <v>0</v>
      </c>
      <c r="Q326" s="219">
        <v>0.00195</v>
      </c>
      <c r="R326" s="219">
        <f>Q326*H326</f>
        <v>0.11100374999999998</v>
      </c>
      <c r="S326" s="219">
        <v>0</v>
      </c>
      <c r="T326" s="220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21" t="s">
        <v>300</v>
      </c>
      <c r="AT326" s="221" t="s">
        <v>396</v>
      </c>
      <c r="AU326" s="221" t="s">
        <v>82</v>
      </c>
      <c r="AY326" s="16" t="s">
        <v>130</v>
      </c>
      <c r="BE326" s="222">
        <f>IF(N326="základní",J326,0)</f>
        <v>0</v>
      </c>
      <c r="BF326" s="222">
        <f>IF(N326="snížená",J326,0)</f>
        <v>0</v>
      </c>
      <c r="BG326" s="222">
        <f>IF(N326="zákl. přenesená",J326,0)</f>
        <v>0</v>
      </c>
      <c r="BH326" s="222">
        <f>IF(N326="sníž. přenesená",J326,0)</f>
        <v>0</v>
      </c>
      <c r="BI326" s="222">
        <f>IF(N326="nulová",J326,0)</f>
        <v>0</v>
      </c>
      <c r="BJ326" s="16" t="s">
        <v>80</v>
      </c>
      <c r="BK326" s="222">
        <f>ROUND(I326*H326,2)</f>
        <v>0</v>
      </c>
      <c r="BL326" s="16" t="s">
        <v>216</v>
      </c>
      <c r="BM326" s="221" t="s">
        <v>577</v>
      </c>
    </row>
    <row r="327" spans="1:51" s="13" customFormat="1" ht="12">
      <c r="A327" s="13"/>
      <c r="B327" s="228"/>
      <c r="C327" s="229"/>
      <c r="D327" s="230" t="s">
        <v>142</v>
      </c>
      <c r="E327" s="231" t="s">
        <v>1</v>
      </c>
      <c r="F327" s="232" t="s">
        <v>578</v>
      </c>
      <c r="G327" s="229"/>
      <c r="H327" s="233">
        <v>56.925</v>
      </c>
      <c r="I327" s="234"/>
      <c r="J327" s="229"/>
      <c r="K327" s="229"/>
      <c r="L327" s="235"/>
      <c r="M327" s="236"/>
      <c r="N327" s="237"/>
      <c r="O327" s="237"/>
      <c r="P327" s="237"/>
      <c r="Q327" s="237"/>
      <c r="R327" s="237"/>
      <c r="S327" s="237"/>
      <c r="T327" s="23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9" t="s">
        <v>142</v>
      </c>
      <c r="AU327" s="239" t="s">
        <v>82</v>
      </c>
      <c r="AV327" s="13" t="s">
        <v>82</v>
      </c>
      <c r="AW327" s="13" t="s">
        <v>32</v>
      </c>
      <c r="AX327" s="13" t="s">
        <v>80</v>
      </c>
      <c r="AY327" s="239" t="s">
        <v>130</v>
      </c>
    </row>
    <row r="328" spans="1:65" s="2" customFormat="1" ht="16.5" customHeight="1">
      <c r="A328" s="37"/>
      <c r="B328" s="38"/>
      <c r="C328" s="210" t="s">
        <v>579</v>
      </c>
      <c r="D328" s="210" t="s">
        <v>133</v>
      </c>
      <c r="E328" s="211" t="s">
        <v>580</v>
      </c>
      <c r="F328" s="212" t="s">
        <v>581</v>
      </c>
      <c r="G328" s="213" t="s">
        <v>286</v>
      </c>
      <c r="H328" s="214">
        <v>50.514</v>
      </c>
      <c r="I328" s="215"/>
      <c r="J328" s="216">
        <f>ROUND(I328*H328,2)</f>
        <v>0</v>
      </c>
      <c r="K328" s="212" t="s">
        <v>137</v>
      </c>
      <c r="L328" s="43"/>
      <c r="M328" s="217" t="s">
        <v>1</v>
      </c>
      <c r="N328" s="218" t="s">
        <v>40</v>
      </c>
      <c r="O328" s="90"/>
      <c r="P328" s="219">
        <f>O328*H328</f>
        <v>0</v>
      </c>
      <c r="Q328" s="219">
        <v>0</v>
      </c>
      <c r="R328" s="219">
        <f>Q328*H328</f>
        <v>0</v>
      </c>
      <c r="S328" s="219">
        <v>0</v>
      </c>
      <c r="T328" s="220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21" t="s">
        <v>216</v>
      </c>
      <c r="AT328" s="221" t="s">
        <v>133</v>
      </c>
      <c r="AU328" s="221" t="s">
        <v>82</v>
      </c>
      <c r="AY328" s="16" t="s">
        <v>130</v>
      </c>
      <c r="BE328" s="222">
        <f>IF(N328="základní",J328,0)</f>
        <v>0</v>
      </c>
      <c r="BF328" s="222">
        <f>IF(N328="snížená",J328,0)</f>
        <v>0</v>
      </c>
      <c r="BG328" s="222">
        <f>IF(N328="zákl. přenesená",J328,0)</f>
        <v>0</v>
      </c>
      <c r="BH328" s="222">
        <f>IF(N328="sníž. přenesená",J328,0)</f>
        <v>0</v>
      </c>
      <c r="BI328" s="222">
        <f>IF(N328="nulová",J328,0)</f>
        <v>0</v>
      </c>
      <c r="BJ328" s="16" t="s">
        <v>80</v>
      </c>
      <c r="BK328" s="222">
        <f>ROUND(I328*H328,2)</f>
        <v>0</v>
      </c>
      <c r="BL328" s="16" t="s">
        <v>216</v>
      </c>
      <c r="BM328" s="221" t="s">
        <v>582</v>
      </c>
    </row>
    <row r="329" spans="1:47" s="2" customFormat="1" ht="12">
      <c r="A329" s="37"/>
      <c r="B329" s="38"/>
      <c r="C329" s="39"/>
      <c r="D329" s="223" t="s">
        <v>140</v>
      </c>
      <c r="E329" s="39"/>
      <c r="F329" s="224" t="s">
        <v>583</v>
      </c>
      <c r="G329" s="39"/>
      <c r="H329" s="39"/>
      <c r="I329" s="225"/>
      <c r="J329" s="39"/>
      <c r="K329" s="39"/>
      <c r="L329" s="43"/>
      <c r="M329" s="226"/>
      <c r="N329" s="227"/>
      <c r="O329" s="90"/>
      <c r="P329" s="90"/>
      <c r="Q329" s="90"/>
      <c r="R329" s="90"/>
      <c r="S329" s="90"/>
      <c r="T329" s="91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6" t="s">
        <v>140</v>
      </c>
      <c r="AU329" s="16" t="s">
        <v>82</v>
      </c>
    </row>
    <row r="330" spans="1:51" s="13" customFormat="1" ht="12">
      <c r="A330" s="13"/>
      <c r="B330" s="228"/>
      <c r="C330" s="229"/>
      <c r="D330" s="230" t="s">
        <v>142</v>
      </c>
      <c r="E330" s="231" t="s">
        <v>1</v>
      </c>
      <c r="F330" s="232" t="s">
        <v>584</v>
      </c>
      <c r="G330" s="229"/>
      <c r="H330" s="233">
        <v>50.514</v>
      </c>
      <c r="I330" s="234"/>
      <c r="J330" s="229"/>
      <c r="K330" s="229"/>
      <c r="L330" s="235"/>
      <c r="M330" s="236"/>
      <c r="N330" s="237"/>
      <c r="O330" s="237"/>
      <c r="P330" s="237"/>
      <c r="Q330" s="237"/>
      <c r="R330" s="237"/>
      <c r="S330" s="237"/>
      <c r="T330" s="23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9" t="s">
        <v>142</v>
      </c>
      <c r="AU330" s="239" t="s">
        <v>82</v>
      </c>
      <c r="AV330" s="13" t="s">
        <v>82</v>
      </c>
      <c r="AW330" s="13" t="s">
        <v>32</v>
      </c>
      <c r="AX330" s="13" t="s">
        <v>80</v>
      </c>
      <c r="AY330" s="239" t="s">
        <v>130</v>
      </c>
    </row>
    <row r="331" spans="1:65" s="2" customFormat="1" ht="16.5" customHeight="1">
      <c r="A331" s="37"/>
      <c r="B331" s="38"/>
      <c r="C331" s="252" t="s">
        <v>585</v>
      </c>
      <c r="D331" s="252" t="s">
        <v>396</v>
      </c>
      <c r="E331" s="253" t="s">
        <v>586</v>
      </c>
      <c r="F331" s="254" t="s">
        <v>587</v>
      </c>
      <c r="G331" s="255" t="s">
        <v>146</v>
      </c>
      <c r="H331" s="256">
        <v>25.257</v>
      </c>
      <c r="I331" s="257"/>
      <c r="J331" s="258">
        <f>ROUND(I331*H331,2)</f>
        <v>0</v>
      </c>
      <c r="K331" s="254" t="s">
        <v>137</v>
      </c>
      <c r="L331" s="259"/>
      <c r="M331" s="260" t="s">
        <v>1</v>
      </c>
      <c r="N331" s="261" t="s">
        <v>40</v>
      </c>
      <c r="O331" s="90"/>
      <c r="P331" s="219">
        <f>O331*H331</f>
        <v>0</v>
      </c>
      <c r="Q331" s="219">
        <v>0.01</v>
      </c>
      <c r="R331" s="219">
        <f>Q331*H331</f>
        <v>0.25257</v>
      </c>
      <c r="S331" s="219">
        <v>0</v>
      </c>
      <c r="T331" s="220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21" t="s">
        <v>300</v>
      </c>
      <c r="AT331" s="221" t="s">
        <v>396</v>
      </c>
      <c r="AU331" s="221" t="s">
        <v>82</v>
      </c>
      <c r="AY331" s="16" t="s">
        <v>130</v>
      </c>
      <c r="BE331" s="222">
        <f>IF(N331="základní",J331,0)</f>
        <v>0</v>
      </c>
      <c r="BF331" s="222">
        <f>IF(N331="snížená",J331,0)</f>
        <v>0</v>
      </c>
      <c r="BG331" s="222">
        <f>IF(N331="zákl. přenesená",J331,0)</f>
        <v>0</v>
      </c>
      <c r="BH331" s="222">
        <f>IF(N331="sníž. přenesená",J331,0)</f>
        <v>0</v>
      </c>
      <c r="BI331" s="222">
        <f>IF(N331="nulová",J331,0)</f>
        <v>0</v>
      </c>
      <c r="BJ331" s="16" t="s">
        <v>80</v>
      </c>
      <c r="BK331" s="222">
        <f>ROUND(I331*H331,2)</f>
        <v>0</v>
      </c>
      <c r="BL331" s="16" t="s">
        <v>216</v>
      </c>
      <c r="BM331" s="221" t="s">
        <v>588</v>
      </c>
    </row>
    <row r="332" spans="1:51" s="13" customFormat="1" ht="12">
      <c r="A332" s="13"/>
      <c r="B332" s="228"/>
      <c r="C332" s="229"/>
      <c r="D332" s="230" t="s">
        <v>142</v>
      </c>
      <c r="E332" s="231" t="s">
        <v>1</v>
      </c>
      <c r="F332" s="232" t="s">
        <v>589</v>
      </c>
      <c r="G332" s="229"/>
      <c r="H332" s="233">
        <v>25.257</v>
      </c>
      <c r="I332" s="234"/>
      <c r="J332" s="229"/>
      <c r="K332" s="229"/>
      <c r="L332" s="235"/>
      <c r="M332" s="236"/>
      <c r="N332" s="237"/>
      <c r="O332" s="237"/>
      <c r="P332" s="237"/>
      <c r="Q332" s="237"/>
      <c r="R332" s="237"/>
      <c r="S332" s="237"/>
      <c r="T332" s="23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9" t="s">
        <v>142</v>
      </c>
      <c r="AU332" s="239" t="s">
        <v>82</v>
      </c>
      <c r="AV332" s="13" t="s">
        <v>82</v>
      </c>
      <c r="AW332" s="13" t="s">
        <v>32</v>
      </c>
      <c r="AX332" s="13" t="s">
        <v>80</v>
      </c>
      <c r="AY332" s="239" t="s">
        <v>130</v>
      </c>
    </row>
    <row r="333" spans="1:65" s="2" customFormat="1" ht="16.5" customHeight="1">
      <c r="A333" s="37"/>
      <c r="B333" s="38"/>
      <c r="C333" s="210" t="s">
        <v>590</v>
      </c>
      <c r="D333" s="210" t="s">
        <v>133</v>
      </c>
      <c r="E333" s="211" t="s">
        <v>591</v>
      </c>
      <c r="F333" s="212" t="s">
        <v>592</v>
      </c>
      <c r="G333" s="213" t="s">
        <v>417</v>
      </c>
      <c r="H333" s="214">
        <v>1</v>
      </c>
      <c r="I333" s="215"/>
      <c r="J333" s="216">
        <f>ROUND(I333*H333,2)</f>
        <v>0</v>
      </c>
      <c r="K333" s="212" t="s">
        <v>137</v>
      </c>
      <c r="L333" s="43"/>
      <c r="M333" s="217" t="s">
        <v>1</v>
      </c>
      <c r="N333" s="218" t="s">
        <v>40</v>
      </c>
      <c r="O333" s="90"/>
      <c r="P333" s="219">
        <f>O333*H333</f>
        <v>0</v>
      </c>
      <c r="Q333" s="219">
        <v>0</v>
      </c>
      <c r="R333" s="219">
        <f>Q333*H333</f>
        <v>0</v>
      </c>
      <c r="S333" s="219">
        <v>0</v>
      </c>
      <c r="T333" s="220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21" t="s">
        <v>216</v>
      </c>
      <c r="AT333" s="221" t="s">
        <v>133</v>
      </c>
      <c r="AU333" s="221" t="s">
        <v>82</v>
      </c>
      <c r="AY333" s="16" t="s">
        <v>130</v>
      </c>
      <c r="BE333" s="222">
        <f>IF(N333="základní",J333,0)</f>
        <v>0</v>
      </c>
      <c r="BF333" s="222">
        <f>IF(N333="snížená",J333,0)</f>
        <v>0</v>
      </c>
      <c r="BG333" s="222">
        <f>IF(N333="zákl. přenesená",J333,0)</f>
        <v>0</v>
      </c>
      <c r="BH333" s="222">
        <f>IF(N333="sníž. přenesená",J333,0)</f>
        <v>0</v>
      </c>
      <c r="BI333" s="222">
        <f>IF(N333="nulová",J333,0)</f>
        <v>0</v>
      </c>
      <c r="BJ333" s="16" t="s">
        <v>80</v>
      </c>
      <c r="BK333" s="222">
        <f>ROUND(I333*H333,2)</f>
        <v>0</v>
      </c>
      <c r="BL333" s="16" t="s">
        <v>216</v>
      </c>
      <c r="BM333" s="221" t="s">
        <v>593</v>
      </c>
    </row>
    <row r="334" spans="1:47" s="2" customFormat="1" ht="12">
      <c r="A334" s="37"/>
      <c r="B334" s="38"/>
      <c r="C334" s="39"/>
      <c r="D334" s="223" t="s">
        <v>140</v>
      </c>
      <c r="E334" s="39"/>
      <c r="F334" s="224" t="s">
        <v>594</v>
      </c>
      <c r="G334" s="39"/>
      <c r="H334" s="39"/>
      <c r="I334" s="225"/>
      <c r="J334" s="39"/>
      <c r="K334" s="39"/>
      <c r="L334" s="43"/>
      <c r="M334" s="226"/>
      <c r="N334" s="227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140</v>
      </c>
      <c r="AU334" s="16" t="s">
        <v>82</v>
      </c>
    </row>
    <row r="335" spans="1:65" s="2" customFormat="1" ht="16.5" customHeight="1">
      <c r="A335" s="37"/>
      <c r="B335" s="38"/>
      <c r="C335" s="252" t="s">
        <v>595</v>
      </c>
      <c r="D335" s="252" t="s">
        <v>396</v>
      </c>
      <c r="E335" s="253" t="s">
        <v>596</v>
      </c>
      <c r="F335" s="254" t="s">
        <v>597</v>
      </c>
      <c r="G335" s="255" t="s">
        <v>417</v>
      </c>
      <c r="H335" s="256">
        <v>1</v>
      </c>
      <c r="I335" s="257"/>
      <c r="J335" s="258">
        <f>ROUND(I335*H335,2)</f>
        <v>0</v>
      </c>
      <c r="K335" s="254" t="s">
        <v>1</v>
      </c>
      <c r="L335" s="259"/>
      <c r="M335" s="260" t="s">
        <v>1</v>
      </c>
      <c r="N335" s="261" t="s">
        <v>40</v>
      </c>
      <c r="O335" s="90"/>
      <c r="P335" s="219">
        <f>O335*H335</f>
        <v>0</v>
      </c>
      <c r="Q335" s="219">
        <v>0.015</v>
      </c>
      <c r="R335" s="219">
        <f>Q335*H335</f>
        <v>0.015</v>
      </c>
      <c r="S335" s="219">
        <v>0</v>
      </c>
      <c r="T335" s="220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21" t="s">
        <v>300</v>
      </c>
      <c r="AT335" s="221" t="s">
        <v>396</v>
      </c>
      <c r="AU335" s="221" t="s">
        <v>82</v>
      </c>
      <c r="AY335" s="16" t="s">
        <v>130</v>
      </c>
      <c r="BE335" s="222">
        <f>IF(N335="základní",J335,0)</f>
        <v>0</v>
      </c>
      <c r="BF335" s="222">
        <f>IF(N335="snížená",J335,0)</f>
        <v>0</v>
      </c>
      <c r="BG335" s="222">
        <f>IF(N335="zákl. přenesená",J335,0)</f>
        <v>0</v>
      </c>
      <c r="BH335" s="222">
        <f>IF(N335="sníž. přenesená",J335,0)</f>
        <v>0</v>
      </c>
      <c r="BI335" s="222">
        <f>IF(N335="nulová",J335,0)</f>
        <v>0</v>
      </c>
      <c r="BJ335" s="16" t="s">
        <v>80</v>
      </c>
      <c r="BK335" s="222">
        <f>ROUND(I335*H335,2)</f>
        <v>0</v>
      </c>
      <c r="BL335" s="16" t="s">
        <v>216</v>
      </c>
      <c r="BM335" s="221" t="s">
        <v>598</v>
      </c>
    </row>
    <row r="336" spans="1:65" s="2" customFormat="1" ht="16.5" customHeight="1">
      <c r="A336" s="37"/>
      <c r="B336" s="38"/>
      <c r="C336" s="210" t="s">
        <v>599</v>
      </c>
      <c r="D336" s="210" t="s">
        <v>133</v>
      </c>
      <c r="E336" s="211" t="s">
        <v>600</v>
      </c>
      <c r="F336" s="212" t="s">
        <v>601</v>
      </c>
      <c r="G336" s="213" t="s">
        <v>286</v>
      </c>
      <c r="H336" s="214">
        <v>19</v>
      </c>
      <c r="I336" s="215"/>
      <c r="J336" s="216">
        <f>ROUND(I336*H336,2)</f>
        <v>0</v>
      </c>
      <c r="K336" s="212" t="s">
        <v>137</v>
      </c>
      <c r="L336" s="43"/>
      <c r="M336" s="217" t="s">
        <v>1</v>
      </c>
      <c r="N336" s="218" t="s">
        <v>40</v>
      </c>
      <c r="O336" s="90"/>
      <c r="P336" s="219">
        <f>O336*H336</f>
        <v>0</v>
      </c>
      <c r="Q336" s="219">
        <v>0.00581</v>
      </c>
      <c r="R336" s="219">
        <f>Q336*H336</f>
        <v>0.11039</v>
      </c>
      <c r="S336" s="219">
        <v>0</v>
      </c>
      <c r="T336" s="220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21" t="s">
        <v>216</v>
      </c>
      <c r="AT336" s="221" t="s">
        <v>133</v>
      </c>
      <c r="AU336" s="221" t="s">
        <v>82</v>
      </c>
      <c r="AY336" s="16" t="s">
        <v>130</v>
      </c>
      <c r="BE336" s="222">
        <f>IF(N336="základní",J336,0)</f>
        <v>0</v>
      </c>
      <c r="BF336" s="222">
        <f>IF(N336="snížená",J336,0)</f>
        <v>0</v>
      </c>
      <c r="BG336" s="222">
        <f>IF(N336="zákl. přenesená",J336,0)</f>
        <v>0</v>
      </c>
      <c r="BH336" s="222">
        <f>IF(N336="sníž. přenesená",J336,0)</f>
        <v>0</v>
      </c>
      <c r="BI336" s="222">
        <f>IF(N336="nulová",J336,0)</f>
        <v>0</v>
      </c>
      <c r="BJ336" s="16" t="s">
        <v>80</v>
      </c>
      <c r="BK336" s="222">
        <f>ROUND(I336*H336,2)</f>
        <v>0</v>
      </c>
      <c r="BL336" s="16" t="s">
        <v>216</v>
      </c>
      <c r="BM336" s="221" t="s">
        <v>602</v>
      </c>
    </row>
    <row r="337" spans="1:47" s="2" customFormat="1" ht="12">
      <c r="A337" s="37"/>
      <c r="B337" s="38"/>
      <c r="C337" s="39"/>
      <c r="D337" s="223" t="s">
        <v>140</v>
      </c>
      <c r="E337" s="39"/>
      <c r="F337" s="224" t="s">
        <v>603</v>
      </c>
      <c r="G337" s="39"/>
      <c r="H337" s="39"/>
      <c r="I337" s="225"/>
      <c r="J337" s="39"/>
      <c r="K337" s="39"/>
      <c r="L337" s="43"/>
      <c r="M337" s="226"/>
      <c r="N337" s="227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6" t="s">
        <v>140</v>
      </c>
      <c r="AU337" s="16" t="s">
        <v>82</v>
      </c>
    </row>
    <row r="338" spans="1:65" s="2" customFormat="1" ht="24.15" customHeight="1">
      <c r="A338" s="37"/>
      <c r="B338" s="38"/>
      <c r="C338" s="210" t="s">
        <v>604</v>
      </c>
      <c r="D338" s="210" t="s">
        <v>133</v>
      </c>
      <c r="E338" s="211" t="s">
        <v>605</v>
      </c>
      <c r="F338" s="212" t="s">
        <v>606</v>
      </c>
      <c r="G338" s="213" t="s">
        <v>286</v>
      </c>
      <c r="H338" s="214">
        <v>31.8</v>
      </c>
      <c r="I338" s="215"/>
      <c r="J338" s="216">
        <f>ROUND(I338*H338,2)</f>
        <v>0</v>
      </c>
      <c r="K338" s="212" t="s">
        <v>137</v>
      </c>
      <c r="L338" s="43"/>
      <c r="M338" s="217" t="s">
        <v>1</v>
      </c>
      <c r="N338" s="218" t="s">
        <v>40</v>
      </c>
      <c r="O338" s="90"/>
      <c r="P338" s="219">
        <f>O338*H338</f>
        <v>0</v>
      </c>
      <c r="Q338" s="219">
        <v>0.00222</v>
      </c>
      <c r="R338" s="219">
        <f>Q338*H338</f>
        <v>0.070596</v>
      </c>
      <c r="S338" s="219">
        <v>0</v>
      </c>
      <c r="T338" s="220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21" t="s">
        <v>216</v>
      </c>
      <c r="AT338" s="221" t="s">
        <v>133</v>
      </c>
      <c r="AU338" s="221" t="s">
        <v>82</v>
      </c>
      <c r="AY338" s="16" t="s">
        <v>130</v>
      </c>
      <c r="BE338" s="222">
        <f>IF(N338="základní",J338,0)</f>
        <v>0</v>
      </c>
      <c r="BF338" s="222">
        <f>IF(N338="snížená",J338,0)</f>
        <v>0</v>
      </c>
      <c r="BG338" s="222">
        <f>IF(N338="zákl. přenesená",J338,0)</f>
        <v>0</v>
      </c>
      <c r="BH338" s="222">
        <f>IF(N338="sníž. přenesená",J338,0)</f>
        <v>0</v>
      </c>
      <c r="BI338" s="222">
        <f>IF(N338="nulová",J338,0)</f>
        <v>0</v>
      </c>
      <c r="BJ338" s="16" t="s">
        <v>80</v>
      </c>
      <c r="BK338" s="222">
        <f>ROUND(I338*H338,2)</f>
        <v>0</v>
      </c>
      <c r="BL338" s="16" t="s">
        <v>216</v>
      </c>
      <c r="BM338" s="221" t="s">
        <v>607</v>
      </c>
    </row>
    <row r="339" spans="1:47" s="2" customFormat="1" ht="12">
      <c r="A339" s="37"/>
      <c r="B339" s="38"/>
      <c r="C339" s="39"/>
      <c r="D339" s="223" t="s">
        <v>140</v>
      </c>
      <c r="E339" s="39"/>
      <c r="F339" s="224" t="s">
        <v>608</v>
      </c>
      <c r="G339" s="39"/>
      <c r="H339" s="39"/>
      <c r="I339" s="225"/>
      <c r="J339" s="39"/>
      <c r="K339" s="39"/>
      <c r="L339" s="43"/>
      <c r="M339" s="226"/>
      <c r="N339" s="227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140</v>
      </c>
      <c r="AU339" s="16" t="s">
        <v>82</v>
      </c>
    </row>
    <row r="340" spans="1:65" s="2" customFormat="1" ht="21.75" customHeight="1">
      <c r="A340" s="37"/>
      <c r="B340" s="38"/>
      <c r="C340" s="210" t="s">
        <v>609</v>
      </c>
      <c r="D340" s="210" t="s">
        <v>133</v>
      </c>
      <c r="E340" s="211" t="s">
        <v>610</v>
      </c>
      <c r="F340" s="212" t="s">
        <v>611</v>
      </c>
      <c r="G340" s="213" t="s">
        <v>286</v>
      </c>
      <c r="H340" s="214">
        <v>31.2</v>
      </c>
      <c r="I340" s="215"/>
      <c r="J340" s="216">
        <f>ROUND(I340*H340,2)</f>
        <v>0</v>
      </c>
      <c r="K340" s="212" t="s">
        <v>137</v>
      </c>
      <c r="L340" s="43"/>
      <c r="M340" s="217" t="s">
        <v>1</v>
      </c>
      <c r="N340" s="218" t="s">
        <v>40</v>
      </c>
      <c r="O340" s="90"/>
      <c r="P340" s="219">
        <f>O340*H340</f>
        <v>0</v>
      </c>
      <c r="Q340" s="219">
        <v>0.00287</v>
      </c>
      <c r="R340" s="219">
        <f>Q340*H340</f>
        <v>0.089544</v>
      </c>
      <c r="S340" s="219">
        <v>0</v>
      </c>
      <c r="T340" s="220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21" t="s">
        <v>216</v>
      </c>
      <c r="AT340" s="221" t="s">
        <v>133</v>
      </c>
      <c r="AU340" s="221" t="s">
        <v>82</v>
      </c>
      <c r="AY340" s="16" t="s">
        <v>130</v>
      </c>
      <c r="BE340" s="222">
        <f>IF(N340="základní",J340,0)</f>
        <v>0</v>
      </c>
      <c r="BF340" s="222">
        <f>IF(N340="snížená",J340,0)</f>
        <v>0</v>
      </c>
      <c r="BG340" s="222">
        <f>IF(N340="zákl. přenesená",J340,0)</f>
        <v>0</v>
      </c>
      <c r="BH340" s="222">
        <f>IF(N340="sníž. přenesená",J340,0)</f>
        <v>0</v>
      </c>
      <c r="BI340" s="222">
        <f>IF(N340="nulová",J340,0)</f>
        <v>0</v>
      </c>
      <c r="BJ340" s="16" t="s">
        <v>80</v>
      </c>
      <c r="BK340" s="222">
        <f>ROUND(I340*H340,2)</f>
        <v>0</v>
      </c>
      <c r="BL340" s="16" t="s">
        <v>216</v>
      </c>
      <c r="BM340" s="221" t="s">
        <v>612</v>
      </c>
    </row>
    <row r="341" spans="1:47" s="2" customFormat="1" ht="12">
      <c r="A341" s="37"/>
      <c r="B341" s="38"/>
      <c r="C341" s="39"/>
      <c r="D341" s="223" t="s">
        <v>140</v>
      </c>
      <c r="E341" s="39"/>
      <c r="F341" s="224" t="s">
        <v>613</v>
      </c>
      <c r="G341" s="39"/>
      <c r="H341" s="39"/>
      <c r="I341" s="225"/>
      <c r="J341" s="39"/>
      <c r="K341" s="39"/>
      <c r="L341" s="43"/>
      <c r="M341" s="226"/>
      <c r="N341" s="227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6" t="s">
        <v>140</v>
      </c>
      <c r="AU341" s="16" t="s">
        <v>82</v>
      </c>
    </row>
    <row r="342" spans="1:65" s="2" customFormat="1" ht="24.15" customHeight="1">
      <c r="A342" s="37"/>
      <c r="B342" s="38"/>
      <c r="C342" s="210" t="s">
        <v>614</v>
      </c>
      <c r="D342" s="210" t="s">
        <v>133</v>
      </c>
      <c r="E342" s="211" t="s">
        <v>615</v>
      </c>
      <c r="F342" s="212" t="s">
        <v>616</v>
      </c>
      <c r="G342" s="213" t="s">
        <v>286</v>
      </c>
      <c r="H342" s="214">
        <v>52.905</v>
      </c>
      <c r="I342" s="215"/>
      <c r="J342" s="216">
        <f>ROUND(I342*H342,2)</f>
        <v>0</v>
      </c>
      <c r="K342" s="212" t="s">
        <v>137</v>
      </c>
      <c r="L342" s="43"/>
      <c r="M342" s="217" t="s">
        <v>1</v>
      </c>
      <c r="N342" s="218" t="s">
        <v>40</v>
      </c>
      <c r="O342" s="90"/>
      <c r="P342" s="219">
        <f>O342*H342</f>
        <v>0</v>
      </c>
      <c r="Q342" s="219">
        <v>0.00228</v>
      </c>
      <c r="R342" s="219">
        <f>Q342*H342</f>
        <v>0.12062339999999999</v>
      </c>
      <c r="S342" s="219">
        <v>0</v>
      </c>
      <c r="T342" s="220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21" t="s">
        <v>216</v>
      </c>
      <c r="AT342" s="221" t="s">
        <v>133</v>
      </c>
      <c r="AU342" s="221" t="s">
        <v>82</v>
      </c>
      <c r="AY342" s="16" t="s">
        <v>130</v>
      </c>
      <c r="BE342" s="222">
        <f>IF(N342="základní",J342,0)</f>
        <v>0</v>
      </c>
      <c r="BF342" s="222">
        <f>IF(N342="snížená",J342,0)</f>
        <v>0</v>
      </c>
      <c r="BG342" s="222">
        <f>IF(N342="zákl. přenesená",J342,0)</f>
        <v>0</v>
      </c>
      <c r="BH342" s="222">
        <f>IF(N342="sníž. přenesená",J342,0)</f>
        <v>0</v>
      </c>
      <c r="BI342" s="222">
        <f>IF(N342="nulová",J342,0)</f>
        <v>0</v>
      </c>
      <c r="BJ342" s="16" t="s">
        <v>80</v>
      </c>
      <c r="BK342" s="222">
        <f>ROUND(I342*H342,2)</f>
        <v>0</v>
      </c>
      <c r="BL342" s="16" t="s">
        <v>216</v>
      </c>
      <c r="BM342" s="221" t="s">
        <v>617</v>
      </c>
    </row>
    <row r="343" spans="1:47" s="2" customFormat="1" ht="12">
      <c r="A343" s="37"/>
      <c r="B343" s="38"/>
      <c r="C343" s="39"/>
      <c r="D343" s="223" t="s">
        <v>140</v>
      </c>
      <c r="E343" s="39"/>
      <c r="F343" s="224" t="s">
        <v>618</v>
      </c>
      <c r="G343" s="39"/>
      <c r="H343" s="39"/>
      <c r="I343" s="225"/>
      <c r="J343" s="39"/>
      <c r="K343" s="39"/>
      <c r="L343" s="43"/>
      <c r="M343" s="226"/>
      <c r="N343" s="227"/>
      <c r="O343" s="90"/>
      <c r="P343" s="90"/>
      <c r="Q343" s="90"/>
      <c r="R343" s="90"/>
      <c r="S343" s="90"/>
      <c r="T343" s="91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140</v>
      </c>
      <c r="AU343" s="16" t="s">
        <v>82</v>
      </c>
    </row>
    <row r="344" spans="1:65" s="2" customFormat="1" ht="16.5" customHeight="1">
      <c r="A344" s="37"/>
      <c r="B344" s="38"/>
      <c r="C344" s="210" t="s">
        <v>619</v>
      </c>
      <c r="D344" s="210" t="s">
        <v>133</v>
      </c>
      <c r="E344" s="211" t="s">
        <v>620</v>
      </c>
      <c r="F344" s="212" t="s">
        <v>621</v>
      </c>
      <c r="G344" s="213" t="s">
        <v>146</v>
      </c>
      <c r="H344" s="214">
        <v>0.2</v>
      </c>
      <c r="I344" s="215"/>
      <c r="J344" s="216">
        <f>ROUND(I344*H344,2)</f>
        <v>0</v>
      </c>
      <c r="K344" s="212" t="s">
        <v>137</v>
      </c>
      <c r="L344" s="43"/>
      <c r="M344" s="217" t="s">
        <v>1</v>
      </c>
      <c r="N344" s="218" t="s">
        <v>40</v>
      </c>
      <c r="O344" s="90"/>
      <c r="P344" s="219">
        <f>O344*H344</f>
        <v>0</v>
      </c>
      <c r="Q344" s="219">
        <v>0.00591</v>
      </c>
      <c r="R344" s="219">
        <f>Q344*H344</f>
        <v>0.001182</v>
      </c>
      <c r="S344" s="219">
        <v>0</v>
      </c>
      <c r="T344" s="220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21" t="s">
        <v>216</v>
      </c>
      <c r="AT344" s="221" t="s">
        <v>133</v>
      </c>
      <c r="AU344" s="221" t="s">
        <v>82</v>
      </c>
      <c r="AY344" s="16" t="s">
        <v>130</v>
      </c>
      <c r="BE344" s="222">
        <f>IF(N344="základní",J344,0)</f>
        <v>0</v>
      </c>
      <c r="BF344" s="222">
        <f>IF(N344="snížená",J344,0)</f>
        <v>0</v>
      </c>
      <c r="BG344" s="222">
        <f>IF(N344="zákl. přenesená",J344,0)</f>
        <v>0</v>
      </c>
      <c r="BH344" s="222">
        <f>IF(N344="sníž. přenesená",J344,0)</f>
        <v>0</v>
      </c>
      <c r="BI344" s="222">
        <f>IF(N344="nulová",J344,0)</f>
        <v>0</v>
      </c>
      <c r="BJ344" s="16" t="s">
        <v>80</v>
      </c>
      <c r="BK344" s="222">
        <f>ROUND(I344*H344,2)</f>
        <v>0</v>
      </c>
      <c r="BL344" s="16" t="s">
        <v>216</v>
      </c>
      <c r="BM344" s="221" t="s">
        <v>622</v>
      </c>
    </row>
    <row r="345" spans="1:47" s="2" customFormat="1" ht="12">
      <c r="A345" s="37"/>
      <c r="B345" s="38"/>
      <c r="C345" s="39"/>
      <c r="D345" s="223" t="s">
        <v>140</v>
      </c>
      <c r="E345" s="39"/>
      <c r="F345" s="224" t="s">
        <v>623</v>
      </c>
      <c r="G345" s="39"/>
      <c r="H345" s="39"/>
      <c r="I345" s="225"/>
      <c r="J345" s="39"/>
      <c r="K345" s="39"/>
      <c r="L345" s="43"/>
      <c r="M345" s="226"/>
      <c r="N345" s="227"/>
      <c r="O345" s="90"/>
      <c r="P345" s="90"/>
      <c r="Q345" s="90"/>
      <c r="R345" s="90"/>
      <c r="S345" s="90"/>
      <c r="T345" s="91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6" t="s">
        <v>140</v>
      </c>
      <c r="AU345" s="16" t="s">
        <v>82</v>
      </c>
    </row>
    <row r="346" spans="1:65" s="2" customFormat="1" ht="24.15" customHeight="1">
      <c r="A346" s="37"/>
      <c r="B346" s="38"/>
      <c r="C346" s="210" t="s">
        <v>624</v>
      </c>
      <c r="D346" s="210" t="s">
        <v>133</v>
      </c>
      <c r="E346" s="211" t="s">
        <v>625</v>
      </c>
      <c r="F346" s="212" t="s">
        <v>626</v>
      </c>
      <c r="G346" s="213" t="s">
        <v>286</v>
      </c>
      <c r="H346" s="214">
        <v>17.12</v>
      </c>
      <c r="I346" s="215"/>
      <c r="J346" s="216">
        <f>ROUND(I346*H346,2)</f>
        <v>0</v>
      </c>
      <c r="K346" s="212" t="s">
        <v>137</v>
      </c>
      <c r="L346" s="43"/>
      <c r="M346" s="217" t="s">
        <v>1</v>
      </c>
      <c r="N346" s="218" t="s">
        <v>40</v>
      </c>
      <c r="O346" s="90"/>
      <c r="P346" s="219">
        <f>O346*H346</f>
        <v>0</v>
      </c>
      <c r="Q346" s="219">
        <v>0.00222</v>
      </c>
      <c r="R346" s="219">
        <f>Q346*H346</f>
        <v>0.0380064</v>
      </c>
      <c r="S346" s="219">
        <v>0</v>
      </c>
      <c r="T346" s="220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21" t="s">
        <v>216</v>
      </c>
      <c r="AT346" s="221" t="s">
        <v>133</v>
      </c>
      <c r="AU346" s="221" t="s">
        <v>82</v>
      </c>
      <c r="AY346" s="16" t="s">
        <v>130</v>
      </c>
      <c r="BE346" s="222">
        <f>IF(N346="základní",J346,0)</f>
        <v>0</v>
      </c>
      <c r="BF346" s="222">
        <f>IF(N346="snížená",J346,0)</f>
        <v>0</v>
      </c>
      <c r="BG346" s="222">
        <f>IF(N346="zákl. přenesená",J346,0)</f>
        <v>0</v>
      </c>
      <c r="BH346" s="222">
        <f>IF(N346="sníž. přenesená",J346,0)</f>
        <v>0</v>
      </c>
      <c r="BI346" s="222">
        <f>IF(N346="nulová",J346,0)</f>
        <v>0</v>
      </c>
      <c r="BJ346" s="16" t="s">
        <v>80</v>
      </c>
      <c r="BK346" s="222">
        <f>ROUND(I346*H346,2)</f>
        <v>0</v>
      </c>
      <c r="BL346" s="16" t="s">
        <v>216</v>
      </c>
      <c r="BM346" s="221" t="s">
        <v>627</v>
      </c>
    </row>
    <row r="347" spans="1:47" s="2" customFormat="1" ht="12">
      <c r="A347" s="37"/>
      <c r="B347" s="38"/>
      <c r="C347" s="39"/>
      <c r="D347" s="223" t="s">
        <v>140</v>
      </c>
      <c r="E347" s="39"/>
      <c r="F347" s="224" t="s">
        <v>628</v>
      </c>
      <c r="G347" s="39"/>
      <c r="H347" s="39"/>
      <c r="I347" s="225"/>
      <c r="J347" s="39"/>
      <c r="K347" s="39"/>
      <c r="L347" s="43"/>
      <c r="M347" s="226"/>
      <c r="N347" s="227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6" t="s">
        <v>140</v>
      </c>
      <c r="AU347" s="16" t="s">
        <v>82</v>
      </c>
    </row>
    <row r="348" spans="1:65" s="2" customFormat="1" ht="24.15" customHeight="1">
      <c r="A348" s="37"/>
      <c r="B348" s="38"/>
      <c r="C348" s="210" t="s">
        <v>629</v>
      </c>
      <c r="D348" s="210" t="s">
        <v>133</v>
      </c>
      <c r="E348" s="211" t="s">
        <v>630</v>
      </c>
      <c r="F348" s="212" t="s">
        <v>631</v>
      </c>
      <c r="G348" s="213" t="s">
        <v>286</v>
      </c>
      <c r="H348" s="214">
        <v>2.4</v>
      </c>
      <c r="I348" s="215"/>
      <c r="J348" s="216">
        <f>ROUND(I348*H348,2)</f>
        <v>0</v>
      </c>
      <c r="K348" s="212" t="s">
        <v>137</v>
      </c>
      <c r="L348" s="43"/>
      <c r="M348" s="217" t="s">
        <v>1</v>
      </c>
      <c r="N348" s="218" t="s">
        <v>40</v>
      </c>
      <c r="O348" s="90"/>
      <c r="P348" s="219">
        <f>O348*H348</f>
        <v>0</v>
      </c>
      <c r="Q348" s="219">
        <v>0.00783</v>
      </c>
      <c r="R348" s="219">
        <f>Q348*H348</f>
        <v>0.018792</v>
      </c>
      <c r="S348" s="219">
        <v>0</v>
      </c>
      <c r="T348" s="220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21" t="s">
        <v>216</v>
      </c>
      <c r="AT348" s="221" t="s">
        <v>133</v>
      </c>
      <c r="AU348" s="221" t="s">
        <v>82</v>
      </c>
      <c r="AY348" s="16" t="s">
        <v>130</v>
      </c>
      <c r="BE348" s="222">
        <f>IF(N348="základní",J348,0)</f>
        <v>0</v>
      </c>
      <c r="BF348" s="222">
        <f>IF(N348="snížená",J348,0)</f>
        <v>0</v>
      </c>
      <c r="BG348" s="222">
        <f>IF(N348="zákl. přenesená",J348,0)</f>
        <v>0</v>
      </c>
      <c r="BH348" s="222">
        <f>IF(N348="sníž. přenesená",J348,0)</f>
        <v>0</v>
      </c>
      <c r="BI348" s="222">
        <f>IF(N348="nulová",J348,0)</f>
        <v>0</v>
      </c>
      <c r="BJ348" s="16" t="s">
        <v>80</v>
      </c>
      <c r="BK348" s="222">
        <f>ROUND(I348*H348,2)</f>
        <v>0</v>
      </c>
      <c r="BL348" s="16" t="s">
        <v>216</v>
      </c>
      <c r="BM348" s="221" t="s">
        <v>632</v>
      </c>
    </row>
    <row r="349" spans="1:47" s="2" customFormat="1" ht="12">
      <c r="A349" s="37"/>
      <c r="B349" s="38"/>
      <c r="C349" s="39"/>
      <c r="D349" s="223" t="s">
        <v>140</v>
      </c>
      <c r="E349" s="39"/>
      <c r="F349" s="224" t="s">
        <v>633</v>
      </c>
      <c r="G349" s="39"/>
      <c r="H349" s="39"/>
      <c r="I349" s="225"/>
      <c r="J349" s="39"/>
      <c r="K349" s="39"/>
      <c r="L349" s="43"/>
      <c r="M349" s="226"/>
      <c r="N349" s="227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140</v>
      </c>
      <c r="AU349" s="16" t="s">
        <v>82</v>
      </c>
    </row>
    <row r="350" spans="1:51" s="13" customFormat="1" ht="12">
      <c r="A350" s="13"/>
      <c r="B350" s="228"/>
      <c r="C350" s="229"/>
      <c r="D350" s="230" t="s">
        <v>142</v>
      </c>
      <c r="E350" s="231" t="s">
        <v>1</v>
      </c>
      <c r="F350" s="232" t="s">
        <v>634</v>
      </c>
      <c r="G350" s="229"/>
      <c r="H350" s="233">
        <v>2.4</v>
      </c>
      <c r="I350" s="234"/>
      <c r="J350" s="229"/>
      <c r="K350" s="229"/>
      <c r="L350" s="235"/>
      <c r="M350" s="236"/>
      <c r="N350" s="237"/>
      <c r="O350" s="237"/>
      <c r="P350" s="237"/>
      <c r="Q350" s="237"/>
      <c r="R350" s="237"/>
      <c r="S350" s="237"/>
      <c r="T350" s="23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9" t="s">
        <v>142</v>
      </c>
      <c r="AU350" s="239" t="s">
        <v>82</v>
      </c>
      <c r="AV350" s="13" t="s">
        <v>82</v>
      </c>
      <c r="AW350" s="13" t="s">
        <v>32</v>
      </c>
      <c r="AX350" s="13" t="s">
        <v>80</v>
      </c>
      <c r="AY350" s="239" t="s">
        <v>130</v>
      </c>
    </row>
    <row r="351" spans="1:65" s="2" customFormat="1" ht="24.15" customHeight="1">
      <c r="A351" s="37"/>
      <c r="B351" s="38"/>
      <c r="C351" s="210" t="s">
        <v>635</v>
      </c>
      <c r="D351" s="210" t="s">
        <v>133</v>
      </c>
      <c r="E351" s="211" t="s">
        <v>636</v>
      </c>
      <c r="F351" s="212" t="s">
        <v>637</v>
      </c>
      <c r="G351" s="213" t="s">
        <v>146</v>
      </c>
      <c r="H351" s="214">
        <v>2.52</v>
      </c>
      <c r="I351" s="215"/>
      <c r="J351" s="216">
        <f>ROUND(I351*H351,2)</f>
        <v>0</v>
      </c>
      <c r="K351" s="212" t="s">
        <v>137</v>
      </c>
      <c r="L351" s="43"/>
      <c r="M351" s="217" t="s">
        <v>1</v>
      </c>
      <c r="N351" s="218" t="s">
        <v>40</v>
      </c>
      <c r="O351" s="90"/>
      <c r="P351" s="219">
        <f>O351*H351</f>
        <v>0</v>
      </c>
      <c r="Q351" s="219">
        <v>0.0076</v>
      </c>
      <c r="R351" s="219">
        <f>Q351*H351</f>
        <v>0.019152</v>
      </c>
      <c r="S351" s="219">
        <v>0</v>
      </c>
      <c r="T351" s="220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21" t="s">
        <v>216</v>
      </c>
      <c r="AT351" s="221" t="s">
        <v>133</v>
      </c>
      <c r="AU351" s="221" t="s">
        <v>82</v>
      </c>
      <c r="AY351" s="16" t="s">
        <v>130</v>
      </c>
      <c r="BE351" s="222">
        <f>IF(N351="základní",J351,0)</f>
        <v>0</v>
      </c>
      <c r="BF351" s="222">
        <f>IF(N351="snížená",J351,0)</f>
        <v>0</v>
      </c>
      <c r="BG351" s="222">
        <f>IF(N351="zákl. přenesená",J351,0)</f>
        <v>0</v>
      </c>
      <c r="BH351" s="222">
        <f>IF(N351="sníž. přenesená",J351,0)</f>
        <v>0</v>
      </c>
      <c r="BI351" s="222">
        <f>IF(N351="nulová",J351,0)</f>
        <v>0</v>
      </c>
      <c r="BJ351" s="16" t="s">
        <v>80</v>
      </c>
      <c r="BK351" s="222">
        <f>ROUND(I351*H351,2)</f>
        <v>0</v>
      </c>
      <c r="BL351" s="16" t="s">
        <v>216</v>
      </c>
      <c r="BM351" s="221" t="s">
        <v>638</v>
      </c>
    </row>
    <row r="352" spans="1:47" s="2" customFormat="1" ht="12">
      <c r="A352" s="37"/>
      <c r="B352" s="38"/>
      <c r="C352" s="39"/>
      <c r="D352" s="223" t="s">
        <v>140</v>
      </c>
      <c r="E352" s="39"/>
      <c r="F352" s="224" t="s">
        <v>639</v>
      </c>
      <c r="G352" s="39"/>
      <c r="H352" s="39"/>
      <c r="I352" s="225"/>
      <c r="J352" s="39"/>
      <c r="K352" s="39"/>
      <c r="L352" s="43"/>
      <c r="M352" s="226"/>
      <c r="N352" s="227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140</v>
      </c>
      <c r="AU352" s="16" t="s">
        <v>82</v>
      </c>
    </row>
    <row r="353" spans="1:51" s="13" customFormat="1" ht="12">
      <c r="A353" s="13"/>
      <c r="B353" s="228"/>
      <c r="C353" s="229"/>
      <c r="D353" s="230" t="s">
        <v>142</v>
      </c>
      <c r="E353" s="231" t="s">
        <v>1</v>
      </c>
      <c r="F353" s="232" t="s">
        <v>640</v>
      </c>
      <c r="G353" s="229"/>
      <c r="H353" s="233">
        <v>2.52</v>
      </c>
      <c r="I353" s="234"/>
      <c r="J353" s="229"/>
      <c r="K353" s="229"/>
      <c r="L353" s="235"/>
      <c r="M353" s="236"/>
      <c r="N353" s="237"/>
      <c r="O353" s="237"/>
      <c r="P353" s="237"/>
      <c r="Q353" s="237"/>
      <c r="R353" s="237"/>
      <c r="S353" s="237"/>
      <c r="T353" s="23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9" t="s">
        <v>142</v>
      </c>
      <c r="AU353" s="239" t="s">
        <v>82</v>
      </c>
      <c r="AV353" s="13" t="s">
        <v>82</v>
      </c>
      <c r="AW353" s="13" t="s">
        <v>32</v>
      </c>
      <c r="AX353" s="13" t="s">
        <v>80</v>
      </c>
      <c r="AY353" s="239" t="s">
        <v>130</v>
      </c>
    </row>
    <row r="354" spans="1:65" s="2" customFormat="1" ht="33" customHeight="1">
      <c r="A354" s="37"/>
      <c r="B354" s="38"/>
      <c r="C354" s="210" t="s">
        <v>641</v>
      </c>
      <c r="D354" s="210" t="s">
        <v>133</v>
      </c>
      <c r="E354" s="211" t="s">
        <v>642</v>
      </c>
      <c r="F354" s="212" t="s">
        <v>643</v>
      </c>
      <c r="G354" s="213" t="s">
        <v>417</v>
      </c>
      <c r="H354" s="214">
        <v>2</v>
      </c>
      <c r="I354" s="215"/>
      <c r="J354" s="216">
        <f>ROUND(I354*H354,2)</f>
        <v>0</v>
      </c>
      <c r="K354" s="212" t="s">
        <v>137</v>
      </c>
      <c r="L354" s="43"/>
      <c r="M354" s="217" t="s">
        <v>1</v>
      </c>
      <c r="N354" s="218" t="s">
        <v>40</v>
      </c>
      <c r="O354" s="90"/>
      <c r="P354" s="219">
        <f>O354*H354</f>
        <v>0</v>
      </c>
      <c r="Q354" s="219">
        <v>0</v>
      </c>
      <c r="R354" s="219">
        <f>Q354*H354</f>
        <v>0</v>
      </c>
      <c r="S354" s="219">
        <v>0</v>
      </c>
      <c r="T354" s="220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21" t="s">
        <v>216</v>
      </c>
      <c r="AT354" s="221" t="s">
        <v>133</v>
      </c>
      <c r="AU354" s="221" t="s">
        <v>82</v>
      </c>
      <c r="AY354" s="16" t="s">
        <v>130</v>
      </c>
      <c r="BE354" s="222">
        <f>IF(N354="základní",J354,0)</f>
        <v>0</v>
      </c>
      <c r="BF354" s="222">
        <f>IF(N354="snížená",J354,0)</f>
        <v>0</v>
      </c>
      <c r="BG354" s="222">
        <f>IF(N354="zákl. přenesená",J354,0)</f>
        <v>0</v>
      </c>
      <c r="BH354" s="222">
        <f>IF(N354="sníž. přenesená",J354,0)</f>
        <v>0</v>
      </c>
      <c r="BI354" s="222">
        <f>IF(N354="nulová",J354,0)</f>
        <v>0</v>
      </c>
      <c r="BJ354" s="16" t="s">
        <v>80</v>
      </c>
      <c r="BK354" s="222">
        <f>ROUND(I354*H354,2)</f>
        <v>0</v>
      </c>
      <c r="BL354" s="16" t="s">
        <v>216</v>
      </c>
      <c r="BM354" s="221" t="s">
        <v>644</v>
      </c>
    </row>
    <row r="355" spans="1:47" s="2" customFormat="1" ht="12">
      <c r="A355" s="37"/>
      <c r="B355" s="38"/>
      <c r="C355" s="39"/>
      <c r="D355" s="223" t="s">
        <v>140</v>
      </c>
      <c r="E355" s="39"/>
      <c r="F355" s="224" t="s">
        <v>645</v>
      </c>
      <c r="G355" s="39"/>
      <c r="H355" s="39"/>
      <c r="I355" s="225"/>
      <c r="J355" s="39"/>
      <c r="K355" s="39"/>
      <c r="L355" s="43"/>
      <c r="M355" s="226"/>
      <c r="N355" s="227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6" t="s">
        <v>140</v>
      </c>
      <c r="AU355" s="16" t="s">
        <v>82</v>
      </c>
    </row>
    <row r="356" spans="1:65" s="2" customFormat="1" ht="24.15" customHeight="1">
      <c r="A356" s="37"/>
      <c r="B356" s="38"/>
      <c r="C356" s="210" t="s">
        <v>646</v>
      </c>
      <c r="D356" s="210" t="s">
        <v>133</v>
      </c>
      <c r="E356" s="211" t="s">
        <v>647</v>
      </c>
      <c r="F356" s="212" t="s">
        <v>648</v>
      </c>
      <c r="G356" s="213" t="s">
        <v>417</v>
      </c>
      <c r="H356" s="214">
        <v>2</v>
      </c>
      <c r="I356" s="215"/>
      <c r="J356" s="216">
        <f>ROUND(I356*H356,2)</f>
        <v>0</v>
      </c>
      <c r="K356" s="212" t="s">
        <v>137</v>
      </c>
      <c r="L356" s="43"/>
      <c r="M356" s="217" t="s">
        <v>1</v>
      </c>
      <c r="N356" s="218" t="s">
        <v>40</v>
      </c>
      <c r="O356" s="90"/>
      <c r="P356" s="219">
        <f>O356*H356</f>
        <v>0</v>
      </c>
      <c r="Q356" s="219">
        <v>0</v>
      </c>
      <c r="R356" s="219">
        <f>Q356*H356</f>
        <v>0</v>
      </c>
      <c r="S356" s="219">
        <v>0</v>
      </c>
      <c r="T356" s="220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21" t="s">
        <v>216</v>
      </c>
      <c r="AT356" s="221" t="s">
        <v>133</v>
      </c>
      <c r="AU356" s="221" t="s">
        <v>82</v>
      </c>
      <c r="AY356" s="16" t="s">
        <v>130</v>
      </c>
      <c r="BE356" s="222">
        <f>IF(N356="základní",J356,0)</f>
        <v>0</v>
      </c>
      <c r="BF356" s="222">
        <f>IF(N356="snížená",J356,0)</f>
        <v>0</v>
      </c>
      <c r="BG356" s="222">
        <f>IF(N356="zákl. přenesená",J356,0)</f>
        <v>0</v>
      </c>
      <c r="BH356" s="222">
        <f>IF(N356="sníž. přenesená",J356,0)</f>
        <v>0</v>
      </c>
      <c r="BI356" s="222">
        <f>IF(N356="nulová",J356,0)</f>
        <v>0</v>
      </c>
      <c r="BJ356" s="16" t="s">
        <v>80</v>
      </c>
      <c r="BK356" s="222">
        <f>ROUND(I356*H356,2)</f>
        <v>0</v>
      </c>
      <c r="BL356" s="16" t="s">
        <v>216</v>
      </c>
      <c r="BM356" s="221" t="s">
        <v>649</v>
      </c>
    </row>
    <row r="357" spans="1:47" s="2" customFormat="1" ht="12">
      <c r="A357" s="37"/>
      <c r="B357" s="38"/>
      <c r="C357" s="39"/>
      <c r="D357" s="223" t="s">
        <v>140</v>
      </c>
      <c r="E357" s="39"/>
      <c r="F357" s="224" t="s">
        <v>650</v>
      </c>
      <c r="G357" s="39"/>
      <c r="H357" s="39"/>
      <c r="I357" s="225"/>
      <c r="J357" s="39"/>
      <c r="K357" s="39"/>
      <c r="L357" s="43"/>
      <c r="M357" s="226"/>
      <c r="N357" s="227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140</v>
      </c>
      <c r="AU357" s="16" t="s">
        <v>82</v>
      </c>
    </row>
    <row r="358" spans="1:65" s="2" customFormat="1" ht="16.5" customHeight="1">
      <c r="A358" s="37"/>
      <c r="B358" s="38"/>
      <c r="C358" s="252" t="s">
        <v>651</v>
      </c>
      <c r="D358" s="252" t="s">
        <v>396</v>
      </c>
      <c r="E358" s="253" t="s">
        <v>652</v>
      </c>
      <c r="F358" s="254" t="s">
        <v>653</v>
      </c>
      <c r="G358" s="255" t="s">
        <v>417</v>
      </c>
      <c r="H358" s="256">
        <v>2</v>
      </c>
      <c r="I358" s="257"/>
      <c r="J358" s="258">
        <f>ROUND(I358*H358,2)</f>
        <v>0</v>
      </c>
      <c r="K358" s="254" t="s">
        <v>137</v>
      </c>
      <c r="L358" s="259"/>
      <c r="M358" s="260" t="s">
        <v>1</v>
      </c>
      <c r="N358" s="261" t="s">
        <v>40</v>
      </c>
      <c r="O358" s="90"/>
      <c r="P358" s="219">
        <f>O358*H358</f>
        <v>0</v>
      </c>
      <c r="Q358" s="219">
        <v>0.0004</v>
      </c>
      <c r="R358" s="219">
        <f>Q358*H358</f>
        <v>0.0008</v>
      </c>
      <c r="S358" s="219">
        <v>0</v>
      </c>
      <c r="T358" s="220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21" t="s">
        <v>300</v>
      </c>
      <c r="AT358" s="221" t="s">
        <v>396</v>
      </c>
      <c r="AU358" s="221" t="s">
        <v>82</v>
      </c>
      <c r="AY358" s="16" t="s">
        <v>130</v>
      </c>
      <c r="BE358" s="222">
        <f>IF(N358="základní",J358,0)</f>
        <v>0</v>
      </c>
      <c r="BF358" s="222">
        <f>IF(N358="snížená",J358,0)</f>
        <v>0</v>
      </c>
      <c r="BG358" s="222">
        <f>IF(N358="zákl. přenesená",J358,0)</f>
        <v>0</v>
      </c>
      <c r="BH358" s="222">
        <f>IF(N358="sníž. přenesená",J358,0)</f>
        <v>0</v>
      </c>
      <c r="BI358" s="222">
        <f>IF(N358="nulová",J358,0)</f>
        <v>0</v>
      </c>
      <c r="BJ358" s="16" t="s">
        <v>80</v>
      </c>
      <c r="BK358" s="222">
        <f>ROUND(I358*H358,2)</f>
        <v>0</v>
      </c>
      <c r="BL358" s="16" t="s">
        <v>216</v>
      </c>
      <c r="BM358" s="221" t="s">
        <v>654</v>
      </c>
    </row>
    <row r="359" spans="1:65" s="2" customFormat="1" ht="16.5" customHeight="1">
      <c r="A359" s="37"/>
      <c r="B359" s="38"/>
      <c r="C359" s="252" t="s">
        <v>655</v>
      </c>
      <c r="D359" s="252" t="s">
        <v>396</v>
      </c>
      <c r="E359" s="253" t="s">
        <v>656</v>
      </c>
      <c r="F359" s="254" t="s">
        <v>657</v>
      </c>
      <c r="G359" s="255" t="s">
        <v>417</v>
      </c>
      <c r="H359" s="256">
        <v>2</v>
      </c>
      <c r="I359" s="257"/>
      <c r="J359" s="258">
        <f>ROUND(I359*H359,2)</f>
        <v>0</v>
      </c>
      <c r="K359" s="254" t="s">
        <v>1</v>
      </c>
      <c r="L359" s="259"/>
      <c r="M359" s="260" t="s">
        <v>1</v>
      </c>
      <c r="N359" s="261" t="s">
        <v>40</v>
      </c>
      <c r="O359" s="90"/>
      <c r="P359" s="219">
        <f>O359*H359</f>
        <v>0</v>
      </c>
      <c r="Q359" s="219">
        <v>0.00244</v>
      </c>
      <c r="R359" s="219">
        <f>Q359*H359</f>
        <v>0.00488</v>
      </c>
      <c r="S359" s="219">
        <v>0</v>
      </c>
      <c r="T359" s="220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21" t="s">
        <v>300</v>
      </c>
      <c r="AT359" s="221" t="s">
        <v>396</v>
      </c>
      <c r="AU359" s="221" t="s">
        <v>82</v>
      </c>
      <c r="AY359" s="16" t="s">
        <v>130</v>
      </c>
      <c r="BE359" s="222">
        <f>IF(N359="základní",J359,0)</f>
        <v>0</v>
      </c>
      <c r="BF359" s="222">
        <f>IF(N359="snížená",J359,0)</f>
        <v>0</v>
      </c>
      <c r="BG359" s="222">
        <f>IF(N359="zákl. přenesená",J359,0)</f>
        <v>0</v>
      </c>
      <c r="BH359" s="222">
        <f>IF(N359="sníž. přenesená",J359,0)</f>
        <v>0</v>
      </c>
      <c r="BI359" s="222">
        <f>IF(N359="nulová",J359,0)</f>
        <v>0</v>
      </c>
      <c r="BJ359" s="16" t="s">
        <v>80</v>
      </c>
      <c r="BK359" s="222">
        <f>ROUND(I359*H359,2)</f>
        <v>0</v>
      </c>
      <c r="BL359" s="16" t="s">
        <v>216</v>
      </c>
      <c r="BM359" s="221" t="s">
        <v>658</v>
      </c>
    </row>
    <row r="360" spans="1:65" s="2" customFormat="1" ht="24.15" customHeight="1">
      <c r="A360" s="37"/>
      <c r="B360" s="38"/>
      <c r="C360" s="210" t="s">
        <v>659</v>
      </c>
      <c r="D360" s="210" t="s">
        <v>133</v>
      </c>
      <c r="E360" s="211" t="s">
        <v>660</v>
      </c>
      <c r="F360" s="212" t="s">
        <v>661</v>
      </c>
      <c r="G360" s="213" t="s">
        <v>417</v>
      </c>
      <c r="H360" s="214">
        <v>2</v>
      </c>
      <c r="I360" s="215"/>
      <c r="J360" s="216">
        <f>ROUND(I360*H360,2)</f>
        <v>0</v>
      </c>
      <c r="K360" s="212" t="s">
        <v>137</v>
      </c>
      <c r="L360" s="43"/>
      <c r="M360" s="217" t="s">
        <v>1</v>
      </c>
      <c r="N360" s="218" t="s">
        <v>40</v>
      </c>
      <c r="O360" s="90"/>
      <c r="P360" s="219">
        <f>O360*H360</f>
        <v>0</v>
      </c>
      <c r="Q360" s="219">
        <v>0</v>
      </c>
      <c r="R360" s="219">
        <f>Q360*H360</f>
        <v>0</v>
      </c>
      <c r="S360" s="219">
        <v>0</v>
      </c>
      <c r="T360" s="220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21" t="s">
        <v>216</v>
      </c>
      <c r="AT360" s="221" t="s">
        <v>133</v>
      </c>
      <c r="AU360" s="221" t="s">
        <v>82</v>
      </c>
      <c r="AY360" s="16" t="s">
        <v>130</v>
      </c>
      <c r="BE360" s="222">
        <f>IF(N360="základní",J360,0)</f>
        <v>0</v>
      </c>
      <c r="BF360" s="222">
        <f>IF(N360="snížená",J360,0)</f>
        <v>0</v>
      </c>
      <c r="BG360" s="222">
        <f>IF(N360="zákl. přenesená",J360,0)</f>
        <v>0</v>
      </c>
      <c r="BH360" s="222">
        <f>IF(N360="sníž. přenesená",J360,0)</f>
        <v>0</v>
      </c>
      <c r="BI360" s="222">
        <f>IF(N360="nulová",J360,0)</f>
        <v>0</v>
      </c>
      <c r="BJ360" s="16" t="s">
        <v>80</v>
      </c>
      <c r="BK360" s="222">
        <f>ROUND(I360*H360,2)</f>
        <v>0</v>
      </c>
      <c r="BL360" s="16" t="s">
        <v>216</v>
      </c>
      <c r="BM360" s="221" t="s">
        <v>662</v>
      </c>
    </row>
    <row r="361" spans="1:47" s="2" customFormat="1" ht="12">
      <c r="A361" s="37"/>
      <c r="B361" s="38"/>
      <c r="C361" s="39"/>
      <c r="D361" s="223" t="s">
        <v>140</v>
      </c>
      <c r="E361" s="39"/>
      <c r="F361" s="224" t="s">
        <v>663</v>
      </c>
      <c r="G361" s="39"/>
      <c r="H361" s="39"/>
      <c r="I361" s="225"/>
      <c r="J361" s="39"/>
      <c r="K361" s="39"/>
      <c r="L361" s="43"/>
      <c r="M361" s="226"/>
      <c r="N361" s="227"/>
      <c r="O361" s="90"/>
      <c r="P361" s="90"/>
      <c r="Q361" s="90"/>
      <c r="R361" s="90"/>
      <c r="S361" s="90"/>
      <c r="T361" s="91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6" t="s">
        <v>140</v>
      </c>
      <c r="AU361" s="16" t="s">
        <v>82</v>
      </c>
    </row>
    <row r="362" spans="1:65" s="2" customFormat="1" ht="16.5" customHeight="1">
      <c r="A362" s="37"/>
      <c r="B362" s="38"/>
      <c r="C362" s="252" t="s">
        <v>664</v>
      </c>
      <c r="D362" s="252" t="s">
        <v>396</v>
      </c>
      <c r="E362" s="253" t="s">
        <v>665</v>
      </c>
      <c r="F362" s="254" t="s">
        <v>666</v>
      </c>
      <c r="G362" s="255" t="s">
        <v>417</v>
      </c>
      <c r="H362" s="256">
        <v>2</v>
      </c>
      <c r="I362" s="257"/>
      <c r="J362" s="258">
        <f>ROUND(I362*H362,2)</f>
        <v>0</v>
      </c>
      <c r="K362" s="254" t="s">
        <v>137</v>
      </c>
      <c r="L362" s="259"/>
      <c r="M362" s="260" t="s">
        <v>1</v>
      </c>
      <c r="N362" s="261" t="s">
        <v>40</v>
      </c>
      <c r="O362" s="90"/>
      <c r="P362" s="219">
        <f>O362*H362</f>
        <v>0</v>
      </c>
      <c r="Q362" s="219">
        <v>0.0004</v>
      </c>
      <c r="R362" s="219">
        <f>Q362*H362</f>
        <v>0.0008</v>
      </c>
      <c r="S362" s="219">
        <v>0</v>
      </c>
      <c r="T362" s="220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21" t="s">
        <v>300</v>
      </c>
      <c r="AT362" s="221" t="s">
        <v>396</v>
      </c>
      <c r="AU362" s="221" t="s">
        <v>82</v>
      </c>
      <c r="AY362" s="16" t="s">
        <v>130</v>
      </c>
      <c r="BE362" s="222">
        <f>IF(N362="základní",J362,0)</f>
        <v>0</v>
      </c>
      <c r="BF362" s="222">
        <f>IF(N362="snížená",J362,0)</f>
        <v>0</v>
      </c>
      <c r="BG362" s="222">
        <f>IF(N362="zákl. přenesená",J362,0)</f>
        <v>0</v>
      </c>
      <c r="BH362" s="222">
        <f>IF(N362="sníž. přenesená",J362,0)</f>
        <v>0</v>
      </c>
      <c r="BI362" s="222">
        <f>IF(N362="nulová",J362,0)</f>
        <v>0</v>
      </c>
      <c r="BJ362" s="16" t="s">
        <v>80</v>
      </c>
      <c r="BK362" s="222">
        <f>ROUND(I362*H362,2)</f>
        <v>0</v>
      </c>
      <c r="BL362" s="16" t="s">
        <v>216</v>
      </c>
      <c r="BM362" s="221" t="s">
        <v>667</v>
      </c>
    </row>
    <row r="363" spans="1:65" s="2" customFormat="1" ht="16.5" customHeight="1">
      <c r="A363" s="37"/>
      <c r="B363" s="38"/>
      <c r="C363" s="252" t="s">
        <v>668</v>
      </c>
      <c r="D363" s="252" t="s">
        <v>396</v>
      </c>
      <c r="E363" s="253" t="s">
        <v>669</v>
      </c>
      <c r="F363" s="254" t="s">
        <v>670</v>
      </c>
      <c r="G363" s="255" t="s">
        <v>417</v>
      </c>
      <c r="H363" s="256">
        <v>2</v>
      </c>
      <c r="I363" s="257"/>
      <c r="J363" s="258">
        <f>ROUND(I363*H363,2)</f>
        <v>0</v>
      </c>
      <c r="K363" s="254" t="s">
        <v>137</v>
      </c>
      <c r="L363" s="259"/>
      <c r="M363" s="260" t="s">
        <v>1</v>
      </c>
      <c r="N363" s="261" t="s">
        <v>40</v>
      </c>
      <c r="O363" s="90"/>
      <c r="P363" s="219">
        <f>O363*H363</f>
        <v>0</v>
      </c>
      <c r="Q363" s="219">
        <v>0.001</v>
      </c>
      <c r="R363" s="219">
        <f>Q363*H363</f>
        <v>0.002</v>
      </c>
      <c r="S363" s="219">
        <v>0</v>
      </c>
      <c r="T363" s="220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21" t="s">
        <v>300</v>
      </c>
      <c r="AT363" s="221" t="s">
        <v>396</v>
      </c>
      <c r="AU363" s="221" t="s">
        <v>82</v>
      </c>
      <c r="AY363" s="16" t="s">
        <v>130</v>
      </c>
      <c r="BE363" s="222">
        <f>IF(N363="základní",J363,0)</f>
        <v>0</v>
      </c>
      <c r="BF363" s="222">
        <f>IF(N363="snížená",J363,0)</f>
        <v>0</v>
      </c>
      <c r="BG363" s="222">
        <f>IF(N363="zákl. přenesená",J363,0)</f>
        <v>0</v>
      </c>
      <c r="BH363" s="222">
        <f>IF(N363="sníž. přenesená",J363,0)</f>
        <v>0</v>
      </c>
      <c r="BI363" s="222">
        <f>IF(N363="nulová",J363,0)</f>
        <v>0</v>
      </c>
      <c r="BJ363" s="16" t="s">
        <v>80</v>
      </c>
      <c r="BK363" s="222">
        <f>ROUND(I363*H363,2)</f>
        <v>0</v>
      </c>
      <c r="BL363" s="16" t="s">
        <v>216</v>
      </c>
      <c r="BM363" s="221" t="s">
        <v>671</v>
      </c>
    </row>
    <row r="364" spans="1:65" s="2" customFormat="1" ht="16.5" customHeight="1">
      <c r="A364" s="37"/>
      <c r="B364" s="38"/>
      <c r="C364" s="252" t="s">
        <v>672</v>
      </c>
      <c r="D364" s="252" t="s">
        <v>396</v>
      </c>
      <c r="E364" s="253" t="s">
        <v>673</v>
      </c>
      <c r="F364" s="254" t="s">
        <v>674</v>
      </c>
      <c r="G364" s="255" t="s">
        <v>417</v>
      </c>
      <c r="H364" s="256">
        <v>2</v>
      </c>
      <c r="I364" s="257"/>
      <c r="J364" s="258">
        <f>ROUND(I364*H364,2)</f>
        <v>0</v>
      </c>
      <c r="K364" s="254" t="s">
        <v>1</v>
      </c>
      <c r="L364" s="259"/>
      <c r="M364" s="260" t="s">
        <v>1</v>
      </c>
      <c r="N364" s="261" t="s">
        <v>40</v>
      </c>
      <c r="O364" s="90"/>
      <c r="P364" s="219">
        <f>O364*H364</f>
        <v>0</v>
      </c>
      <c r="Q364" s="219">
        <v>0.00244</v>
      </c>
      <c r="R364" s="219">
        <f>Q364*H364</f>
        <v>0.00488</v>
      </c>
      <c r="S364" s="219">
        <v>0</v>
      </c>
      <c r="T364" s="220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21" t="s">
        <v>300</v>
      </c>
      <c r="AT364" s="221" t="s">
        <v>396</v>
      </c>
      <c r="AU364" s="221" t="s">
        <v>82</v>
      </c>
      <c r="AY364" s="16" t="s">
        <v>130</v>
      </c>
      <c r="BE364" s="222">
        <f>IF(N364="základní",J364,0)</f>
        <v>0</v>
      </c>
      <c r="BF364" s="222">
        <f>IF(N364="snížená",J364,0)</f>
        <v>0</v>
      </c>
      <c r="BG364" s="222">
        <f>IF(N364="zákl. přenesená",J364,0)</f>
        <v>0</v>
      </c>
      <c r="BH364" s="222">
        <f>IF(N364="sníž. přenesená",J364,0)</f>
        <v>0</v>
      </c>
      <c r="BI364" s="222">
        <f>IF(N364="nulová",J364,0)</f>
        <v>0</v>
      </c>
      <c r="BJ364" s="16" t="s">
        <v>80</v>
      </c>
      <c r="BK364" s="222">
        <f>ROUND(I364*H364,2)</f>
        <v>0</v>
      </c>
      <c r="BL364" s="16" t="s">
        <v>216</v>
      </c>
      <c r="BM364" s="221" t="s">
        <v>675</v>
      </c>
    </row>
    <row r="365" spans="1:65" s="2" customFormat="1" ht="24.15" customHeight="1">
      <c r="A365" s="37"/>
      <c r="B365" s="38"/>
      <c r="C365" s="210" t="s">
        <v>676</v>
      </c>
      <c r="D365" s="210" t="s">
        <v>133</v>
      </c>
      <c r="E365" s="211" t="s">
        <v>677</v>
      </c>
      <c r="F365" s="212" t="s">
        <v>678</v>
      </c>
      <c r="G365" s="213" t="s">
        <v>286</v>
      </c>
      <c r="H365" s="214">
        <v>22.703</v>
      </c>
      <c r="I365" s="215"/>
      <c r="J365" s="216">
        <f>ROUND(I365*H365,2)</f>
        <v>0</v>
      </c>
      <c r="K365" s="212" t="s">
        <v>137</v>
      </c>
      <c r="L365" s="43"/>
      <c r="M365" s="217" t="s">
        <v>1</v>
      </c>
      <c r="N365" s="218" t="s">
        <v>40</v>
      </c>
      <c r="O365" s="90"/>
      <c r="P365" s="219">
        <f>O365*H365</f>
        <v>0</v>
      </c>
      <c r="Q365" s="219">
        <v>0.00289</v>
      </c>
      <c r="R365" s="219">
        <f>Q365*H365</f>
        <v>0.06561167</v>
      </c>
      <c r="S365" s="219">
        <v>0</v>
      </c>
      <c r="T365" s="220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21" t="s">
        <v>216</v>
      </c>
      <c r="AT365" s="221" t="s">
        <v>133</v>
      </c>
      <c r="AU365" s="221" t="s">
        <v>82</v>
      </c>
      <c r="AY365" s="16" t="s">
        <v>130</v>
      </c>
      <c r="BE365" s="222">
        <f>IF(N365="základní",J365,0)</f>
        <v>0</v>
      </c>
      <c r="BF365" s="222">
        <f>IF(N365="snížená",J365,0)</f>
        <v>0</v>
      </c>
      <c r="BG365" s="222">
        <f>IF(N365="zákl. přenesená",J365,0)</f>
        <v>0</v>
      </c>
      <c r="BH365" s="222">
        <f>IF(N365="sníž. přenesená",J365,0)</f>
        <v>0</v>
      </c>
      <c r="BI365" s="222">
        <f>IF(N365="nulová",J365,0)</f>
        <v>0</v>
      </c>
      <c r="BJ365" s="16" t="s">
        <v>80</v>
      </c>
      <c r="BK365" s="222">
        <f>ROUND(I365*H365,2)</f>
        <v>0</v>
      </c>
      <c r="BL365" s="16" t="s">
        <v>216</v>
      </c>
      <c r="BM365" s="221" t="s">
        <v>679</v>
      </c>
    </row>
    <row r="366" spans="1:47" s="2" customFormat="1" ht="12">
      <c r="A366" s="37"/>
      <c r="B366" s="38"/>
      <c r="C366" s="39"/>
      <c r="D366" s="223" t="s">
        <v>140</v>
      </c>
      <c r="E366" s="39"/>
      <c r="F366" s="224" t="s">
        <v>680</v>
      </c>
      <c r="G366" s="39"/>
      <c r="H366" s="39"/>
      <c r="I366" s="225"/>
      <c r="J366" s="39"/>
      <c r="K366" s="39"/>
      <c r="L366" s="43"/>
      <c r="M366" s="226"/>
      <c r="N366" s="227"/>
      <c r="O366" s="90"/>
      <c r="P366" s="90"/>
      <c r="Q366" s="90"/>
      <c r="R366" s="90"/>
      <c r="S366" s="90"/>
      <c r="T366" s="91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6" t="s">
        <v>140</v>
      </c>
      <c r="AU366" s="16" t="s">
        <v>82</v>
      </c>
    </row>
    <row r="367" spans="1:65" s="2" customFormat="1" ht="21.75" customHeight="1">
      <c r="A367" s="37"/>
      <c r="B367" s="38"/>
      <c r="C367" s="210" t="s">
        <v>681</v>
      </c>
      <c r="D367" s="210" t="s">
        <v>133</v>
      </c>
      <c r="E367" s="211" t="s">
        <v>682</v>
      </c>
      <c r="F367" s="212" t="s">
        <v>683</v>
      </c>
      <c r="G367" s="213" t="s">
        <v>286</v>
      </c>
      <c r="H367" s="214">
        <v>52.905</v>
      </c>
      <c r="I367" s="215"/>
      <c r="J367" s="216">
        <f>ROUND(I367*H367,2)</f>
        <v>0</v>
      </c>
      <c r="K367" s="212" t="s">
        <v>137</v>
      </c>
      <c r="L367" s="43"/>
      <c r="M367" s="217" t="s">
        <v>1</v>
      </c>
      <c r="N367" s="218" t="s">
        <v>40</v>
      </c>
      <c r="O367" s="90"/>
      <c r="P367" s="219">
        <f>O367*H367</f>
        <v>0</v>
      </c>
      <c r="Q367" s="219">
        <v>0.00169</v>
      </c>
      <c r="R367" s="219">
        <f>Q367*H367</f>
        <v>0.08940945</v>
      </c>
      <c r="S367" s="219">
        <v>0</v>
      </c>
      <c r="T367" s="220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21" t="s">
        <v>216</v>
      </c>
      <c r="AT367" s="221" t="s">
        <v>133</v>
      </c>
      <c r="AU367" s="221" t="s">
        <v>82</v>
      </c>
      <c r="AY367" s="16" t="s">
        <v>130</v>
      </c>
      <c r="BE367" s="222">
        <f>IF(N367="základní",J367,0)</f>
        <v>0</v>
      </c>
      <c r="BF367" s="222">
        <f>IF(N367="snížená",J367,0)</f>
        <v>0</v>
      </c>
      <c r="BG367" s="222">
        <f>IF(N367="zákl. přenesená",J367,0)</f>
        <v>0</v>
      </c>
      <c r="BH367" s="222">
        <f>IF(N367="sníž. přenesená",J367,0)</f>
        <v>0</v>
      </c>
      <c r="BI367" s="222">
        <f>IF(N367="nulová",J367,0)</f>
        <v>0</v>
      </c>
      <c r="BJ367" s="16" t="s">
        <v>80</v>
      </c>
      <c r="BK367" s="222">
        <f>ROUND(I367*H367,2)</f>
        <v>0</v>
      </c>
      <c r="BL367" s="16" t="s">
        <v>216</v>
      </c>
      <c r="BM367" s="221" t="s">
        <v>684</v>
      </c>
    </row>
    <row r="368" spans="1:47" s="2" customFormat="1" ht="12">
      <c r="A368" s="37"/>
      <c r="B368" s="38"/>
      <c r="C368" s="39"/>
      <c r="D368" s="223" t="s">
        <v>140</v>
      </c>
      <c r="E368" s="39"/>
      <c r="F368" s="224" t="s">
        <v>685</v>
      </c>
      <c r="G368" s="39"/>
      <c r="H368" s="39"/>
      <c r="I368" s="225"/>
      <c r="J368" s="39"/>
      <c r="K368" s="39"/>
      <c r="L368" s="43"/>
      <c r="M368" s="226"/>
      <c r="N368" s="227"/>
      <c r="O368" s="90"/>
      <c r="P368" s="90"/>
      <c r="Q368" s="90"/>
      <c r="R368" s="90"/>
      <c r="S368" s="90"/>
      <c r="T368" s="91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T368" s="16" t="s">
        <v>140</v>
      </c>
      <c r="AU368" s="16" t="s">
        <v>82</v>
      </c>
    </row>
    <row r="369" spans="1:65" s="2" customFormat="1" ht="24.15" customHeight="1">
      <c r="A369" s="37"/>
      <c r="B369" s="38"/>
      <c r="C369" s="210" t="s">
        <v>686</v>
      </c>
      <c r="D369" s="210" t="s">
        <v>133</v>
      </c>
      <c r="E369" s="211" t="s">
        <v>687</v>
      </c>
      <c r="F369" s="212" t="s">
        <v>688</v>
      </c>
      <c r="G369" s="213" t="s">
        <v>417</v>
      </c>
      <c r="H369" s="214">
        <v>5</v>
      </c>
      <c r="I369" s="215"/>
      <c r="J369" s="216">
        <f>ROUND(I369*H369,2)</f>
        <v>0</v>
      </c>
      <c r="K369" s="212" t="s">
        <v>137</v>
      </c>
      <c r="L369" s="43"/>
      <c r="M369" s="217" t="s">
        <v>1</v>
      </c>
      <c r="N369" s="218" t="s">
        <v>40</v>
      </c>
      <c r="O369" s="90"/>
      <c r="P369" s="219">
        <f>O369*H369</f>
        <v>0</v>
      </c>
      <c r="Q369" s="219">
        <v>0.00036</v>
      </c>
      <c r="R369" s="219">
        <f>Q369*H369</f>
        <v>0.0018000000000000002</v>
      </c>
      <c r="S369" s="219">
        <v>0</v>
      </c>
      <c r="T369" s="220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21" t="s">
        <v>216</v>
      </c>
      <c r="AT369" s="221" t="s">
        <v>133</v>
      </c>
      <c r="AU369" s="221" t="s">
        <v>82</v>
      </c>
      <c r="AY369" s="16" t="s">
        <v>130</v>
      </c>
      <c r="BE369" s="222">
        <f>IF(N369="základní",J369,0)</f>
        <v>0</v>
      </c>
      <c r="BF369" s="222">
        <f>IF(N369="snížená",J369,0)</f>
        <v>0</v>
      </c>
      <c r="BG369" s="222">
        <f>IF(N369="zákl. přenesená",J369,0)</f>
        <v>0</v>
      </c>
      <c r="BH369" s="222">
        <f>IF(N369="sníž. přenesená",J369,0)</f>
        <v>0</v>
      </c>
      <c r="BI369" s="222">
        <f>IF(N369="nulová",J369,0)</f>
        <v>0</v>
      </c>
      <c r="BJ369" s="16" t="s">
        <v>80</v>
      </c>
      <c r="BK369" s="222">
        <f>ROUND(I369*H369,2)</f>
        <v>0</v>
      </c>
      <c r="BL369" s="16" t="s">
        <v>216</v>
      </c>
      <c r="BM369" s="221" t="s">
        <v>689</v>
      </c>
    </row>
    <row r="370" spans="1:47" s="2" customFormat="1" ht="12">
      <c r="A370" s="37"/>
      <c r="B370" s="38"/>
      <c r="C370" s="39"/>
      <c r="D370" s="223" t="s">
        <v>140</v>
      </c>
      <c r="E370" s="39"/>
      <c r="F370" s="224" t="s">
        <v>690</v>
      </c>
      <c r="G370" s="39"/>
      <c r="H370" s="39"/>
      <c r="I370" s="225"/>
      <c r="J370" s="39"/>
      <c r="K370" s="39"/>
      <c r="L370" s="43"/>
      <c r="M370" s="226"/>
      <c r="N370" s="227"/>
      <c r="O370" s="90"/>
      <c r="P370" s="90"/>
      <c r="Q370" s="90"/>
      <c r="R370" s="90"/>
      <c r="S370" s="90"/>
      <c r="T370" s="91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6" t="s">
        <v>140</v>
      </c>
      <c r="AU370" s="16" t="s">
        <v>82</v>
      </c>
    </row>
    <row r="371" spans="1:65" s="2" customFormat="1" ht="21.75" customHeight="1">
      <c r="A371" s="37"/>
      <c r="B371" s="38"/>
      <c r="C371" s="210" t="s">
        <v>691</v>
      </c>
      <c r="D371" s="210" t="s">
        <v>133</v>
      </c>
      <c r="E371" s="211" t="s">
        <v>692</v>
      </c>
      <c r="F371" s="212" t="s">
        <v>693</v>
      </c>
      <c r="G371" s="213" t="s">
        <v>286</v>
      </c>
      <c r="H371" s="214">
        <v>2.53</v>
      </c>
      <c r="I371" s="215"/>
      <c r="J371" s="216">
        <f>ROUND(I371*H371,2)</f>
        <v>0</v>
      </c>
      <c r="K371" s="212" t="s">
        <v>137</v>
      </c>
      <c r="L371" s="43"/>
      <c r="M371" s="217" t="s">
        <v>1</v>
      </c>
      <c r="N371" s="218" t="s">
        <v>40</v>
      </c>
      <c r="O371" s="90"/>
      <c r="P371" s="219">
        <f>O371*H371</f>
        <v>0</v>
      </c>
      <c r="Q371" s="219">
        <v>0.0059</v>
      </c>
      <c r="R371" s="219">
        <f>Q371*H371</f>
        <v>0.014927</v>
      </c>
      <c r="S371" s="219">
        <v>0</v>
      </c>
      <c r="T371" s="220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21" t="s">
        <v>216</v>
      </c>
      <c r="AT371" s="221" t="s">
        <v>133</v>
      </c>
      <c r="AU371" s="221" t="s">
        <v>82</v>
      </c>
      <c r="AY371" s="16" t="s">
        <v>130</v>
      </c>
      <c r="BE371" s="222">
        <f>IF(N371="základní",J371,0)</f>
        <v>0</v>
      </c>
      <c r="BF371" s="222">
        <f>IF(N371="snížená",J371,0)</f>
        <v>0</v>
      </c>
      <c r="BG371" s="222">
        <f>IF(N371="zákl. přenesená",J371,0)</f>
        <v>0</v>
      </c>
      <c r="BH371" s="222">
        <f>IF(N371="sníž. přenesená",J371,0)</f>
        <v>0</v>
      </c>
      <c r="BI371" s="222">
        <f>IF(N371="nulová",J371,0)</f>
        <v>0</v>
      </c>
      <c r="BJ371" s="16" t="s">
        <v>80</v>
      </c>
      <c r="BK371" s="222">
        <f>ROUND(I371*H371,2)</f>
        <v>0</v>
      </c>
      <c r="BL371" s="16" t="s">
        <v>216</v>
      </c>
      <c r="BM371" s="221" t="s">
        <v>694</v>
      </c>
    </row>
    <row r="372" spans="1:47" s="2" customFormat="1" ht="12">
      <c r="A372" s="37"/>
      <c r="B372" s="38"/>
      <c r="C372" s="39"/>
      <c r="D372" s="223" t="s">
        <v>140</v>
      </c>
      <c r="E372" s="39"/>
      <c r="F372" s="224" t="s">
        <v>695</v>
      </c>
      <c r="G372" s="39"/>
      <c r="H372" s="39"/>
      <c r="I372" s="225"/>
      <c r="J372" s="39"/>
      <c r="K372" s="39"/>
      <c r="L372" s="43"/>
      <c r="M372" s="226"/>
      <c r="N372" s="227"/>
      <c r="O372" s="90"/>
      <c r="P372" s="90"/>
      <c r="Q372" s="90"/>
      <c r="R372" s="90"/>
      <c r="S372" s="90"/>
      <c r="T372" s="91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140</v>
      </c>
      <c r="AU372" s="16" t="s">
        <v>82</v>
      </c>
    </row>
    <row r="373" spans="1:65" s="2" customFormat="1" ht="16.5" customHeight="1">
      <c r="A373" s="37"/>
      <c r="B373" s="38"/>
      <c r="C373" s="210" t="s">
        <v>696</v>
      </c>
      <c r="D373" s="210" t="s">
        <v>133</v>
      </c>
      <c r="E373" s="211" t="s">
        <v>697</v>
      </c>
      <c r="F373" s="212" t="s">
        <v>698</v>
      </c>
      <c r="G373" s="213" t="s">
        <v>286</v>
      </c>
      <c r="H373" s="214">
        <v>29.48</v>
      </c>
      <c r="I373" s="215"/>
      <c r="J373" s="216">
        <f>ROUND(I373*H373,2)</f>
        <v>0</v>
      </c>
      <c r="K373" s="212" t="s">
        <v>137</v>
      </c>
      <c r="L373" s="43"/>
      <c r="M373" s="217" t="s">
        <v>1</v>
      </c>
      <c r="N373" s="218" t="s">
        <v>40</v>
      </c>
      <c r="O373" s="90"/>
      <c r="P373" s="219">
        <f>O373*H373</f>
        <v>0</v>
      </c>
      <c r="Q373" s="219">
        <v>0.00313</v>
      </c>
      <c r="R373" s="219">
        <f>Q373*H373</f>
        <v>0.0922724</v>
      </c>
      <c r="S373" s="219">
        <v>0</v>
      </c>
      <c r="T373" s="220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21" t="s">
        <v>216</v>
      </c>
      <c r="AT373" s="221" t="s">
        <v>133</v>
      </c>
      <c r="AU373" s="221" t="s">
        <v>82</v>
      </c>
      <c r="AY373" s="16" t="s">
        <v>130</v>
      </c>
      <c r="BE373" s="222">
        <f>IF(N373="základní",J373,0)</f>
        <v>0</v>
      </c>
      <c r="BF373" s="222">
        <f>IF(N373="snížená",J373,0)</f>
        <v>0</v>
      </c>
      <c r="BG373" s="222">
        <f>IF(N373="zákl. přenesená",J373,0)</f>
        <v>0</v>
      </c>
      <c r="BH373" s="222">
        <f>IF(N373="sníž. přenesená",J373,0)</f>
        <v>0</v>
      </c>
      <c r="BI373" s="222">
        <f>IF(N373="nulová",J373,0)</f>
        <v>0</v>
      </c>
      <c r="BJ373" s="16" t="s">
        <v>80</v>
      </c>
      <c r="BK373" s="222">
        <f>ROUND(I373*H373,2)</f>
        <v>0</v>
      </c>
      <c r="BL373" s="16" t="s">
        <v>216</v>
      </c>
      <c r="BM373" s="221" t="s">
        <v>699</v>
      </c>
    </row>
    <row r="374" spans="1:47" s="2" customFormat="1" ht="12">
      <c r="A374" s="37"/>
      <c r="B374" s="38"/>
      <c r="C374" s="39"/>
      <c r="D374" s="223" t="s">
        <v>140</v>
      </c>
      <c r="E374" s="39"/>
      <c r="F374" s="224" t="s">
        <v>700</v>
      </c>
      <c r="G374" s="39"/>
      <c r="H374" s="39"/>
      <c r="I374" s="225"/>
      <c r="J374" s="39"/>
      <c r="K374" s="39"/>
      <c r="L374" s="43"/>
      <c r="M374" s="226"/>
      <c r="N374" s="227"/>
      <c r="O374" s="90"/>
      <c r="P374" s="90"/>
      <c r="Q374" s="90"/>
      <c r="R374" s="90"/>
      <c r="S374" s="90"/>
      <c r="T374" s="91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6" t="s">
        <v>140</v>
      </c>
      <c r="AU374" s="16" t="s">
        <v>82</v>
      </c>
    </row>
    <row r="375" spans="1:65" s="2" customFormat="1" ht="24.15" customHeight="1">
      <c r="A375" s="37"/>
      <c r="B375" s="38"/>
      <c r="C375" s="210" t="s">
        <v>701</v>
      </c>
      <c r="D375" s="210" t="s">
        <v>133</v>
      </c>
      <c r="E375" s="211" t="s">
        <v>702</v>
      </c>
      <c r="F375" s="212" t="s">
        <v>703</v>
      </c>
      <c r="G375" s="213" t="s">
        <v>329</v>
      </c>
      <c r="H375" s="214">
        <v>3.416</v>
      </c>
      <c r="I375" s="215"/>
      <c r="J375" s="216">
        <f>ROUND(I375*H375,2)</f>
        <v>0</v>
      </c>
      <c r="K375" s="212" t="s">
        <v>137</v>
      </c>
      <c r="L375" s="43"/>
      <c r="M375" s="217" t="s">
        <v>1</v>
      </c>
      <c r="N375" s="218" t="s">
        <v>40</v>
      </c>
      <c r="O375" s="90"/>
      <c r="P375" s="219">
        <f>O375*H375</f>
        <v>0</v>
      </c>
      <c r="Q375" s="219">
        <v>0</v>
      </c>
      <c r="R375" s="219">
        <f>Q375*H375</f>
        <v>0</v>
      </c>
      <c r="S375" s="219">
        <v>0</v>
      </c>
      <c r="T375" s="220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21" t="s">
        <v>216</v>
      </c>
      <c r="AT375" s="221" t="s">
        <v>133</v>
      </c>
      <c r="AU375" s="221" t="s">
        <v>82</v>
      </c>
      <c r="AY375" s="16" t="s">
        <v>130</v>
      </c>
      <c r="BE375" s="222">
        <f>IF(N375="základní",J375,0)</f>
        <v>0</v>
      </c>
      <c r="BF375" s="222">
        <f>IF(N375="snížená",J375,0)</f>
        <v>0</v>
      </c>
      <c r="BG375" s="222">
        <f>IF(N375="zákl. přenesená",J375,0)</f>
        <v>0</v>
      </c>
      <c r="BH375" s="222">
        <f>IF(N375="sníž. přenesená",J375,0)</f>
        <v>0</v>
      </c>
      <c r="BI375" s="222">
        <f>IF(N375="nulová",J375,0)</f>
        <v>0</v>
      </c>
      <c r="BJ375" s="16" t="s">
        <v>80</v>
      </c>
      <c r="BK375" s="222">
        <f>ROUND(I375*H375,2)</f>
        <v>0</v>
      </c>
      <c r="BL375" s="16" t="s">
        <v>216</v>
      </c>
      <c r="BM375" s="221" t="s">
        <v>704</v>
      </c>
    </row>
    <row r="376" spans="1:47" s="2" customFormat="1" ht="12">
      <c r="A376" s="37"/>
      <c r="B376" s="38"/>
      <c r="C376" s="39"/>
      <c r="D376" s="223" t="s">
        <v>140</v>
      </c>
      <c r="E376" s="39"/>
      <c r="F376" s="224" t="s">
        <v>705</v>
      </c>
      <c r="G376" s="39"/>
      <c r="H376" s="39"/>
      <c r="I376" s="225"/>
      <c r="J376" s="39"/>
      <c r="K376" s="39"/>
      <c r="L376" s="43"/>
      <c r="M376" s="226"/>
      <c r="N376" s="227"/>
      <c r="O376" s="90"/>
      <c r="P376" s="90"/>
      <c r="Q376" s="90"/>
      <c r="R376" s="90"/>
      <c r="S376" s="90"/>
      <c r="T376" s="91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16" t="s">
        <v>140</v>
      </c>
      <c r="AU376" s="16" t="s">
        <v>82</v>
      </c>
    </row>
    <row r="377" spans="1:63" s="12" customFormat="1" ht="22.8" customHeight="1">
      <c r="A377" s="12"/>
      <c r="B377" s="194"/>
      <c r="C377" s="195"/>
      <c r="D377" s="196" t="s">
        <v>74</v>
      </c>
      <c r="E377" s="208" t="s">
        <v>706</v>
      </c>
      <c r="F377" s="208" t="s">
        <v>707</v>
      </c>
      <c r="G377" s="195"/>
      <c r="H377" s="195"/>
      <c r="I377" s="198"/>
      <c r="J377" s="209">
        <f>BK377</f>
        <v>0</v>
      </c>
      <c r="K377" s="195"/>
      <c r="L377" s="200"/>
      <c r="M377" s="201"/>
      <c r="N377" s="202"/>
      <c r="O377" s="202"/>
      <c r="P377" s="203">
        <f>SUM(P378:P384)</f>
        <v>0</v>
      </c>
      <c r="Q377" s="202"/>
      <c r="R377" s="203">
        <f>SUM(R378:R384)</f>
        <v>0.0625</v>
      </c>
      <c r="S377" s="202"/>
      <c r="T377" s="204">
        <f>SUM(T378:T384)</f>
        <v>3.56725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05" t="s">
        <v>82</v>
      </c>
      <c r="AT377" s="206" t="s">
        <v>74</v>
      </c>
      <c r="AU377" s="206" t="s">
        <v>80</v>
      </c>
      <c r="AY377" s="205" t="s">
        <v>130</v>
      </c>
      <c r="BK377" s="207">
        <f>SUM(BK378:BK384)</f>
        <v>0</v>
      </c>
    </row>
    <row r="378" spans="1:65" s="2" customFormat="1" ht="16.5" customHeight="1">
      <c r="A378" s="37"/>
      <c r="B378" s="38"/>
      <c r="C378" s="210" t="s">
        <v>708</v>
      </c>
      <c r="D378" s="210" t="s">
        <v>133</v>
      </c>
      <c r="E378" s="211" t="s">
        <v>709</v>
      </c>
      <c r="F378" s="212" t="s">
        <v>710</v>
      </c>
      <c r="G378" s="213" t="s">
        <v>417</v>
      </c>
      <c r="H378" s="214">
        <v>25</v>
      </c>
      <c r="I378" s="215"/>
      <c r="J378" s="216">
        <f>ROUND(I378*H378,2)</f>
        <v>0</v>
      </c>
      <c r="K378" s="212" t="s">
        <v>137</v>
      </c>
      <c r="L378" s="43"/>
      <c r="M378" s="217" t="s">
        <v>1</v>
      </c>
      <c r="N378" s="218" t="s">
        <v>40</v>
      </c>
      <c r="O378" s="90"/>
      <c r="P378" s="219">
        <f>O378*H378</f>
        <v>0</v>
      </c>
      <c r="Q378" s="219">
        <v>0</v>
      </c>
      <c r="R378" s="219">
        <f>Q378*H378</f>
        <v>0</v>
      </c>
      <c r="S378" s="219">
        <v>0</v>
      </c>
      <c r="T378" s="220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21" t="s">
        <v>216</v>
      </c>
      <c r="AT378" s="221" t="s">
        <v>133</v>
      </c>
      <c r="AU378" s="221" t="s">
        <v>82</v>
      </c>
      <c r="AY378" s="16" t="s">
        <v>130</v>
      </c>
      <c r="BE378" s="222">
        <f>IF(N378="základní",J378,0)</f>
        <v>0</v>
      </c>
      <c r="BF378" s="222">
        <f>IF(N378="snížená",J378,0)</f>
        <v>0</v>
      </c>
      <c r="BG378" s="222">
        <f>IF(N378="zákl. přenesená",J378,0)</f>
        <v>0</v>
      </c>
      <c r="BH378" s="222">
        <f>IF(N378="sníž. přenesená",J378,0)</f>
        <v>0</v>
      </c>
      <c r="BI378" s="222">
        <f>IF(N378="nulová",J378,0)</f>
        <v>0</v>
      </c>
      <c r="BJ378" s="16" t="s">
        <v>80</v>
      </c>
      <c r="BK378" s="222">
        <f>ROUND(I378*H378,2)</f>
        <v>0</v>
      </c>
      <c r="BL378" s="16" t="s">
        <v>216</v>
      </c>
      <c r="BM378" s="221" t="s">
        <v>711</v>
      </c>
    </row>
    <row r="379" spans="1:47" s="2" customFormat="1" ht="12">
      <c r="A379" s="37"/>
      <c r="B379" s="38"/>
      <c r="C379" s="39"/>
      <c r="D379" s="223" t="s">
        <v>140</v>
      </c>
      <c r="E379" s="39"/>
      <c r="F379" s="224" t="s">
        <v>712</v>
      </c>
      <c r="G379" s="39"/>
      <c r="H379" s="39"/>
      <c r="I379" s="225"/>
      <c r="J379" s="39"/>
      <c r="K379" s="39"/>
      <c r="L379" s="43"/>
      <c r="M379" s="226"/>
      <c r="N379" s="227"/>
      <c r="O379" s="90"/>
      <c r="P379" s="90"/>
      <c r="Q379" s="90"/>
      <c r="R379" s="90"/>
      <c r="S379" s="90"/>
      <c r="T379" s="91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6" t="s">
        <v>140</v>
      </c>
      <c r="AU379" s="16" t="s">
        <v>82</v>
      </c>
    </row>
    <row r="380" spans="1:65" s="2" customFormat="1" ht="16.5" customHeight="1">
      <c r="A380" s="37"/>
      <c r="B380" s="38"/>
      <c r="C380" s="252" t="s">
        <v>713</v>
      </c>
      <c r="D380" s="252" t="s">
        <v>396</v>
      </c>
      <c r="E380" s="253" t="s">
        <v>714</v>
      </c>
      <c r="F380" s="254" t="s">
        <v>715</v>
      </c>
      <c r="G380" s="255" t="s">
        <v>417</v>
      </c>
      <c r="H380" s="256">
        <v>25</v>
      </c>
      <c r="I380" s="257"/>
      <c r="J380" s="258">
        <f>ROUND(I380*H380,2)</f>
        <v>0</v>
      </c>
      <c r="K380" s="254" t="s">
        <v>1</v>
      </c>
      <c r="L380" s="259"/>
      <c r="M380" s="260" t="s">
        <v>1</v>
      </c>
      <c r="N380" s="261" t="s">
        <v>40</v>
      </c>
      <c r="O380" s="90"/>
      <c r="P380" s="219">
        <f>O380*H380</f>
        <v>0</v>
      </c>
      <c r="Q380" s="219">
        <v>0.0025</v>
      </c>
      <c r="R380" s="219">
        <f>Q380*H380</f>
        <v>0.0625</v>
      </c>
      <c r="S380" s="219">
        <v>0</v>
      </c>
      <c r="T380" s="220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21" t="s">
        <v>300</v>
      </c>
      <c r="AT380" s="221" t="s">
        <v>396</v>
      </c>
      <c r="AU380" s="221" t="s">
        <v>82</v>
      </c>
      <c r="AY380" s="16" t="s">
        <v>130</v>
      </c>
      <c r="BE380" s="222">
        <f>IF(N380="základní",J380,0)</f>
        <v>0</v>
      </c>
      <c r="BF380" s="222">
        <f>IF(N380="snížená",J380,0)</f>
        <v>0</v>
      </c>
      <c r="BG380" s="222">
        <f>IF(N380="zákl. přenesená",J380,0)</f>
        <v>0</v>
      </c>
      <c r="BH380" s="222">
        <f>IF(N380="sníž. přenesená",J380,0)</f>
        <v>0</v>
      </c>
      <c r="BI380" s="222">
        <f>IF(N380="nulová",J380,0)</f>
        <v>0</v>
      </c>
      <c r="BJ380" s="16" t="s">
        <v>80</v>
      </c>
      <c r="BK380" s="222">
        <f>ROUND(I380*H380,2)</f>
        <v>0</v>
      </c>
      <c r="BL380" s="16" t="s">
        <v>216</v>
      </c>
      <c r="BM380" s="221" t="s">
        <v>716</v>
      </c>
    </row>
    <row r="381" spans="1:65" s="2" customFormat="1" ht="16.5" customHeight="1">
      <c r="A381" s="37"/>
      <c r="B381" s="38"/>
      <c r="C381" s="210" t="s">
        <v>717</v>
      </c>
      <c r="D381" s="210" t="s">
        <v>133</v>
      </c>
      <c r="E381" s="211" t="s">
        <v>718</v>
      </c>
      <c r="F381" s="212" t="s">
        <v>719</v>
      </c>
      <c r="G381" s="213" t="s">
        <v>146</v>
      </c>
      <c r="H381" s="214">
        <v>375.5</v>
      </c>
      <c r="I381" s="215"/>
      <c r="J381" s="216">
        <f>ROUND(I381*H381,2)</f>
        <v>0</v>
      </c>
      <c r="K381" s="212" t="s">
        <v>137</v>
      </c>
      <c r="L381" s="43"/>
      <c r="M381" s="217" t="s">
        <v>1</v>
      </c>
      <c r="N381" s="218" t="s">
        <v>40</v>
      </c>
      <c r="O381" s="90"/>
      <c r="P381" s="219">
        <f>O381*H381</f>
        <v>0</v>
      </c>
      <c r="Q381" s="219">
        <v>0</v>
      </c>
      <c r="R381" s="219">
        <f>Q381*H381</f>
        <v>0</v>
      </c>
      <c r="S381" s="219">
        <v>0.0095</v>
      </c>
      <c r="T381" s="220">
        <f>S381*H381</f>
        <v>3.56725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21" t="s">
        <v>216</v>
      </c>
      <c r="AT381" s="221" t="s">
        <v>133</v>
      </c>
      <c r="AU381" s="221" t="s">
        <v>82</v>
      </c>
      <c r="AY381" s="16" t="s">
        <v>130</v>
      </c>
      <c r="BE381" s="222">
        <f>IF(N381="základní",J381,0)</f>
        <v>0</v>
      </c>
      <c r="BF381" s="222">
        <f>IF(N381="snížená",J381,0)</f>
        <v>0</v>
      </c>
      <c r="BG381" s="222">
        <f>IF(N381="zákl. přenesená",J381,0)</f>
        <v>0</v>
      </c>
      <c r="BH381" s="222">
        <f>IF(N381="sníž. přenesená",J381,0)</f>
        <v>0</v>
      </c>
      <c r="BI381" s="222">
        <f>IF(N381="nulová",J381,0)</f>
        <v>0</v>
      </c>
      <c r="BJ381" s="16" t="s">
        <v>80</v>
      </c>
      <c r="BK381" s="222">
        <f>ROUND(I381*H381,2)</f>
        <v>0</v>
      </c>
      <c r="BL381" s="16" t="s">
        <v>216</v>
      </c>
      <c r="BM381" s="221" t="s">
        <v>720</v>
      </c>
    </row>
    <row r="382" spans="1:47" s="2" customFormat="1" ht="12">
      <c r="A382" s="37"/>
      <c r="B382" s="38"/>
      <c r="C382" s="39"/>
      <c r="D382" s="223" t="s">
        <v>140</v>
      </c>
      <c r="E382" s="39"/>
      <c r="F382" s="224" t="s">
        <v>721</v>
      </c>
      <c r="G382" s="39"/>
      <c r="H382" s="39"/>
      <c r="I382" s="225"/>
      <c r="J382" s="39"/>
      <c r="K382" s="39"/>
      <c r="L382" s="43"/>
      <c r="M382" s="226"/>
      <c r="N382" s="227"/>
      <c r="O382" s="90"/>
      <c r="P382" s="90"/>
      <c r="Q382" s="90"/>
      <c r="R382" s="90"/>
      <c r="S382" s="90"/>
      <c r="T382" s="91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6" t="s">
        <v>140</v>
      </c>
      <c r="AU382" s="16" t="s">
        <v>82</v>
      </c>
    </row>
    <row r="383" spans="1:65" s="2" customFormat="1" ht="24.15" customHeight="1">
      <c r="A383" s="37"/>
      <c r="B383" s="38"/>
      <c r="C383" s="210" t="s">
        <v>722</v>
      </c>
      <c r="D383" s="210" t="s">
        <v>133</v>
      </c>
      <c r="E383" s="211" t="s">
        <v>723</v>
      </c>
      <c r="F383" s="212" t="s">
        <v>724</v>
      </c>
      <c r="G383" s="213" t="s">
        <v>329</v>
      </c>
      <c r="H383" s="214">
        <v>0.063</v>
      </c>
      <c r="I383" s="215"/>
      <c r="J383" s="216">
        <f>ROUND(I383*H383,2)</f>
        <v>0</v>
      </c>
      <c r="K383" s="212" t="s">
        <v>137</v>
      </c>
      <c r="L383" s="43"/>
      <c r="M383" s="217" t="s">
        <v>1</v>
      </c>
      <c r="N383" s="218" t="s">
        <v>40</v>
      </c>
      <c r="O383" s="90"/>
      <c r="P383" s="219">
        <f>O383*H383</f>
        <v>0</v>
      </c>
      <c r="Q383" s="219">
        <v>0</v>
      </c>
      <c r="R383" s="219">
        <f>Q383*H383</f>
        <v>0</v>
      </c>
      <c r="S383" s="219">
        <v>0</v>
      </c>
      <c r="T383" s="220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21" t="s">
        <v>216</v>
      </c>
      <c r="AT383" s="221" t="s">
        <v>133</v>
      </c>
      <c r="AU383" s="221" t="s">
        <v>82</v>
      </c>
      <c r="AY383" s="16" t="s">
        <v>130</v>
      </c>
      <c r="BE383" s="222">
        <f>IF(N383="základní",J383,0)</f>
        <v>0</v>
      </c>
      <c r="BF383" s="222">
        <f>IF(N383="snížená",J383,0)</f>
        <v>0</v>
      </c>
      <c r="BG383" s="222">
        <f>IF(N383="zákl. přenesená",J383,0)</f>
        <v>0</v>
      </c>
      <c r="BH383" s="222">
        <f>IF(N383="sníž. přenesená",J383,0)</f>
        <v>0</v>
      </c>
      <c r="BI383" s="222">
        <f>IF(N383="nulová",J383,0)</f>
        <v>0</v>
      </c>
      <c r="BJ383" s="16" t="s">
        <v>80</v>
      </c>
      <c r="BK383" s="222">
        <f>ROUND(I383*H383,2)</f>
        <v>0</v>
      </c>
      <c r="BL383" s="16" t="s">
        <v>216</v>
      </c>
      <c r="BM383" s="221" t="s">
        <v>725</v>
      </c>
    </row>
    <row r="384" spans="1:47" s="2" customFormat="1" ht="12">
      <c r="A384" s="37"/>
      <c r="B384" s="38"/>
      <c r="C384" s="39"/>
      <c r="D384" s="223" t="s">
        <v>140</v>
      </c>
      <c r="E384" s="39"/>
      <c r="F384" s="224" t="s">
        <v>726</v>
      </c>
      <c r="G384" s="39"/>
      <c r="H384" s="39"/>
      <c r="I384" s="225"/>
      <c r="J384" s="39"/>
      <c r="K384" s="39"/>
      <c r="L384" s="43"/>
      <c r="M384" s="226"/>
      <c r="N384" s="227"/>
      <c r="O384" s="90"/>
      <c r="P384" s="90"/>
      <c r="Q384" s="90"/>
      <c r="R384" s="90"/>
      <c r="S384" s="90"/>
      <c r="T384" s="91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6" t="s">
        <v>140</v>
      </c>
      <c r="AU384" s="16" t="s">
        <v>82</v>
      </c>
    </row>
    <row r="385" spans="1:63" s="12" customFormat="1" ht="22.8" customHeight="1">
      <c r="A385" s="12"/>
      <c r="B385" s="194"/>
      <c r="C385" s="195"/>
      <c r="D385" s="196" t="s">
        <v>74</v>
      </c>
      <c r="E385" s="208" t="s">
        <v>727</v>
      </c>
      <c r="F385" s="208" t="s">
        <v>728</v>
      </c>
      <c r="G385" s="195"/>
      <c r="H385" s="195"/>
      <c r="I385" s="198"/>
      <c r="J385" s="209">
        <f>BK385</f>
        <v>0</v>
      </c>
      <c r="K385" s="195"/>
      <c r="L385" s="200"/>
      <c r="M385" s="201"/>
      <c r="N385" s="202"/>
      <c r="O385" s="202"/>
      <c r="P385" s="203">
        <f>SUM(P386:P415)</f>
        <v>0</v>
      </c>
      <c r="Q385" s="202"/>
      <c r="R385" s="203">
        <f>SUM(R386:R415)</f>
        <v>0.88899163</v>
      </c>
      <c r="S385" s="202"/>
      <c r="T385" s="204">
        <f>SUM(T386:T415)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05" t="s">
        <v>82</v>
      </c>
      <c r="AT385" s="206" t="s">
        <v>74</v>
      </c>
      <c r="AU385" s="206" t="s">
        <v>80</v>
      </c>
      <c r="AY385" s="205" t="s">
        <v>130</v>
      </c>
      <c r="BK385" s="207">
        <f>SUM(BK386:BK415)</f>
        <v>0</v>
      </c>
    </row>
    <row r="386" spans="1:65" s="2" customFormat="1" ht="21.75" customHeight="1">
      <c r="A386" s="37"/>
      <c r="B386" s="38"/>
      <c r="C386" s="210" t="s">
        <v>729</v>
      </c>
      <c r="D386" s="210" t="s">
        <v>133</v>
      </c>
      <c r="E386" s="211" t="s">
        <v>730</v>
      </c>
      <c r="F386" s="212" t="s">
        <v>731</v>
      </c>
      <c r="G386" s="213" t="s">
        <v>146</v>
      </c>
      <c r="H386" s="214">
        <v>21.751</v>
      </c>
      <c r="I386" s="215"/>
      <c r="J386" s="216">
        <f>ROUND(I386*H386,2)</f>
        <v>0</v>
      </c>
      <c r="K386" s="212" t="s">
        <v>137</v>
      </c>
      <c r="L386" s="43"/>
      <c r="M386" s="217" t="s">
        <v>1</v>
      </c>
      <c r="N386" s="218" t="s">
        <v>40</v>
      </c>
      <c r="O386" s="90"/>
      <c r="P386" s="219">
        <f>O386*H386</f>
        <v>0</v>
      </c>
      <c r="Q386" s="219">
        <v>0.00027</v>
      </c>
      <c r="R386" s="219">
        <f>Q386*H386</f>
        <v>0.00587277</v>
      </c>
      <c r="S386" s="219">
        <v>0</v>
      </c>
      <c r="T386" s="220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21" t="s">
        <v>216</v>
      </c>
      <c r="AT386" s="221" t="s">
        <v>133</v>
      </c>
      <c r="AU386" s="221" t="s">
        <v>82</v>
      </c>
      <c r="AY386" s="16" t="s">
        <v>130</v>
      </c>
      <c r="BE386" s="222">
        <f>IF(N386="základní",J386,0)</f>
        <v>0</v>
      </c>
      <c r="BF386" s="222">
        <f>IF(N386="snížená",J386,0)</f>
        <v>0</v>
      </c>
      <c r="BG386" s="222">
        <f>IF(N386="zákl. přenesená",J386,0)</f>
        <v>0</v>
      </c>
      <c r="BH386" s="222">
        <f>IF(N386="sníž. přenesená",J386,0)</f>
        <v>0</v>
      </c>
      <c r="BI386" s="222">
        <f>IF(N386="nulová",J386,0)</f>
        <v>0</v>
      </c>
      <c r="BJ386" s="16" t="s">
        <v>80</v>
      </c>
      <c r="BK386" s="222">
        <f>ROUND(I386*H386,2)</f>
        <v>0</v>
      </c>
      <c r="BL386" s="16" t="s">
        <v>216</v>
      </c>
      <c r="BM386" s="221" t="s">
        <v>732</v>
      </c>
    </row>
    <row r="387" spans="1:47" s="2" customFormat="1" ht="12">
      <c r="A387" s="37"/>
      <c r="B387" s="38"/>
      <c r="C387" s="39"/>
      <c r="D387" s="223" t="s">
        <v>140</v>
      </c>
      <c r="E387" s="39"/>
      <c r="F387" s="224" t="s">
        <v>733</v>
      </c>
      <c r="G387" s="39"/>
      <c r="H387" s="39"/>
      <c r="I387" s="225"/>
      <c r="J387" s="39"/>
      <c r="K387" s="39"/>
      <c r="L387" s="43"/>
      <c r="M387" s="226"/>
      <c r="N387" s="227"/>
      <c r="O387" s="90"/>
      <c r="P387" s="90"/>
      <c r="Q387" s="90"/>
      <c r="R387" s="90"/>
      <c r="S387" s="90"/>
      <c r="T387" s="91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6" t="s">
        <v>140</v>
      </c>
      <c r="AU387" s="16" t="s">
        <v>82</v>
      </c>
    </row>
    <row r="388" spans="1:51" s="13" customFormat="1" ht="12">
      <c r="A388" s="13"/>
      <c r="B388" s="228"/>
      <c r="C388" s="229"/>
      <c r="D388" s="230" t="s">
        <v>142</v>
      </c>
      <c r="E388" s="231" t="s">
        <v>1</v>
      </c>
      <c r="F388" s="232" t="s">
        <v>734</v>
      </c>
      <c r="G388" s="229"/>
      <c r="H388" s="233">
        <v>6.428</v>
      </c>
      <c r="I388" s="234"/>
      <c r="J388" s="229"/>
      <c r="K388" s="229"/>
      <c r="L388" s="235"/>
      <c r="M388" s="236"/>
      <c r="N388" s="237"/>
      <c r="O388" s="237"/>
      <c r="P388" s="237"/>
      <c r="Q388" s="237"/>
      <c r="R388" s="237"/>
      <c r="S388" s="237"/>
      <c r="T388" s="23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9" t="s">
        <v>142</v>
      </c>
      <c r="AU388" s="239" t="s">
        <v>82</v>
      </c>
      <c r="AV388" s="13" t="s">
        <v>82</v>
      </c>
      <c r="AW388" s="13" t="s">
        <v>32</v>
      </c>
      <c r="AX388" s="13" t="s">
        <v>75</v>
      </c>
      <c r="AY388" s="239" t="s">
        <v>130</v>
      </c>
    </row>
    <row r="389" spans="1:51" s="13" customFormat="1" ht="12">
      <c r="A389" s="13"/>
      <c r="B389" s="228"/>
      <c r="C389" s="229"/>
      <c r="D389" s="230" t="s">
        <v>142</v>
      </c>
      <c r="E389" s="231" t="s">
        <v>1</v>
      </c>
      <c r="F389" s="232" t="s">
        <v>735</v>
      </c>
      <c r="G389" s="229"/>
      <c r="H389" s="233">
        <v>5.031</v>
      </c>
      <c r="I389" s="234"/>
      <c r="J389" s="229"/>
      <c r="K389" s="229"/>
      <c r="L389" s="235"/>
      <c r="M389" s="236"/>
      <c r="N389" s="237"/>
      <c r="O389" s="237"/>
      <c r="P389" s="237"/>
      <c r="Q389" s="237"/>
      <c r="R389" s="237"/>
      <c r="S389" s="237"/>
      <c r="T389" s="23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9" t="s">
        <v>142</v>
      </c>
      <c r="AU389" s="239" t="s">
        <v>82</v>
      </c>
      <c r="AV389" s="13" t="s">
        <v>82</v>
      </c>
      <c r="AW389" s="13" t="s">
        <v>32</v>
      </c>
      <c r="AX389" s="13" t="s">
        <v>75</v>
      </c>
      <c r="AY389" s="239" t="s">
        <v>130</v>
      </c>
    </row>
    <row r="390" spans="1:51" s="13" customFormat="1" ht="12">
      <c r="A390" s="13"/>
      <c r="B390" s="228"/>
      <c r="C390" s="229"/>
      <c r="D390" s="230" t="s">
        <v>142</v>
      </c>
      <c r="E390" s="231" t="s">
        <v>1</v>
      </c>
      <c r="F390" s="232" t="s">
        <v>736</v>
      </c>
      <c r="G390" s="229"/>
      <c r="H390" s="233">
        <v>10.292</v>
      </c>
      <c r="I390" s="234"/>
      <c r="J390" s="229"/>
      <c r="K390" s="229"/>
      <c r="L390" s="235"/>
      <c r="M390" s="236"/>
      <c r="N390" s="237"/>
      <c r="O390" s="237"/>
      <c r="P390" s="237"/>
      <c r="Q390" s="237"/>
      <c r="R390" s="237"/>
      <c r="S390" s="237"/>
      <c r="T390" s="23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9" t="s">
        <v>142</v>
      </c>
      <c r="AU390" s="239" t="s">
        <v>82</v>
      </c>
      <c r="AV390" s="13" t="s">
        <v>82</v>
      </c>
      <c r="AW390" s="13" t="s">
        <v>32</v>
      </c>
      <c r="AX390" s="13" t="s">
        <v>75</v>
      </c>
      <c r="AY390" s="239" t="s">
        <v>130</v>
      </c>
    </row>
    <row r="391" spans="1:51" s="14" customFormat="1" ht="12">
      <c r="A391" s="14"/>
      <c r="B391" s="241"/>
      <c r="C391" s="242"/>
      <c r="D391" s="230" t="s">
        <v>142</v>
      </c>
      <c r="E391" s="243" t="s">
        <v>1</v>
      </c>
      <c r="F391" s="244" t="s">
        <v>257</v>
      </c>
      <c r="G391" s="242"/>
      <c r="H391" s="245">
        <v>21.751</v>
      </c>
      <c r="I391" s="246"/>
      <c r="J391" s="242"/>
      <c r="K391" s="242"/>
      <c r="L391" s="247"/>
      <c r="M391" s="248"/>
      <c r="N391" s="249"/>
      <c r="O391" s="249"/>
      <c r="P391" s="249"/>
      <c r="Q391" s="249"/>
      <c r="R391" s="249"/>
      <c r="S391" s="249"/>
      <c r="T391" s="250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1" t="s">
        <v>142</v>
      </c>
      <c r="AU391" s="251" t="s">
        <v>82</v>
      </c>
      <c r="AV391" s="14" t="s">
        <v>138</v>
      </c>
      <c r="AW391" s="14" t="s">
        <v>32</v>
      </c>
      <c r="AX391" s="14" t="s">
        <v>80</v>
      </c>
      <c r="AY391" s="251" t="s">
        <v>130</v>
      </c>
    </row>
    <row r="392" spans="1:65" s="2" customFormat="1" ht="16.5" customHeight="1">
      <c r="A392" s="37"/>
      <c r="B392" s="38"/>
      <c r="C392" s="252" t="s">
        <v>737</v>
      </c>
      <c r="D392" s="252" t="s">
        <v>396</v>
      </c>
      <c r="E392" s="253" t="s">
        <v>738</v>
      </c>
      <c r="F392" s="254" t="s">
        <v>739</v>
      </c>
      <c r="G392" s="255" t="s">
        <v>146</v>
      </c>
      <c r="H392" s="256">
        <v>6.428</v>
      </c>
      <c r="I392" s="257"/>
      <c r="J392" s="258">
        <f>ROUND(I392*H392,2)</f>
        <v>0</v>
      </c>
      <c r="K392" s="254" t="s">
        <v>137</v>
      </c>
      <c r="L392" s="259"/>
      <c r="M392" s="260" t="s">
        <v>1</v>
      </c>
      <c r="N392" s="261" t="s">
        <v>40</v>
      </c>
      <c r="O392" s="90"/>
      <c r="P392" s="219">
        <f>O392*H392</f>
        <v>0</v>
      </c>
      <c r="Q392" s="219">
        <v>0.03056</v>
      </c>
      <c r="R392" s="219">
        <f>Q392*H392</f>
        <v>0.19643968</v>
      </c>
      <c r="S392" s="219">
        <v>0</v>
      </c>
      <c r="T392" s="220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21" t="s">
        <v>300</v>
      </c>
      <c r="AT392" s="221" t="s">
        <v>396</v>
      </c>
      <c r="AU392" s="221" t="s">
        <v>82</v>
      </c>
      <c r="AY392" s="16" t="s">
        <v>130</v>
      </c>
      <c r="BE392" s="222">
        <f>IF(N392="základní",J392,0)</f>
        <v>0</v>
      </c>
      <c r="BF392" s="222">
        <f>IF(N392="snížená",J392,0)</f>
        <v>0</v>
      </c>
      <c r="BG392" s="222">
        <f>IF(N392="zákl. přenesená",J392,0)</f>
        <v>0</v>
      </c>
      <c r="BH392" s="222">
        <f>IF(N392="sníž. přenesená",J392,0)</f>
        <v>0</v>
      </c>
      <c r="BI392" s="222">
        <f>IF(N392="nulová",J392,0)</f>
        <v>0</v>
      </c>
      <c r="BJ392" s="16" t="s">
        <v>80</v>
      </c>
      <c r="BK392" s="222">
        <f>ROUND(I392*H392,2)</f>
        <v>0</v>
      </c>
      <c r="BL392" s="16" t="s">
        <v>216</v>
      </c>
      <c r="BM392" s="221" t="s">
        <v>740</v>
      </c>
    </row>
    <row r="393" spans="1:51" s="13" customFormat="1" ht="12">
      <c r="A393" s="13"/>
      <c r="B393" s="228"/>
      <c r="C393" s="229"/>
      <c r="D393" s="230" t="s">
        <v>142</v>
      </c>
      <c r="E393" s="231" t="s">
        <v>1</v>
      </c>
      <c r="F393" s="232" t="s">
        <v>741</v>
      </c>
      <c r="G393" s="229"/>
      <c r="H393" s="233">
        <v>6.428</v>
      </c>
      <c r="I393" s="234"/>
      <c r="J393" s="229"/>
      <c r="K393" s="229"/>
      <c r="L393" s="235"/>
      <c r="M393" s="236"/>
      <c r="N393" s="237"/>
      <c r="O393" s="237"/>
      <c r="P393" s="237"/>
      <c r="Q393" s="237"/>
      <c r="R393" s="237"/>
      <c r="S393" s="237"/>
      <c r="T393" s="23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9" t="s">
        <v>142</v>
      </c>
      <c r="AU393" s="239" t="s">
        <v>82</v>
      </c>
      <c r="AV393" s="13" t="s">
        <v>82</v>
      </c>
      <c r="AW393" s="13" t="s">
        <v>32</v>
      </c>
      <c r="AX393" s="13" t="s">
        <v>80</v>
      </c>
      <c r="AY393" s="239" t="s">
        <v>130</v>
      </c>
    </row>
    <row r="394" spans="1:65" s="2" customFormat="1" ht="16.5" customHeight="1">
      <c r="A394" s="37"/>
      <c r="B394" s="38"/>
      <c r="C394" s="252" t="s">
        <v>742</v>
      </c>
      <c r="D394" s="252" t="s">
        <v>396</v>
      </c>
      <c r="E394" s="253" t="s">
        <v>743</v>
      </c>
      <c r="F394" s="254" t="s">
        <v>739</v>
      </c>
      <c r="G394" s="255" t="s">
        <v>146</v>
      </c>
      <c r="H394" s="256">
        <v>5.031</v>
      </c>
      <c r="I394" s="257"/>
      <c r="J394" s="258">
        <f>ROUND(I394*H394,2)</f>
        <v>0</v>
      </c>
      <c r="K394" s="254" t="s">
        <v>137</v>
      </c>
      <c r="L394" s="259"/>
      <c r="M394" s="260" t="s">
        <v>1</v>
      </c>
      <c r="N394" s="261" t="s">
        <v>40</v>
      </c>
      <c r="O394" s="90"/>
      <c r="P394" s="219">
        <f>O394*H394</f>
        <v>0</v>
      </c>
      <c r="Q394" s="219">
        <v>0.03056</v>
      </c>
      <c r="R394" s="219">
        <f>Q394*H394</f>
        <v>0.15374736</v>
      </c>
      <c r="S394" s="219">
        <v>0</v>
      </c>
      <c r="T394" s="220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21" t="s">
        <v>300</v>
      </c>
      <c r="AT394" s="221" t="s">
        <v>396</v>
      </c>
      <c r="AU394" s="221" t="s">
        <v>82</v>
      </c>
      <c r="AY394" s="16" t="s">
        <v>130</v>
      </c>
      <c r="BE394" s="222">
        <f>IF(N394="základní",J394,0)</f>
        <v>0</v>
      </c>
      <c r="BF394" s="222">
        <f>IF(N394="snížená",J394,0)</f>
        <v>0</v>
      </c>
      <c r="BG394" s="222">
        <f>IF(N394="zákl. přenesená",J394,0)</f>
        <v>0</v>
      </c>
      <c r="BH394" s="222">
        <f>IF(N394="sníž. přenesená",J394,0)</f>
        <v>0</v>
      </c>
      <c r="BI394" s="222">
        <f>IF(N394="nulová",J394,0)</f>
        <v>0</v>
      </c>
      <c r="BJ394" s="16" t="s">
        <v>80</v>
      </c>
      <c r="BK394" s="222">
        <f>ROUND(I394*H394,2)</f>
        <v>0</v>
      </c>
      <c r="BL394" s="16" t="s">
        <v>216</v>
      </c>
      <c r="BM394" s="221" t="s">
        <v>744</v>
      </c>
    </row>
    <row r="395" spans="1:51" s="13" customFormat="1" ht="12">
      <c r="A395" s="13"/>
      <c r="B395" s="228"/>
      <c r="C395" s="229"/>
      <c r="D395" s="230" t="s">
        <v>142</v>
      </c>
      <c r="E395" s="231" t="s">
        <v>1</v>
      </c>
      <c r="F395" s="232" t="s">
        <v>745</v>
      </c>
      <c r="G395" s="229"/>
      <c r="H395" s="233">
        <v>5.031</v>
      </c>
      <c r="I395" s="234"/>
      <c r="J395" s="229"/>
      <c r="K395" s="229"/>
      <c r="L395" s="235"/>
      <c r="M395" s="236"/>
      <c r="N395" s="237"/>
      <c r="O395" s="237"/>
      <c r="P395" s="237"/>
      <c r="Q395" s="237"/>
      <c r="R395" s="237"/>
      <c r="S395" s="237"/>
      <c r="T395" s="23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9" t="s">
        <v>142</v>
      </c>
      <c r="AU395" s="239" t="s">
        <v>82</v>
      </c>
      <c r="AV395" s="13" t="s">
        <v>82</v>
      </c>
      <c r="AW395" s="13" t="s">
        <v>32</v>
      </c>
      <c r="AX395" s="13" t="s">
        <v>80</v>
      </c>
      <c r="AY395" s="239" t="s">
        <v>130</v>
      </c>
    </row>
    <row r="396" spans="1:65" s="2" customFormat="1" ht="16.5" customHeight="1">
      <c r="A396" s="37"/>
      <c r="B396" s="38"/>
      <c r="C396" s="252" t="s">
        <v>746</v>
      </c>
      <c r="D396" s="252" t="s">
        <v>396</v>
      </c>
      <c r="E396" s="253" t="s">
        <v>747</v>
      </c>
      <c r="F396" s="254" t="s">
        <v>739</v>
      </c>
      <c r="G396" s="255" t="s">
        <v>146</v>
      </c>
      <c r="H396" s="256">
        <v>10.292</v>
      </c>
      <c r="I396" s="257"/>
      <c r="J396" s="258">
        <f>ROUND(I396*H396,2)</f>
        <v>0</v>
      </c>
      <c r="K396" s="254" t="s">
        <v>137</v>
      </c>
      <c r="L396" s="259"/>
      <c r="M396" s="260" t="s">
        <v>1</v>
      </c>
      <c r="N396" s="261" t="s">
        <v>40</v>
      </c>
      <c r="O396" s="90"/>
      <c r="P396" s="219">
        <f>O396*H396</f>
        <v>0</v>
      </c>
      <c r="Q396" s="219">
        <v>0.03056</v>
      </c>
      <c r="R396" s="219">
        <f>Q396*H396</f>
        <v>0.31452352</v>
      </c>
      <c r="S396" s="219">
        <v>0</v>
      </c>
      <c r="T396" s="220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21" t="s">
        <v>300</v>
      </c>
      <c r="AT396" s="221" t="s">
        <v>396</v>
      </c>
      <c r="AU396" s="221" t="s">
        <v>82</v>
      </c>
      <c r="AY396" s="16" t="s">
        <v>130</v>
      </c>
      <c r="BE396" s="222">
        <f>IF(N396="základní",J396,0)</f>
        <v>0</v>
      </c>
      <c r="BF396" s="222">
        <f>IF(N396="snížená",J396,0)</f>
        <v>0</v>
      </c>
      <c r="BG396" s="222">
        <f>IF(N396="zákl. přenesená",J396,0)</f>
        <v>0</v>
      </c>
      <c r="BH396" s="222">
        <f>IF(N396="sníž. přenesená",J396,0)</f>
        <v>0</v>
      </c>
      <c r="BI396" s="222">
        <f>IF(N396="nulová",J396,0)</f>
        <v>0</v>
      </c>
      <c r="BJ396" s="16" t="s">
        <v>80</v>
      </c>
      <c r="BK396" s="222">
        <f>ROUND(I396*H396,2)</f>
        <v>0</v>
      </c>
      <c r="BL396" s="16" t="s">
        <v>216</v>
      </c>
      <c r="BM396" s="221" t="s">
        <v>748</v>
      </c>
    </row>
    <row r="397" spans="1:51" s="13" customFormat="1" ht="12">
      <c r="A397" s="13"/>
      <c r="B397" s="228"/>
      <c r="C397" s="229"/>
      <c r="D397" s="230" t="s">
        <v>142</v>
      </c>
      <c r="E397" s="231" t="s">
        <v>1</v>
      </c>
      <c r="F397" s="232" t="s">
        <v>749</v>
      </c>
      <c r="G397" s="229"/>
      <c r="H397" s="233">
        <v>10.292</v>
      </c>
      <c r="I397" s="234"/>
      <c r="J397" s="229"/>
      <c r="K397" s="229"/>
      <c r="L397" s="235"/>
      <c r="M397" s="236"/>
      <c r="N397" s="237"/>
      <c r="O397" s="237"/>
      <c r="P397" s="237"/>
      <c r="Q397" s="237"/>
      <c r="R397" s="237"/>
      <c r="S397" s="237"/>
      <c r="T397" s="23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9" t="s">
        <v>142</v>
      </c>
      <c r="AU397" s="239" t="s">
        <v>82</v>
      </c>
      <c r="AV397" s="13" t="s">
        <v>82</v>
      </c>
      <c r="AW397" s="13" t="s">
        <v>32</v>
      </c>
      <c r="AX397" s="13" t="s">
        <v>80</v>
      </c>
      <c r="AY397" s="239" t="s">
        <v>130</v>
      </c>
    </row>
    <row r="398" spans="1:65" s="2" customFormat="1" ht="21.75" customHeight="1">
      <c r="A398" s="37"/>
      <c r="B398" s="38"/>
      <c r="C398" s="210" t="s">
        <v>750</v>
      </c>
      <c r="D398" s="210" t="s">
        <v>133</v>
      </c>
      <c r="E398" s="211" t="s">
        <v>751</v>
      </c>
      <c r="F398" s="212" t="s">
        <v>752</v>
      </c>
      <c r="G398" s="213" t="s">
        <v>417</v>
      </c>
      <c r="H398" s="214">
        <v>4</v>
      </c>
      <c r="I398" s="215"/>
      <c r="J398" s="216">
        <f>ROUND(I398*H398,2)</f>
        <v>0</v>
      </c>
      <c r="K398" s="212" t="s">
        <v>1</v>
      </c>
      <c r="L398" s="43"/>
      <c r="M398" s="217" t="s">
        <v>1</v>
      </c>
      <c r="N398" s="218" t="s">
        <v>40</v>
      </c>
      <c r="O398" s="90"/>
      <c r="P398" s="219">
        <f>O398*H398</f>
        <v>0</v>
      </c>
      <c r="Q398" s="219">
        <v>0</v>
      </c>
      <c r="R398" s="219">
        <f>Q398*H398</f>
        <v>0</v>
      </c>
      <c r="S398" s="219">
        <v>0</v>
      </c>
      <c r="T398" s="220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21" t="s">
        <v>216</v>
      </c>
      <c r="AT398" s="221" t="s">
        <v>133</v>
      </c>
      <c r="AU398" s="221" t="s">
        <v>82</v>
      </c>
      <c r="AY398" s="16" t="s">
        <v>130</v>
      </c>
      <c r="BE398" s="222">
        <f>IF(N398="základní",J398,0)</f>
        <v>0</v>
      </c>
      <c r="BF398" s="222">
        <f>IF(N398="snížená",J398,0)</f>
        <v>0</v>
      </c>
      <c r="BG398" s="222">
        <f>IF(N398="zákl. přenesená",J398,0)</f>
        <v>0</v>
      </c>
      <c r="BH398" s="222">
        <f>IF(N398="sníž. přenesená",J398,0)</f>
        <v>0</v>
      </c>
      <c r="BI398" s="222">
        <f>IF(N398="nulová",J398,0)</f>
        <v>0</v>
      </c>
      <c r="BJ398" s="16" t="s">
        <v>80</v>
      </c>
      <c r="BK398" s="222">
        <f>ROUND(I398*H398,2)</f>
        <v>0</v>
      </c>
      <c r="BL398" s="16" t="s">
        <v>216</v>
      </c>
      <c r="BM398" s="221" t="s">
        <v>753</v>
      </c>
    </row>
    <row r="399" spans="1:65" s="2" customFormat="1" ht="16.5" customHeight="1">
      <c r="A399" s="37"/>
      <c r="B399" s="38"/>
      <c r="C399" s="210" t="s">
        <v>754</v>
      </c>
      <c r="D399" s="210" t="s">
        <v>133</v>
      </c>
      <c r="E399" s="211" t="s">
        <v>755</v>
      </c>
      <c r="F399" s="212" t="s">
        <v>756</v>
      </c>
      <c r="G399" s="213" t="s">
        <v>417</v>
      </c>
      <c r="H399" s="214">
        <v>9</v>
      </c>
      <c r="I399" s="215"/>
      <c r="J399" s="216">
        <f>ROUND(I399*H399,2)</f>
        <v>0</v>
      </c>
      <c r="K399" s="212" t="s">
        <v>137</v>
      </c>
      <c r="L399" s="43"/>
      <c r="M399" s="217" t="s">
        <v>1</v>
      </c>
      <c r="N399" s="218" t="s">
        <v>40</v>
      </c>
      <c r="O399" s="90"/>
      <c r="P399" s="219">
        <f>O399*H399</f>
        <v>0</v>
      </c>
      <c r="Q399" s="219">
        <v>0.00027</v>
      </c>
      <c r="R399" s="219">
        <f>Q399*H399</f>
        <v>0.00243</v>
      </c>
      <c r="S399" s="219">
        <v>0</v>
      </c>
      <c r="T399" s="220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21" t="s">
        <v>216</v>
      </c>
      <c r="AT399" s="221" t="s">
        <v>133</v>
      </c>
      <c r="AU399" s="221" t="s">
        <v>82</v>
      </c>
      <c r="AY399" s="16" t="s">
        <v>130</v>
      </c>
      <c r="BE399" s="222">
        <f>IF(N399="základní",J399,0)</f>
        <v>0</v>
      </c>
      <c r="BF399" s="222">
        <f>IF(N399="snížená",J399,0)</f>
        <v>0</v>
      </c>
      <c r="BG399" s="222">
        <f>IF(N399="zákl. přenesená",J399,0)</f>
        <v>0</v>
      </c>
      <c r="BH399" s="222">
        <f>IF(N399="sníž. přenesená",J399,0)</f>
        <v>0</v>
      </c>
      <c r="BI399" s="222">
        <f>IF(N399="nulová",J399,0)</f>
        <v>0</v>
      </c>
      <c r="BJ399" s="16" t="s">
        <v>80</v>
      </c>
      <c r="BK399" s="222">
        <f>ROUND(I399*H399,2)</f>
        <v>0</v>
      </c>
      <c r="BL399" s="16" t="s">
        <v>216</v>
      </c>
      <c r="BM399" s="221" t="s">
        <v>757</v>
      </c>
    </row>
    <row r="400" spans="1:47" s="2" customFormat="1" ht="12">
      <c r="A400" s="37"/>
      <c r="B400" s="38"/>
      <c r="C400" s="39"/>
      <c r="D400" s="223" t="s">
        <v>140</v>
      </c>
      <c r="E400" s="39"/>
      <c r="F400" s="224" t="s">
        <v>758</v>
      </c>
      <c r="G400" s="39"/>
      <c r="H400" s="39"/>
      <c r="I400" s="225"/>
      <c r="J400" s="39"/>
      <c r="K400" s="39"/>
      <c r="L400" s="43"/>
      <c r="M400" s="226"/>
      <c r="N400" s="227"/>
      <c r="O400" s="90"/>
      <c r="P400" s="90"/>
      <c r="Q400" s="90"/>
      <c r="R400" s="90"/>
      <c r="S400" s="90"/>
      <c r="T400" s="91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T400" s="16" t="s">
        <v>140</v>
      </c>
      <c r="AU400" s="16" t="s">
        <v>82</v>
      </c>
    </row>
    <row r="401" spans="1:65" s="2" customFormat="1" ht="16.5" customHeight="1">
      <c r="A401" s="37"/>
      <c r="B401" s="38"/>
      <c r="C401" s="252" t="s">
        <v>759</v>
      </c>
      <c r="D401" s="252" t="s">
        <v>396</v>
      </c>
      <c r="E401" s="253" t="s">
        <v>760</v>
      </c>
      <c r="F401" s="254" t="s">
        <v>761</v>
      </c>
      <c r="G401" s="255" t="s">
        <v>146</v>
      </c>
      <c r="H401" s="256">
        <v>1.68</v>
      </c>
      <c r="I401" s="257"/>
      <c r="J401" s="258">
        <f>ROUND(I401*H401,2)</f>
        <v>0</v>
      </c>
      <c r="K401" s="254" t="s">
        <v>1</v>
      </c>
      <c r="L401" s="259"/>
      <c r="M401" s="260" t="s">
        <v>1</v>
      </c>
      <c r="N401" s="261" t="s">
        <v>40</v>
      </c>
      <c r="O401" s="90"/>
      <c r="P401" s="219">
        <f>O401*H401</f>
        <v>0</v>
      </c>
      <c r="Q401" s="219">
        <v>0.04583</v>
      </c>
      <c r="R401" s="219">
        <f>Q401*H401</f>
        <v>0.0769944</v>
      </c>
      <c r="S401" s="219">
        <v>0</v>
      </c>
      <c r="T401" s="220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21" t="s">
        <v>300</v>
      </c>
      <c r="AT401" s="221" t="s">
        <v>396</v>
      </c>
      <c r="AU401" s="221" t="s">
        <v>82</v>
      </c>
      <c r="AY401" s="16" t="s">
        <v>130</v>
      </c>
      <c r="BE401" s="222">
        <f>IF(N401="základní",J401,0)</f>
        <v>0</v>
      </c>
      <c r="BF401" s="222">
        <f>IF(N401="snížená",J401,0)</f>
        <v>0</v>
      </c>
      <c r="BG401" s="222">
        <f>IF(N401="zákl. přenesená",J401,0)</f>
        <v>0</v>
      </c>
      <c r="BH401" s="222">
        <f>IF(N401="sníž. přenesená",J401,0)</f>
        <v>0</v>
      </c>
      <c r="BI401" s="222">
        <f>IF(N401="nulová",J401,0)</f>
        <v>0</v>
      </c>
      <c r="BJ401" s="16" t="s">
        <v>80</v>
      </c>
      <c r="BK401" s="222">
        <f>ROUND(I401*H401,2)</f>
        <v>0</v>
      </c>
      <c r="BL401" s="16" t="s">
        <v>216</v>
      </c>
      <c r="BM401" s="221" t="s">
        <v>762</v>
      </c>
    </row>
    <row r="402" spans="1:51" s="13" customFormat="1" ht="12">
      <c r="A402" s="13"/>
      <c r="B402" s="228"/>
      <c r="C402" s="229"/>
      <c r="D402" s="230" t="s">
        <v>142</v>
      </c>
      <c r="E402" s="231" t="s">
        <v>1</v>
      </c>
      <c r="F402" s="232" t="s">
        <v>763</v>
      </c>
      <c r="G402" s="229"/>
      <c r="H402" s="233">
        <v>1.68</v>
      </c>
      <c r="I402" s="234"/>
      <c r="J402" s="229"/>
      <c r="K402" s="229"/>
      <c r="L402" s="235"/>
      <c r="M402" s="236"/>
      <c r="N402" s="237"/>
      <c r="O402" s="237"/>
      <c r="P402" s="237"/>
      <c r="Q402" s="237"/>
      <c r="R402" s="237"/>
      <c r="S402" s="237"/>
      <c r="T402" s="23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9" t="s">
        <v>142</v>
      </c>
      <c r="AU402" s="239" t="s">
        <v>82</v>
      </c>
      <c r="AV402" s="13" t="s">
        <v>82</v>
      </c>
      <c r="AW402" s="13" t="s">
        <v>32</v>
      </c>
      <c r="AX402" s="13" t="s">
        <v>80</v>
      </c>
      <c r="AY402" s="239" t="s">
        <v>130</v>
      </c>
    </row>
    <row r="403" spans="1:65" s="2" customFormat="1" ht="16.5" customHeight="1">
      <c r="A403" s="37"/>
      <c r="B403" s="38"/>
      <c r="C403" s="252" t="s">
        <v>764</v>
      </c>
      <c r="D403" s="252" t="s">
        <v>396</v>
      </c>
      <c r="E403" s="253" t="s">
        <v>765</v>
      </c>
      <c r="F403" s="254" t="s">
        <v>766</v>
      </c>
      <c r="G403" s="255" t="s">
        <v>146</v>
      </c>
      <c r="H403" s="256">
        <v>0.84</v>
      </c>
      <c r="I403" s="257"/>
      <c r="J403" s="258">
        <f>ROUND(I403*H403,2)</f>
        <v>0</v>
      </c>
      <c r="K403" s="254" t="s">
        <v>1</v>
      </c>
      <c r="L403" s="259"/>
      <c r="M403" s="260" t="s">
        <v>1</v>
      </c>
      <c r="N403" s="261" t="s">
        <v>40</v>
      </c>
      <c r="O403" s="90"/>
      <c r="P403" s="219">
        <f>O403*H403</f>
        <v>0</v>
      </c>
      <c r="Q403" s="219">
        <v>0.04583</v>
      </c>
      <c r="R403" s="219">
        <f>Q403*H403</f>
        <v>0.0384972</v>
      </c>
      <c r="S403" s="219">
        <v>0</v>
      </c>
      <c r="T403" s="220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21" t="s">
        <v>300</v>
      </c>
      <c r="AT403" s="221" t="s">
        <v>396</v>
      </c>
      <c r="AU403" s="221" t="s">
        <v>82</v>
      </c>
      <c r="AY403" s="16" t="s">
        <v>130</v>
      </c>
      <c r="BE403" s="222">
        <f>IF(N403="základní",J403,0)</f>
        <v>0</v>
      </c>
      <c r="BF403" s="222">
        <f>IF(N403="snížená",J403,0)</f>
        <v>0</v>
      </c>
      <c r="BG403" s="222">
        <f>IF(N403="zákl. přenesená",J403,0)</f>
        <v>0</v>
      </c>
      <c r="BH403" s="222">
        <f>IF(N403="sníž. přenesená",J403,0)</f>
        <v>0</v>
      </c>
      <c r="BI403" s="222">
        <f>IF(N403="nulová",J403,0)</f>
        <v>0</v>
      </c>
      <c r="BJ403" s="16" t="s">
        <v>80</v>
      </c>
      <c r="BK403" s="222">
        <f>ROUND(I403*H403,2)</f>
        <v>0</v>
      </c>
      <c r="BL403" s="16" t="s">
        <v>216</v>
      </c>
      <c r="BM403" s="221" t="s">
        <v>767</v>
      </c>
    </row>
    <row r="404" spans="1:51" s="13" customFormat="1" ht="12">
      <c r="A404" s="13"/>
      <c r="B404" s="228"/>
      <c r="C404" s="229"/>
      <c r="D404" s="230" t="s">
        <v>142</v>
      </c>
      <c r="E404" s="231" t="s">
        <v>1</v>
      </c>
      <c r="F404" s="232" t="s">
        <v>768</v>
      </c>
      <c r="G404" s="229"/>
      <c r="H404" s="233">
        <v>0.84</v>
      </c>
      <c r="I404" s="234"/>
      <c r="J404" s="229"/>
      <c r="K404" s="229"/>
      <c r="L404" s="235"/>
      <c r="M404" s="236"/>
      <c r="N404" s="237"/>
      <c r="O404" s="237"/>
      <c r="P404" s="237"/>
      <c r="Q404" s="237"/>
      <c r="R404" s="237"/>
      <c r="S404" s="237"/>
      <c r="T404" s="23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9" t="s">
        <v>142</v>
      </c>
      <c r="AU404" s="239" t="s">
        <v>82</v>
      </c>
      <c r="AV404" s="13" t="s">
        <v>82</v>
      </c>
      <c r="AW404" s="13" t="s">
        <v>32</v>
      </c>
      <c r="AX404" s="13" t="s">
        <v>80</v>
      </c>
      <c r="AY404" s="239" t="s">
        <v>130</v>
      </c>
    </row>
    <row r="405" spans="1:65" s="2" customFormat="1" ht="21.75" customHeight="1">
      <c r="A405" s="37"/>
      <c r="B405" s="38"/>
      <c r="C405" s="210" t="s">
        <v>769</v>
      </c>
      <c r="D405" s="210" t="s">
        <v>133</v>
      </c>
      <c r="E405" s="211" t="s">
        <v>770</v>
      </c>
      <c r="F405" s="212" t="s">
        <v>771</v>
      </c>
      <c r="G405" s="213" t="s">
        <v>146</v>
      </c>
      <c r="H405" s="214">
        <v>0.594</v>
      </c>
      <c r="I405" s="215"/>
      <c r="J405" s="216">
        <f>ROUND(I405*H405,2)</f>
        <v>0</v>
      </c>
      <c r="K405" s="212" t="s">
        <v>137</v>
      </c>
      <c r="L405" s="43"/>
      <c r="M405" s="217" t="s">
        <v>1</v>
      </c>
      <c r="N405" s="218" t="s">
        <v>40</v>
      </c>
      <c r="O405" s="90"/>
      <c r="P405" s="219">
        <f>O405*H405</f>
        <v>0</v>
      </c>
      <c r="Q405" s="219">
        <v>0.00027</v>
      </c>
      <c r="R405" s="219">
        <f>Q405*H405</f>
        <v>0.00016038</v>
      </c>
      <c r="S405" s="219">
        <v>0</v>
      </c>
      <c r="T405" s="220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21" t="s">
        <v>216</v>
      </c>
      <c r="AT405" s="221" t="s">
        <v>133</v>
      </c>
      <c r="AU405" s="221" t="s">
        <v>82</v>
      </c>
      <c r="AY405" s="16" t="s">
        <v>130</v>
      </c>
      <c r="BE405" s="222">
        <f>IF(N405="základní",J405,0)</f>
        <v>0</v>
      </c>
      <c r="BF405" s="222">
        <f>IF(N405="snížená",J405,0)</f>
        <v>0</v>
      </c>
      <c r="BG405" s="222">
        <f>IF(N405="zákl. přenesená",J405,0)</f>
        <v>0</v>
      </c>
      <c r="BH405" s="222">
        <f>IF(N405="sníž. přenesená",J405,0)</f>
        <v>0</v>
      </c>
      <c r="BI405" s="222">
        <f>IF(N405="nulová",J405,0)</f>
        <v>0</v>
      </c>
      <c r="BJ405" s="16" t="s">
        <v>80</v>
      </c>
      <c r="BK405" s="222">
        <f>ROUND(I405*H405,2)</f>
        <v>0</v>
      </c>
      <c r="BL405" s="16" t="s">
        <v>216</v>
      </c>
      <c r="BM405" s="221" t="s">
        <v>772</v>
      </c>
    </row>
    <row r="406" spans="1:47" s="2" customFormat="1" ht="12">
      <c r="A406" s="37"/>
      <c r="B406" s="38"/>
      <c r="C406" s="39"/>
      <c r="D406" s="223" t="s">
        <v>140</v>
      </c>
      <c r="E406" s="39"/>
      <c r="F406" s="224" t="s">
        <v>773</v>
      </c>
      <c r="G406" s="39"/>
      <c r="H406" s="39"/>
      <c r="I406" s="225"/>
      <c r="J406" s="39"/>
      <c r="K406" s="39"/>
      <c r="L406" s="43"/>
      <c r="M406" s="226"/>
      <c r="N406" s="227"/>
      <c r="O406" s="90"/>
      <c r="P406" s="90"/>
      <c r="Q406" s="90"/>
      <c r="R406" s="90"/>
      <c r="S406" s="90"/>
      <c r="T406" s="91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16" t="s">
        <v>140</v>
      </c>
      <c r="AU406" s="16" t="s">
        <v>82</v>
      </c>
    </row>
    <row r="407" spans="1:65" s="2" customFormat="1" ht="16.5" customHeight="1">
      <c r="A407" s="37"/>
      <c r="B407" s="38"/>
      <c r="C407" s="252" t="s">
        <v>774</v>
      </c>
      <c r="D407" s="252" t="s">
        <v>396</v>
      </c>
      <c r="E407" s="253" t="s">
        <v>775</v>
      </c>
      <c r="F407" s="254" t="s">
        <v>776</v>
      </c>
      <c r="G407" s="255" t="s">
        <v>146</v>
      </c>
      <c r="H407" s="256">
        <v>0.594</v>
      </c>
      <c r="I407" s="257"/>
      <c r="J407" s="258">
        <f>ROUND(I407*H407,2)</f>
        <v>0</v>
      </c>
      <c r="K407" s="254" t="s">
        <v>1</v>
      </c>
      <c r="L407" s="259"/>
      <c r="M407" s="260" t="s">
        <v>1</v>
      </c>
      <c r="N407" s="261" t="s">
        <v>40</v>
      </c>
      <c r="O407" s="90"/>
      <c r="P407" s="219">
        <f>O407*H407</f>
        <v>0</v>
      </c>
      <c r="Q407" s="219">
        <v>0.04028</v>
      </c>
      <c r="R407" s="219">
        <f>Q407*H407</f>
        <v>0.02392632</v>
      </c>
      <c r="S407" s="219">
        <v>0</v>
      </c>
      <c r="T407" s="220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21" t="s">
        <v>300</v>
      </c>
      <c r="AT407" s="221" t="s">
        <v>396</v>
      </c>
      <c r="AU407" s="221" t="s">
        <v>82</v>
      </c>
      <c r="AY407" s="16" t="s">
        <v>130</v>
      </c>
      <c r="BE407" s="222">
        <f>IF(N407="základní",J407,0)</f>
        <v>0</v>
      </c>
      <c r="BF407" s="222">
        <f>IF(N407="snížená",J407,0)</f>
        <v>0</v>
      </c>
      <c r="BG407" s="222">
        <f>IF(N407="zákl. přenesená",J407,0)</f>
        <v>0</v>
      </c>
      <c r="BH407" s="222">
        <f>IF(N407="sníž. přenesená",J407,0)</f>
        <v>0</v>
      </c>
      <c r="BI407" s="222">
        <f>IF(N407="nulová",J407,0)</f>
        <v>0</v>
      </c>
      <c r="BJ407" s="16" t="s">
        <v>80</v>
      </c>
      <c r="BK407" s="222">
        <f>ROUND(I407*H407,2)</f>
        <v>0</v>
      </c>
      <c r="BL407" s="16" t="s">
        <v>216</v>
      </c>
      <c r="BM407" s="221" t="s">
        <v>777</v>
      </c>
    </row>
    <row r="408" spans="1:65" s="2" customFormat="1" ht="24.15" customHeight="1">
      <c r="A408" s="37"/>
      <c r="B408" s="38"/>
      <c r="C408" s="210" t="s">
        <v>778</v>
      </c>
      <c r="D408" s="210" t="s">
        <v>133</v>
      </c>
      <c r="E408" s="211" t="s">
        <v>779</v>
      </c>
      <c r="F408" s="212" t="s">
        <v>780</v>
      </c>
      <c r="G408" s="213" t="s">
        <v>417</v>
      </c>
      <c r="H408" s="214">
        <v>13</v>
      </c>
      <c r="I408" s="215"/>
      <c r="J408" s="216">
        <f>ROUND(I408*H408,2)</f>
        <v>0</v>
      </c>
      <c r="K408" s="212" t="s">
        <v>137</v>
      </c>
      <c r="L408" s="43"/>
      <c r="M408" s="217" t="s">
        <v>1</v>
      </c>
      <c r="N408" s="218" t="s">
        <v>40</v>
      </c>
      <c r="O408" s="90"/>
      <c r="P408" s="219">
        <f>O408*H408</f>
        <v>0</v>
      </c>
      <c r="Q408" s="219">
        <v>0</v>
      </c>
      <c r="R408" s="219">
        <f>Q408*H408</f>
        <v>0</v>
      </c>
      <c r="S408" s="219">
        <v>0</v>
      </c>
      <c r="T408" s="220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21" t="s">
        <v>216</v>
      </c>
      <c r="AT408" s="221" t="s">
        <v>133</v>
      </c>
      <c r="AU408" s="221" t="s">
        <v>82</v>
      </c>
      <c r="AY408" s="16" t="s">
        <v>130</v>
      </c>
      <c r="BE408" s="222">
        <f>IF(N408="základní",J408,0)</f>
        <v>0</v>
      </c>
      <c r="BF408" s="222">
        <f>IF(N408="snížená",J408,0)</f>
        <v>0</v>
      </c>
      <c r="BG408" s="222">
        <f>IF(N408="zákl. přenesená",J408,0)</f>
        <v>0</v>
      </c>
      <c r="BH408" s="222">
        <f>IF(N408="sníž. přenesená",J408,0)</f>
        <v>0</v>
      </c>
      <c r="BI408" s="222">
        <f>IF(N408="nulová",J408,0)</f>
        <v>0</v>
      </c>
      <c r="BJ408" s="16" t="s">
        <v>80</v>
      </c>
      <c r="BK408" s="222">
        <f>ROUND(I408*H408,2)</f>
        <v>0</v>
      </c>
      <c r="BL408" s="16" t="s">
        <v>216</v>
      </c>
      <c r="BM408" s="221" t="s">
        <v>781</v>
      </c>
    </row>
    <row r="409" spans="1:47" s="2" customFormat="1" ht="12">
      <c r="A409" s="37"/>
      <c r="B409" s="38"/>
      <c r="C409" s="39"/>
      <c r="D409" s="223" t="s">
        <v>140</v>
      </c>
      <c r="E409" s="39"/>
      <c r="F409" s="224" t="s">
        <v>782</v>
      </c>
      <c r="G409" s="39"/>
      <c r="H409" s="39"/>
      <c r="I409" s="225"/>
      <c r="J409" s="39"/>
      <c r="K409" s="39"/>
      <c r="L409" s="43"/>
      <c r="M409" s="226"/>
      <c r="N409" s="227"/>
      <c r="O409" s="90"/>
      <c r="P409" s="90"/>
      <c r="Q409" s="90"/>
      <c r="R409" s="90"/>
      <c r="S409" s="90"/>
      <c r="T409" s="91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T409" s="16" t="s">
        <v>140</v>
      </c>
      <c r="AU409" s="16" t="s">
        <v>82</v>
      </c>
    </row>
    <row r="410" spans="1:65" s="2" customFormat="1" ht="24.15" customHeight="1">
      <c r="A410" s="37"/>
      <c r="B410" s="38"/>
      <c r="C410" s="210" t="s">
        <v>783</v>
      </c>
      <c r="D410" s="210" t="s">
        <v>133</v>
      </c>
      <c r="E410" s="211" t="s">
        <v>784</v>
      </c>
      <c r="F410" s="212" t="s">
        <v>785</v>
      </c>
      <c r="G410" s="213" t="s">
        <v>417</v>
      </c>
      <c r="H410" s="214">
        <v>7</v>
      </c>
      <c r="I410" s="215"/>
      <c r="J410" s="216">
        <f>ROUND(I410*H410,2)</f>
        <v>0</v>
      </c>
      <c r="K410" s="212" t="s">
        <v>137</v>
      </c>
      <c r="L410" s="43"/>
      <c r="M410" s="217" t="s">
        <v>1</v>
      </c>
      <c r="N410" s="218" t="s">
        <v>40</v>
      </c>
      <c r="O410" s="90"/>
      <c r="P410" s="219">
        <f>O410*H410</f>
        <v>0</v>
      </c>
      <c r="Q410" s="219">
        <v>0</v>
      </c>
      <c r="R410" s="219">
        <f>Q410*H410</f>
        <v>0</v>
      </c>
      <c r="S410" s="219">
        <v>0</v>
      </c>
      <c r="T410" s="220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21" t="s">
        <v>216</v>
      </c>
      <c r="AT410" s="221" t="s">
        <v>133</v>
      </c>
      <c r="AU410" s="221" t="s">
        <v>82</v>
      </c>
      <c r="AY410" s="16" t="s">
        <v>130</v>
      </c>
      <c r="BE410" s="222">
        <f>IF(N410="základní",J410,0)</f>
        <v>0</v>
      </c>
      <c r="BF410" s="222">
        <f>IF(N410="snížená",J410,0)</f>
        <v>0</v>
      </c>
      <c r="BG410" s="222">
        <f>IF(N410="zákl. přenesená",J410,0)</f>
        <v>0</v>
      </c>
      <c r="BH410" s="222">
        <f>IF(N410="sníž. přenesená",J410,0)</f>
        <v>0</v>
      </c>
      <c r="BI410" s="222">
        <f>IF(N410="nulová",J410,0)</f>
        <v>0</v>
      </c>
      <c r="BJ410" s="16" t="s">
        <v>80</v>
      </c>
      <c r="BK410" s="222">
        <f>ROUND(I410*H410,2)</f>
        <v>0</v>
      </c>
      <c r="BL410" s="16" t="s">
        <v>216</v>
      </c>
      <c r="BM410" s="221" t="s">
        <v>786</v>
      </c>
    </row>
    <row r="411" spans="1:47" s="2" customFormat="1" ht="12">
      <c r="A411" s="37"/>
      <c r="B411" s="38"/>
      <c r="C411" s="39"/>
      <c r="D411" s="223" t="s">
        <v>140</v>
      </c>
      <c r="E411" s="39"/>
      <c r="F411" s="224" t="s">
        <v>787</v>
      </c>
      <c r="G411" s="39"/>
      <c r="H411" s="39"/>
      <c r="I411" s="225"/>
      <c r="J411" s="39"/>
      <c r="K411" s="39"/>
      <c r="L411" s="43"/>
      <c r="M411" s="226"/>
      <c r="N411" s="227"/>
      <c r="O411" s="90"/>
      <c r="P411" s="90"/>
      <c r="Q411" s="90"/>
      <c r="R411" s="90"/>
      <c r="S411" s="90"/>
      <c r="T411" s="91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6" t="s">
        <v>140</v>
      </c>
      <c r="AU411" s="16" t="s">
        <v>82</v>
      </c>
    </row>
    <row r="412" spans="1:65" s="2" customFormat="1" ht="16.5" customHeight="1">
      <c r="A412" s="37"/>
      <c r="B412" s="38"/>
      <c r="C412" s="252" t="s">
        <v>788</v>
      </c>
      <c r="D412" s="252" t="s">
        <v>396</v>
      </c>
      <c r="E412" s="253" t="s">
        <v>789</v>
      </c>
      <c r="F412" s="254" t="s">
        <v>790</v>
      </c>
      <c r="G412" s="255" t="s">
        <v>286</v>
      </c>
      <c r="H412" s="256">
        <v>14.8</v>
      </c>
      <c r="I412" s="257"/>
      <c r="J412" s="258">
        <f>ROUND(I412*H412,2)</f>
        <v>0</v>
      </c>
      <c r="K412" s="254" t="s">
        <v>137</v>
      </c>
      <c r="L412" s="259"/>
      <c r="M412" s="260" t="s">
        <v>1</v>
      </c>
      <c r="N412" s="261" t="s">
        <v>40</v>
      </c>
      <c r="O412" s="90"/>
      <c r="P412" s="219">
        <f>O412*H412</f>
        <v>0</v>
      </c>
      <c r="Q412" s="219">
        <v>0.005</v>
      </c>
      <c r="R412" s="219">
        <f>Q412*H412</f>
        <v>0.07400000000000001</v>
      </c>
      <c r="S412" s="219">
        <v>0</v>
      </c>
      <c r="T412" s="220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21" t="s">
        <v>300</v>
      </c>
      <c r="AT412" s="221" t="s">
        <v>396</v>
      </c>
      <c r="AU412" s="221" t="s">
        <v>82</v>
      </c>
      <c r="AY412" s="16" t="s">
        <v>130</v>
      </c>
      <c r="BE412" s="222">
        <f>IF(N412="základní",J412,0)</f>
        <v>0</v>
      </c>
      <c r="BF412" s="222">
        <f>IF(N412="snížená",J412,0)</f>
        <v>0</v>
      </c>
      <c r="BG412" s="222">
        <f>IF(N412="zákl. přenesená",J412,0)</f>
        <v>0</v>
      </c>
      <c r="BH412" s="222">
        <f>IF(N412="sníž. přenesená",J412,0)</f>
        <v>0</v>
      </c>
      <c r="BI412" s="222">
        <f>IF(N412="nulová",J412,0)</f>
        <v>0</v>
      </c>
      <c r="BJ412" s="16" t="s">
        <v>80</v>
      </c>
      <c r="BK412" s="222">
        <f>ROUND(I412*H412,2)</f>
        <v>0</v>
      </c>
      <c r="BL412" s="16" t="s">
        <v>216</v>
      </c>
      <c r="BM412" s="221" t="s">
        <v>791</v>
      </c>
    </row>
    <row r="413" spans="1:65" s="2" customFormat="1" ht="16.5" customHeight="1">
      <c r="A413" s="37"/>
      <c r="B413" s="38"/>
      <c r="C413" s="252" t="s">
        <v>792</v>
      </c>
      <c r="D413" s="252" t="s">
        <v>396</v>
      </c>
      <c r="E413" s="253" t="s">
        <v>793</v>
      </c>
      <c r="F413" s="254" t="s">
        <v>794</v>
      </c>
      <c r="G413" s="255" t="s">
        <v>417</v>
      </c>
      <c r="H413" s="256">
        <v>40</v>
      </c>
      <c r="I413" s="257"/>
      <c r="J413" s="258">
        <f>ROUND(I413*H413,2)</f>
        <v>0</v>
      </c>
      <c r="K413" s="254" t="s">
        <v>137</v>
      </c>
      <c r="L413" s="259"/>
      <c r="M413" s="260" t="s">
        <v>1</v>
      </c>
      <c r="N413" s="261" t="s">
        <v>40</v>
      </c>
      <c r="O413" s="90"/>
      <c r="P413" s="219">
        <f>O413*H413</f>
        <v>0</v>
      </c>
      <c r="Q413" s="219">
        <v>6E-05</v>
      </c>
      <c r="R413" s="219">
        <f>Q413*H413</f>
        <v>0.0024000000000000002</v>
      </c>
      <c r="S413" s="219">
        <v>0</v>
      </c>
      <c r="T413" s="220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21" t="s">
        <v>300</v>
      </c>
      <c r="AT413" s="221" t="s">
        <v>396</v>
      </c>
      <c r="AU413" s="221" t="s">
        <v>82</v>
      </c>
      <c r="AY413" s="16" t="s">
        <v>130</v>
      </c>
      <c r="BE413" s="222">
        <f>IF(N413="základní",J413,0)</f>
        <v>0</v>
      </c>
      <c r="BF413" s="222">
        <f>IF(N413="snížená",J413,0)</f>
        <v>0</v>
      </c>
      <c r="BG413" s="222">
        <f>IF(N413="zákl. přenesená",J413,0)</f>
        <v>0</v>
      </c>
      <c r="BH413" s="222">
        <f>IF(N413="sníž. přenesená",J413,0)</f>
        <v>0</v>
      </c>
      <c r="BI413" s="222">
        <f>IF(N413="nulová",J413,0)</f>
        <v>0</v>
      </c>
      <c r="BJ413" s="16" t="s">
        <v>80</v>
      </c>
      <c r="BK413" s="222">
        <f>ROUND(I413*H413,2)</f>
        <v>0</v>
      </c>
      <c r="BL413" s="16" t="s">
        <v>216</v>
      </c>
      <c r="BM413" s="221" t="s">
        <v>795</v>
      </c>
    </row>
    <row r="414" spans="1:65" s="2" customFormat="1" ht="24.15" customHeight="1">
      <c r="A414" s="37"/>
      <c r="B414" s="38"/>
      <c r="C414" s="210" t="s">
        <v>796</v>
      </c>
      <c r="D414" s="210" t="s">
        <v>133</v>
      </c>
      <c r="E414" s="211" t="s">
        <v>797</v>
      </c>
      <c r="F414" s="212" t="s">
        <v>798</v>
      </c>
      <c r="G414" s="213" t="s">
        <v>329</v>
      </c>
      <c r="H414" s="214">
        <v>0.889</v>
      </c>
      <c r="I414" s="215"/>
      <c r="J414" s="216">
        <f>ROUND(I414*H414,2)</f>
        <v>0</v>
      </c>
      <c r="K414" s="212" t="s">
        <v>137</v>
      </c>
      <c r="L414" s="43"/>
      <c r="M414" s="217" t="s">
        <v>1</v>
      </c>
      <c r="N414" s="218" t="s">
        <v>40</v>
      </c>
      <c r="O414" s="90"/>
      <c r="P414" s="219">
        <f>O414*H414</f>
        <v>0</v>
      </c>
      <c r="Q414" s="219">
        <v>0</v>
      </c>
      <c r="R414" s="219">
        <f>Q414*H414</f>
        <v>0</v>
      </c>
      <c r="S414" s="219">
        <v>0</v>
      </c>
      <c r="T414" s="220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21" t="s">
        <v>216</v>
      </c>
      <c r="AT414" s="221" t="s">
        <v>133</v>
      </c>
      <c r="AU414" s="221" t="s">
        <v>82</v>
      </c>
      <c r="AY414" s="16" t="s">
        <v>130</v>
      </c>
      <c r="BE414" s="222">
        <f>IF(N414="základní",J414,0)</f>
        <v>0</v>
      </c>
      <c r="BF414" s="222">
        <f>IF(N414="snížená",J414,0)</f>
        <v>0</v>
      </c>
      <c r="BG414" s="222">
        <f>IF(N414="zákl. přenesená",J414,0)</f>
        <v>0</v>
      </c>
      <c r="BH414" s="222">
        <f>IF(N414="sníž. přenesená",J414,0)</f>
        <v>0</v>
      </c>
      <c r="BI414" s="222">
        <f>IF(N414="nulová",J414,0)</f>
        <v>0</v>
      </c>
      <c r="BJ414" s="16" t="s">
        <v>80</v>
      </c>
      <c r="BK414" s="222">
        <f>ROUND(I414*H414,2)</f>
        <v>0</v>
      </c>
      <c r="BL414" s="16" t="s">
        <v>216</v>
      </c>
      <c r="BM414" s="221" t="s">
        <v>799</v>
      </c>
    </row>
    <row r="415" spans="1:47" s="2" customFormat="1" ht="12">
      <c r="A415" s="37"/>
      <c r="B415" s="38"/>
      <c r="C415" s="39"/>
      <c r="D415" s="223" t="s">
        <v>140</v>
      </c>
      <c r="E415" s="39"/>
      <c r="F415" s="224" t="s">
        <v>800</v>
      </c>
      <c r="G415" s="39"/>
      <c r="H415" s="39"/>
      <c r="I415" s="225"/>
      <c r="J415" s="39"/>
      <c r="K415" s="39"/>
      <c r="L415" s="43"/>
      <c r="M415" s="226"/>
      <c r="N415" s="227"/>
      <c r="O415" s="90"/>
      <c r="P415" s="90"/>
      <c r="Q415" s="90"/>
      <c r="R415" s="90"/>
      <c r="S415" s="90"/>
      <c r="T415" s="91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16" t="s">
        <v>140</v>
      </c>
      <c r="AU415" s="16" t="s">
        <v>82</v>
      </c>
    </row>
    <row r="416" spans="1:63" s="12" customFormat="1" ht="22.8" customHeight="1">
      <c r="A416" s="12"/>
      <c r="B416" s="194"/>
      <c r="C416" s="195"/>
      <c r="D416" s="196" t="s">
        <v>74</v>
      </c>
      <c r="E416" s="208" t="s">
        <v>801</v>
      </c>
      <c r="F416" s="208" t="s">
        <v>802</v>
      </c>
      <c r="G416" s="195"/>
      <c r="H416" s="195"/>
      <c r="I416" s="198"/>
      <c r="J416" s="209">
        <f>BK416</f>
        <v>0</v>
      </c>
      <c r="K416" s="195"/>
      <c r="L416" s="200"/>
      <c r="M416" s="201"/>
      <c r="N416" s="202"/>
      <c r="O416" s="202"/>
      <c r="P416" s="203">
        <f>SUM(P417:P418)</f>
        <v>0</v>
      </c>
      <c r="Q416" s="202"/>
      <c r="R416" s="203">
        <f>SUM(R417:R418)</f>
        <v>0</v>
      </c>
      <c r="S416" s="202"/>
      <c r="T416" s="204">
        <f>SUM(T417:T418)</f>
        <v>0.03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05" t="s">
        <v>82</v>
      </c>
      <c r="AT416" s="206" t="s">
        <v>74</v>
      </c>
      <c r="AU416" s="206" t="s">
        <v>80</v>
      </c>
      <c r="AY416" s="205" t="s">
        <v>130</v>
      </c>
      <c r="BK416" s="207">
        <f>SUM(BK417:BK418)</f>
        <v>0</v>
      </c>
    </row>
    <row r="417" spans="1:65" s="2" customFormat="1" ht="16.5" customHeight="1">
      <c r="A417" s="37"/>
      <c r="B417" s="38"/>
      <c r="C417" s="210" t="s">
        <v>803</v>
      </c>
      <c r="D417" s="210" t="s">
        <v>133</v>
      </c>
      <c r="E417" s="211" t="s">
        <v>804</v>
      </c>
      <c r="F417" s="212" t="s">
        <v>805</v>
      </c>
      <c r="G417" s="213" t="s">
        <v>399</v>
      </c>
      <c r="H417" s="214">
        <v>30</v>
      </c>
      <c r="I417" s="215"/>
      <c r="J417" s="216">
        <f>ROUND(I417*H417,2)</f>
        <v>0</v>
      </c>
      <c r="K417" s="212" t="s">
        <v>137</v>
      </c>
      <c r="L417" s="43"/>
      <c r="M417" s="217" t="s">
        <v>1</v>
      </c>
      <c r="N417" s="218" t="s">
        <v>40</v>
      </c>
      <c r="O417" s="90"/>
      <c r="P417" s="219">
        <f>O417*H417</f>
        <v>0</v>
      </c>
      <c r="Q417" s="219">
        <v>0</v>
      </c>
      <c r="R417" s="219">
        <f>Q417*H417</f>
        <v>0</v>
      </c>
      <c r="S417" s="219">
        <v>0.001</v>
      </c>
      <c r="T417" s="220">
        <f>S417*H417</f>
        <v>0.03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21" t="s">
        <v>216</v>
      </c>
      <c r="AT417" s="221" t="s">
        <v>133</v>
      </c>
      <c r="AU417" s="221" t="s">
        <v>82</v>
      </c>
      <c r="AY417" s="16" t="s">
        <v>130</v>
      </c>
      <c r="BE417" s="222">
        <f>IF(N417="základní",J417,0)</f>
        <v>0</v>
      </c>
      <c r="BF417" s="222">
        <f>IF(N417="snížená",J417,0)</f>
        <v>0</v>
      </c>
      <c r="BG417" s="222">
        <f>IF(N417="zákl. přenesená",J417,0)</f>
        <v>0</v>
      </c>
      <c r="BH417" s="222">
        <f>IF(N417="sníž. přenesená",J417,0)</f>
        <v>0</v>
      </c>
      <c r="BI417" s="222">
        <f>IF(N417="nulová",J417,0)</f>
        <v>0</v>
      </c>
      <c r="BJ417" s="16" t="s">
        <v>80</v>
      </c>
      <c r="BK417" s="222">
        <f>ROUND(I417*H417,2)</f>
        <v>0</v>
      </c>
      <c r="BL417" s="16" t="s">
        <v>216</v>
      </c>
      <c r="BM417" s="221" t="s">
        <v>806</v>
      </c>
    </row>
    <row r="418" spans="1:47" s="2" customFormat="1" ht="12">
      <c r="A418" s="37"/>
      <c r="B418" s="38"/>
      <c r="C418" s="39"/>
      <c r="D418" s="223" t="s">
        <v>140</v>
      </c>
      <c r="E418" s="39"/>
      <c r="F418" s="224" t="s">
        <v>807</v>
      </c>
      <c r="G418" s="39"/>
      <c r="H418" s="39"/>
      <c r="I418" s="225"/>
      <c r="J418" s="39"/>
      <c r="K418" s="39"/>
      <c r="L418" s="43"/>
      <c r="M418" s="226"/>
      <c r="N418" s="227"/>
      <c r="O418" s="90"/>
      <c r="P418" s="90"/>
      <c r="Q418" s="90"/>
      <c r="R418" s="90"/>
      <c r="S418" s="90"/>
      <c r="T418" s="91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6" t="s">
        <v>140</v>
      </c>
      <c r="AU418" s="16" t="s">
        <v>82</v>
      </c>
    </row>
    <row r="419" spans="1:63" s="12" customFormat="1" ht="22.8" customHeight="1">
      <c r="A419" s="12"/>
      <c r="B419" s="194"/>
      <c r="C419" s="195"/>
      <c r="D419" s="196" t="s">
        <v>74</v>
      </c>
      <c r="E419" s="208" t="s">
        <v>808</v>
      </c>
      <c r="F419" s="208" t="s">
        <v>809</v>
      </c>
      <c r="G419" s="195"/>
      <c r="H419" s="195"/>
      <c r="I419" s="198"/>
      <c r="J419" s="209">
        <f>BK419</f>
        <v>0</v>
      </c>
      <c r="K419" s="195"/>
      <c r="L419" s="200"/>
      <c r="M419" s="201"/>
      <c r="N419" s="202"/>
      <c r="O419" s="202"/>
      <c r="P419" s="203">
        <f>SUM(P420:P426)</f>
        <v>0</v>
      </c>
      <c r="Q419" s="202"/>
      <c r="R419" s="203">
        <f>SUM(R420:R426)</f>
        <v>2.07237</v>
      </c>
      <c r="S419" s="202"/>
      <c r="T419" s="204">
        <f>SUM(T420:T426)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05" t="s">
        <v>82</v>
      </c>
      <c r="AT419" s="206" t="s">
        <v>74</v>
      </c>
      <c r="AU419" s="206" t="s">
        <v>80</v>
      </c>
      <c r="AY419" s="205" t="s">
        <v>130</v>
      </c>
      <c r="BK419" s="207">
        <f>SUM(BK420:BK426)</f>
        <v>0</v>
      </c>
    </row>
    <row r="420" spans="1:65" s="2" customFormat="1" ht="24.15" customHeight="1">
      <c r="A420" s="37"/>
      <c r="B420" s="38"/>
      <c r="C420" s="210" t="s">
        <v>810</v>
      </c>
      <c r="D420" s="210" t="s">
        <v>133</v>
      </c>
      <c r="E420" s="211" t="s">
        <v>811</v>
      </c>
      <c r="F420" s="212" t="s">
        <v>812</v>
      </c>
      <c r="G420" s="213" t="s">
        <v>146</v>
      </c>
      <c r="H420" s="214">
        <v>22.2</v>
      </c>
      <c r="I420" s="215"/>
      <c r="J420" s="216">
        <f>ROUND(I420*H420,2)</f>
        <v>0</v>
      </c>
      <c r="K420" s="212" t="s">
        <v>137</v>
      </c>
      <c r="L420" s="43"/>
      <c r="M420" s="217" t="s">
        <v>1</v>
      </c>
      <c r="N420" s="218" t="s">
        <v>40</v>
      </c>
      <c r="O420" s="90"/>
      <c r="P420" s="219">
        <f>O420*H420</f>
        <v>0</v>
      </c>
      <c r="Q420" s="219">
        <v>0.0083</v>
      </c>
      <c r="R420" s="219">
        <f>Q420*H420</f>
        <v>0.18426</v>
      </c>
      <c r="S420" s="219">
        <v>0</v>
      </c>
      <c r="T420" s="220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21" t="s">
        <v>216</v>
      </c>
      <c r="AT420" s="221" t="s">
        <v>133</v>
      </c>
      <c r="AU420" s="221" t="s">
        <v>82</v>
      </c>
      <c r="AY420" s="16" t="s">
        <v>130</v>
      </c>
      <c r="BE420" s="222">
        <f>IF(N420="základní",J420,0)</f>
        <v>0</v>
      </c>
      <c r="BF420" s="222">
        <f>IF(N420="snížená",J420,0)</f>
        <v>0</v>
      </c>
      <c r="BG420" s="222">
        <f>IF(N420="zákl. přenesená",J420,0)</f>
        <v>0</v>
      </c>
      <c r="BH420" s="222">
        <f>IF(N420="sníž. přenesená",J420,0)</f>
        <v>0</v>
      </c>
      <c r="BI420" s="222">
        <f>IF(N420="nulová",J420,0)</f>
        <v>0</v>
      </c>
      <c r="BJ420" s="16" t="s">
        <v>80</v>
      </c>
      <c r="BK420" s="222">
        <f>ROUND(I420*H420,2)</f>
        <v>0</v>
      </c>
      <c r="BL420" s="16" t="s">
        <v>216</v>
      </c>
      <c r="BM420" s="221" t="s">
        <v>813</v>
      </c>
    </row>
    <row r="421" spans="1:47" s="2" customFormat="1" ht="12">
      <c r="A421" s="37"/>
      <c r="B421" s="38"/>
      <c r="C421" s="39"/>
      <c r="D421" s="223" t="s">
        <v>140</v>
      </c>
      <c r="E421" s="39"/>
      <c r="F421" s="224" t="s">
        <v>814</v>
      </c>
      <c r="G421" s="39"/>
      <c r="H421" s="39"/>
      <c r="I421" s="225"/>
      <c r="J421" s="39"/>
      <c r="K421" s="39"/>
      <c r="L421" s="43"/>
      <c r="M421" s="226"/>
      <c r="N421" s="227"/>
      <c r="O421" s="90"/>
      <c r="P421" s="90"/>
      <c r="Q421" s="90"/>
      <c r="R421" s="90"/>
      <c r="S421" s="90"/>
      <c r="T421" s="91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16" t="s">
        <v>140</v>
      </c>
      <c r="AU421" s="16" t="s">
        <v>82</v>
      </c>
    </row>
    <row r="422" spans="1:51" s="13" customFormat="1" ht="12">
      <c r="A422" s="13"/>
      <c r="B422" s="228"/>
      <c r="C422" s="229"/>
      <c r="D422" s="230" t="s">
        <v>142</v>
      </c>
      <c r="E422" s="231" t="s">
        <v>1</v>
      </c>
      <c r="F422" s="232" t="s">
        <v>815</v>
      </c>
      <c r="G422" s="229"/>
      <c r="H422" s="233">
        <v>22.2</v>
      </c>
      <c r="I422" s="234"/>
      <c r="J422" s="229"/>
      <c r="K422" s="229"/>
      <c r="L422" s="235"/>
      <c r="M422" s="236"/>
      <c r="N422" s="237"/>
      <c r="O422" s="237"/>
      <c r="P422" s="237"/>
      <c r="Q422" s="237"/>
      <c r="R422" s="237"/>
      <c r="S422" s="237"/>
      <c r="T422" s="23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9" t="s">
        <v>142</v>
      </c>
      <c r="AU422" s="239" t="s">
        <v>82</v>
      </c>
      <c r="AV422" s="13" t="s">
        <v>82</v>
      </c>
      <c r="AW422" s="13" t="s">
        <v>32</v>
      </c>
      <c r="AX422" s="13" t="s">
        <v>80</v>
      </c>
      <c r="AY422" s="239" t="s">
        <v>130</v>
      </c>
    </row>
    <row r="423" spans="1:65" s="2" customFormat="1" ht="16.5" customHeight="1">
      <c r="A423" s="37"/>
      <c r="B423" s="38"/>
      <c r="C423" s="252" t="s">
        <v>816</v>
      </c>
      <c r="D423" s="252" t="s">
        <v>396</v>
      </c>
      <c r="E423" s="253" t="s">
        <v>817</v>
      </c>
      <c r="F423" s="254" t="s">
        <v>818</v>
      </c>
      <c r="G423" s="255" t="s">
        <v>146</v>
      </c>
      <c r="H423" s="256">
        <v>23.31</v>
      </c>
      <c r="I423" s="257"/>
      <c r="J423" s="258">
        <f>ROUND(I423*H423,2)</f>
        <v>0</v>
      </c>
      <c r="K423" s="254" t="s">
        <v>137</v>
      </c>
      <c r="L423" s="259"/>
      <c r="M423" s="260" t="s">
        <v>1</v>
      </c>
      <c r="N423" s="261" t="s">
        <v>40</v>
      </c>
      <c r="O423" s="90"/>
      <c r="P423" s="219">
        <f>O423*H423</f>
        <v>0</v>
      </c>
      <c r="Q423" s="219">
        <v>0.081</v>
      </c>
      <c r="R423" s="219">
        <f>Q423*H423</f>
        <v>1.88811</v>
      </c>
      <c r="S423" s="219">
        <v>0</v>
      </c>
      <c r="T423" s="220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21" t="s">
        <v>300</v>
      </c>
      <c r="AT423" s="221" t="s">
        <v>396</v>
      </c>
      <c r="AU423" s="221" t="s">
        <v>82</v>
      </c>
      <c r="AY423" s="16" t="s">
        <v>130</v>
      </c>
      <c r="BE423" s="222">
        <f>IF(N423="základní",J423,0)</f>
        <v>0</v>
      </c>
      <c r="BF423" s="222">
        <f>IF(N423="snížená",J423,0)</f>
        <v>0</v>
      </c>
      <c r="BG423" s="222">
        <f>IF(N423="zákl. přenesená",J423,0)</f>
        <v>0</v>
      </c>
      <c r="BH423" s="222">
        <f>IF(N423="sníž. přenesená",J423,0)</f>
        <v>0</v>
      </c>
      <c r="BI423" s="222">
        <f>IF(N423="nulová",J423,0)</f>
        <v>0</v>
      </c>
      <c r="BJ423" s="16" t="s">
        <v>80</v>
      </c>
      <c r="BK423" s="222">
        <f>ROUND(I423*H423,2)</f>
        <v>0</v>
      </c>
      <c r="BL423" s="16" t="s">
        <v>216</v>
      </c>
      <c r="BM423" s="221" t="s">
        <v>819</v>
      </c>
    </row>
    <row r="424" spans="1:51" s="13" customFormat="1" ht="12">
      <c r="A424" s="13"/>
      <c r="B424" s="228"/>
      <c r="C424" s="229"/>
      <c r="D424" s="230" t="s">
        <v>142</v>
      </c>
      <c r="E424" s="231" t="s">
        <v>1</v>
      </c>
      <c r="F424" s="232" t="s">
        <v>820</v>
      </c>
      <c r="G424" s="229"/>
      <c r="H424" s="233">
        <v>23.31</v>
      </c>
      <c r="I424" s="234"/>
      <c r="J424" s="229"/>
      <c r="K424" s="229"/>
      <c r="L424" s="235"/>
      <c r="M424" s="236"/>
      <c r="N424" s="237"/>
      <c r="O424" s="237"/>
      <c r="P424" s="237"/>
      <c r="Q424" s="237"/>
      <c r="R424" s="237"/>
      <c r="S424" s="237"/>
      <c r="T424" s="23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9" t="s">
        <v>142</v>
      </c>
      <c r="AU424" s="239" t="s">
        <v>82</v>
      </c>
      <c r="AV424" s="13" t="s">
        <v>82</v>
      </c>
      <c r="AW424" s="13" t="s">
        <v>32</v>
      </c>
      <c r="AX424" s="13" t="s">
        <v>80</v>
      </c>
      <c r="AY424" s="239" t="s">
        <v>130</v>
      </c>
    </row>
    <row r="425" spans="1:65" s="2" customFormat="1" ht="24.15" customHeight="1">
      <c r="A425" s="37"/>
      <c r="B425" s="38"/>
      <c r="C425" s="210" t="s">
        <v>821</v>
      </c>
      <c r="D425" s="210" t="s">
        <v>133</v>
      </c>
      <c r="E425" s="211" t="s">
        <v>822</v>
      </c>
      <c r="F425" s="212" t="s">
        <v>823</v>
      </c>
      <c r="G425" s="213" t="s">
        <v>329</v>
      </c>
      <c r="H425" s="214">
        <v>2.072</v>
      </c>
      <c r="I425" s="215"/>
      <c r="J425" s="216">
        <f>ROUND(I425*H425,2)</f>
        <v>0</v>
      </c>
      <c r="K425" s="212" t="s">
        <v>137</v>
      </c>
      <c r="L425" s="43"/>
      <c r="M425" s="217" t="s">
        <v>1</v>
      </c>
      <c r="N425" s="218" t="s">
        <v>40</v>
      </c>
      <c r="O425" s="90"/>
      <c r="P425" s="219">
        <f>O425*H425</f>
        <v>0</v>
      </c>
      <c r="Q425" s="219">
        <v>0</v>
      </c>
      <c r="R425" s="219">
        <f>Q425*H425</f>
        <v>0</v>
      </c>
      <c r="S425" s="219">
        <v>0</v>
      </c>
      <c r="T425" s="220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21" t="s">
        <v>216</v>
      </c>
      <c r="AT425" s="221" t="s">
        <v>133</v>
      </c>
      <c r="AU425" s="221" t="s">
        <v>82</v>
      </c>
      <c r="AY425" s="16" t="s">
        <v>130</v>
      </c>
      <c r="BE425" s="222">
        <f>IF(N425="základní",J425,0)</f>
        <v>0</v>
      </c>
      <c r="BF425" s="222">
        <f>IF(N425="snížená",J425,0)</f>
        <v>0</v>
      </c>
      <c r="BG425" s="222">
        <f>IF(N425="zákl. přenesená",J425,0)</f>
        <v>0</v>
      </c>
      <c r="BH425" s="222">
        <f>IF(N425="sníž. přenesená",J425,0)</f>
        <v>0</v>
      </c>
      <c r="BI425" s="222">
        <f>IF(N425="nulová",J425,0)</f>
        <v>0</v>
      </c>
      <c r="BJ425" s="16" t="s">
        <v>80</v>
      </c>
      <c r="BK425" s="222">
        <f>ROUND(I425*H425,2)</f>
        <v>0</v>
      </c>
      <c r="BL425" s="16" t="s">
        <v>216</v>
      </c>
      <c r="BM425" s="221" t="s">
        <v>824</v>
      </c>
    </row>
    <row r="426" spans="1:47" s="2" customFormat="1" ht="12">
      <c r="A426" s="37"/>
      <c r="B426" s="38"/>
      <c r="C426" s="39"/>
      <c r="D426" s="223" t="s">
        <v>140</v>
      </c>
      <c r="E426" s="39"/>
      <c r="F426" s="224" t="s">
        <v>825</v>
      </c>
      <c r="G426" s="39"/>
      <c r="H426" s="39"/>
      <c r="I426" s="225"/>
      <c r="J426" s="39"/>
      <c r="K426" s="39"/>
      <c r="L426" s="43"/>
      <c r="M426" s="226"/>
      <c r="N426" s="227"/>
      <c r="O426" s="90"/>
      <c r="P426" s="90"/>
      <c r="Q426" s="90"/>
      <c r="R426" s="90"/>
      <c r="S426" s="90"/>
      <c r="T426" s="91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16" t="s">
        <v>140</v>
      </c>
      <c r="AU426" s="16" t="s">
        <v>82</v>
      </c>
    </row>
    <row r="427" spans="1:63" s="12" customFormat="1" ht="22.8" customHeight="1">
      <c r="A427" s="12"/>
      <c r="B427" s="194"/>
      <c r="C427" s="195"/>
      <c r="D427" s="196" t="s">
        <v>74</v>
      </c>
      <c r="E427" s="208" t="s">
        <v>826</v>
      </c>
      <c r="F427" s="208" t="s">
        <v>827</v>
      </c>
      <c r="G427" s="195"/>
      <c r="H427" s="195"/>
      <c r="I427" s="198"/>
      <c r="J427" s="209">
        <f>BK427</f>
        <v>0</v>
      </c>
      <c r="K427" s="195"/>
      <c r="L427" s="200"/>
      <c r="M427" s="201"/>
      <c r="N427" s="202"/>
      <c r="O427" s="202"/>
      <c r="P427" s="203">
        <f>SUM(P428:P457)</f>
        <v>0</v>
      </c>
      <c r="Q427" s="202"/>
      <c r="R427" s="203">
        <f>SUM(R428:R457)</f>
        <v>0.10571740999999998</v>
      </c>
      <c r="S427" s="202"/>
      <c r="T427" s="204">
        <f>SUM(T428:T457)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05" t="s">
        <v>82</v>
      </c>
      <c r="AT427" s="206" t="s">
        <v>74</v>
      </c>
      <c r="AU427" s="206" t="s">
        <v>80</v>
      </c>
      <c r="AY427" s="205" t="s">
        <v>130</v>
      </c>
      <c r="BK427" s="207">
        <f>SUM(BK428:BK457)</f>
        <v>0</v>
      </c>
    </row>
    <row r="428" spans="1:65" s="2" customFormat="1" ht="16.5" customHeight="1">
      <c r="A428" s="37"/>
      <c r="B428" s="38"/>
      <c r="C428" s="210" t="s">
        <v>828</v>
      </c>
      <c r="D428" s="210" t="s">
        <v>133</v>
      </c>
      <c r="E428" s="211" t="s">
        <v>829</v>
      </c>
      <c r="F428" s="212" t="s">
        <v>830</v>
      </c>
      <c r="G428" s="213" t="s">
        <v>417</v>
      </c>
      <c r="H428" s="214">
        <v>15</v>
      </c>
      <c r="I428" s="215"/>
      <c r="J428" s="216">
        <f>ROUND(I428*H428,2)</f>
        <v>0</v>
      </c>
      <c r="K428" s="212" t="s">
        <v>137</v>
      </c>
      <c r="L428" s="43"/>
      <c r="M428" s="217" t="s">
        <v>1</v>
      </c>
      <c r="N428" s="218" t="s">
        <v>40</v>
      </c>
      <c r="O428" s="90"/>
      <c r="P428" s="219">
        <f>O428*H428</f>
        <v>0</v>
      </c>
      <c r="Q428" s="219">
        <v>6E-05</v>
      </c>
      <c r="R428" s="219">
        <f>Q428*H428</f>
        <v>0.0009</v>
      </c>
      <c r="S428" s="219">
        <v>0</v>
      </c>
      <c r="T428" s="220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21" t="s">
        <v>216</v>
      </c>
      <c r="AT428" s="221" t="s">
        <v>133</v>
      </c>
      <c r="AU428" s="221" t="s">
        <v>82</v>
      </c>
      <c r="AY428" s="16" t="s">
        <v>130</v>
      </c>
      <c r="BE428" s="222">
        <f>IF(N428="základní",J428,0)</f>
        <v>0</v>
      </c>
      <c r="BF428" s="222">
        <f>IF(N428="snížená",J428,0)</f>
        <v>0</v>
      </c>
      <c r="BG428" s="222">
        <f>IF(N428="zákl. přenesená",J428,0)</f>
        <v>0</v>
      </c>
      <c r="BH428" s="222">
        <f>IF(N428="sníž. přenesená",J428,0)</f>
        <v>0</v>
      </c>
      <c r="BI428" s="222">
        <f>IF(N428="nulová",J428,0)</f>
        <v>0</v>
      </c>
      <c r="BJ428" s="16" t="s">
        <v>80</v>
      </c>
      <c r="BK428" s="222">
        <f>ROUND(I428*H428,2)</f>
        <v>0</v>
      </c>
      <c r="BL428" s="16" t="s">
        <v>216</v>
      </c>
      <c r="BM428" s="221" t="s">
        <v>831</v>
      </c>
    </row>
    <row r="429" spans="1:47" s="2" customFormat="1" ht="12">
      <c r="A429" s="37"/>
      <c r="B429" s="38"/>
      <c r="C429" s="39"/>
      <c r="D429" s="223" t="s">
        <v>140</v>
      </c>
      <c r="E429" s="39"/>
      <c r="F429" s="224" t="s">
        <v>832</v>
      </c>
      <c r="G429" s="39"/>
      <c r="H429" s="39"/>
      <c r="I429" s="225"/>
      <c r="J429" s="39"/>
      <c r="K429" s="39"/>
      <c r="L429" s="43"/>
      <c r="M429" s="226"/>
      <c r="N429" s="227"/>
      <c r="O429" s="90"/>
      <c r="P429" s="90"/>
      <c r="Q429" s="90"/>
      <c r="R429" s="90"/>
      <c r="S429" s="90"/>
      <c r="T429" s="91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16" t="s">
        <v>140</v>
      </c>
      <c r="AU429" s="16" t="s">
        <v>82</v>
      </c>
    </row>
    <row r="430" spans="1:65" s="2" customFormat="1" ht="21.75" customHeight="1">
      <c r="A430" s="37"/>
      <c r="B430" s="38"/>
      <c r="C430" s="210" t="s">
        <v>833</v>
      </c>
      <c r="D430" s="210" t="s">
        <v>133</v>
      </c>
      <c r="E430" s="211" t="s">
        <v>834</v>
      </c>
      <c r="F430" s="212" t="s">
        <v>835</v>
      </c>
      <c r="G430" s="213" t="s">
        <v>146</v>
      </c>
      <c r="H430" s="214">
        <v>5.801</v>
      </c>
      <c r="I430" s="215"/>
      <c r="J430" s="216">
        <f>ROUND(I430*H430,2)</f>
        <v>0</v>
      </c>
      <c r="K430" s="212" t="s">
        <v>137</v>
      </c>
      <c r="L430" s="43"/>
      <c r="M430" s="217" t="s">
        <v>1</v>
      </c>
      <c r="N430" s="218" t="s">
        <v>40</v>
      </c>
      <c r="O430" s="90"/>
      <c r="P430" s="219">
        <f>O430*H430</f>
        <v>0</v>
      </c>
      <c r="Q430" s="219">
        <v>7E-05</v>
      </c>
      <c r="R430" s="219">
        <f>Q430*H430</f>
        <v>0.00040606999999999997</v>
      </c>
      <c r="S430" s="219">
        <v>0</v>
      </c>
      <c r="T430" s="220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21" t="s">
        <v>216</v>
      </c>
      <c r="AT430" s="221" t="s">
        <v>133</v>
      </c>
      <c r="AU430" s="221" t="s">
        <v>82</v>
      </c>
      <c r="AY430" s="16" t="s">
        <v>130</v>
      </c>
      <c r="BE430" s="222">
        <f>IF(N430="základní",J430,0)</f>
        <v>0</v>
      </c>
      <c r="BF430" s="222">
        <f>IF(N430="snížená",J430,0)</f>
        <v>0</v>
      </c>
      <c r="BG430" s="222">
        <f>IF(N430="zákl. přenesená",J430,0)</f>
        <v>0</v>
      </c>
      <c r="BH430" s="222">
        <f>IF(N430="sníž. přenesená",J430,0)</f>
        <v>0</v>
      </c>
      <c r="BI430" s="222">
        <f>IF(N430="nulová",J430,0)</f>
        <v>0</v>
      </c>
      <c r="BJ430" s="16" t="s">
        <v>80</v>
      </c>
      <c r="BK430" s="222">
        <f>ROUND(I430*H430,2)</f>
        <v>0</v>
      </c>
      <c r="BL430" s="16" t="s">
        <v>216</v>
      </c>
      <c r="BM430" s="221" t="s">
        <v>836</v>
      </c>
    </row>
    <row r="431" spans="1:47" s="2" customFormat="1" ht="12">
      <c r="A431" s="37"/>
      <c r="B431" s="38"/>
      <c r="C431" s="39"/>
      <c r="D431" s="223" t="s">
        <v>140</v>
      </c>
      <c r="E431" s="39"/>
      <c r="F431" s="224" t="s">
        <v>837</v>
      </c>
      <c r="G431" s="39"/>
      <c r="H431" s="39"/>
      <c r="I431" s="225"/>
      <c r="J431" s="39"/>
      <c r="K431" s="39"/>
      <c r="L431" s="43"/>
      <c r="M431" s="226"/>
      <c r="N431" s="227"/>
      <c r="O431" s="90"/>
      <c r="P431" s="90"/>
      <c r="Q431" s="90"/>
      <c r="R431" s="90"/>
      <c r="S431" s="90"/>
      <c r="T431" s="91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16" t="s">
        <v>140</v>
      </c>
      <c r="AU431" s="16" t="s">
        <v>82</v>
      </c>
    </row>
    <row r="432" spans="1:51" s="13" customFormat="1" ht="12">
      <c r="A432" s="13"/>
      <c r="B432" s="228"/>
      <c r="C432" s="229"/>
      <c r="D432" s="230" t="s">
        <v>142</v>
      </c>
      <c r="E432" s="231" t="s">
        <v>1</v>
      </c>
      <c r="F432" s="232" t="s">
        <v>838</v>
      </c>
      <c r="G432" s="229"/>
      <c r="H432" s="233">
        <v>1.53</v>
      </c>
      <c r="I432" s="234"/>
      <c r="J432" s="229"/>
      <c r="K432" s="229"/>
      <c r="L432" s="235"/>
      <c r="M432" s="236"/>
      <c r="N432" s="237"/>
      <c r="O432" s="237"/>
      <c r="P432" s="237"/>
      <c r="Q432" s="237"/>
      <c r="R432" s="237"/>
      <c r="S432" s="237"/>
      <c r="T432" s="23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9" t="s">
        <v>142</v>
      </c>
      <c r="AU432" s="239" t="s">
        <v>82</v>
      </c>
      <c r="AV432" s="13" t="s">
        <v>82</v>
      </c>
      <c r="AW432" s="13" t="s">
        <v>32</v>
      </c>
      <c r="AX432" s="13" t="s">
        <v>75</v>
      </c>
      <c r="AY432" s="239" t="s">
        <v>130</v>
      </c>
    </row>
    <row r="433" spans="1:51" s="13" customFormat="1" ht="12">
      <c r="A433" s="13"/>
      <c r="B433" s="228"/>
      <c r="C433" s="229"/>
      <c r="D433" s="230" t="s">
        <v>142</v>
      </c>
      <c r="E433" s="231" t="s">
        <v>1</v>
      </c>
      <c r="F433" s="232" t="s">
        <v>839</v>
      </c>
      <c r="G433" s="229"/>
      <c r="H433" s="233">
        <v>4.271</v>
      </c>
      <c r="I433" s="234"/>
      <c r="J433" s="229"/>
      <c r="K433" s="229"/>
      <c r="L433" s="235"/>
      <c r="M433" s="236"/>
      <c r="N433" s="237"/>
      <c r="O433" s="237"/>
      <c r="P433" s="237"/>
      <c r="Q433" s="237"/>
      <c r="R433" s="237"/>
      <c r="S433" s="237"/>
      <c r="T433" s="23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9" t="s">
        <v>142</v>
      </c>
      <c r="AU433" s="239" t="s">
        <v>82</v>
      </c>
      <c r="AV433" s="13" t="s">
        <v>82</v>
      </c>
      <c r="AW433" s="13" t="s">
        <v>32</v>
      </c>
      <c r="AX433" s="13" t="s">
        <v>75</v>
      </c>
      <c r="AY433" s="239" t="s">
        <v>130</v>
      </c>
    </row>
    <row r="434" spans="1:51" s="14" customFormat="1" ht="12">
      <c r="A434" s="14"/>
      <c r="B434" s="241"/>
      <c r="C434" s="242"/>
      <c r="D434" s="230" t="s">
        <v>142</v>
      </c>
      <c r="E434" s="243" t="s">
        <v>1</v>
      </c>
      <c r="F434" s="244" t="s">
        <v>257</v>
      </c>
      <c r="G434" s="242"/>
      <c r="H434" s="245">
        <v>5.801</v>
      </c>
      <c r="I434" s="246"/>
      <c r="J434" s="242"/>
      <c r="K434" s="242"/>
      <c r="L434" s="247"/>
      <c r="M434" s="248"/>
      <c r="N434" s="249"/>
      <c r="O434" s="249"/>
      <c r="P434" s="249"/>
      <c r="Q434" s="249"/>
      <c r="R434" s="249"/>
      <c r="S434" s="249"/>
      <c r="T434" s="25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1" t="s">
        <v>142</v>
      </c>
      <c r="AU434" s="251" t="s">
        <v>82</v>
      </c>
      <c r="AV434" s="14" t="s">
        <v>138</v>
      </c>
      <c r="AW434" s="14" t="s">
        <v>32</v>
      </c>
      <c r="AX434" s="14" t="s">
        <v>80</v>
      </c>
      <c r="AY434" s="251" t="s">
        <v>130</v>
      </c>
    </row>
    <row r="435" spans="1:65" s="2" customFormat="1" ht="16.5" customHeight="1">
      <c r="A435" s="37"/>
      <c r="B435" s="38"/>
      <c r="C435" s="210" t="s">
        <v>840</v>
      </c>
      <c r="D435" s="210" t="s">
        <v>133</v>
      </c>
      <c r="E435" s="211" t="s">
        <v>841</v>
      </c>
      <c r="F435" s="212" t="s">
        <v>842</v>
      </c>
      <c r="G435" s="213" t="s">
        <v>146</v>
      </c>
      <c r="H435" s="214">
        <v>5.801</v>
      </c>
      <c r="I435" s="215"/>
      <c r="J435" s="216">
        <f>ROUND(I435*H435,2)</f>
        <v>0</v>
      </c>
      <c r="K435" s="212" t="s">
        <v>137</v>
      </c>
      <c r="L435" s="43"/>
      <c r="M435" s="217" t="s">
        <v>1</v>
      </c>
      <c r="N435" s="218" t="s">
        <v>40</v>
      </c>
      <c r="O435" s="90"/>
      <c r="P435" s="219">
        <f>O435*H435</f>
        <v>0</v>
      </c>
      <c r="Q435" s="219">
        <v>0.00011</v>
      </c>
      <c r="R435" s="219">
        <f>Q435*H435</f>
        <v>0.00063811</v>
      </c>
      <c r="S435" s="219">
        <v>0</v>
      </c>
      <c r="T435" s="220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21" t="s">
        <v>216</v>
      </c>
      <c r="AT435" s="221" t="s">
        <v>133</v>
      </c>
      <c r="AU435" s="221" t="s">
        <v>82</v>
      </c>
      <c r="AY435" s="16" t="s">
        <v>130</v>
      </c>
      <c r="BE435" s="222">
        <f>IF(N435="základní",J435,0)</f>
        <v>0</v>
      </c>
      <c r="BF435" s="222">
        <f>IF(N435="snížená",J435,0)</f>
        <v>0</v>
      </c>
      <c r="BG435" s="222">
        <f>IF(N435="zákl. přenesená",J435,0)</f>
        <v>0</v>
      </c>
      <c r="BH435" s="222">
        <f>IF(N435="sníž. přenesená",J435,0)</f>
        <v>0</v>
      </c>
      <c r="BI435" s="222">
        <f>IF(N435="nulová",J435,0)</f>
        <v>0</v>
      </c>
      <c r="BJ435" s="16" t="s">
        <v>80</v>
      </c>
      <c r="BK435" s="222">
        <f>ROUND(I435*H435,2)</f>
        <v>0</v>
      </c>
      <c r="BL435" s="16" t="s">
        <v>216</v>
      </c>
      <c r="BM435" s="221" t="s">
        <v>843</v>
      </c>
    </row>
    <row r="436" spans="1:47" s="2" customFormat="1" ht="12">
      <c r="A436" s="37"/>
      <c r="B436" s="38"/>
      <c r="C436" s="39"/>
      <c r="D436" s="223" t="s">
        <v>140</v>
      </c>
      <c r="E436" s="39"/>
      <c r="F436" s="224" t="s">
        <v>844</v>
      </c>
      <c r="G436" s="39"/>
      <c r="H436" s="39"/>
      <c r="I436" s="225"/>
      <c r="J436" s="39"/>
      <c r="K436" s="39"/>
      <c r="L436" s="43"/>
      <c r="M436" s="226"/>
      <c r="N436" s="227"/>
      <c r="O436" s="90"/>
      <c r="P436" s="90"/>
      <c r="Q436" s="90"/>
      <c r="R436" s="90"/>
      <c r="S436" s="90"/>
      <c r="T436" s="91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16" t="s">
        <v>140</v>
      </c>
      <c r="AU436" s="16" t="s">
        <v>82</v>
      </c>
    </row>
    <row r="437" spans="1:65" s="2" customFormat="1" ht="16.5" customHeight="1">
      <c r="A437" s="37"/>
      <c r="B437" s="38"/>
      <c r="C437" s="210" t="s">
        <v>845</v>
      </c>
      <c r="D437" s="210" t="s">
        <v>133</v>
      </c>
      <c r="E437" s="211" t="s">
        <v>846</v>
      </c>
      <c r="F437" s="212" t="s">
        <v>847</v>
      </c>
      <c r="G437" s="213" t="s">
        <v>146</v>
      </c>
      <c r="H437" s="214">
        <v>5.801</v>
      </c>
      <c r="I437" s="215"/>
      <c r="J437" s="216">
        <f>ROUND(I437*H437,2)</f>
        <v>0</v>
      </c>
      <c r="K437" s="212" t="s">
        <v>137</v>
      </c>
      <c r="L437" s="43"/>
      <c r="M437" s="217" t="s">
        <v>1</v>
      </c>
      <c r="N437" s="218" t="s">
        <v>40</v>
      </c>
      <c r="O437" s="90"/>
      <c r="P437" s="219">
        <f>O437*H437</f>
        <v>0</v>
      </c>
      <c r="Q437" s="219">
        <v>0.00014</v>
      </c>
      <c r="R437" s="219">
        <f>Q437*H437</f>
        <v>0.0008121399999999999</v>
      </c>
      <c r="S437" s="219">
        <v>0</v>
      </c>
      <c r="T437" s="220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21" t="s">
        <v>216</v>
      </c>
      <c r="AT437" s="221" t="s">
        <v>133</v>
      </c>
      <c r="AU437" s="221" t="s">
        <v>82</v>
      </c>
      <c r="AY437" s="16" t="s">
        <v>130</v>
      </c>
      <c r="BE437" s="222">
        <f>IF(N437="základní",J437,0)</f>
        <v>0</v>
      </c>
      <c r="BF437" s="222">
        <f>IF(N437="snížená",J437,0)</f>
        <v>0</v>
      </c>
      <c r="BG437" s="222">
        <f>IF(N437="zákl. přenesená",J437,0)</f>
        <v>0</v>
      </c>
      <c r="BH437" s="222">
        <f>IF(N437="sníž. přenesená",J437,0)</f>
        <v>0</v>
      </c>
      <c r="BI437" s="222">
        <f>IF(N437="nulová",J437,0)</f>
        <v>0</v>
      </c>
      <c r="BJ437" s="16" t="s">
        <v>80</v>
      </c>
      <c r="BK437" s="222">
        <f>ROUND(I437*H437,2)</f>
        <v>0</v>
      </c>
      <c r="BL437" s="16" t="s">
        <v>216</v>
      </c>
      <c r="BM437" s="221" t="s">
        <v>848</v>
      </c>
    </row>
    <row r="438" spans="1:47" s="2" customFormat="1" ht="12">
      <c r="A438" s="37"/>
      <c r="B438" s="38"/>
      <c r="C438" s="39"/>
      <c r="D438" s="223" t="s">
        <v>140</v>
      </c>
      <c r="E438" s="39"/>
      <c r="F438" s="224" t="s">
        <v>849</v>
      </c>
      <c r="G438" s="39"/>
      <c r="H438" s="39"/>
      <c r="I438" s="225"/>
      <c r="J438" s="39"/>
      <c r="K438" s="39"/>
      <c r="L438" s="43"/>
      <c r="M438" s="226"/>
      <c r="N438" s="227"/>
      <c r="O438" s="90"/>
      <c r="P438" s="90"/>
      <c r="Q438" s="90"/>
      <c r="R438" s="90"/>
      <c r="S438" s="90"/>
      <c r="T438" s="91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T438" s="16" t="s">
        <v>140</v>
      </c>
      <c r="AU438" s="16" t="s">
        <v>82</v>
      </c>
    </row>
    <row r="439" spans="1:65" s="2" customFormat="1" ht="16.5" customHeight="1">
      <c r="A439" s="37"/>
      <c r="B439" s="38"/>
      <c r="C439" s="210" t="s">
        <v>850</v>
      </c>
      <c r="D439" s="210" t="s">
        <v>133</v>
      </c>
      <c r="E439" s="211" t="s">
        <v>851</v>
      </c>
      <c r="F439" s="212" t="s">
        <v>852</v>
      </c>
      <c r="G439" s="213" t="s">
        <v>146</v>
      </c>
      <c r="H439" s="214">
        <v>5.801</v>
      </c>
      <c r="I439" s="215"/>
      <c r="J439" s="216">
        <f>ROUND(I439*H439,2)</f>
        <v>0</v>
      </c>
      <c r="K439" s="212" t="s">
        <v>137</v>
      </c>
      <c r="L439" s="43"/>
      <c r="M439" s="217" t="s">
        <v>1</v>
      </c>
      <c r="N439" s="218" t="s">
        <v>40</v>
      </c>
      <c r="O439" s="90"/>
      <c r="P439" s="219">
        <f>O439*H439</f>
        <v>0</v>
      </c>
      <c r="Q439" s="219">
        <v>9E-05</v>
      </c>
      <c r="R439" s="219">
        <f>Q439*H439</f>
        <v>0.00052209</v>
      </c>
      <c r="S439" s="219">
        <v>0</v>
      </c>
      <c r="T439" s="220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21" t="s">
        <v>216</v>
      </c>
      <c r="AT439" s="221" t="s">
        <v>133</v>
      </c>
      <c r="AU439" s="221" t="s">
        <v>82</v>
      </c>
      <c r="AY439" s="16" t="s">
        <v>130</v>
      </c>
      <c r="BE439" s="222">
        <f>IF(N439="základní",J439,0)</f>
        <v>0</v>
      </c>
      <c r="BF439" s="222">
        <f>IF(N439="snížená",J439,0)</f>
        <v>0</v>
      </c>
      <c r="BG439" s="222">
        <f>IF(N439="zákl. přenesená",J439,0)</f>
        <v>0</v>
      </c>
      <c r="BH439" s="222">
        <f>IF(N439="sníž. přenesená",J439,0)</f>
        <v>0</v>
      </c>
      <c r="BI439" s="222">
        <f>IF(N439="nulová",J439,0)</f>
        <v>0</v>
      </c>
      <c r="BJ439" s="16" t="s">
        <v>80</v>
      </c>
      <c r="BK439" s="222">
        <f>ROUND(I439*H439,2)</f>
        <v>0</v>
      </c>
      <c r="BL439" s="16" t="s">
        <v>216</v>
      </c>
      <c r="BM439" s="221" t="s">
        <v>853</v>
      </c>
    </row>
    <row r="440" spans="1:47" s="2" customFormat="1" ht="12">
      <c r="A440" s="37"/>
      <c r="B440" s="38"/>
      <c r="C440" s="39"/>
      <c r="D440" s="223" t="s">
        <v>140</v>
      </c>
      <c r="E440" s="39"/>
      <c r="F440" s="224" t="s">
        <v>854</v>
      </c>
      <c r="G440" s="39"/>
      <c r="H440" s="39"/>
      <c r="I440" s="225"/>
      <c r="J440" s="39"/>
      <c r="K440" s="39"/>
      <c r="L440" s="43"/>
      <c r="M440" s="226"/>
      <c r="N440" s="227"/>
      <c r="O440" s="90"/>
      <c r="P440" s="90"/>
      <c r="Q440" s="90"/>
      <c r="R440" s="90"/>
      <c r="S440" s="90"/>
      <c r="T440" s="91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T440" s="16" t="s">
        <v>140</v>
      </c>
      <c r="AU440" s="16" t="s">
        <v>82</v>
      </c>
    </row>
    <row r="441" spans="1:65" s="2" customFormat="1" ht="16.5" customHeight="1">
      <c r="A441" s="37"/>
      <c r="B441" s="38"/>
      <c r="C441" s="210" t="s">
        <v>855</v>
      </c>
      <c r="D441" s="210" t="s">
        <v>133</v>
      </c>
      <c r="E441" s="211" t="s">
        <v>856</v>
      </c>
      <c r="F441" s="212" t="s">
        <v>857</v>
      </c>
      <c r="G441" s="213" t="s">
        <v>146</v>
      </c>
      <c r="H441" s="214">
        <v>73.1</v>
      </c>
      <c r="I441" s="215"/>
      <c r="J441" s="216">
        <f>ROUND(I441*H441,2)</f>
        <v>0</v>
      </c>
      <c r="K441" s="212" t="s">
        <v>137</v>
      </c>
      <c r="L441" s="43"/>
      <c r="M441" s="217" t="s">
        <v>1</v>
      </c>
      <c r="N441" s="218" t="s">
        <v>40</v>
      </c>
      <c r="O441" s="90"/>
      <c r="P441" s="219">
        <f>O441*H441</f>
        <v>0</v>
      </c>
      <c r="Q441" s="219">
        <v>0</v>
      </c>
      <c r="R441" s="219">
        <f>Q441*H441</f>
        <v>0</v>
      </c>
      <c r="S441" s="219">
        <v>0</v>
      </c>
      <c r="T441" s="220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21" t="s">
        <v>216</v>
      </c>
      <c r="AT441" s="221" t="s">
        <v>133</v>
      </c>
      <c r="AU441" s="221" t="s">
        <v>82</v>
      </c>
      <c r="AY441" s="16" t="s">
        <v>130</v>
      </c>
      <c r="BE441" s="222">
        <f>IF(N441="základní",J441,0)</f>
        <v>0</v>
      </c>
      <c r="BF441" s="222">
        <f>IF(N441="snížená",J441,0)</f>
        <v>0</v>
      </c>
      <c r="BG441" s="222">
        <f>IF(N441="zákl. přenesená",J441,0)</f>
        <v>0</v>
      </c>
      <c r="BH441" s="222">
        <f>IF(N441="sníž. přenesená",J441,0)</f>
        <v>0</v>
      </c>
      <c r="BI441" s="222">
        <f>IF(N441="nulová",J441,0)</f>
        <v>0</v>
      </c>
      <c r="BJ441" s="16" t="s">
        <v>80</v>
      </c>
      <c r="BK441" s="222">
        <f>ROUND(I441*H441,2)</f>
        <v>0</v>
      </c>
      <c r="BL441" s="16" t="s">
        <v>216</v>
      </c>
      <c r="BM441" s="221" t="s">
        <v>858</v>
      </c>
    </row>
    <row r="442" spans="1:47" s="2" customFormat="1" ht="12">
      <c r="A442" s="37"/>
      <c r="B442" s="38"/>
      <c r="C442" s="39"/>
      <c r="D442" s="223" t="s">
        <v>140</v>
      </c>
      <c r="E442" s="39"/>
      <c r="F442" s="224" t="s">
        <v>859</v>
      </c>
      <c r="G442" s="39"/>
      <c r="H442" s="39"/>
      <c r="I442" s="225"/>
      <c r="J442" s="39"/>
      <c r="K442" s="39"/>
      <c r="L442" s="43"/>
      <c r="M442" s="226"/>
      <c r="N442" s="227"/>
      <c r="O442" s="90"/>
      <c r="P442" s="90"/>
      <c r="Q442" s="90"/>
      <c r="R442" s="90"/>
      <c r="S442" s="90"/>
      <c r="T442" s="91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6" t="s">
        <v>140</v>
      </c>
      <c r="AU442" s="16" t="s">
        <v>82</v>
      </c>
    </row>
    <row r="443" spans="1:51" s="13" customFormat="1" ht="12">
      <c r="A443" s="13"/>
      <c r="B443" s="228"/>
      <c r="C443" s="229"/>
      <c r="D443" s="230" t="s">
        <v>142</v>
      </c>
      <c r="E443" s="231" t="s">
        <v>1</v>
      </c>
      <c r="F443" s="232" t="s">
        <v>860</v>
      </c>
      <c r="G443" s="229"/>
      <c r="H443" s="233">
        <v>73.1</v>
      </c>
      <c r="I443" s="234"/>
      <c r="J443" s="229"/>
      <c r="K443" s="229"/>
      <c r="L443" s="235"/>
      <c r="M443" s="236"/>
      <c r="N443" s="237"/>
      <c r="O443" s="237"/>
      <c r="P443" s="237"/>
      <c r="Q443" s="237"/>
      <c r="R443" s="237"/>
      <c r="S443" s="237"/>
      <c r="T443" s="23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9" t="s">
        <v>142</v>
      </c>
      <c r="AU443" s="239" t="s">
        <v>82</v>
      </c>
      <c r="AV443" s="13" t="s">
        <v>82</v>
      </c>
      <c r="AW443" s="13" t="s">
        <v>32</v>
      </c>
      <c r="AX443" s="13" t="s">
        <v>80</v>
      </c>
      <c r="AY443" s="239" t="s">
        <v>130</v>
      </c>
    </row>
    <row r="444" spans="1:65" s="2" customFormat="1" ht="24.15" customHeight="1">
      <c r="A444" s="37"/>
      <c r="B444" s="38"/>
      <c r="C444" s="210" t="s">
        <v>861</v>
      </c>
      <c r="D444" s="210" t="s">
        <v>133</v>
      </c>
      <c r="E444" s="211" t="s">
        <v>862</v>
      </c>
      <c r="F444" s="212" t="s">
        <v>863</v>
      </c>
      <c r="G444" s="213" t="s">
        <v>146</v>
      </c>
      <c r="H444" s="214">
        <v>115.1</v>
      </c>
      <c r="I444" s="215"/>
      <c r="J444" s="216">
        <f>ROUND(I444*H444,2)</f>
        <v>0</v>
      </c>
      <c r="K444" s="212" t="s">
        <v>137</v>
      </c>
      <c r="L444" s="43"/>
      <c r="M444" s="217" t="s">
        <v>1</v>
      </c>
      <c r="N444" s="218" t="s">
        <v>40</v>
      </c>
      <c r="O444" s="90"/>
      <c r="P444" s="219">
        <f>O444*H444</f>
        <v>0</v>
      </c>
      <c r="Q444" s="219">
        <v>0.00014</v>
      </c>
      <c r="R444" s="219">
        <f>Q444*H444</f>
        <v>0.016113999999999996</v>
      </c>
      <c r="S444" s="219">
        <v>0</v>
      </c>
      <c r="T444" s="220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21" t="s">
        <v>216</v>
      </c>
      <c r="AT444" s="221" t="s">
        <v>133</v>
      </c>
      <c r="AU444" s="221" t="s">
        <v>82</v>
      </c>
      <c r="AY444" s="16" t="s">
        <v>130</v>
      </c>
      <c r="BE444" s="222">
        <f>IF(N444="základní",J444,0)</f>
        <v>0</v>
      </c>
      <c r="BF444" s="222">
        <f>IF(N444="snížená",J444,0)</f>
        <v>0</v>
      </c>
      <c r="BG444" s="222">
        <f>IF(N444="zákl. přenesená",J444,0)</f>
        <v>0</v>
      </c>
      <c r="BH444" s="222">
        <f>IF(N444="sníž. přenesená",J444,0)</f>
        <v>0</v>
      </c>
      <c r="BI444" s="222">
        <f>IF(N444="nulová",J444,0)</f>
        <v>0</v>
      </c>
      <c r="BJ444" s="16" t="s">
        <v>80</v>
      </c>
      <c r="BK444" s="222">
        <f>ROUND(I444*H444,2)</f>
        <v>0</v>
      </c>
      <c r="BL444" s="16" t="s">
        <v>216</v>
      </c>
      <c r="BM444" s="221" t="s">
        <v>864</v>
      </c>
    </row>
    <row r="445" spans="1:47" s="2" customFormat="1" ht="12">
      <c r="A445" s="37"/>
      <c r="B445" s="38"/>
      <c r="C445" s="39"/>
      <c r="D445" s="223" t="s">
        <v>140</v>
      </c>
      <c r="E445" s="39"/>
      <c r="F445" s="224" t="s">
        <v>865</v>
      </c>
      <c r="G445" s="39"/>
      <c r="H445" s="39"/>
      <c r="I445" s="225"/>
      <c r="J445" s="39"/>
      <c r="K445" s="39"/>
      <c r="L445" s="43"/>
      <c r="M445" s="226"/>
      <c r="N445" s="227"/>
      <c r="O445" s="90"/>
      <c r="P445" s="90"/>
      <c r="Q445" s="90"/>
      <c r="R445" s="90"/>
      <c r="S445" s="90"/>
      <c r="T445" s="91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T445" s="16" t="s">
        <v>140</v>
      </c>
      <c r="AU445" s="16" t="s">
        <v>82</v>
      </c>
    </row>
    <row r="446" spans="1:47" s="2" customFormat="1" ht="12">
      <c r="A446" s="37"/>
      <c r="B446" s="38"/>
      <c r="C446" s="39"/>
      <c r="D446" s="230" t="s">
        <v>173</v>
      </c>
      <c r="E446" s="39"/>
      <c r="F446" s="240" t="s">
        <v>866</v>
      </c>
      <c r="G446" s="39"/>
      <c r="H446" s="39"/>
      <c r="I446" s="225"/>
      <c r="J446" s="39"/>
      <c r="K446" s="39"/>
      <c r="L446" s="43"/>
      <c r="M446" s="226"/>
      <c r="N446" s="227"/>
      <c r="O446" s="90"/>
      <c r="P446" s="90"/>
      <c r="Q446" s="90"/>
      <c r="R446" s="90"/>
      <c r="S446" s="90"/>
      <c r="T446" s="91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T446" s="16" t="s">
        <v>173</v>
      </c>
      <c r="AU446" s="16" t="s">
        <v>82</v>
      </c>
    </row>
    <row r="447" spans="1:51" s="13" customFormat="1" ht="12">
      <c r="A447" s="13"/>
      <c r="B447" s="228"/>
      <c r="C447" s="229"/>
      <c r="D447" s="230" t="s">
        <v>142</v>
      </c>
      <c r="E447" s="231" t="s">
        <v>1</v>
      </c>
      <c r="F447" s="232" t="s">
        <v>860</v>
      </c>
      <c r="G447" s="229"/>
      <c r="H447" s="233">
        <v>73.1</v>
      </c>
      <c r="I447" s="234"/>
      <c r="J447" s="229"/>
      <c r="K447" s="229"/>
      <c r="L447" s="235"/>
      <c r="M447" s="236"/>
      <c r="N447" s="237"/>
      <c r="O447" s="237"/>
      <c r="P447" s="237"/>
      <c r="Q447" s="237"/>
      <c r="R447" s="237"/>
      <c r="S447" s="237"/>
      <c r="T447" s="23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9" t="s">
        <v>142</v>
      </c>
      <c r="AU447" s="239" t="s">
        <v>82</v>
      </c>
      <c r="AV447" s="13" t="s">
        <v>82</v>
      </c>
      <c r="AW447" s="13" t="s">
        <v>32</v>
      </c>
      <c r="AX447" s="13" t="s">
        <v>75</v>
      </c>
      <c r="AY447" s="239" t="s">
        <v>130</v>
      </c>
    </row>
    <row r="448" spans="1:51" s="13" customFormat="1" ht="12">
      <c r="A448" s="13"/>
      <c r="B448" s="228"/>
      <c r="C448" s="229"/>
      <c r="D448" s="230" t="s">
        <v>142</v>
      </c>
      <c r="E448" s="231" t="s">
        <v>1</v>
      </c>
      <c r="F448" s="232" t="s">
        <v>152</v>
      </c>
      <c r="G448" s="229"/>
      <c r="H448" s="233">
        <v>42</v>
      </c>
      <c r="I448" s="234"/>
      <c r="J448" s="229"/>
      <c r="K448" s="229"/>
      <c r="L448" s="235"/>
      <c r="M448" s="236"/>
      <c r="N448" s="237"/>
      <c r="O448" s="237"/>
      <c r="P448" s="237"/>
      <c r="Q448" s="237"/>
      <c r="R448" s="237"/>
      <c r="S448" s="237"/>
      <c r="T448" s="23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9" t="s">
        <v>142</v>
      </c>
      <c r="AU448" s="239" t="s">
        <v>82</v>
      </c>
      <c r="AV448" s="13" t="s">
        <v>82</v>
      </c>
      <c r="AW448" s="13" t="s">
        <v>32</v>
      </c>
      <c r="AX448" s="13" t="s">
        <v>75</v>
      </c>
      <c r="AY448" s="239" t="s">
        <v>130</v>
      </c>
    </row>
    <row r="449" spans="1:51" s="14" customFormat="1" ht="12">
      <c r="A449" s="14"/>
      <c r="B449" s="241"/>
      <c r="C449" s="242"/>
      <c r="D449" s="230" t="s">
        <v>142</v>
      </c>
      <c r="E449" s="243" t="s">
        <v>1</v>
      </c>
      <c r="F449" s="244" t="s">
        <v>257</v>
      </c>
      <c r="G449" s="242"/>
      <c r="H449" s="245">
        <v>115.1</v>
      </c>
      <c r="I449" s="246"/>
      <c r="J449" s="242"/>
      <c r="K449" s="242"/>
      <c r="L449" s="247"/>
      <c r="M449" s="248"/>
      <c r="N449" s="249"/>
      <c r="O449" s="249"/>
      <c r="P449" s="249"/>
      <c r="Q449" s="249"/>
      <c r="R449" s="249"/>
      <c r="S449" s="249"/>
      <c r="T449" s="250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1" t="s">
        <v>142</v>
      </c>
      <c r="AU449" s="251" t="s">
        <v>82</v>
      </c>
      <c r="AV449" s="14" t="s">
        <v>138</v>
      </c>
      <c r="AW449" s="14" t="s">
        <v>32</v>
      </c>
      <c r="AX449" s="14" t="s">
        <v>80</v>
      </c>
      <c r="AY449" s="251" t="s">
        <v>130</v>
      </c>
    </row>
    <row r="450" spans="1:65" s="2" customFormat="1" ht="24.15" customHeight="1">
      <c r="A450" s="37"/>
      <c r="B450" s="38"/>
      <c r="C450" s="210" t="s">
        <v>867</v>
      </c>
      <c r="D450" s="210" t="s">
        <v>133</v>
      </c>
      <c r="E450" s="211" t="s">
        <v>868</v>
      </c>
      <c r="F450" s="212" t="s">
        <v>869</v>
      </c>
      <c r="G450" s="213" t="s">
        <v>146</v>
      </c>
      <c r="H450" s="214">
        <v>115.1</v>
      </c>
      <c r="I450" s="215"/>
      <c r="J450" s="216">
        <f>ROUND(I450*H450,2)</f>
        <v>0</v>
      </c>
      <c r="K450" s="212" t="s">
        <v>137</v>
      </c>
      <c r="L450" s="43"/>
      <c r="M450" s="217" t="s">
        <v>1</v>
      </c>
      <c r="N450" s="218" t="s">
        <v>40</v>
      </c>
      <c r="O450" s="90"/>
      <c r="P450" s="219">
        <f>O450*H450</f>
        <v>0</v>
      </c>
      <c r="Q450" s="219">
        <v>0.00072</v>
      </c>
      <c r="R450" s="219">
        <f>Q450*H450</f>
        <v>0.082872</v>
      </c>
      <c r="S450" s="219">
        <v>0</v>
      </c>
      <c r="T450" s="220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221" t="s">
        <v>216</v>
      </c>
      <c r="AT450" s="221" t="s">
        <v>133</v>
      </c>
      <c r="AU450" s="221" t="s">
        <v>82</v>
      </c>
      <c r="AY450" s="16" t="s">
        <v>130</v>
      </c>
      <c r="BE450" s="222">
        <f>IF(N450="základní",J450,0)</f>
        <v>0</v>
      </c>
      <c r="BF450" s="222">
        <f>IF(N450="snížená",J450,0)</f>
        <v>0</v>
      </c>
      <c r="BG450" s="222">
        <f>IF(N450="zákl. přenesená",J450,0)</f>
        <v>0</v>
      </c>
      <c r="BH450" s="222">
        <f>IF(N450="sníž. přenesená",J450,0)</f>
        <v>0</v>
      </c>
      <c r="BI450" s="222">
        <f>IF(N450="nulová",J450,0)</f>
        <v>0</v>
      </c>
      <c r="BJ450" s="16" t="s">
        <v>80</v>
      </c>
      <c r="BK450" s="222">
        <f>ROUND(I450*H450,2)</f>
        <v>0</v>
      </c>
      <c r="BL450" s="16" t="s">
        <v>216</v>
      </c>
      <c r="BM450" s="221" t="s">
        <v>870</v>
      </c>
    </row>
    <row r="451" spans="1:47" s="2" customFormat="1" ht="12">
      <c r="A451" s="37"/>
      <c r="B451" s="38"/>
      <c r="C451" s="39"/>
      <c r="D451" s="223" t="s">
        <v>140</v>
      </c>
      <c r="E451" s="39"/>
      <c r="F451" s="224" t="s">
        <v>871</v>
      </c>
      <c r="G451" s="39"/>
      <c r="H451" s="39"/>
      <c r="I451" s="225"/>
      <c r="J451" s="39"/>
      <c r="K451" s="39"/>
      <c r="L451" s="43"/>
      <c r="M451" s="226"/>
      <c r="N451" s="227"/>
      <c r="O451" s="90"/>
      <c r="P451" s="90"/>
      <c r="Q451" s="90"/>
      <c r="R451" s="90"/>
      <c r="S451" s="90"/>
      <c r="T451" s="91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T451" s="16" t="s">
        <v>140</v>
      </c>
      <c r="AU451" s="16" t="s">
        <v>82</v>
      </c>
    </row>
    <row r="452" spans="1:47" s="2" customFormat="1" ht="12">
      <c r="A452" s="37"/>
      <c r="B452" s="38"/>
      <c r="C452" s="39"/>
      <c r="D452" s="230" t="s">
        <v>173</v>
      </c>
      <c r="E452" s="39"/>
      <c r="F452" s="240" t="s">
        <v>872</v>
      </c>
      <c r="G452" s="39"/>
      <c r="H452" s="39"/>
      <c r="I452" s="225"/>
      <c r="J452" s="39"/>
      <c r="K452" s="39"/>
      <c r="L452" s="43"/>
      <c r="M452" s="226"/>
      <c r="N452" s="227"/>
      <c r="O452" s="90"/>
      <c r="P452" s="90"/>
      <c r="Q452" s="90"/>
      <c r="R452" s="90"/>
      <c r="S452" s="90"/>
      <c r="T452" s="91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T452" s="16" t="s">
        <v>173</v>
      </c>
      <c r="AU452" s="16" t="s">
        <v>82</v>
      </c>
    </row>
    <row r="453" spans="1:51" s="13" customFormat="1" ht="12">
      <c r="A453" s="13"/>
      <c r="B453" s="228"/>
      <c r="C453" s="229"/>
      <c r="D453" s="230" t="s">
        <v>142</v>
      </c>
      <c r="E453" s="231" t="s">
        <v>1</v>
      </c>
      <c r="F453" s="232" t="s">
        <v>860</v>
      </c>
      <c r="G453" s="229"/>
      <c r="H453" s="233">
        <v>73.1</v>
      </c>
      <c r="I453" s="234"/>
      <c r="J453" s="229"/>
      <c r="K453" s="229"/>
      <c r="L453" s="235"/>
      <c r="M453" s="236"/>
      <c r="N453" s="237"/>
      <c r="O453" s="237"/>
      <c r="P453" s="237"/>
      <c r="Q453" s="237"/>
      <c r="R453" s="237"/>
      <c r="S453" s="237"/>
      <c r="T453" s="23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9" t="s">
        <v>142</v>
      </c>
      <c r="AU453" s="239" t="s">
        <v>82</v>
      </c>
      <c r="AV453" s="13" t="s">
        <v>82</v>
      </c>
      <c r="AW453" s="13" t="s">
        <v>32</v>
      </c>
      <c r="AX453" s="13" t="s">
        <v>75</v>
      </c>
      <c r="AY453" s="239" t="s">
        <v>130</v>
      </c>
    </row>
    <row r="454" spans="1:51" s="13" customFormat="1" ht="12">
      <c r="A454" s="13"/>
      <c r="B454" s="228"/>
      <c r="C454" s="229"/>
      <c r="D454" s="230" t="s">
        <v>142</v>
      </c>
      <c r="E454" s="231" t="s">
        <v>1</v>
      </c>
      <c r="F454" s="232" t="s">
        <v>152</v>
      </c>
      <c r="G454" s="229"/>
      <c r="H454" s="233">
        <v>42</v>
      </c>
      <c r="I454" s="234"/>
      <c r="J454" s="229"/>
      <c r="K454" s="229"/>
      <c r="L454" s="235"/>
      <c r="M454" s="236"/>
      <c r="N454" s="237"/>
      <c r="O454" s="237"/>
      <c r="P454" s="237"/>
      <c r="Q454" s="237"/>
      <c r="R454" s="237"/>
      <c r="S454" s="237"/>
      <c r="T454" s="23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9" t="s">
        <v>142</v>
      </c>
      <c r="AU454" s="239" t="s">
        <v>82</v>
      </c>
      <c r="AV454" s="13" t="s">
        <v>82</v>
      </c>
      <c r="AW454" s="13" t="s">
        <v>32</v>
      </c>
      <c r="AX454" s="13" t="s">
        <v>75</v>
      </c>
      <c r="AY454" s="239" t="s">
        <v>130</v>
      </c>
    </row>
    <row r="455" spans="1:51" s="14" customFormat="1" ht="12">
      <c r="A455" s="14"/>
      <c r="B455" s="241"/>
      <c r="C455" s="242"/>
      <c r="D455" s="230" t="s">
        <v>142</v>
      </c>
      <c r="E455" s="243" t="s">
        <v>1</v>
      </c>
      <c r="F455" s="244" t="s">
        <v>257</v>
      </c>
      <c r="G455" s="242"/>
      <c r="H455" s="245">
        <v>115.1</v>
      </c>
      <c r="I455" s="246"/>
      <c r="J455" s="242"/>
      <c r="K455" s="242"/>
      <c r="L455" s="247"/>
      <c r="M455" s="248"/>
      <c r="N455" s="249"/>
      <c r="O455" s="249"/>
      <c r="P455" s="249"/>
      <c r="Q455" s="249"/>
      <c r="R455" s="249"/>
      <c r="S455" s="249"/>
      <c r="T455" s="250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1" t="s">
        <v>142</v>
      </c>
      <c r="AU455" s="251" t="s">
        <v>82</v>
      </c>
      <c r="AV455" s="14" t="s">
        <v>138</v>
      </c>
      <c r="AW455" s="14" t="s">
        <v>32</v>
      </c>
      <c r="AX455" s="14" t="s">
        <v>80</v>
      </c>
      <c r="AY455" s="251" t="s">
        <v>130</v>
      </c>
    </row>
    <row r="456" spans="1:65" s="2" customFormat="1" ht="24.15" customHeight="1">
      <c r="A456" s="37"/>
      <c r="B456" s="38"/>
      <c r="C456" s="210" t="s">
        <v>873</v>
      </c>
      <c r="D456" s="210" t="s">
        <v>133</v>
      </c>
      <c r="E456" s="211" t="s">
        <v>874</v>
      </c>
      <c r="F456" s="212" t="s">
        <v>875</v>
      </c>
      <c r="G456" s="213" t="s">
        <v>146</v>
      </c>
      <c r="H456" s="214">
        <v>115.1</v>
      </c>
      <c r="I456" s="215"/>
      <c r="J456" s="216">
        <f>ROUND(I456*H456,2)</f>
        <v>0</v>
      </c>
      <c r="K456" s="212" t="s">
        <v>137</v>
      </c>
      <c r="L456" s="43"/>
      <c r="M456" s="217" t="s">
        <v>1</v>
      </c>
      <c r="N456" s="218" t="s">
        <v>40</v>
      </c>
      <c r="O456" s="90"/>
      <c r="P456" s="219">
        <f>O456*H456</f>
        <v>0</v>
      </c>
      <c r="Q456" s="219">
        <v>3E-05</v>
      </c>
      <c r="R456" s="219">
        <f>Q456*H456</f>
        <v>0.003453</v>
      </c>
      <c r="S456" s="219">
        <v>0</v>
      </c>
      <c r="T456" s="220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221" t="s">
        <v>216</v>
      </c>
      <c r="AT456" s="221" t="s">
        <v>133</v>
      </c>
      <c r="AU456" s="221" t="s">
        <v>82</v>
      </c>
      <c r="AY456" s="16" t="s">
        <v>130</v>
      </c>
      <c r="BE456" s="222">
        <f>IF(N456="základní",J456,0)</f>
        <v>0</v>
      </c>
      <c r="BF456" s="222">
        <f>IF(N456="snížená",J456,0)</f>
        <v>0</v>
      </c>
      <c r="BG456" s="222">
        <f>IF(N456="zákl. přenesená",J456,0)</f>
        <v>0</v>
      </c>
      <c r="BH456" s="222">
        <f>IF(N456="sníž. přenesená",J456,0)</f>
        <v>0</v>
      </c>
      <c r="BI456" s="222">
        <f>IF(N456="nulová",J456,0)</f>
        <v>0</v>
      </c>
      <c r="BJ456" s="16" t="s">
        <v>80</v>
      </c>
      <c r="BK456" s="222">
        <f>ROUND(I456*H456,2)</f>
        <v>0</v>
      </c>
      <c r="BL456" s="16" t="s">
        <v>216</v>
      </c>
      <c r="BM456" s="221" t="s">
        <v>876</v>
      </c>
    </row>
    <row r="457" spans="1:47" s="2" customFormat="1" ht="12">
      <c r="A457" s="37"/>
      <c r="B457" s="38"/>
      <c r="C457" s="39"/>
      <c r="D457" s="223" t="s">
        <v>140</v>
      </c>
      <c r="E457" s="39"/>
      <c r="F457" s="224" t="s">
        <v>877</v>
      </c>
      <c r="G457" s="39"/>
      <c r="H457" s="39"/>
      <c r="I457" s="225"/>
      <c r="J457" s="39"/>
      <c r="K457" s="39"/>
      <c r="L457" s="43"/>
      <c r="M457" s="226"/>
      <c r="N457" s="227"/>
      <c r="O457" s="90"/>
      <c r="P457" s="90"/>
      <c r="Q457" s="90"/>
      <c r="R457" s="90"/>
      <c r="S457" s="90"/>
      <c r="T457" s="91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T457" s="16" t="s">
        <v>140</v>
      </c>
      <c r="AU457" s="16" t="s">
        <v>82</v>
      </c>
    </row>
    <row r="458" spans="1:63" s="12" customFormat="1" ht="25.9" customHeight="1">
      <c r="A458" s="12"/>
      <c r="B458" s="194"/>
      <c r="C458" s="195"/>
      <c r="D458" s="196" t="s">
        <v>74</v>
      </c>
      <c r="E458" s="197" t="s">
        <v>396</v>
      </c>
      <c r="F458" s="197" t="s">
        <v>878</v>
      </c>
      <c r="G458" s="195"/>
      <c r="H458" s="195"/>
      <c r="I458" s="198"/>
      <c r="J458" s="199">
        <f>BK458</f>
        <v>0</v>
      </c>
      <c r="K458" s="195"/>
      <c r="L458" s="200"/>
      <c r="M458" s="201"/>
      <c r="N458" s="202"/>
      <c r="O458" s="202"/>
      <c r="P458" s="203">
        <f>P459</f>
        <v>0</v>
      </c>
      <c r="Q458" s="202"/>
      <c r="R458" s="203">
        <f>R459</f>
        <v>0.00088</v>
      </c>
      <c r="S458" s="202"/>
      <c r="T458" s="204">
        <f>T459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05" t="s">
        <v>131</v>
      </c>
      <c r="AT458" s="206" t="s">
        <v>74</v>
      </c>
      <c r="AU458" s="206" t="s">
        <v>75</v>
      </c>
      <c r="AY458" s="205" t="s">
        <v>130</v>
      </c>
      <c r="BK458" s="207">
        <f>BK459</f>
        <v>0</v>
      </c>
    </row>
    <row r="459" spans="1:63" s="12" customFormat="1" ht="22.8" customHeight="1">
      <c r="A459" s="12"/>
      <c r="B459" s="194"/>
      <c r="C459" s="195"/>
      <c r="D459" s="196" t="s">
        <v>74</v>
      </c>
      <c r="E459" s="208" t="s">
        <v>879</v>
      </c>
      <c r="F459" s="208" t="s">
        <v>880</v>
      </c>
      <c r="G459" s="195"/>
      <c r="H459" s="195"/>
      <c r="I459" s="198"/>
      <c r="J459" s="209">
        <f>BK459</f>
        <v>0</v>
      </c>
      <c r="K459" s="195"/>
      <c r="L459" s="200"/>
      <c r="M459" s="201"/>
      <c r="N459" s="202"/>
      <c r="O459" s="202"/>
      <c r="P459" s="203">
        <f>SUM(P460:P461)</f>
        <v>0</v>
      </c>
      <c r="Q459" s="202"/>
      <c r="R459" s="203">
        <f>SUM(R460:R461)</f>
        <v>0.00088</v>
      </c>
      <c r="S459" s="202"/>
      <c r="T459" s="204">
        <f>SUM(T460:T461)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05" t="s">
        <v>131</v>
      </c>
      <c r="AT459" s="206" t="s">
        <v>74</v>
      </c>
      <c r="AU459" s="206" t="s">
        <v>80</v>
      </c>
      <c r="AY459" s="205" t="s">
        <v>130</v>
      </c>
      <c r="BK459" s="207">
        <f>SUM(BK460:BK461)</f>
        <v>0</v>
      </c>
    </row>
    <row r="460" spans="1:65" s="2" customFormat="1" ht="16.5" customHeight="1">
      <c r="A460" s="37"/>
      <c r="B460" s="38"/>
      <c r="C460" s="210" t="s">
        <v>881</v>
      </c>
      <c r="D460" s="210" t="s">
        <v>133</v>
      </c>
      <c r="E460" s="211" t="s">
        <v>882</v>
      </c>
      <c r="F460" s="212" t="s">
        <v>883</v>
      </c>
      <c r="G460" s="213" t="s">
        <v>286</v>
      </c>
      <c r="H460" s="214">
        <v>1</v>
      </c>
      <c r="I460" s="215"/>
      <c r="J460" s="216">
        <f>ROUND(I460*H460,2)</f>
        <v>0</v>
      </c>
      <c r="K460" s="212" t="s">
        <v>1</v>
      </c>
      <c r="L460" s="43"/>
      <c r="M460" s="217" t="s">
        <v>1</v>
      </c>
      <c r="N460" s="218" t="s">
        <v>40</v>
      </c>
      <c r="O460" s="90"/>
      <c r="P460" s="219">
        <f>O460*H460</f>
        <v>0</v>
      </c>
      <c r="Q460" s="219">
        <v>0</v>
      </c>
      <c r="R460" s="219">
        <f>Q460*H460</f>
        <v>0</v>
      </c>
      <c r="S460" s="219">
        <v>0</v>
      </c>
      <c r="T460" s="220">
        <f>S460*H460</f>
        <v>0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221" t="s">
        <v>478</v>
      </c>
      <c r="AT460" s="221" t="s">
        <v>133</v>
      </c>
      <c r="AU460" s="221" t="s">
        <v>82</v>
      </c>
      <c r="AY460" s="16" t="s">
        <v>130</v>
      </c>
      <c r="BE460" s="222">
        <f>IF(N460="základní",J460,0)</f>
        <v>0</v>
      </c>
      <c r="BF460" s="222">
        <f>IF(N460="snížená",J460,0)</f>
        <v>0</v>
      </c>
      <c r="BG460" s="222">
        <f>IF(N460="zákl. přenesená",J460,0)</f>
        <v>0</v>
      </c>
      <c r="BH460" s="222">
        <f>IF(N460="sníž. přenesená",J460,0)</f>
        <v>0</v>
      </c>
      <c r="BI460" s="222">
        <f>IF(N460="nulová",J460,0)</f>
        <v>0</v>
      </c>
      <c r="BJ460" s="16" t="s">
        <v>80</v>
      </c>
      <c r="BK460" s="222">
        <f>ROUND(I460*H460,2)</f>
        <v>0</v>
      </c>
      <c r="BL460" s="16" t="s">
        <v>478</v>
      </c>
      <c r="BM460" s="221" t="s">
        <v>884</v>
      </c>
    </row>
    <row r="461" spans="1:65" s="2" customFormat="1" ht="16.5" customHeight="1">
      <c r="A461" s="37"/>
      <c r="B461" s="38"/>
      <c r="C461" s="252" t="s">
        <v>885</v>
      </c>
      <c r="D461" s="252" t="s">
        <v>396</v>
      </c>
      <c r="E461" s="253" t="s">
        <v>886</v>
      </c>
      <c r="F461" s="254" t="s">
        <v>887</v>
      </c>
      <c r="G461" s="255" t="s">
        <v>286</v>
      </c>
      <c r="H461" s="256">
        <v>1</v>
      </c>
      <c r="I461" s="257"/>
      <c r="J461" s="258">
        <f>ROUND(I461*H461,2)</f>
        <v>0</v>
      </c>
      <c r="K461" s="254" t="s">
        <v>1</v>
      </c>
      <c r="L461" s="259"/>
      <c r="M461" s="260" t="s">
        <v>1</v>
      </c>
      <c r="N461" s="261" t="s">
        <v>40</v>
      </c>
      <c r="O461" s="90"/>
      <c r="P461" s="219">
        <f>O461*H461</f>
        <v>0</v>
      </c>
      <c r="Q461" s="219">
        <v>0.00088</v>
      </c>
      <c r="R461" s="219">
        <f>Q461*H461</f>
        <v>0.00088</v>
      </c>
      <c r="S461" s="219">
        <v>0</v>
      </c>
      <c r="T461" s="220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21" t="s">
        <v>888</v>
      </c>
      <c r="AT461" s="221" t="s">
        <v>396</v>
      </c>
      <c r="AU461" s="221" t="s">
        <v>82</v>
      </c>
      <c r="AY461" s="16" t="s">
        <v>130</v>
      </c>
      <c r="BE461" s="222">
        <f>IF(N461="základní",J461,0)</f>
        <v>0</v>
      </c>
      <c r="BF461" s="222">
        <f>IF(N461="snížená",J461,0)</f>
        <v>0</v>
      </c>
      <c r="BG461" s="222">
        <f>IF(N461="zákl. přenesená",J461,0)</f>
        <v>0</v>
      </c>
      <c r="BH461" s="222">
        <f>IF(N461="sníž. přenesená",J461,0)</f>
        <v>0</v>
      </c>
      <c r="BI461" s="222">
        <f>IF(N461="nulová",J461,0)</f>
        <v>0</v>
      </c>
      <c r="BJ461" s="16" t="s">
        <v>80</v>
      </c>
      <c r="BK461" s="222">
        <f>ROUND(I461*H461,2)</f>
        <v>0</v>
      </c>
      <c r="BL461" s="16" t="s">
        <v>478</v>
      </c>
      <c r="BM461" s="221" t="s">
        <v>889</v>
      </c>
    </row>
    <row r="462" spans="1:63" s="12" customFormat="1" ht="25.9" customHeight="1">
      <c r="A462" s="12"/>
      <c r="B462" s="194"/>
      <c r="C462" s="195"/>
      <c r="D462" s="196" t="s">
        <v>74</v>
      </c>
      <c r="E462" s="197" t="s">
        <v>890</v>
      </c>
      <c r="F462" s="197" t="s">
        <v>891</v>
      </c>
      <c r="G462" s="195"/>
      <c r="H462" s="195"/>
      <c r="I462" s="198"/>
      <c r="J462" s="199">
        <f>BK462</f>
        <v>0</v>
      </c>
      <c r="K462" s="195"/>
      <c r="L462" s="200"/>
      <c r="M462" s="201"/>
      <c r="N462" s="202"/>
      <c r="O462" s="202"/>
      <c r="P462" s="203">
        <f>P463+P465+P467+P469+P471+P473</f>
        <v>0</v>
      </c>
      <c r="Q462" s="202"/>
      <c r="R462" s="203">
        <f>R463+R465+R467+R469+R471+R473</f>
        <v>0</v>
      </c>
      <c r="S462" s="202"/>
      <c r="T462" s="204">
        <f>T463+T465+T467+T469+T471+T473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05" t="s">
        <v>160</v>
      </c>
      <c r="AT462" s="206" t="s">
        <v>74</v>
      </c>
      <c r="AU462" s="206" t="s">
        <v>75</v>
      </c>
      <c r="AY462" s="205" t="s">
        <v>130</v>
      </c>
      <c r="BK462" s="207">
        <f>BK463+BK465+BK467+BK469+BK471+BK473</f>
        <v>0</v>
      </c>
    </row>
    <row r="463" spans="1:63" s="12" customFormat="1" ht="22.8" customHeight="1">
      <c r="A463" s="12"/>
      <c r="B463" s="194"/>
      <c r="C463" s="195"/>
      <c r="D463" s="196" t="s">
        <v>74</v>
      </c>
      <c r="E463" s="208" t="s">
        <v>892</v>
      </c>
      <c r="F463" s="208" t="s">
        <v>893</v>
      </c>
      <c r="G463" s="195"/>
      <c r="H463" s="195"/>
      <c r="I463" s="198"/>
      <c r="J463" s="209">
        <f>BK463</f>
        <v>0</v>
      </c>
      <c r="K463" s="195"/>
      <c r="L463" s="200"/>
      <c r="M463" s="201"/>
      <c r="N463" s="202"/>
      <c r="O463" s="202"/>
      <c r="P463" s="203">
        <f>P464</f>
        <v>0</v>
      </c>
      <c r="Q463" s="202"/>
      <c r="R463" s="203">
        <f>R464</f>
        <v>0</v>
      </c>
      <c r="S463" s="202"/>
      <c r="T463" s="204">
        <f>T464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05" t="s">
        <v>160</v>
      </c>
      <c r="AT463" s="206" t="s">
        <v>74</v>
      </c>
      <c r="AU463" s="206" t="s">
        <v>80</v>
      </c>
      <c r="AY463" s="205" t="s">
        <v>130</v>
      </c>
      <c r="BK463" s="207">
        <f>BK464</f>
        <v>0</v>
      </c>
    </row>
    <row r="464" spans="1:65" s="2" customFormat="1" ht="16.5" customHeight="1">
      <c r="A464" s="37"/>
      <c r="B464" s="38"/>
      <c r="C464" s="210" t="s">
        <v>894</v>
      </c>
      <c r="D464" s="210" t="s">
        <v>133</v>
      </c>
      <c r="E464" s="211" t="s">
        <v>895</v>
      </c>
      <c r="F464" s="212" t="s">
        <v>896</v>
      </c>
      <c r="G464" s="213" t="s">
        <v>439</v>
      </c>
      <c r="H464" s="214">
        <v>1</v>
      </c>
      <c r="I464" s="215"/>
      <c r="J464" s="216">
        <f>ROUND(I464*H464,2)</f>
        <v>0</v>
      </c>
      <c r="K464" s="212" t="s">
        <v>1</v>
      </c>
      <c r="L464" s="43"/>
      <c r="M464" s="217" t="s">
        <v>1</v>
      </c>
      <c r="N464" s="218" t="s">
        <v>40</v>
      </c>
      <c r="O464" s="90"/>
      <c r="P464" s="219">
        <f>O464*H464</f>
        <v>0</v>
      </c>
      <c r="Q464" s="219">
        <v>0</v>
      </c>
      <c r="R464" s="219">
        <f>Q464*H464</f>
        <v>0</v>
      </c>
      <c r="S464" s="219">
        <v>0</v>
      </c>
      <c r="T464" s="220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221" t="s">
        <v>897</v>
      </c>
      <c r="AT464" s="221" t="s">
        <v>133</v>
      </c>
      <c r="AU464" s="221" t="s">
        <v>82</v>
      </c>
      <c r="AY464" s="16" t="s">
        <v>130</v>
      </c>
      <c r="BE464" s="222">
        <f>IF(N464="základní",J464,0)</f>
        <v>0</v>
      </c>
      <c r="BF464" s="222">
        <f>IF(N464="snížená",J464,0)</f>
        <v>0</v>
      </c>
      <c r="BG464" s="222">
        <f>IF(N464="zákl. přenesená",J464,0)</f>
        <v>0</v>
      </c>
      <c r="BH464" s="222">
        <f>IF(N464="sníž. přenesená",J464,0)</f>
        <v>0</v>
      </c>
      <c r="BI464" s="222">
        <f>IF(N464="nulová",J464,0)</f>
        <v>0</v>
      </c>
      <c r="BJ464" s="16" t="s">
        <v>80</v>
      </c>
      <c r="BK464" s="222">
        <f>ROUND(I464*H464,2)</f>
        <v>0</v>
      </c>
      <c r="BL464" s="16" t="s">
        <v>897</v>
      </c>
      <c r="BM464" s="221" t="s">
        <v>898</v>
      </c>
    </row>
    <row r="465" spans="1:63" s="12" customFormat="1" ht="22.8" customHeight="1">
      <c r="A465" s="12"/>
      <c r="B465" s="194"/>
      <c r="C465" s="195"/>
      <c r="D465" s="196" t="s">
        <v>74</v>
      </c>
      <c r="E465" s="208" t="s">
        <v>899</v>
      </c>
      <c r="F465" s="208" t="s">
        <v>900</v>
      </c>
      <c r="G465" s="195"/>
      <c r="H465" s="195"/>
      <c r="I465" s="198"/>
      <c r="J465" s="209">
        <f>BK465</f>
        <v>0</v>
      </c>
      <c r="K465" s="195"/>
      <c r="L465" s="200"/>
      <c r="M465" s="201"/>
      <c r="N465" s="202"/>
      <c r="O465" s="202"/>
      <c r="P465" s="203">
        <f>P466</f>
        <v>0</v>
      </c>
      <c r="Q465" s="202"/>
      <c r="R465" s="203">
        <f>R466</f>
        <v>0</v>
      </c>
      <c r="S465" s="202"/>
      <c r="T465" s="204">
        <f>T466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05" t="s">
        <v>160</v>
      </c>
      <c r="AT465" s="206" t="s">
        <v>74</v>
      </c>
      <c r="AU465" s="206" t="s">
        <v>80</v>
      </c>
      <c r="AY465" s="205" t="s">
        <v>130</v>
      </c>
      <c r="BK465" s="207">
        <f>BK466</f>
        <v>0</v>
      </c>
    </row>
    <row r="466" spans="1:65" s="2" customFormat="1" ht="16.5" customHeight="1">
      <c r="A466" s="37"/>
      <c r="B466" s="38"/>
      <c r="C466" s="210" t="s">
        <v>901</v>
      </c>
      <c r="D466" s="210" t="s">
        <v>133</v>
      </c>
      <c r="E466" s="211" t="s">
        <v>902</v>
      </c>
      <c r="F466" s="212" t="s">
        <v>900</v>
      </c>
      <c r="G466" s="213" t="s">
        <v>439</v>
      </c>
      <c r="H466" s="214">
        <v>1</v>
      </c>
      <c r="I466" s="215"/>
      <c r="J466" s="216">
        <f>ROUND(I466*H466,2)</f>
        <v>0</v>
      </c>
      <c r="K466" s="212" t="s">
        <v>1</v>
      </c>
      <c r="L466" s="43"/>
      <c r="M466" s="217" t="s">
        <v>1</v>
      </c>
      <c r="N466" s="218" t="s">
        <v>40</v>
      </c>
      <c r="O466" s="90"/>
      <c r="P466" s="219">
        <f>O466*H466</f>
        <v>0</v>
      </c>
      <c r="Q466" s="219">
        <v>0</v>
      </c>
      <c r="R466" s="219">
        <f>Q466*H466</f>
        <v>0</v>
      </c>
      <c r="S466" s="219">
        <v>0</v>
      </c>
      <c r="T466" s="220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21" t="s">
        <v>897</v>
      </c>
      <c r="AT466" s="221" t="s">
        <v>133</v>
      </c>
      <c r="AU466" s="221" t="s">
        <v>82</v>
      </c>
      <c r="AY466" s="16" t="s">
        <v>130</v>
      </c>
      <c r="BE466" s="222">
        <f>IF(N466="základní",J466,0)</f>
        <v>0</v>
      </c>
      <c r="BF466" s="222">
        <f>IF(N466="snížená",J466,0)</f>
        <v>0</v>
      </c>
      <c r="BG466" s="222">
        <f>IF(N466="zákl. přenesená",J466,0)</f>
        <v>0</v>
      </c>
      <c r="BH466" s="222">
        <f>IF(N466="sníž. přenesená",J466,0)</f>
        <v>0</v>
      </c>
      <c r="BI466" s="222">
        <f>IF(N466="nulová",J466,0)</f>
        <v>0</v>
      </c>
      <c r="BJ466" s="16" t="s">
        <v>80</v>
      </c>
      <c r="BK466" s="222">
        <f>ROUND(I466*H466,2)</f>
        <v>0</v>
      </c>
      <c r="BL466" s="16" t="s">
        <v>897</v>
      </c>
      <c r="BM466" s="221" t="s">
        <v>903</v>
      </c>
    </row>
    <row r="467" spans="1:63" s="12" customFormat="1" ht="22.8" customHeight="1">
      <c r="A467" s="12"/>
      <c r="B467" s="194"/>
      <c r="C467" s="195"/>
      <c r="D467" s="196" t="s">
        <v>74</v>
      </c>
      <c r="E467" s="208" t="s">
        <v>904</v>
      </c>
      <c r="F467" s="208" t="s">
        <v>905</v>
      </c>
      <c r="G467" s="195"/>
      <c r="H467" s="195"/>
      <c r="I467" s="198"/>
      <c r="J467" s="209">
        <f>BK467</f>
        <v>0</v>
      </c>
      <c r="K467" s="195"/>
      <c r="L467" s="200"/>
      <c r="M467" s="201"/>
      <c r="N467" s="202"/>
      <c r="O467" s="202"/>
      <c r="P467" s="203">
        <f>P468</f>
        <v>0</v>
      </c>
      <c r="Q467" s="202"/>
      <c r="R467" s="203">
        <f>R468</f>
        <v>0</v>
      </c>
      <c r="S467" s="202"/>
      <c r="T467" s="204">
        <f>T468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05" t="s">
        <v>160</v>
      </c>
      <c r="AT467" s="206" t="s">
        <v>74</v>
      </c>
      <c r="AU467" s="206" t="s">
        <v>80</v>
      </c>
      <c r="AY467" s="205" t="s">
        <v>130</v>
      </c>
      <c r="BK467" s="207">
        <f>BK468</f>
        <v>0</v>
      </c>
    </row>
    <row r="468" spans="1:65" s="2" customFormat="1" ht="16.5" customHeight="1">
      <c r="A468" s="37"/>
      <c r="B468" s="38"/>
      <c r="C468" s="210" t="s">
        <v>906</v>
      </c>
      <c r="D468" s="210" t="s">
        <v>133</v>
      </c>
      <c r="E468" s="211" t="s">
        <v>907</v>
      </c>
      <c r="F468" s="212" t="s">
        <v>905</v>
      </c>
      <c r="G468" s="213" t="s">
        <v>439</v>
      </c>
      <c r="H468" s="214">
        <v>1</v>
      </c>
      <c r="I468" s="215"/>
      <c r="J468" s="216">
        <f>ROUND(I468*H468,2)</f>
        <v>0</v>
      </c>
      <c r="K468" s="212" t="s">
        <v>1</v>
      </c>
      <c r="L468" s="43"/>
      <c r="M468" s="217" t="s">
        <v>1</v>
      </c>
      <c r="N468" s="218" t="s">
        <v>40</v>
      </c>
      <c r="O468" s="90"/>
      <c r="P468" s="219">
        <f>O468*H468</f>
        <v>0</v>
      </c>
      <c r="Q468" s="219">
        <v>0</v>
      </c>
      <c r="R468" s="219">
        <f>Q468*H468</f>
        <v>0</v>
      </c>
      <c r="S468" s="219">
        <v>0</v>
      </c>
      <c r="T468" s="220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21" t="s">
        <v>897</v>
      </c>
      <c r="AT468" s="221" t="s">
        <v>133</v>
      </c>
      <c r="AU468" s="221" t="s">
        <v>82</v>
      </c>
      <c r="AY468" s="16" t="s">
        <v>130</v>
      </c>
      <c r="BE468" s="222">
        <f>IF(N468="základní",J468,0)</f>
        <v>0</v>
      </c>
      <c r="BF468" s="222">
        <f>IF(N468="snížená",J468,0)</f>
        <v>0</v>
      </c>
      <c r="BG468" s="222">
        <f>IF(N468="zákl. přenesená",J468,0)</f>
        <v>0</v>
      </c>
      <c r="BH468" s="222">
        <f>IF(N468="sníž. přenesená",J468,0)</f>
        <v>0</v>
      </c>
      <c r="BI468" s="222">
        <f>IF(N468="nulová",J468,0)</f>
        <v>0</v>
      </c>
      <c r="BJ468" s="16" t="s">
        <v>80</v>
      </c>
      <c r="BK468" s="222">
        <f>ROUND(I468*H468,2)</f>
        <v>0</v>
      </c>
      <c r="BL468" s="16" t="s">
        <v>897</v>
      </c>
      <c r="BM468" s="221" t="s">
        <v>908</v>
      </c>
    </row>
    <row r="469" spans="1:63" s="12" customFormat="1" ht="22.8" customHeight="1">
      <c r="A469" s="12"/>
      <c r="B469" s="194"/>
      <c r="C469" s="195"/>
      <c r="D469" s="196" t="s">
        <v>74</v>
      </c>
      <c r="E469" s="208" t="s">
        <v>909</v>
      </c>
      <c r="F469" s="208" t="s">
        <v>910</v>
      </c>
      <c r="G469" s="195"/>
      <c r="H469" s="195"/>
      <c r="I469" s="198"/>
      <c r="J469" s="209">
        <f>BK469</f>
        <v>0</v>
      </c>
      <c r="K469" s="195"/>
      <c r="L469" s="200"/>
      <c r="M469" s="201"/>
      <c r="N469" s="202"/>
      <c r="O469" s="202"/>
      <c r="P469" s="203">
        <f>P470</f>
        <v>0</v>
      </c>
      <c r="Q469" s="202"/>
      <c r="R469" s="203">
        <f>R470</f>
        <v>0</v>
      </c>
      <c r="S469" s="202"/>
      <c r="T469" s="204">
        <f>T470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05" t="s">
        <v>160</v>
      </c>
      <c r="AT469" s="206" t="s">
        <v>74</v>
      </c>
      <c r="AU469" s="206" t="s">
        <v>80</v>
      </c>
      <c r="AY469" s="205" t="s">
        <v>130</v>
      </c>
      <c r="BK469" s="207">
        <f>BK470</f>
        <v>0</v>
      </c>
    </row>
    <row r="470" spans="1:65" s="2" customFormat="1" ht="16.5" customHeight="1">
      <c r="A470" s="37"/>
      <c r="B470" s="38"/>
      <c r="C470" s="210" t="s">
        <v>911</v>
      </c>
      <c r="D470" s="210" t="s">
        <v>133</v>
      </c>
      <c r="E470" s="211" t="s">
        <v>912</v>
      </c>
      <c r="F470" s="212" t="s">
        <v>913</v>
      </c>
      <c r="G470" s="213" t="s">
        <v>439</v>
      </c>
      <c r="H470" s="214">
        <v>1</v>
      </c>
      <c r="I470" s="215"/>
      <c r="J470" s="216">
        <f>ROUND(I470*H470,2)</f>
        <v>0</v>
      </c>
      <c r="K470" s="212" t="s">
        <v>1</v>
      </c>
      <c r="L470" s="43"/>
      <c r="M470" s="217" t="s">
        <v>1</v>
      </c>
      <c r="N470" s="218" t="s">
        <v>40</v>
      </c>
      <c r="O470" s="90"/>
      <c r="P470" s="219">
        <f>O470*H470</f>
        <v>0</v>
      </c>
      <c r="Q470" s="219">
        <v>0</v>
      </c>
      <c r="R470" s="219">
        <f>Q470*H470</f>
        <v>0</v>
      </c>
      <c r="S470" s="219">
        <v>0</v>
      </c>
      <c r="T470" s="220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221" t="s">
        <v>897</v>
      </c>
      <c r="AT470" s="221" t="s">
        <v>133</v>
      </c>
      <c r="AU470" s="221" t="s">
        <v>82</v>
      </c>
      <c r="AY470" s="16" t="s">
        <v>130</v>
      </c>
      <c r="BE470" s="222">
        <f>IF(N470="základní",J470,0)</f>
        <v>0</v>
      </c>
      <c r="BF470" s="222">
        <f>IF(N470="snížená",J470,0)</f>
        <v>0</v>
      </c>
      <c r="BG470" s="222">
        <f>IF(N470="zákl. přenesená",J470,0)</f>
        <v>0</v>
      </c>
      <c r="BH470" s="222">
        <f>IF(N470="sníž. přenesená",J470,0)</f>
        <v>0</v>
      </c>
      <c r="BI470" s="222">
        <f>IF(N470="nulová",J470,0)</f>
        <v>0</v>
      </c>
      <c r="BJ470" s="16" t="s">
        <v>80</v>
      </c>
      <c r="BK470" s="222">
        <f>ROUND(I470*H470,2)</f>
        <v>0</v>
      </c>
      <c r="BL470" s="16" t="s">
        <v>897</v>
      </c>
      <c r="BM470" s="221" t="s">
        <v>914</v>
      </c>
    </row>
    <row r="471" spans="1:63" s="12" customFormat="1" ht="22.8" customHeight="1">
      <c r="A471" s="12"/>
      <c r="B471" s="194"/>
      <c r="C471" s="195"/>
      <c r="D471" s="196" t="s">
        <v>74</v>
      </c>
      <c r="E471" s="208" t="s">
        <v>915</v>
      </c>
      <c r="F471" s="208" t="s">
        <v>916</v>
      </c>
      <c r="G471" s="195"/>
      <c r="H471" s="195"/>
      <c r="I471" s="198"/>
      <c r="J471" s="209">
        <f>BK471</f>
        <v>0</v>
      </c>
      <c r="K471" s="195"/>
      <c r="L471" s="200"/>
      <c r="M471" s="201"/>
      <c r="N471" s="202"/>
      <c r="O471" s="202"/>
      <c r="P471" s="203">
        <f>P472</f>
        <v>0</v>
      </c>
      <c r="Q471" s="202"/>
      <c r="R471" s="203">
        <f>R472</f>
        <v>0</v>
      </c>
      <c r="S471" s="202"/>
      <c r="T471" s="204">
        <f>T472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05" t="s">
        <v>160</v>
      </c>
      <c r="AT471" s="206" t="s">
        <v>74</v>
      </c>
      <c r="AU471" s="206" t="s">
        <v>80</v>
      </c>
      <c r="AY471" s="205" t="s">
        <v>130</v>
      </c>
      <c r="BK471" s="207">
        <f>BK472</f>
        <v>0</v>
      </c>
    </row>
    <row r="472" spans="1:65" s="2" customFormat="1" ht="16.5" customHeight="1">
      <c r="A472" s="37"/>
      <c r="B472" s="38"/>
      <c r="C472" s="210" t="s">
        <v>917</v>
      </c>
      <c r="D472" s="210" t="s">
        <v>133</v>
      </c>
      <c r="E472" s="211" t="s">
        <v>918</v>
      </c>
      <c r="F472" s="212" t="s">
        <v>919</v>
      </c>
      <c r="G472" s="213" t="s">
        <v>439</v>
      </c>
      <c r="H472" s="214">
        <v>1</v>
      </c>
      <c r="I472" s="215"/>
      <c r="J472" s="216">
        <f>ROUND(I472*H472,2)</f>
        <v>0</v>
      </c>
      <c r="K472" s="212" t="s">
        <v>1</v>
      </c>
      <c r="L472" s="43"/>
      <c r="M472" s="217" t="s">
        <v>1</v>
      </c>
      <c r="N472" s="218" t="s">
        <v>40</v>
      </c>
      <c r="O472" s="90"/>
      <c r="P472" s="219">
        <f>O472*H472</f>
        <v>0</v>
      </c>
      <c r="Q472" s="219">
        <v>0</v>
      </c>
      <c r="R472" s="219">
        <f>Q472*H472</f>
        <v>0</v>
      </c>
      <c r="S472" s="219">
        <v>0</v>
      </c>
      <c r="T472" s="220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21" t="s">
        <v>897</v>
      </c>
      <c r="AT472" s="221" t="s">
        <v>133</v>
      </c>
      <c r="AU472" s="221" t="s">
        <v>82</v>
      </c>
      <c r="AY472" s="16" t="s">
        <v>130</v>
      </c>
      <c r="BE472" s="222">
        <f>IF(N472="základní",J472,0)</f>
        <v>0</v>
      </c>
      <c r="BF472" s="222">
        <f>IF(N472="snížená",J472,0)</f>
        <v>0</v>
      </c>
      <c r="BG472" s="222">
        <f>IF(N472="zákl. přenesená",J472,0)</f>
        <v>0</v>
      </c>
      <c r="BH472" s="222">
        <f>IF(N472="sníž. přenesená",J472,0)</f>
        <v>0</v>
      </c>
      <c r="BI472" s="222">
        <f>IF(N472="nulová",J472,0)</f>
        <v>0</v>
      </c>
      <c r="BJ472" s="16" t="s">
        <v>80</v>
      </c>
      <c r="BK472" s="222">
        <f>ROUND(I472*H472,2)</f>
        <v>0</v>
      </c>
      <c r="BL472" s="16" t="s">
        <v>897</v>
      </c>
      <c r="BM472" s="221" t="s">
        <v>920</v>
      </c>
    </row>
    <row r="473" spans="1:63" s="12" customFormat="1" ht="22.8" customHeight="1">
      <c r="A473" s="12"/>
      <c r="B473" s="194"/>
      <c r="C473" s="195"/>
      <c r="D473" s="196" t="s">
        <v>74</v>
      </c>
      <c r="E473" s="208" t="s">
        <v>921</v>
      </c>
      <c r="F473" s="208" t="s">
        <v>922</v>
      </c>
      <c r="G473" s="195"/>
      <c r="H473" s="195"/>
      <c r="I473" s="198"/>
      <c r="J473" s="209">
        <f>BK473</f>
        <v>0</v>
      </c>
      <c r="K473" s="195"/>
      <c r="L473" s="200"/>
      <c r="M473" s="201"/>
      <c r="N473" s="202"/>
      <c r="O473" s="202"/>
      <c r="P473" s="203">
        <f>P474</f>
        <v>0</v>
      </c>
      <c r="Q473" s="202"/>
      <c r="R473" s="203">
        <f>R474</f>
        <v>0</v>
      </c>
      <c r="S473" s="202"/>
      <c r="T473" s="204">
        <f>T474</f>
        <v>0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05" t="s">
        <v>160</v>
      </c>
      <c r="AT473" s="206" t="s">
        <v>74</v>
      </c>
      <c r="AU473" s="206" t="s">
        <v>80</v>
      </c>
      <c r="AY473" s="205" t="s">
        <v>130</v>
      </c>
      <c r="BK473" s="207">
        <f>BK474</f>
        <v>0</v>
      </c>
    </row>
    <row r="474" spans="1:65" s="2" customFormat="1" ht="24.15" customHeight="1">
      <c r="A474" s="37"/>
      <c r="B474" s="38"/>
      <c r="C474" s="210" t="s">
        <v>923</v>
      </c>
      <c r="D474" s="210" t="s">
        <v>133</v>
      </c>
      <c r="E474" s="211" t="s">
        <v>924</v>
      </c>
      <c r="F474" s="212" t="s">
        <v>925</v>
      </c>
      <c r="G474" s="213" t="s">
        <v>439</v>
      </c>
      <c r="H474" s="214">
        <v>1</v>
      </c>
      <c r="I474" s="215"/>
      <c r="J474" s="216">
        <f>ROUND(I474*H474,2)</f>
        <v>0</v>
      </c>
      <c r="K474" s="212" t="s">
        <v>1</v>
      </c>
      <c r="L474" s="43"/>
      <c r="M474" s="262" t="s">
        <v>1</v>
      </c>
      <c r="N474" s="263" t="s">
        <v>40</v>
      </c>
      <c r="O474" s="264"/>
      <c r="P474" s="265">
        <f>O474*H474</f>
        <v>0</v>
      </c>
      <c r="Q474" s="265">
        <v>0</v>
      </c>
      <c r="R474" s="265">
        <f>Q474*H474</f>
        <v>0</v>
      </c>
      <c r="S474" s="265">
        <v>0</v>
      </c>
      <c r="T474" s="266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21" t="s">
        <v>897</v>
      </c>
      <c r="AT474" s="221" t="s">
        <v>133</v>
      </c>
      <c r="AU474" s="221" t="s">
        <v>82</v>
      </c>
      <c r="AY474" s="16" t="s">
        <v>130</v>
      </c>
      <c r="BE474" s="222">
        <f>IF(N474="základní",J474,0)</f>
        <v>0</v>
      </c>
      <c r="BF474" s="222">
        <f>IF(N474="snížená",J474,0)</f>
        <v>0</v>
      </c>
      <c r="BG474" s="222">
        <f>IF(N474="zákl. přenesená",J474,0)</f>
        <v>0</v>
      </c>
      <c r="BH474" s="222">
        <f>IF(N474="sníž. přenesená",J474,0)</f>
        <v>0</v>
      </c>
      <c r="BI474" s="222">
        <f>IF(N474="nulová",J474,0)</f>
        <v>0</v>
      </c>
      <c r="BJ474" s="16" t="s">
        <v>80</v>
      </c>
      <c r="BK474" s="222">
        <f>ROUND(I474*H474,2)</f>
        <v>0</v>
      </c>
      <c r="BL474" s="16" t="s">
        <v>897</v>
      </c>
      <c r="BM474" s="221" t="s">
        <v>926</v>
      </c>
    </row>
    <row r="475" spans="1:31" s="2" customFormat="1" ht="6.95" customHeight="1">
      <c r="A475" s="37"/>
      <c r="B475" s="65"/>
      <c r="C475" s="66"/>
      <c r="D475" s="66"/>
      <c r="E475" s="66"/>
      <c r="F475" s="66"/>
      <c r="G475" s="66"/>
      <c r="H475" s="66"/>
      <c r="I475" s="66"/>
      <c r="J475" s="66"/>
      <c r="K475" s="66"/>
      <c r="L475" s="43"/>
      <c r="M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</row>
  </sheetData>
  <sheetProtection password="CC35" sheet="1" objects="1" scenarios="1" formatColumns="0" formatRows="0" autoFilter="0"/>
  <autoFilter ref="C137:K474"/>
  <mergeCells count="6">
    <mergeCell ref="E7:H7"/>
    <mergeCell ref="E16:H16"/>
    <mergeCell ref="E25:H25"/>
    <mergeCell ref="E85:H85"/>
    <mergeCell ref="E130:H130"/>
    <mergeCell ref="L2:V2"/>
  </mergeCells>
  <hyperlinks>
    <hyperlink ref="F142" r:id="rId1" display="https://podminky.urs.cz/item/CS_URS_2022_01/310219811"/>
    <hyperlink ref="F145" r:id="rId2" display="https://podminky.urs.cz/item/CS_URS_2022_01/319201321"/>
    <hyperlink ref="F150" r:id="rId3" display="https://podminky.urs.cz/item/CS_URS_2022_01/612325121"/>
    <hyperlink ref="F154" r:id="rId4" display="https://podminky.urs.cz/item/CS_URS_2022_01/622125111"/>
    <hyperlink ref="F156" r:id="rId5" display="https://podminky.urs.cz/item/CS_URS_2022_01/622131121"/>
    <hyperlink ref="F159" r:id="rId6" display="https://podminky.urs.cz/item/CS_URS_2022_01/622322111"/>
    <hyperlink ref="F162" r:id="rId7" display="https://podminky.urs.cz/item/CS_URS_2022_01/622322391"/>
    <hyperlink ref="F165" r:id="rId8" display="https://podminky.urs.cz/item/CS_URS_2022_01/622324111"/>
    <hyperlink ref="F173" r:id="rId9" display="https://podminky.urs.cz/item/CS_URS_2022_01/629991001"/>
    <hyperlink ref="F176" r:id="rId10" display="https://podminky.urs.cz/item/CS_URS_2022_01/629991011"/>
    <hyperlink ref="F179" r:id="rId11" display="https://podminky.urs.cz/item/CS_URS_2022_01/629999001"/>
    <hyperlink ref="F182" r:id="rId12" display="https://podminky.urs.cz/item/CS_URS_2022_01/622631001"/>
    <hyperlink ref="F184" r:id="rId13" display="https://podminky.urs.cz/item/CS_URS_2022_01/629995101"/>
    <hyperlink ref="F187" r:id="rId14" display="https://podminky.urs.cz/item/CS_URS_2022_01/629995213"/>
    <hyperlink ref="F190" r:id="rId15" display="https://podminky.urs.cz/item/CS_URS_2022_01/941311111"/>
    <hyperlink ref="F192" r:id="rId16" display="https://podminky.urs.cz/item/CS_URS_2022_01/941311112"/>
    <hyperlink ref="F194" r:id="rId17" display="https://podminky.urs.cz/item/CS_URS_2022_01/941311211"/>
    <hyperlink ref="F199" r:id="rId18" display="https://podminky.urs.cz/item/CS_URS_2022_01/941311811"/>
    <hyperlink ref="F201" r:id="rId19" display="https://podminky.urs.cz/item/CS_URS_2022_01/941311812"/>
    <hyperlink ref="F203" r:id="rId20" display="https://podminky.urs.cz/item/CS_URS_2022_01/944511111"/>
    <hyperlink ref="F205" r:id="rId21" display="https://podminky.urs.cz/item/CS_URS_2022_01/944511211"/>
    <hyperlink ref="F207" r:id="rId22" display="https://podminky.urs.cz/item/CS_URS_2022_01/944511811"/>
    <hyperlink ref="F209" r:id="rId23" display="https://podminky.urs.cz/item/CS_URS_2022_01/949521111"/>
    <hyperlink ref="F211" r:id="rId24" display="https://podminky.urs.cz/item/CS_URS_2022_01/949521211"/>
    <hyperlink ref="F214" r:id="rId25" display="https://podminky.urs.cz/item/CS_URS_2022_01/949521811"/>
    <hyperlink ref="F216" r:id="rId26" display="https://podminky.urs.cz/item/CS_URS_2022_01/974031134"/>
    <hyperlink ref="F218" r:id="rId27" display="https://podminky.urs.cz/item/CS_URS_2022_01/978015391"/>
    <hyperlink ref="F220" r:id="rId28" display="https://podminky.urs.cz/item/CS_URS_2022_01/978023251"/>
    <hyperlink ref="F222" r:id="rId29" display="https://podminky.urs.cz/item/CS_URS_2022_01/985131111"/>
    <hyperlink ref="F226" r:id="rId30" display="https://podminky.urs.cz/item/CS_URS_2022_01/997013214"/>
    <hyperlink ref="F228" r:id="rId31" display="https://podminky.urs.cz/item/CS_URS_2022_01/997013501"/>
    <hyperlink ref="F230" r:id="rId32" display="https://podminky.urs.cz/item/CS_URS_2022_01/997013509"/>
    <hyperlink ref="F233" r:id="rId33" display="https://podminky.urs.cz/item/CS_URS_2022_01/997013601"/>
    <hyperlink ref="F236" r:id="rId34" display="https://podminky.urs.cz/item/CS_URS_2022_01/997013603"/>
    <hyperlink ref="F238" r:id="rId35" display="https://podminky.urs.cz/item/CS_URS_2022_01/997013814"/>
    <hyperlink ref="F241" r:id="rId36" display="https://podminky.urs.cz/item/CS_URS_2022_01/997013811"/>
    <hyperlink ref="F243" r:id="rId37" display="https://podminky.urs.cz/item/CS_URS_2022_01/997013841"/>
    <hyperlink ref="F246" r:id="rId38" display="https://podminky.urs.cz/item/CS_URS_2022_01/998018003"/>
    <hyperlink ref="F251" r:id="rId39" display="https://podminky.urs.cz/item/CS_URS_2022_01/712631801"/>
    <hyperlink ref="F253" r:id="rId40" display="https://podminky.urs.cz/item/CS_URS_2022_01/712691687"/>
    <hyperlink ref="F259" r:id="rId41" display="https://podminky.urs.cz/item/CS_URS_2022_01/998712102"/>
    <hyperlink ref="F262" r:id="rId42" display="https://podminky.urs.cz/item/CS_URS_2022_01/721249102"/>
    <hyperlink ref="F265" r:id="rId43" display="https://podminky.urs.cz/item/CS_URS_2022_01/998721101"/>
    <hyperlink ref="F272" r:id="rId44" display="https://podminky.urs.cz/item/CS_URS_2022_01/762083121"/>
    <hyperlink ref="F274" r:id="rId45" display="https://podminky.urs.cz/item/CS_URS_2022_01/762331922"/>
    <hyperlink ref="F276" r:id="rId46" display="https://podminky.urs.cz/item/CS_URS_2022_01/762332922"/>
    <hyperlink ref="F278" r:id="rId47" display="https://podminky.urs.cz/item/CS_URS_2022_01/762341210"/>
    <hyperlink ref="F282" r:id="rId48" display="https://podminky.urs.cz/item/CS_URS_2022_01/762341811"/>
    <hyperlink ref="F285" r:id="rId49" display="https://podminky.urs.cz/item/CS_URS_2022_01/762395000"/>
    <hyperlink ref="F287" r:id="rId50" display="https://podminky.urs.cz/item/CS_URS_2022_01/998762103"/>
    <hyperlink ref="F290" r:id="rId51" display="https://podminky.urs.cz/item/CS_URS_2022_01/764001861"/>
    <hyperlink ref="F292" r:id="rId52" display="https://podminky.urs.cz/item/CS_URS_2022_01/764001881"/>
    <hyperlink ref="F297" r:id="rId53" display="https://podminky.urs.cz/item/CS_URS_2022_01/764001891"/>
    <hyperlink ref="F299" r:id="rId54" display="https://podminky.urs.cz/item/CS_URS_2022_01/764002801"/>
    <hyperlink ref="F302" r:id="rId55" display="https://podminky.urs.cz/item/CS_URS_2022_01/764002812"/>
    <hyperlink ref="F304" r:id="rId56" display="https://podminky.urs.cz/item/CS_URS_2022_01/764002821"/>
    <hyperlink ref="F306" r:id="rId57" display="https://podminky.urs.cz/item/CS_URS_2022_01/764002851"/>
    <hyperlink ref="F309" r:id="rId58" display="https://podminky.urs.cz/item/CS_URS_2022_01/764002871"/>
    <hyperlink ref="F311" r:id="rId59" display="https://podminky.urs.cz/item/CS_URS_2022_01/764002R1"/>
    <hyperlink ref="F313" r:id="rId60" display="https://podminky.urs.cz/item/CS_URS_2022_01/764003801"/>
    <hyperlink ref="F315" r:id="rId61" display="https://podminky.urs.cz/item/CS_URS_2022_01/764004801"/>
    <hyperlink ref="F318" r:id="rId62" display="https://podminky.urs.cz/item/CS_URS_2022_01/764004821"/>
    <hyperlink ref="F320" r:id="rId63" display="https://podminky.urs.cz/item/CS_URS_2022_01/764004861"/>
    <hyperlink ref="F323" r:id="rId64" display="https://podminky.urs.cz/item/CS_URS_2022_01/764111123"/>
    <hyperlink ref="F325" r:id="rId65" display="https://podminky.urs.cz/item/CS_URS_2022_01/764201117"/>
    <hyperlink ref="F329" r:id="rId66" display="https://podminky.urs.cz/item/CS_URS_2022_01/764201145"/>
    <hyperlink ref="F334" r:id="rId67" display="https://podminky.urs.cz/item/CS_URS_2022_01/764203152"/>
    <hyperlink ref="F337" r:id="rId68" display="https://podminky.urs.cz/item/CS_URS_2022_01/764212607"/>
    <hyperlink ref="F339" r:id="rId69" display="https://podminky.urs.cz/item/CS_URS_2022_01/764211673"/>
    <hyperlink ref="F341" r:id="rId70" display="https://podminky.urs.cz/item/CS_URS_2022_01/764212634"/>
    <hyperlink ref="F343" r:id="rId71" display="https://podminky.urs.cz/item/CS_URS_2022_01/764212663"/>
    <hyperlink ref="F345" r:id="rId72" display="https://podminky.urs.cz/item/CS_URS_2022_01/7642126R1"/>
    <hyperlink ref="F347" r:id="rId73" display="https://podminky.urs.cz/item/CS_URS_2022_01/764216603"/>
    <hyperlink ref="F349" r:id="rId74" display="https://podminky.urs.cz/item/CS_URS_2022_01/764216611"/>
    <hyperlink ref="F352" r:id="rId75" display="https://podminky.urs.cz/item/CS_URS_2022_01/764218611"/>
    <hyperlink ref="F355" r:id="rId76" display="https://podminky.urs.cz/item/CS_URS_2022_01/764218647"/>
    <hyperlink ref="F357" r:id="rId77" display="https://podminky.urs.cz/item/CS_URS_2022_01/764305121"/>
    <hyperlink ref="F361" r:id="rId78" display="https://podminky.urs.cz/item/CS_URS_2022_01/764306123"/>
    <hyperlink ref="F366" r:id="rId79" display="https://podminky.urs.cz/item/CS_URS_2022_01/764311614"/>
    <hyperlink ref="F368" r:id="rId80" display="https://podminky.urs.cz/item/CS_URS_2022_01/764511602"/>
    <hyperlink ref="F370" r:id="rId81" display="https://podminky.urs.cz/item/CS_URS_2022_01/764511643"/>
    <hyperlink ref="F372" r:id="rId82" display="https://podminky.urs.cz/item/CS_URS_2022_01/764513406"/>
    <hyperlink ref="F374" r:id="rId83" display="https://podminky.urs.cz/item/CS_URS_2022_01/764518423"/>
    <hyperlink ref="F376" r:id="rId84" display="https://podminky.urs.cz/item/CS_URS_2022_01/998764103"/>
    <hyperlink ref="F379" r:id="rId85" display="https://podminky.urs.cz/item/CS_URS_2022_01/765135041"/>
    <hyperlink ref="F382" r:id="rId86" display="https://podminky.urs.cz/item/CS_URS_2022_01/765151801"/>
    <hyperlink ref="F384" r:id="rId87" display="https://podminky.urs.cz/item/CS_URS_2022_01/998765103"/>
    <hyperlink ref="F387" r:id="rId88" display="https://podminky.urs.cz/item/CS_URS_2022_01/766621211"/>
    <hyperlink ref="F400" r:id="rId89" display="https://podminky.urs.cz/item/CS_URS_2022_01/766621622"/>
    <hyperlink ref="F406" r:id="rId90" display="https://podminky.urs.cz/item/CS_URS_2022_01/766621646"/>
    <hyperlink ref="F409" r:id="rId91" display="https://podminky.urs.cz/item/CS_URS_2022_01/766694111"/>
    <hyperlink ref="F411" r:id="rId92" display="https://podminky.urs.cz/item/CS_URS_2022_01/766694112"/>
    <hyperlink ref="F415" r:id="rId93" display="https://podminky.urs.cz/item/CS_URS_2022_01/998766102"/>
    <hyperlink ref="F418" r:id="rId94" display="https://podminky.urs.cz/item/CS_URS_2022_01/767996801"/>
    <hyperlink ref="F421" r:id="rId95" display="https://podminky.urs.cz/item/CS_URS_2022_01/782132112"/>
    <hyperlink ref="F426" r:id="rId96" display="https://podminky.urs.cz/item/CS_URS_2022_01/998782101"/>
    <hyperlink ref="F429" r:id="rId97" display="https://podminky.urs.cz/item/CS_URS_2022_01/78300930R"/>
    <hyperlink ref="F431" r:id="rId98" display="https://podminky.urs.cz/item/CS_URS_2022_01/783301303"/>
    <hyperlink ref="F436" r:id="rId99" display="https://podminky.urs.cz/item/CS_URS_2022_01/783306807"/>
    <hyperlink ref="F438" r:id="rId100" display="https://podminky.urs.cz/item/CS_URS_2022_01/783344201"/>
    <hyperlink ref="F440" r:id="rId101" display="https://podminky.urs.cz/item/CS_URS_2022_01/783347101"/>
    <hyperlink ref="F442" r:id="rId102" display="https://podminky.urs.cz/item/CS_URS_2022_01/783801503"/>
    <hyperlink ref="F445" r:id="rId103" display="https://podminky.urs.cz/item/CS_URS_2022_01/783823135"/>
    <hyperlink ref="F451" r:id="rId104" display="https://podminky.urs.cz/item/CS_URS_2022_01/783827425"/>
    <hyperlink ref="F457" r:id="rId105" display="https://podminky.urs.cz/item/CS_URS_2022_01/78389761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Rousek</dc:creator>
  <cp:keywords/>
  <dc:description/>
  <cp:lastModifiedBy>Martin Rousek</cp:lastModifiedBy>
  <dcterms:created xsi:type="dcterms:W3CDTF">2022-02-03T16:05:08Z</dcterms:created>
  <dcterms:modified xsi:type="dcterms:W3CDTF">2022-02-03T16:05:11Z</dcterms:modified>
  <cp:category/>
  <cp:version/>
  <cp:contentType/>
  <cp:contentStatus/>
</cp:coreProperties>
</file>