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1"/>
  </bookViews>
  <sheets>
    <sheet name="Rekapitulace stavby" sheetId="1" r:id="rId1"/>
    <sheet name="SO02 - III.ETAPA-VÝCHODNÍ..." sheetId="2" r:id="rId2"/>
    <sheet name="Pokyny pro vyplnění" sheetId="3" r:id="rId3"/>
  </sheets>
  <definedNames>
    <definedName name="_xlnm._FilterDatabase" localSheetId="1" hidden="1">'SO02 - III.ETAPA-VÝCHODNÍ...'!$C$88:$K$282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'SO02 - III.ETAPA-VÝCHODNÍ...'!$C$4:$J$39,'SO02 - III.ETAPA-VÝCHODNÍ...'!$C$45:$J$70,'SO02 - III.ETAPA-VÝCHODNÍ...'!$C$76:$K$282</definedName>
    <definedName name="_xlnm.Print_Titles" localSheetId="0">'Rekapitulace stavby'!$52:$52</definedName>
    <definedName name="_xlnm.Print_Titles" localSheetId="1">'SO02 - III.ETAPA-VÝCHODNÍ...'!$88:$88</definedName>
  </definedNames>
  <calcPr calcId="152511"/>
</workbook>
</file>

<file path=xl/sharedStrings.xml><?xml version="1.0" encoding="utf-8"?>
<sst xmlns="http://schemas.openxmlformats.org/spreadsheetml/2006/main" count="2784" uniqueCount="543">
  <si>
    <t>Export Komplet</t>
  </si>
  <si>
    <t>VZ</t>
  </si>
  <si>
    <t>2.0</t>
  </si>
  <si>
    <t>ZAMOK</t>
  </si>
  <si>
    <t>False</t>
  </si>
  <si>
    <t>{d726b0f0-becb-4765-9917-f8e688c4c887}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</si>
  <si>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</si>
  <si>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</si>
  <si>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</si>
  <si>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</si>
  <si>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</si>
  <si>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</si>
  <si>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</si>
  <si>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</si>
  <si>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SLUKNOV2002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</si>
  <si>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</si>
  <si>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0,1</t>
  </si>
  <si>
    <t>Stavba:</t>
  </si>
  <si>
    <t>DŮM KULTURY-č.p. 321Šluknov-REVITALIZACE VÝCHODNÍ FASÁDY ZMĚNA-III.ETAPA</t>
  </si>
  <si>
    <t>KSO:</t>
  </si>
  <si>
    <t/>
  </si>
  <si>
    <t>CC-CZ:</t>
  </si>
  <si>
    <t>Místo:</t>
  </si>
  <si>
    <t>ul.T.G.MASARYKA, ŠLUKNOV</t>
  </si>
  <si>
    <t>Datum:</t>
  </si>
  <si>
    <t>5. 12. 2020</t>
  </si>
  <si>
    <t>Zadavatel:</t>
  </si>
  <si>
    <t>IČ:</t>
  </si>
  <si>
    <t>MĚSTO ŠLUKNOV, Nám.Míru 1, Šluknov</t>
  </si>
  <si>
    <t>DIČ:</t>
  </si>
  <si>
    <t>Uchazeč:</t>
  </si>
  <si>
    <t>Vyplň údaj</t>
  </si>
  <si>
    <t>Projektant:</t>
  </si>
  <si>
    <t xml:space="preserve">Ing.Milan Zezula, Rumburk </t>
  </si>
  <si>
    <t>Zpracovatel:</t>
  </si>
  <si>
    <t>Nina Blavková Děčín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</si>
  <si>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</si>
  <si>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</si>
  <si>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</si>
  <si>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</si>
  <si>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</si>
  <si>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</si>
  <si>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</si>
  <si>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</si>
  <si>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</si>
  <si>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</si>
  <si>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</si>
  <si>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</si>
  <si>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</si>
  <si>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</si>
  <si>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</si>
  <si>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</si>
  <si>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</si>
  <si>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</si>
  <si>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</si>
  <si>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</si>
  <si>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</si>
  <si>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</si>
  <si>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</si>
  <si>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</si>
  <si>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</si>
  <si>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</si>
  <si>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</si>
  <si>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</si>
  <si>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</si>
  <si>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</si>
  <si>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</si>
  <si>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</si>
  <si>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</si>
  <si>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</si>
  <si>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</si>
  <si>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</si>
  <si>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</si>
  <si>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</si>
  <si>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</si>
  <si>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</si>
  <si>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</si>
  <si>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SO02</t>
  </si>
  <si>
    <t xml:space="preserve">III.ETAPA-VÝCHODNÍ FASÁDA ZMĚNA MATERIÁLU(NAD STŘECHOU SOUSEDNÍHO OBJEKTU) </t>
  </si>
  <si>
    <t>STA</t>
  </si>
  <si>
    <t>1</t>
  </si>
  <si>
    <t>{8985a004-17de-4cb8-9d39-27928ce443fb}</t>
  </si>
  <si>
    <t>2</t>
  </si>
  <si>
    <t>KRYCÍ LIST SOUPISU PRACÍ</t>
  </si>
  <si>
    <t>Objekt:</t>
  </si>
  <si>
    <t xml:space="preserve">SO02 - III.ETAPA-VÝCHODNÍ FASÁDA ZMĚNA MATERIÁLU(NAD STŘECHOU SOUSEDNÍHO OBJEKTU)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</si>
  <si>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</si>
  <si>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</si>
  <si>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</si>
  <si>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</si>
  <si>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</si>
  <si>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povrchu, podlahy, osazení</t>
  </si>
  <si>
    <t xml:space="preserve">      621 - Oprava fasády jižní - pruh 0,60 od rohu k oknům</t>
  </si>
  <si>
    <t xml:space="preserve">      623 - Oprava fasády východní - nad střechou sousedního objektu</t>
  </si>
  <si>
    <t xml:space="preserve">    9 - Ostatní konstrukce a práce-bourání</t>
  </si>
  <si>
    <t xml:space="preserve">      94 - Lešení a stavební výtahy</t>
  </si>
  <si>
    <t xml:space="preserve">      951 - Ostatní konstrukce a práce  </t>
  </si>
  <si>
    <t xml:space="preserve">      962 - Bourání a demontáže konstrukcí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</si>
  <si>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</si>
  <si>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</si>
  <si>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</si>
  <si>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</si>
  <si>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</si>
  <si>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</si>
  <si>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</si>
  <si>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</si>
  <si>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</si>
  <si>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</si>
  <si>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</si>
  <si>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</si>
  <si>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</si>
  <si>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</si>
  <si>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</si>
  <si>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</si>
  <si>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</si>
  <si>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</si>
  <si>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</si>
  <si>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6</t>
  </si>
  <si>
    <t>Úpravy povrchu, podlahy, osazení</t>
  </si>
  <si>
    <t>621</t>
  </si>
  <si>
    <t>Oprava fasády jižní - pruh 0,60 od rohu k oknům</t>
  </si>
  <si>
    <t>K</t>
  </si>
  <si>
    <t>629995101</t>
  </si>
  <si>
    <t>Očištění vnějších ploch tlakovou vodou omytím</t>
  </si>
  <si>
    <t>m2</t>
  </si>
  <si>
    <t>CS ÚRS 2020 02</t>
  </si>
  <si>
    <t>4</t>
  </si>
  <si>
    <t>3</t>
  </si>
  <si>
    <t>1273416929</t>
  </si>
  <si>
    <t>VV</t>
  </si>
  <si>
    <t>0,60*20,195</t>
  </si>
  <si>
    <t>True</t>
  </si>
  <si>
    <t>622131121R.01</t>
  </si>
  <si>
    <t>Penetrační nátěr podkladu vnějších stěn PRIMER HYDRO SF, ředění 1:3 s vodou, nanášený ručně (spotřeba 0,3 - 0,6 kg/m2)</t>
  </si>
  <si>
    <t>-966064018</t>
  </si>
  <si>
    <t>622131100R.02</t>
  </si>
  <si>
    <t>Vápenný postřik síťovitě STUCCO PREP vnějších stěn nanášený ručně (spotřeba 4kg/m2)</t>
  </si>
  <si>
    <t>100695695</t>
  </si>
  <si>
    <t>622311121R.01</t>
  </si>
  <si>
    <t>Vápenná omítka hladká s pucolánem STUCCO MAN tl. 25 mm, jednovrstvá vnějších stěn nanášená ručně (spotřeba 15 kg/10mm/1m2), členitost 1</t>
  </si>
  <si>
    <t>1248568466</t>
  </si>
  <si>
    <t>"VČETNĚ STRŽENÍ PODKLADU OCELOVOU MŘÍŽKOU"</t>
  </si>
  <si>
    <t>5</t>
  </si>
  <si>
    <t>622311131R.01</t>
  </si>
  <si>
    <t>Potažení vnějších stěn vápenným štukem s pucolánem STUCCO FINE tloušťky 2 mm (spotřeba 2,7 kg/m2)</t>
  </si>
  <si>
    <t>-1340392247</t>
  </si>
  <si>
    <t>783823133R.01</t>
  </si>
  <si>
    <t>Penetrace pod silikátový nátěr PRIMER HYDRO S HF hladkých nebo štukových omítek (spotřeba 0,2 l/m2)</t>
  </si>
  <si>
    <t>244677795</t>
  </si>
  <si>
    <t>7</t>
  </si>
  <si>
    <t>783827423R.01</t>
  </si>
  <si>
    <t>Krycí dvojnásobný minerální nátěr omítek hladkých nebo štukových COLOR SH stupně členitosti 1 a 2 (spotřeba 0,4 kg/m2/2nátěry)</t>
  </si>
  <si>
    <t>322784527</t>
  </si>
  <si>
    <t>8</t>
  </si>
  <si>
    <t>783897603</t>
  </si>
  <si>
    <t>Krycí (ochranný ) nátěr omítek Příplatek k cenám za zvýšenou pracnost provádění styku 2 barev dvojnásobného nátěru</t>
  </si>
  <si>
    <t>1307771701</t>
  </si>
  <si>
    <t>623</t>
  </si>
  <si>
    <t>Oprava fasády východní - nad střechou sousedního objektu</t>
  </si>
  <si>
    <t>9</t>
  </si>
  <si>
    <t>1540526906</t>
  </si>
  <si>
    <t>0,8*20,07</t>
  </si>
  <si>
    <t>10,9*4,1</t>
  </si>
  <si>
    <t>(10,9+8,3)/2*3,7</t>
  </si>
  <si>
    <t>(8,3+7,1)/2*0,6</t>
  </si>
  <si>
    <t>(5,4*2,5)/2</t>
  </si>
  <si>
    <t>(7,9*4)/2</t>
  </si>
  <si>
    <t>Součet</t>
  </si>
  <si>
    <t>10</t>
  </si>
  <si>
    <t>240556405</t>
  </si>
  <si>
    <t>11</t>
  </si>
  <si>
    <t>-1117957349</t>
  </si>
  <si>
    <t>12</t>
  </si>
  <si>
    <t>622311101R.01</t>
  </si>
  <si>
    <t>Vápenná omítka hrubá s pucolánem STUCCO MAN tl. 35 mm, jednovrstvá vnějších stěn nanášená ručně (spotřeba 15 kg/10mm/1m2), členitost 1</t>
  </si>
  <si>
    <t>-240581067</t>
  </si>
  <si>
    <t>(8,5+5,5)/2*4,0</t>
  </si>
  <si>
    <t>(5,0+3,5)/2*2,3</t>
  </si>
  <si>
    <t>(3,5+6,0)/2*3,7</t>
  </si>
  <si>
    <t>(9,8+7,8)/2*4</t>
  </si>
  <si>
    <t>-7*2</t>
  </si>
  <si>
    <t>13</t>
  </si>
  <si>
    <t>-746314101</t>
  </si>
  <si>
    <t>-76,55   "odpočet hrubé omítky"</t>
  </si>
  <si>
    <t>14</t>
  </si>
  <si>
    <t>889340468</t>
  </si>
  <si>
    <t>783833153R.01</t>
  </si>
  <si>
    <t>Penetrace pod silikátový nátěr PRIMER HYDRO S HF hrubých omítek (spotřeba 0,25 l/m2)</t>
  </si>
  <si>
    <t>-1709614424</t>
  </si>
  <si>
    <t>16</t>
  </si>
  <si>
    <t>-2124502846</t>
  </si>
  <si>
    <t>17</t>
  </si>
  <si>
    <t>783827423R.02</t>
  </si>
  <si>
    <t>Krycí dvojnásobný minerální nátěr omítek hrubých COLOR SH stupně členitosti 1 a 2 (spotřeba 0,5 kg/m2/2nátěry)</t>
  </si>
  <si>
    <t>1318860583</t>
  </si>
  <si>
    <t>18</t>
  </si>
  <si>
    <t>-1214005000</t>
  </si>
  <si>
    <t>19</t>
  </si>
  <si>
    <t>203604753</t>
  </si>
  <si>
    <t>20</t>
  </si>
  <si>
    <t>349235851.R22</t>
  </si>
  <si>
    <t>Štukatérský nápis tl. 50 mm-špritz KALKSPRITZ 50% 4kg/m2,rychle tuhnoucí malta k vytahování jader STUCCO GZ (Grobzugmörtel) 1,1 kg/1mm/m2,rychle tuhnoucí malta pro jemné strukturování STUCCO FZ (Feinzugmörtel) 1,3kg/1mm/m2</t>
  </si>
  <si>
    <t>-1232563055</t>
  </si>
  <si>
    <t>"nápis DŮM KULTURY - ROZMĚRY NUTNO UPŘESNIT PŘI REALIZACI</t>
  </si>
  <si>
    <t>6*1</t>
  </si>
  <si>
    <t>783009305R.01</t>
  </si>
  <si>
    <t>Nátěr písmen výšky písmen nebo číslic do 1500 mm minerálním nátěrem COLOR SH s podnátěrem PRIMER HYDRO S HF</t>
  </si>
  <si>
    <t>kus</t>
  </si>
  <si>
    <t>1625894705</t>
  </si>
  <si>
    <t>Ostatní konstrukce a práce-bourání</t>
  </si>
  <si>
    <t>94</t>
  </si>
  <si>
    <t>Lešení a stavební výtahy</t>
  </si>
  <si>
    <t>22</t>
  </si>
  <si>
    <t>941321122</t>
  </si>
  <si>
    <t>Montáž lešení řadového modulového těžkého pracovního s podlahami s provozním zatížením tř. 4 do 300 kg/m2 šířky tř. SW12 přes 1,2 do 1,5 m, výšky přes 10 do 25 m</t>
  </si>
  <si>
    <t>661774726</t>
  </si>
  <si>
    <t>2*21   "POHLED VÝCHODNÍ"</t>
  </si>
  <si>
    <t>2*21   "POHLED JIŽNÍ"</t>
  </si>
  <si>
    <t>23</t>
  </si>
  <si>
    <t>941321221</t>
  </si>
  <si>
    <t>Montáž lešení řadového modulového těžkého pracovního s podlahami s provozním zatížením tř. 4 do 300 kg/m2 Příplatek za první a každý další den použití lešení k ceně -1121 nebo -1122</t>
  </si>
  <si>
    <t>2015541944</t>
  </si>
  <si>
    <t>84*60   "cca 2 měsíce"</t>
  </si>
  <si>
    <t>24</t>
  </si>
  <si>
    <t>941321822</t>
  </si>
  <si>
    <t>Demontáž lešení řadového modulového těžkého pracovního s podlahami s provozním zatížením tř. 4 do 300 kg/m2 šířky tř. SW12 přes 1,2 do 1,5 m, výšky přes 10 do 25 m</t>
  </si>
  <si>
    <t>-1643512909</t>
  </si>
  <si>
    <t>25</t>
  </si>
  <si>
    <t>941211112</t>
  </si>
  <si>
    <t>Montáž lešení řadového rámového lehkého pracovního s podlahami s provozním zatížením tř. 3 do 200 kg/m2 šířky tř. SW06 přes 0,6 do 0,9 m, výšky přes 10 do 25 m</t>
  </si>
  <si>
    <t>92991714</t>
  </si>
  <si>
    <t>12*13,5   "nad střechou sousedního objektu - POHLED VÝCHODNÍ"</t>
  </si>
  <si>
    <t>26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</si>
  <si>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</si>
  <si>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</si>
  <si>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1592871443</t>
  </si>
  <si>
    <t>162*60   "cca 2 měsíce"</t>
  </si>
  <si>
    <t>27</t>
  </si>
  <si>
    <t>941211812</t>
  </si>
  <si>
    <t>Demontáž lešení řadového rámového lehkého pracovního s provozním zatížením tř. 3 do 200 kg/m2 šířky tř. SW06 přes 0,6 do 0,9 m, výšky přes 10 do 25 m</t>
  </si>
  <si>
    <t>1277742332</t>
  </si>
  <si>
    <t>28</t>
  </si>
  <si>
    <t>944511111</t>
  </si>
  <si>
    <t>Montáž ochranné sítě zavěšené na konstrukci lešení z textilie z umělých vláken</t>
  </si>
  <si>
    <t>-843896220</t>
  </si>
  <si>
    <t>Mezisoučet</t>
  </si>
  <si>
    <t>29</t>
  </si>
  <si>
    <t>944511211</t>
  </si>
  <si>
    <t>Montáž ochranné sítě Příplatek za první a každý další den použití sítě k ceně -1111</t>
  </si>
  <si>
    <t>2096987570</t>
  </si>
  <si>
    <t>246*60   "cca 2 měsíce"</t>
  </si>
  <si>
    <t>30</t>
  </si>
  <si>
    <t>944511811</t>
  </si>
  <si>
    <t>Demontáž ochranné sítě zavěšené na konstrukci lešení z textilie z umělých vláken</t>
  </si>
  <si>
    <t>-1749411647</t>
  </si>
  <si>
    <t>31</t>
  </si>
  <si>
    <t>944711112</t>
  </si>
  <si>
    <t>Montáž záchytné stříšky zřizované současně s lehkým nebo těžkým lešením, šířky přes 1,5 do 2,0 m</t>
  </si>
  <si>
    <t>m</t>
  </si>
  <si>
    <t>1080429550</t>
  </si>
  <si>
    <t>3   "vrata pohled jižní"</t>
  </si>
  <si>
    <t>32</t>
  </si>
  <si>
    <t>944711212</t>
  </si>
  <si>
    <t>Montáž záchytné stříšky Příplatek za první a každý další den použití záchytné stříšky k ceně -1112</t>
  </si>
  <si>
    <t>461733791</t>
  </si>
  <si>
    <t>3*60   "cca 2 měsíce"</t>
  </si>
  <si>
    <t>33</t>
  </si>
  <si>
    <t>944711812</t>
  </si>
  <si>
    <t>Demontáž záchytné stříšky zřizované současně s lehkým nebo těžkým lešením, šířky přes 1,5 do 2,0 m</t>
  </si>
  <si>
    <t>-1166318527</t>
  </si>
  <si>
    <t>951</t>
  </si>
  <si>
    <t xml:space="preserve">Ostatní konstrukce a práce  </t>
  </si>
  <si>
    <t>34</t>
  </si>
  <si>
    <t>619996145.R20</t>
  </si>
  <si>
    <t>Ochrana střešní krytiny obalením geotextilií 500 g/m2, s pozdějším odstraněním</t>
  </si>
  <si>
    <t>1407804981</t>
  </si>
  <si>
    <t>"STŘECHA SOUSEDNÍHO OBJEKTU"</t>
  </si>
  <si>
    <t>"DVĚ VRSTVY V Š. 3,0 M"</t>
  </si>
  <si>
    <t>3*(7,9+5,4) *2   "POHLED VÝCHODNÍ"</t>
  </si>
  <si>
    <t>35</t>
  </si>
  <si>
    <t>619996135.R21</t>
  </si>
  <si>
    <t>Ochrana konstrukcí nebo samostatných prvků obedněním dřevoštěpkovými deskami tl. 15mm, s pozdějším odstraněním</t>
  </si>
  <si>
    <t>-1216245610</t>
  </si>
  <si>
    <t>"Š. 3,0 M"</t>
  </si>
  <si>
    <t>3*(7,9+5,4)    "POHLED VÝCHODNÍ"</t>
  </si>
  <si>
    <t>36</t>
  </si>
  <si>
    <t>619996145.R21</t>
  </si>
  <si>
    <t>Ochrana střešní krytiny obalením folií k přitížení s lepící páskou, s pozdějším odstraněním</t>
  </si>
  <si>
    <t>-615992395</t>
  </si>
  <si>
    <t>"Š. 3,0 M POD GEOTEXTILII"</t>
  </si>
  <si>
    <t>37</t>
  </si>
  <si>
    <t>629991011</t>
  </si>
  <si>
    <t>Zakrytí vnějších ploch před znečištěním včetně pozdějšího odkrytí výplní otvorů a svislých ploch fólií přilepenou lepící páskou</t>
  </si>
  <si>
    <t>428372567</t>
  </si>
  <si>
    <t>2,3*3,5   "vrata"</t>
  </si>
  <si>
    <t>962</t>
  </si>
  <si>
    <t>Bourání a demontáže konstrukcí</t>
  </si>
  <si>
    <t>38</t>
  </si>
  <si>
    <t>978015381</t>
  </si>
  <si>
    <t>Otlučení vápenných nebo vápenocementových omítek vnějších ploch s vyškrabáním spar a s očištěním zdiva stupně členitosti 1 a 2, v rozsahu přes 65 do 80 %</t>
  </si>
  <si>
    <t>459793256</t>
  </si>
  <si>
    <t>"DOOTLUČENÍ ZBYTKŮ OMÍTEK"</t>
  </si>
  <si>
    <t>0,60*20,195   "pruh 0,60 od rohu k oknům"</t>
  </si>
  <si>
    <t>39</t>
  </si>
  <si>
    <t>978015391</t>
  </si>
  <si>
    <t>Otlučení vápenných nebo vápenocementových omítek vnějších ploch s vyškrabáním spar a s očištěním zdiva stupně členitosti 1 a 2, v rozsahu přes 80 do 100 %</t>
  </si>
  <si>
    <t>-1862015247</t>
  </si>
  <si>
    <t>Mezisoučet   pohled východní - část nad střechou sousedního objektu</t>
  </si>
  <si>
    <t>40</t>
  </si>
  <si>
    <t>985131311</t>
  </si>
  <si>
    <t>Očištění ploch stěn, rubu kleneb a podlah ruční dočištění ocelovými kartáči</t>
  </si>
  <si>
    <t>-122962036</t>
  </si>
  <si>
    <t>"viz pol.č. 978015381"   12,117</t>
  </si>
  <si>
    <t>"viz pol.č. 978015391"   123,436</t>
  </si>
  <si>
    <t>99</t>
  </si>
  <si>
    <t>Přesun hmot</t>
  </si>
  <si>
    <t>41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</si>
  <si>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</si>
  <si>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</si>
  <si>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t</t>
  </si>
  <si>
    <t>-33320218</t>
  </si>
  <si>
    <t>997</t>
  </si>
  <si>
    <t>Přesun sutě</t>
  </si>
  <si>
    <t>42</t>
  </si>
  <si>
    <t>997013211</t>
  </si>
  <si>
    <t>Vnitrostaveništní doprava suti a vybouraných hmot vodorovně do 50 m svisle ručně pro budovy a haly výšky do 6 m</t>
  </si>
  <si>
    <t>-461428461</t>
  </si>
  <si>
    <t>7,283   "pro opravu fasády nad střechou sousedního objektu"</t>
  </si>
  <si>
    <t>43</t>
  </si>
  <si>
    <t>997013312</t>
  </si>
  <si>
    <t>Doprava suti shozem montáž a demontáž shozu výšky přes 10 do 20 m</t>
  </si>
  <si>
    <t>-1493893003</t>
  </si>
  <si>
    <t>20   "pro opravu fasády nad střechou sousedního objektu"</t>
  </si>
  <si>
    <t>44</t>
  </si>
  <si>
    <t>997013322</t>
  </si>
  <si>
    <t>Doprava suti shozem montáž a demontáž shozu výšky Příplatek za první a každý další den použití shozu k ceně -3312</t>
  </si>
  <si>
    <t>-1259928228</t>
  </si>
  <si>
    <t>20*15</t>
  </si>
  <si>
    <t>45</t>
  </si>
  <si>
    <t>997013156</t>
  </si>
  <si>
    <t>Vnitrostaveništní doprava suti a vybouraných hmot vodorovně do 50 m svisle s omezením mechanizace pro budovy a haly výšky přes 18 do 21 m</t>
  </si>
  <si>
    <t>-959106837</t>
  </si>
  <si>
    <t>7,840</t>
  </si>
  <si>
    <t>-7,283</t>
  </si>
  <si>
    <t>46</t>
  </si>
  <si>
    <t>997013501</t>
  </si>
  <si>
    <t>Odvoz suti a vybouraných hmot na skládku nebo meziskládku se složením, na vzdálenost do 1 km</t>
  </si>
  <si>
    <t>1572892857</t>
  </si>
  <si>
    <t>47</t>
  </si>
  <si>
    <t>997013509</t>
  </si>
  <si>
    <t>Odvoz suti a vybouraných hmot na skládku nebo meziskládku se složením, na vzdálenost Příplatek k ceně za každý další i započatý 1 km přes 1 km</t>
  </si>
  <si>
    <t>1366986192</t>
  </si>
  <si>
    <t>7,84*4</t>
  </si>
  <si>
    <t>48</t>
  </si>
  <si>
    <t>997013631</t>
  </si>
  <si>
    <t>Poplatek za uložení stavebního odpadu na skládce (skládkovné) směsného stavebního a demoličního zatříděného do Katalogu odpadů pod kódem 17 09 04</t>
  </si>
  <si>
    <t>-1257342375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</si>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</sst>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28">
      <selection activeCell="J55" sqref="J55:AF55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1" width="2.8515625" style="1" customWidth="1"/>
    <col min="32" max="32" width="17.421875" style="1" customWidth="1"/>
    <col min="33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16" t="s">
        <v>14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4"/>
      <c r="AQ5" s="24"/>
      <c r="AR5" s="22"/>
      <c r="BE5" s="313" t="s">
        <v>15</v>
      </c>
      <c r="BS5" s="19" t="s">
        <v>16</v>
      </c>
    </row>
    <row r="6" spans="2:71" s="1" customFormat="1" ht="36.9" customHeight="1">
      <c r="B6" s="23"/>
      <c r="C6" s="24"/>
      <c r="D6" s="30" t="s">
        <v>17</v>
      </c>
      <c r="E6" s="24"/>
      <c r="F6" s="24"/>
      <c r="G6" s="24"/>
      <c r="H6" s="24"/>
      <c r="I6" s="24"/>
      <c r="J6" s="24"/>
      <c r="K6" s="318" t="s">
        <v>18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4"/>
      <c r="AQ6" s="24"/>
      <c r="AR6" s="22"/>
      <c r="BE6" s="314"/>
      <c r="BS6" s="19" t="s">
        <v>16</v>
      </c>
    </row>
    <row r="7" spans="2:71" s="1" customFormat="1" ht="12" customHeight="1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21</v>
      </c>
      <c r="AL7" s="24"/>
      <c r="AM7" s="24"/>
      <c r="AN7" s="29" t="s">
        <v>20</v>
      </c>
      <c r="AO7" s="24"/>
      <c r="AP7" s="24"/>
      <c r="AQ7" s="24"/>
      <c r="AR7" s="22"/>
      <c r="BE7" s="314"/>
      <c r="BS7" s="19" t="s">
        <v>16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14"/>
      <c r="BS8" s="19" t="s">
        <v>16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14"/>
      <c r="BS9" s="19" t="s">
        <v>16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20</v>
      </c>
      <c r="AO10" s="24"/>
      <c r="AP10" s="24"/>
      <c r="AQ10" s="24"/>
      <c r="AR10" s="22"/>
      <c r="BE10" s="314"/>
      <c r="BS10" s="19" t="s">
        <v>16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20</v>
      </c>
      <c r="AO11" s="24"/>
      <c r="AP11" s="24"/>
      <c r="AQ11" s="24"/>
      <c r="AR11" s="22"/>
      <c r="BE11" s="314"/>
      <c r="BS11" s="19" t="s">
        <v>16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14"/>
      <c r="BS12" s="19" t="s">
        <v>16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14"/>
      <c r="BS13" s="19" t="s">
        <v>16</v>
      </c>
    </row>
    <row r="14" spans="2:71" ht="13.2">
      <c r="B14" s="23"/>
      <c r="C14" s="24"/>
      <c r="D14" s="24"/>
      <c r="E14" s="319" t="s">
        <v>31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14"/>
      <c r="BS14" s="19" t="s">
        <v>16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14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20</v>
      </c>
      <c r="AO16" s="24"/>
      <c r="AP16" s="24"/>
      <c r="AQ16" s="24"/>
      <c r="AR16" s="22"/>
      <c r="BE16" s="314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20</v>
      </c>
      <c r="AO17" s="24"/>
      <c r="AP17" s="24"/>
      <c r="AQ17" s="24"/>
      <c r="AR17" s="22"/>
      <c r="BE17" s="314"/>
      <c r="BS17" s="19" t="s">
        <v>4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14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20</v>
      </c>
      <c r="AO19" s="24"/>
      <c r="AP19" s="24"/>
      <c r="AQ19" s="24"/>
      <c r="AR19" s="22"/>
      <c r="BE19" s="314"/>
      <c r="BS19" s="19" t="s">
        <v>16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20</v>
      </c>
      <c r="AO20" s="24"/>
      <c r="AP20" s="24"/>
      <c r="AQ20" s="24"/>
      <c r="AR20" s="22"/>
      <c r="BE20" s="314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14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14"/>
    </row>
    <row r="23" spans="2:57" s="1" customFormat="1" ht="48" customHeight="1">
      <c r="B23" s="23"/>
      <c r="C23" s="24"/>
      <c r="D23" s="24"/>
      <c r="E23" s="321" t="s">
        <v>37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24"/>
      <c r="AP23" s="24"/>
      <c r="AQ23" s="24"/>
      <c r="AR23" s="22"/>
      <c r="BE23" s="314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14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14"/>
    </row>
    <row r="26" spans="1:57" s="2" customFormat="1" ht="25.95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22">
        <f>ROUNDUP(AG54,2)</f>
        <v>0</v>
      </c>
      <c r="AL26" s="323"/>
      <c r="AM26" s="323"/>
      <c r="AN26" s="323"/>
      <c r="AO26" s="323"/>
      <c r="AP26" s="38"/>
      <c r="AQ26" s="38"/>
      <c r="AR26" s="41"/>
      <c r="BE26" s="314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14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24" t="s">
        <v>39</v>
      </c>
      <c r="M28" s="324"/>
      <c r="N28" s="324"/>
      <c r="O28" s="324"/>
      <c r="P28" s="324"/>
      <c r="Q28" s="38"/>
      <c r="R28" s="38"/>
      <c r="S28" s="38"/>
      <c r="T28" s="38"/>
      <c r="U28" s="38"/>
      <c r="V28" s="38"/>
      <c r="W28" s="324" t="s">
        <v>40</v>
      </c>
      <c r="X28" s="324"/>
      <c r="Y28" s="324"/>
      <c r="Z28" s="324"/>
      <c r="AA28" s="324"/>
      <c r="AB28" s="324"/>
      <c r="AC28" s="324"/>
      <c r="AD28" s="324"/>
      <c r="AE28" s="324"/>
      <c r="AF28" s="38"/>
      <c r="AG28" s="38"/>
      <c r="AH28" s="38"/>
      <c r="AI28" s="38"/>
      <c r="AJ28" s="38"/>
      <c r="AK28" s="324" t="s">
        <v>41</v>
      </c>
      <c r="AL28" s="324"/>
      <c r="AM28" s="324"/>
      <c r="AN28" s="324"/>
      <c r="AO28" s="324"/>
      <c r="AP28" s="38"/>
      <c r="AQ28" s="38"/>
      <c r="AR28" s="41"/>
      <c r="BE28" s="314"/>
    </row>
    <row r="29" spans="2:57" s="3" customFormat="1" ht="14.4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27">
        <v>0.21</v>
      </c>
      <c r="M29" s="326"/>
      <c r="N29" s="326"/>
      <c r="O29" s="326"/>
      <c r="P29" s="326"/>
      <c r="Q29" s="43"/>
      <c r="R29" s="43"/>
      <c r="S29" s="43"/>
      <c r="T29" s="43"/>
      <c r="U29" s="43"/>
      <c r="V29" s="43"/>
      <c r="W29" s="325">
        <f>ROUNDUP(AZ54,2)</f>
        <v>0</v>
      </c>
      <c r="X29" s="326"/>
      <c r="Y29" s="326"/>
      <c r="Z29" s="326"/>
      <c r="AA29" s="326"/>
      <c r="AB29" s="326"/>
      <c r="AC29" s="326"/>
      <c r="AD29" s="326"/>
      <c r="AE29" s="326"/>
      <c r="AF29" s="43"/>
      <c r="AG29" s="43"/>
      <c r="AH29" s="43"/>
      <c r="AI29" s="43"/>
      <c r="AJ29" s="43"/>
      <c r="AK29" s="325">
        <f>ROUNDUP(AV54,2)</f>
        <v>0</v>
      </c>
      <c r="AL29" s="326"/>
      <c r="AM29" s="326"/>
      <c r="AN29" s="326"/>
      <c r="AO29" s="326"/>
      <c r="AP29" s="43"/>
      <c r="AQ29" s="43"/>
      <c r="AR29" s="44"/>
      <c r="BE29" s="315"/>
    </row>
    <row r="30" spans="2:57" s="3" customFormat="1" ht="14.4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27">
        <v>0.15</v>
      </c>
      <c r="M30" s="326"/>
      <c r="N30" s="326"/>
      <c r="O30" s="326"/>
      <c r="P30" s="326"/>
      <c r="Q30" s="43"/>
      <c r="R30" s="43"/>
      <c r="S30" s="43"/>
      <c r="T30" s="43"/>
      <c r="U30" s="43"/>
      <c r="V30" s="43"/>
      <c r="W30" s="325">
        <f>ROUNDUP(BA54,2)</f>
        <v>0</v>
      </c>
      <c r="X30" s="326"/>
      <c r="Y30" s="326"/>
      <c r="Z30" s="326"/>
      <c r="AA30" s="326"/>
      <c r="AB30" s="326"/>
      <c r="AC30" s="326"/>
      <c r="AD30" s="326"/>
      <c r="AE30" s="326"/>
      <c r="AF30" s="43"/>
      <c r="AG30" s="43"/>
      <c r="AH30" s="43"/>
      <c r="AI30" s="43"/>
      <c r="AJ30" s="43"/>
      <c r="AK30" s="325">
        <f>ROUNDUP(AW54,2)</f>
        <v>0</v>
      </c>
      <c r="AL30" s="326"/>
      <c r="AM30" s="326"/>
      <c r="AN30" s="326"/>
      <c r="AO30" s="326"/>
      <c r="AP30" s="43"/>
      <c r="AQ30" s="43"/>
      <c r="AR30" s="44"/>
      <c r="BE30" s="315"/>
    </row>
    <row r="31" spans="2:57" s="3" customFormat="1" ht="14.4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27">
        <v>0.21</v>
      </c>
      <c r="M31" s="326"/>
      <c r="N31" s="326"/>
      <c r="O31" s="326"/>
      <c r="P31" s="326"/>
      <c r="Q31" s="43"/>
      <c r="R31" s="43"/>
      <c r="S31" s="43"/>
      <c r="T31" s="43"/>
      <c r="U31" s="43"/>
      <c r="V31" s="43"/>
      <c r="W31" s="325">
        <f>ROUNDUP(BB54,2)</f>
        <v>0</v>
      </c>
      <c r="X31" s="326"/>
      <c r="Y31" s="326"/>
      <c r="Z31" s="326"/>
      <c r="AA31" s="326"/>
      <c r="AB31" s="326"/>
      <c r="AC31" s="326"/>
      <c r="AD31" s="326"/>
      <c r="AE31" s="326"/>
      <c r="AF31" s="43"/>
      <c r="AG31" s="43"/>
      <c r="AH31" s="43"/>
      <c r="AI31" s="43"/>
      <c r="AJ31" s="43"/>
      <c r="AK31" s="325">
        <v>0</v>
      </c>
      <c r="AL31" s="326"/>
      <c r="AM31" s="326"/>
      <c r="AN31" s="326"/>
      <c r="AO31" s="326"/>
      <c r="AP31" s="43"/>
      <c r="AQ31" s="43"/>
      <c r="AR31" s="44"/>
      <c r="BE31" s="315"/>
    </row>
    <row r="32" spans="2:57" s="3" customFormat="1" ht="14.4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27">
        <v>0.15</v>
      </c>
      <c r="M32" s="326"/>
      <c r="N32" s="326"/>
      <c r="O32" s="326"/>
      <c r="P32" s="326"/>
      <c r="Q32" s="43"/>
      <c r="R32" s="43"/>
      <c r="S32" s="43"/>
      <c r="T32" s="43"/>
      <c r="U32" s="43"/>
      <c r="V32" s="43"/>
      <c r="W32" s="325">
        <f>ROUNDUP(BC54,2)</f>
        <v>0</v>
      </c>
      <c r="X32" s="326"/>
      <c r="Y32" s="326"/>
      <c r="Z32" s="326"/>
      <c r="AA32" s="326"/>
      <c r="AB32" s="326"/>
      <c r="AC32" s="326"/>
      <c r="AD32" s="326"/>
      <c r="AE32" s="326"/>
      <c r="AF32" s="43"/>
      <c r="AG32" s="43"/>
      <c r="AH32" s="43"/>
      <c r="AI32" s="43"/>
      <c r="AJ32" s="43"/>
      <c r="AK32" s="325">
        <v>0</v>
      </c>
      <c r="AL32" s="326"/>
      <c r="AM32" s="326"/>
      <c r="AN32" s="326"/>
      <c r="AO32" s="326"/>
      <c r="AP32" s="43"/>
      <c r="AQ32" s="43"/>
      <c r="AR32" s="44"/>
      <c r="BE32" s="315"/>
    </row>
    <row r="33" spans="2:44" s="3" customFormat="1" ht="14.4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27">
        <v>0</v>
      </c>
      <c r="M33" s="326"/>
      <c r="N33" s="326"/>
      <c r="O33" s="326"/>
      <c r="P33" s="326"/>
      <c r="Q33" s="43"/>
      <c r="R33" s="43"/>
      <c r="S33" s="43"/>
      <c r="T33" s="43"/>
      <c r="U33" s="43"/>
      <c r="V33" s="43"/>
      <c r="W33" s="325">
        <f>ROUNDUP(BD54,2)</f>
        <v>0</v>
      </c>
      <c r="X33" s="326"/>
      <c r="Y33" s="326"/>
      <c r="Z33" s="326"/>
      <c r="AA33" s="326"/>
      <c r="AB33" s="326"/>
      <c r="AC33" s="326"/>
      <c r="AD33" s="326"/>
      <c r="AE33" s="326"/>
      <c r="AF33" s="43"/>
      <c r="AG33" s="43"/>
      <c r="AH33" s="43"/>
      <c r="AI33" s="43"/>
      <c r="AJ33" s="43"/>
      <c r="AK33" s="325">
        <v>0</v>
      </c>
      <c r="AL33" s="326"/>
      <c r="AM33" s="326"/>
      <c r="AN33" s="326"/>
      <c r="AO33" s="326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28" t="s">
        <v>50</v>
      </c>
      <c r="Y35" s="329"/>
      <c r="Z35" s="329"/>
      <c r="AA35" s="329"/>
      <c r="AB35" s="329"/>
      <c r="AC35" s="47"/>
      <c r="AD35" s="47"/>
      <c r="AE35" s="47"/>
      <c r="AF35" s="47"/>
      <c r="AG35" s="47"/>
      <c r="AH35" s="47"/>
      <c r="AI35" s="47"/>
      <c r="AJ35" s="47"/>
      <c r="AK35" s="330">
        <f>SUM(AK26:AK33)</f>
        <v>0</v>
      </c>
      <c r="AL35" s="329"/>
      <c r="AM35" s="329"/>
      <c r="AN35" s="329"/>
      <c r="AO35" s="331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SLUKNOV2002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17</v>
      </c>
      <c r="D45" s="58"/>
      <c r="E45" s="58"/>
      <c r="F45" s="58"/>
      <c r="G45" s="58"/>
      <c r="H45" s="58"/>
      <c r="I45" s="58"/>
      <c r="J45" s="58"/>
      <c r="K45" s="58"/>
      <c r="L45" s="332" t="str">
        <f>K6</f>
        <v>DŮM KULTURY-č.p. 321Šluknov-REVITALIZACE VÝCHODNÍ FASÁDY ZMĚNA-III.ETAPA</v>
      </c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ul.T.G.MASARYKA, ŠLUKNOV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34" t="str">
        <f>IF(AN8="","",AN8)</f>
        <v>5. 12. 2020</v>
      </c>
      <c r="AN47" s="334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6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ŠLUKNOV, Nám.Míru 1, Šluknov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35" t="str">
        <f>IF(E17="","",E17)</f>
        <v xml:space="preserve">Ing.Milan Zezula, Rumburk </v>
      </c>
      <c r="AN49" s="336"/>
      <c r="AO49" s="336"/>
      <c r="AP49" s="336"/>
      <c r="AQ49" s="38"/>
      <c r="AR49" s="41"/>
      <c r="AS49" s="337" t="s">
        <v>52</v>
      </c>
      <c r="AT49" s="33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6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35" t="str">
        <f>IF(E20="","",E20)</f>
        <v>Nina Blavková Děčín</v>
      </c>
      <c r="AN50" s="336"/>
      <c r="AO50" s="336"/>
      <c r="AP50" s="336"/>
      <c r="AQ50" s="38"/>
      <c r="AR50" s="41"/>
      <c r="AS50" s="339"/>
      <c r="AT50" s="34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1"/>
      <c r="AT51" s="34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3" t="s">
        <v>53</v>
      </c>
      <c r="D52" s="344"/>
      <c r="E52" s="344"/>
      <c r="F52" s="344"/>
      <c r="G52" s="344"/>
      <c r="H52" s="68"/>
      <c r="I52" s="345" t="s">
        <v>54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6" t="s">
        <v>55</v>
      </c>
      <c r="AH52" s="344"/>
      <c r="AI52" s="344"/>
      <c r="AJ52" s="344"/>
      <c r="AK52" s="344"/>
      <c r="AL52" s="344"/>
      <c r="AM52" s="344"/>
      <c r="AN52" s="345" t="s">
        <v>56</v>
      </c>
      <c r="AO52" s="344"/>
      <c r="AP52" s="344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0">
        <f>ROUNDUP(AG55,2)</f>
        <v>0</v>
      </c>
      <c r="AH54" s="350"/>
      <c r="AI54" s="350"/>
      <c r="AJ54" s="350"/>
      <c r="AK54" s="350"/>
      <c r="AL54" s="350"/>
      <c r="AM54" s="350"/>
      <c r="AN54" s="351">
        <f>SUM(AG54,AT54)</f>
        <v>0</v>
      </c>
      <c r="AO54" s="351"/>
      <c r="AP54" s="351"/>
      <c r="AQ54" s="80" t="s">
        <v>20</v>
      </c>
      <c r="AR54" s="81"/>
      <c r="AS54" s="82">
        <f>ROUNDUP(AS55,2)</f>
        <v>0</v>
      </c>
      <c r="AT54" s="83">
        <f>ROUNDUP(SUM(AV54:AW54),1)</f>
        <v>0</v>
      </c>
      <c r="AU54" s="84">
        <f>ROUNDUP(AU55,5)</f>
        <v>0</v>
      </c>
      <c r="AV54" s="83">
        <f>ROUNDUP(AZ54*L29,1)</f>
        <v>0</v>
      </c>
      <c r="AW54" s="83">
        <f>ROUNDUP(BA54*L30,1)</f>
        <v>0</v>
      </c>
      <c r="AX54" s="83">
        <f>ROUNDUP(BB54*L29,1)</f>
        <v>0</v>
      </c>
      <c r="AY54" s="83">
        <f>ROUNDUP(BC54*L30,1)</f>
        <v>0</v>
      </c>
      <c r="AZ54" s="83">
        <f>ROUNDUP(AZ55,2)</f>
        <v>0</v>
      </c>
      <c r="BA54" s="83">
        <f>ROUNDUP(BA55,2)</f>
        <v>0</v>
      </c>
      <c r="BB54" s="83">
        <f>ROUNDUP(BB55,2)</f>
        <v>0</v>
      </c>
      <c r="BC54" s="83">
        <f>ROUNDUP(BC55,2)</f>
        <v>0</v>
      </c>
      <c r="BD54" s="85">
        <f>ROUNDUP(BD55,2)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20</v>
      </c>
    </row>
    <row r="55" spans="1:91" s="7" customFormat="1" ht="37.2" customHeight="1">
      <c r="A55" s="88" t="s">
        <v>76</v>
      </c>
      <c r="B55" s="89"/>
      <c r="C55" s="90"/>
      <c r="D55" s="349" t="s">
        <v>77</v>
      </c>
      <c r="E55" s="349"/>
      <c r="F55" s="349"/>
      <c r="G55" s="349"/>
      <c r="H55" s="349"/>
      <c r="I55" s="91"/>
      <c r="J55" s="349" t="s">
        <v>78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7">
        <f>'SO02 - III.ETAPA-VÝCHODNÍ...'!J30</f>
        <v>0</v>
      </c>
      <c r="AH55" s="348"/>
      <c r="AI55" s="348"/>
      <c r="AJ55" s="348"/>
      <c r="AK55" s="348"/>
      <c r="AL55" s="348"/>
      <c r="AM55" s="348"/>
      <c r="AN55" s="347">
        <f>SUM(AG55,AT55)</f>
        <v>0</v>
      </c>
      <c r="AO55" s="348"/>
      <c r="AP55" s="348"/>
      <c r="AQ55" s="92" t="s">
        <v>79</v>
      </c>
      <c r="AR55" s="93"/>
      <c r="AS55" s="94">
        <v>0</v>
      </c>
      <c r="AT55" s="95">
        <f>ROUNDUP(SUM(AV55:AW55),1)</f>
        <v>0</v>
      </c>
      <c r="AU55" s="96">
        <f>'SO02 - III.ETAPA-VÝCHODNÍ...'!P89</f>
        <v>0</v>
      </c>
      <c r="AV55" s="95">
        <f>'SO02 - III.ETAPA-VÝCHODNÍ...'!J33</f>
        <v>0</v>
      </c>
      <c r="AW55" s="95">
        <f>'SO02 - III.ETAPA-VÝCHODNÍ...'!J34</f>
        <v>0</v>
      </c>
      <c r="AX55" s="95">
        <f>'SO02 - III.ETAPA-VÝCHODNÍ...'!J35</f>
        <v>0</v>
      </c>
      <c r="AY55" s="95">
        <f>'SO02 - III.ETAPA-VÝCHODNÍ...'!J36</f>
        <v>0</v>
      </c>
      <c r="AZ55" s="95">
        <f>'SO02 - III.ETAPA-VÝCHODNÍ...'!F33</f>
        <v>0</v>
      </c>
      <c r="BA55" s="95">
        <f>'SO02 - III.ETAPA-VÝCHODNÍ...'!F34</f>
        <v>0</v>
      </c>
      <c r="BB55" s="95">
        <f>'SO02 - III.ETAPA-VÝCHODNÍ...'!F35</f>
        <v>0</v>
      </c>
      <c r="BC55" s="95">
        <f>'SO02 - III.ETAPA-VÝCHODNÍ...'!F36</f>
        <v>0</v>
      </c>
      <c r="BD55" s="97">
        <f>'SO02 - III.ETAPA-VÝCHODNÍ...'!F37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20</v>
      </c>
      <c r="CM55" s="98" t="s">
        <v>82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" customHeight="1">
      <c r="A57" s="36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algorithmName="SHA-512" hashValue="UeRVV7ARLWmKdKpUR+ZPjhVeDMFcdP6AdmYxaH+SrvOq8sLNiiREBJJMtDxafiRaoEhnvfIC2pPiJ1vDL014hg==" saltValue="MR2vmxy56hjoTDgCSgw/1ab2vMFPwW/Tx6LdJnZ2mPcdiugprf0/GlRSbhMgL9EG1jfvOraOPb9zYW5YqxbKv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02 - III.ETAPA-VÝCHODNÍ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1" width="15.14062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9" t="s">
        <v>81</v>
      </c>
    </row>
    <row r="3" spans="2:46" s="1" customFormat="1" ht="6.9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22"/>
      <c r="AT3" s="19" t="s">
        <v>82</v>
      </c>
    </row>
    <row r="4" spans="2:46" s="1" customFormat="1" ht="24.9" customHeight="1">
      <c r="B4" s="22"/>
      <c r="D4" s="101" t="s">
        <v>83</v>
      </c>
      <c r="L4" s="22"/>
      <c r="M4" s="102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3" t="s">
        <v>17</v>
      </c>
      <c r="L6" s="22"/>
    </row>
    <row r="7" spans="2:12" s="1" customFormat="1" ht="14.4" customHeight="1">
      <c r="B7" s="22"/>
      <c r="E7" s="353" t="str">
        <f>'Rekapitulace stavby'!K6</f>
        <v>DŮM KULTURY-č.p. 321Šluknov-REVITALIZACE VÝCHODNÍ FASÁDY ZMĚNA-III.ETAPA</v>
      </c>
      <c r="F7" s="354"/>
      <c r="G7" s="354"/>
      <c r="H7" s="354"/>
      <c r="L7" s="22"/>
    </row>
    <row r="8" spans="1:31" s="2" customFormat="1" ht="12" customHeight="1">
      <c r="A8" s="36"/>
      <c r="B8" s="41"/>
      <c r="C8" s="36"/>
      <c r="D8" s="103" t="s">
        <v>84</v>
      </c>
      <c r="E8" s="36"/>
      <c r="F8" s="36"/>
      <c r="G8" s="36"/>
      <c r="H8" s="36"/>
      <c r="I8" s="36"/>
      <c r="J8" s="36"/>
      <c r="K8" s="36"/>
      <c r="L8" s="104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1"/>
      <c r="C9" s="36"/>
      <c r="D9" s="36"/>
      <c r="E9" s="355" t="s">
        <v>85</v>
      </c>
      <c r="F9" s="356"/>
      <c r="G9" s="356"/>
      <c r="H9" s="356"/>
      <c r="I9" s="36"/>
      <c r="J9" s="36"/>
      <c r="K9" s="36"/>
      <c r="L9" s="10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3" t="s">
        <v>19</v>
      </c>
      <c r="E11" s="36"/>
      <c r="F11" s="105" t="s">
        <v>20</v>
      </c>
      <c r="G11" s="36"/>
      <c r="H11" s="36"/>
      <c r="I11" s="103" t="s">
        <v>21</v>
      </c>
      <c r="J11" s="105" t="s">
        <v>20</v>
      </c>
      <c r="K11" s="36"/>
      <c r="L11" s="10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3" t="s">
        <v>22</v>
      </c>
      <c r="E12" s="36"/>
      <c r="F12" s="105" t="s">
        <v>23</v>
      </c>
      <c r="G12" s="36"/>
      <c r="H12" s="36"/>
      <c r="I12" s="103" t="s">
        <v>24</v>
      </c>
      <c r="J12" s="106" t="str">
        <f>'Rekapitulace stavby'!AN8</f>
        <v>5. 12. 2020</v>
      </c>
      <c r="K12" s="36"/>
      <c r="L12" s="10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4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3" t="s">
        <v>26</v>
      </c>
      <c r="E14" s="36"/>
      <c r="F14" s="36"/>
      <c r="G14" s="36"/>
      <c r="H14" s="36"/>
      <c r="I14" s="103" t="s">
        <v>27</v>
      </c>
      <c r="J14" s="105" t="s">
        <v>20</v>
      </c>
      <c r="K14" s="36"/>
      <c r="L14" s="10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03" t="s">
        <v>29</v>
      </c>
      <c r="J15" s="105" t="s">
        <v>20</v>
      </c>
      <c r="K15" s="36"/>
      <c r="L15" s="10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4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3" t="s">
        <v>30</v>
      </c>
      <c r="E17" s="36"/>
      <c r="F17" s="36"/>
      <c r="G17" s="36"/>
      <c r="H17" s="36"/>
      <c r="I17" s="103" t="s">
        <v>27</v>
      </c>
      <c r="J17" s="32" t="str">
        <f>'Rekapitulace stavby'!AN13</f>
        <v>Vyplň údaj</v>
      </c>
      <c r="K17" s="36"/>
      <c r="L17" s="104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03" t="s">
        <v>29</v>
      </c>
      <c r="J18" s="32" t="str">
        <f>'Rekapitulace stavby'!AN14</f>
        <v>Vyplň údaj</v>
      </c>
      <c r="K18" s="36"/>
      <c r="L18" s="10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3" t="s">
        <v>32</v>
      </c>
      <c r="E20" s="36"/>
      <c r="F20" s="36"/>
      <c r="G20" s="36"/>
      <c r="H20" s="36"/>
      <c r="I20" s="103" t="s">
        <v>27</v>
      </c>
      <c r="J20" s="105" t="s">
        <v>20</v>
      </c>
      <c r="K20" s="36"/>
      <c r="L20" s="10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33</v>
      </c>
      <c r="F21" s="36"/>
      <c r="G21" s="36"/>
      <c r="H21" s="36"/>
      <c r="I21" s="103" t="s">
        <v>29</v>
      </c>
      <c r="J21" s="105" t="s">
        <v>20</v>
      </c>
      <c r="K21" s="36"/>
      <c r="L21" s="10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3" t="s">
        <v>34</v>
      </c>
      <c r="E23" s="36"/>
      <c r="F23" s="36"/>
      <c r="G23" s="36"/>
      <c r="H23" s="36"/>
      <c r="I23" s="103" t="s">
        <v>27</v>
      </c>
      <c r="J23" s="105" t="s">
        <v>20</v>
      </c>
      <c r="K23" s="36"/>
      <c r="L23" s="10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03" t="s">
        <v>29</v>
      </c>
      <c r="J24" s="105" t="s">
        <v>20</v>
      </c>
      <c r="K24" s="36"/>
      <c r="L24" s="104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3" t="s">
        <v>36</v>
      </c>
      <c r="E26" s="36"/>
      <c r="F26" s="36"/>
      <c r="G26" s="36"/>
      <c r="H26" s="36"/>
      <c r="I26" s="36"/>
      <c r="J26" s="36"/>
      <c r="K26" s="36"/>
      <c r="L26" s="10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8" customHeight="1">
      <c r="A27" s="107"/>
      <c r="B27" s="108"/>
      <c r="C27" s="107"/>
      <c r="D27" s="107"/>
      <c r="E27" s="359" t="s">
        <v>37</v>
      </c>
      <c r="F27" s="359"/>
      <c r="G27" s="359"/>
      <c r="H27" s="359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0"/>
      <c r="E29" s="110"/>
      <c r="F29" s="110"/>
      <c r="G29" s="110"/>
      <c r="H29" s="110"/>
      <c r="I29" s="110"/>
      <c r="J29" s="110"/>
      <c r="K29" s="110"/>
      <c r="L29" s="10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1" t="s">
        <v>38</v>
      </c>
      <c r="E30" s="36"/>
      <c r="F30" s="36"/>
      <c r="G30" s="36"/>
      <c r="H30" s="36"/>
      <c r="I30" s="36"/>
      <c r="J30" s="112">
        <f>ROUNDUP(J89,2)</f>
        <v>0</v>
      </c>
      <c r="K30" s="36"/>
      <c r="L30" s="10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0"/>
      <c r="E31" s="110"/>
      <c r="F31" s="110"/>
      <c r="G31" s="110"/>
      <c r="H31" s="110"/>
      <c r="I31" s="110"/>
      <c r="J31" s="110"/>
      <c r="K31" s="110"/>
      <c r="L31" s="10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3" t="s">
        <v>40</v>
      </c>
      <c r="G32" s="36"/>
      <c r="H32" s="36"/>
      <c r="I32" s="113" t="s">
        <v>39</v>
      </c>
      <c r="J32" s="113" t="s">
        <v>41</v>
      </c>
      <c r="K32" s="36"/>
      <c r="L32" s="10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4" t="s">
        <v>42</v>
      </c>
      <c r="E33" s="103" t="s">
        <v>43</v>
      </c>
      <c r="F33" s="115">
        <f>ROUNDUP((SUM(BE89:BE282)),2)</f>
        <v>0</v>
      </c>
      <c r="G33" s="36"/>
      <c r="H33" s="36"/>
      <c r="I33" s="116">
        <v>0.21</v>
      </c>
      <c r="J33" s="115">
        <f>ROUNDUP(((SUM(BE89:BE282))*I33),2)</f>
        <v>0</v>
      </c>
      <c r="K33" s="36"/>
      <c r="L33" s="10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3" t="s">
        <v>44</v>
      </c>
      <c r="F34" s="115">
        <f>ROUNDUP((SUM(BF89:BF282)),2)</f>
        <v>0</v>
      </c>
      <c r="G34" s="36"/>
      <c r="H34" s="36"/>
      <c r="I34" s="116">
        <v>0.15</v>
      </c>
      <c r="J34" s="115">
        <f>ROUNDUP(((SUM(BF89:BF282))*I34),2)</f>
        <v>0</v>
      </c>
      <c r="K34" s="36"/>
      <c r="L34" s="10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3" t="s">
        <v>45</v>
      </c>
      <c r="F35" s="115">
        <f>ROUNDUP((SUM(BG89:BG282)),2)</f>
        <v>0</v>
      </c>
      <c r="G35" s="36"/>
      <c r="H35" s="36"/>
      <c r="I35" s="116">
        <v>0.21</v>
      </c>
      <c r="J35" s="115">
        <f>0</f>
        <v>0</v>
      </c>
      <c r="K35" s="36"/>
      <c r="L35" s="10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3" t="s">
        <v>46</v>
      </c>
      <c r="F36" s="115">
        <f>ROUNDUP((SUM(BH89:BH282)),2)</f>
        <v>0</v>
      </c>
      <c r="G36" s="36"/>
      <c r="H36" s="36"/>
      <c r="I36" s="116">
        <v>0.15</v>
      </c>
      <c r="J36" s="115">
        <f>0</f>
        <v>0</v>
      </c>
      <c r="K36" s="36"/>
      <c r="L36" s="10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3" t="s">
        <v>47</v>
      </c>
      <c r="F37" s="115">
        <f>ROUNDUP((SUM(BI89:BI282)),2)</f>
        <v>0</v>
      </c>
      <c r="G37" s="36"/>
      <c r="H37" s="36"/>
      <c r="I37" s="116">
        <v>0</v>
      </c>
      <c r="J37" s="115">
        <f>0</f>
        <v>0</v>
      </c>
      <c r="K37" s="36"/>
      <c r="L37" s="10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17"/>
      <c r="D39" s="118" t="s">
        <v>48</v>
      </c>
      <c r="E39" s="119"/>
      <c r="F39" s="119"/>
      <c r="G39" s="120" t="s">
        <v>49</v>
      </c>
      <c r="H39" s="121" t="s">
        <v>50</v>
      </c>
      <c r="I39" s="119"/>
      <c r="J39" s="122">
        <f>SUM(J30:J37)</f>
        <v>0</v>
      </c>
      <c r="K39" s="123"/>
      <c r="L39" s="10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86</v>
      </c>
      <c r="D45" s="38"/>
      <c r="E45" s="38"/>
      <c r="F45" s="38"/>
      <c r="G45" s="38"/>
      <c r="H45" s="38"/>
      <c r="I45" s="38"/>
      <c r="J45" s="38"/>
      <c r="K45" s="38"/>
      <c r="L45" s="10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17</v>
      </c>
      <c r="D47" s="38"/>
      <c r="E47" s="38"/>
      <c r="F47" s="38"/>
      <c r="G47" s="38"/>
      <c r="H47" s="38"/>
      <c r="I47" s="38"/>
      <c r="J47" s="38"/>
      <c r="K47" s="38"/>
      <c r="L47" s="10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60" t="str">
        <f>E7</f>
        <v>DŮM KULTURY-č.p. 321Šluknov-REVITALIZACE VÝCHODNÍ FASÁDY ZMĚNA-III.ETAPA</v>
      </c>
      <c r="F48" s="361"/>
      <c r="G48" s="361"/>
      <c r="H48" s="361"/>
      <c r="I48" s="38"/>
      <c r="J48" s="38"/>
      <c r="K48" s="38"/>
      <c r="L48" s="10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84</v>
      </c>
      <c r="D49" s="38"/>
      <c r="E49" s="38"/>
      <c r="F49" s="38"/>
      <c r="G49" s="38"/>
      <c r="H49" s="38"/>
      <c r="I49" s="38"/>
      <c r="J49" s="38"/>
      <c r="K49" s="38"/>
      <c r="L49" s="10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4.4" customHeight="1">
      <c r="A50" s="36"/>
      <c r="B50" s="37"/>
      <c r="C50" s="38"/>
      <c r="D50" s="38"/>
      <c r="E50" s="332" t="str">
        <f>E9</f>
        <v xml:space="preserve">SO02 - III.ETAPA-VÝCHODNÍ FASÁDA ZMĚNA MATERIÁLU(NAD STŘECHOU SOUSEDNÍHO OBJEKTU) </v>
      </c>
      <c r="F50" s="362"/>
      <c r="G50" s="362"/>
      <c r="H50" s="362"/>
      <c r="I50" s="38"/>
      <c r="J50" s="38"/>
      <c r="K50" s="38"/>
      <c r="L50" s="10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4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ul.T.G.MASARYKA, ŠLUKNOV</v>
      </c>
      <c r="G52" s="38"/>
      <c r="H52" s="38"/>
      <c r="I52" s="31" t="s">
        <v>24</v>
      </c>
      <c r="J52" s="61" t="str">
        <f>IF(J12="","",J12)</f>
        <v>5. 12. 2020</v>
      </c>
      <c r="K52" s="38"/>
      <c r="L52" s="104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26</v>
      </c>
      <c r="D54" s="38"/>
      <c r="E54" s="38"/>
      <c r="F54" s="29" t="str">
        <f>E15</f>
        <v>MĚSTO ŠLUKNOV, Nám.Míru 1, Šluknov</v>
      </c>
      <c r="G54" s="38"/>
      <c r="H54" s="38"/>
      <c r="I54" s="31" t="s">
        <v>32</v>
      </c>
      <c r="J54" s="34" t="str">
        <f>E21</f>
        <v xml:space="preserve">Ing.Milan Zezula, Rumburk </v>
      </c>
      <c r="K54" s="38"/>
      <c r="L54" s="10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6.4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Nina Blavková Děčín</v>
      </c>
      <c r="K55" s="38"/>
      <c r="L55" s="104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4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28" t="s">
        <v>87</v>
      </c>
      <c r="D57" s="129"/>
      <c r="E57" s="129"/>
      <c r="F57" s="129"/>
      <c r="G57" s="129"/>
      <c r="H57" s="129"/>
      <c r="I57" s="129"/>
      <c r="J57" s="130" t="s">
        <v>88</v>
      </c>
      <c r="K57" s="129"/>
      <c r="L57" s="10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1" t="s">
        <v>70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89</v>
      </c>
    </row>
    <row r="60" spans="2:12" s="9" customFormat="1" ht="24.9" customHeight="1">
      <c r="B60" s="132"/>
      <c r="C60" s="133"/>
      <c r="D60" s="134" t="s">
        <v>90</v>
      </c>
      <c r="E60" s="135"/>
      <c r="F60" s="135"/>
      <c r="G60" s="135"/>
      <c r="H60" s="135"/>
      <c r="I60" s="135"/>
      <c r="J60" s="136">
        <f>J90</f>
        <v>0</v>
      </c>
      <c r="K60" s="133"/>
      <c r="L60" s="137"/>
    </row>
    <row r="61" spans="2:12" s="10" customFormat="1" ht="19.95" customHeight="1">
      <c r="B61" s="138"/>
      <c r="C61" s="139"/>
      <c r="D61" s="140" t="s">
        <v>91</v>
      </c>
      <c r="E61" s="141"/>
      <c r="F61" s="141"/>
      <c r="G61" s="141"/>
      <c r="H61" s="141"/>
      <c r="I61" s="141"/>
      <c r="J61" s="142">
        <f>J91</f>
        <v>0</v>
      </c>
      <c r="K61" s="139"/>
      <c r="L61" s="143"/>
    </row>
    <row r="62" spans="2:12" s="10" customFormat="1" ht="14.85" customHeight="1">
      <c r="B62" s="138"/>
      <c r="C62" s="139"/>
      <c r="D62" s="140" t="s">
        <v>92</v>
      </c>
      <c r="E62" s="141"/>
      <c r="F62" s="141"/>
      <c r="G62" s="141"/>
      <c r="H62" s="141"/>
      <c r="I62" s="141"/>
      <c r="J62" s="142">
        <f>J92</f>
        <v>0</v>
      </c>
      <c r="K62" s="139"/>
      <c r="L62" s="143"/>
    </row>
    <row r="63" spans="2:12" s="10" customFormat="1" ht="14.85" customHeight="1">
      <c r="B63" s="138"/>
      <c r="C63" s="139"/>
      <c r="D63" s="140" t="s">
        <v>93</v>
      </c>
      <c r="E63" s="141"/>
      <c r="F63" s="141"/>
      <c r="G63" s="141"/>
      <c r="H63" s="141"/>
      <c r="I63" s="141"/>
      <c r="J63" s="142">
        <f>J109</f>
        <v>0</v>
      </c>
      <c r="K63" s="139"/>
      <c r="L63" s="143"/>
    </row>
    <row r="64" spans="2:12" s="10" customFormat="1" ht="19.95" customHeight="1">
      <c r="B64" s="138"/>
      <c r="C64" s="139"/>
      <c r="D64" s="140" t="s">
        <v>94</v>
      </c>
      <c r="E64" s="141"/>
      <c r="F64" s="141"/>
      <c r="G64" s="141"/>
      <c r="H64" s="141"/>
      <c r="I64" s="141"/>
      <c r="J64" s="142">
        <f>J205</f>
        <v>0</v>
      </c>
      <c r="K64" s="139"/>
      <c r="L64" s="143"/>
    </row>
    <row r="65" spans="2:12" s="10" customFormat="1" ht="14.85" customHeight="1">
      <c r="B65" s="138"/>
      <c r="C65" s="139"/>
      <c r="D65" s="140" t="s">
        <v>95</v>
      </c>
      <c r="E65" s="141"/>
      <c r="F65" s="141"/>
      <c r="G65" s="141"/>
      <c r="H65" s="141"/>
      <c r="I65" s="141"/>
      <c r="J65" s="142">
        <f>J206</f>
        <v>0</v>
      </c>
      <c r="K65" s="139"/>
      <c r="L65" s="143"/>
    </row>
    <row r="66" spans="2:12" s="10" customFormat="1" ht="14.85" customHeight="1">
      <c r="B66" s="138"/>
      <c r="C66" s="139"/>
      <c r="D66" s="140" t="s">
        <v>96</v>
      </c>
      <c r="E66" s="141"/>
      <c r="F66" s="141"/>
      <c r="G66" s="141"/>
      <c r="H66" s="141"/>
      <c r="I66" s="141"/>
      <c r="J66" s="142">
        <f>J234</f>
        <v>0</v>
      </c>
      <c r="K66" s="139"/>
      <c r="L66" s="143"/>
    </row>
    <row r="67" spans="2:12" s="10" customFormat="1" ht="14.85" customHeight="1">
      <c r="B67" s="138"/>
      <c r="C67" s="139"/>
      <c r="D67" s="140" t="s">
        <v>97</v>
      </c>
      <c r="E67" s="141"/>
      <c r="F67" s="141"/>
      <c r="G67" s="141"/>
      <c r="H67" s="141"/>
      <c r="I67" s="141"/>
      <c r="J67" s="142">
        <f>J249</f>
        <v>0</v>
      </c>
      <c r="K67" s="139"/>
      <c r="L67" s="143"/>
    </row>
    <row r="68" spans="2:12" s="10" customFormat="1" ht="19.95" customHeight="1">
      <c r="B68" s="138"/>
      <c r="C68" s="139"/>
      <c r="D68" s="140" t="s">
        <v>98</v>
      </c>
      <c r="E68" s="141"/>
      <c r="F68" s="141"/>
      <c r="G68" s="141"/>
      <c r="H68" s="141"/>
      <c r="I68" s="141"/>
      <c r="J68" s="142">
        <f>J266</f>
        <v>0</v>
      </c>
      <c r="K68" s="139"/>
      <c r="L68" s="143"/>
    </row>
    <row r="69" spans="2:12" s="10" customFormat="1" ht="19.95" customHeight="1">
      <c r="B69" s="138"/>
      <c r="C69" s="139"/>
      <c r="D69" s="140" t="s">
        <v>99</v>
      </c>
      <c r="E69" s="141"/>
      <c r="F69" s="141"/>
      <c r="G69" s="141"/>
      <c r="H69" s="141"/>
      <c r="I69" s="141"/>
      <c r="J69" s="142">
        <f>J268</f>
        <v>0</v>
      </c>
      <c r="K69" s="139"/>
      <c r="L69" s="143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4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4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4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5" t="s">
        <v>100</v>
      </c>
      <c r="D76" s="38"/>
      <c r="E76" s="38"/>
      <c r="F76" s="38"/>
      <c r="G76" s="38"/>
      <c r="H76" s="38"/>
      <c r="I76" s="38"/>
      <c r="J76" s="38"/>
      <c r="K76" s="38"/>
      <c r="L76" s="10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17</v>
      </c>
      <c r="D78" s="38"/>
      <c r="E78" s="38"/>
      <c r="F78" s="38"/>
      <c r="G78" s="38"/>
      <c r="H78" s="38"/>
      <c r="I78" s="38"/>
      <c r="J78" s="38"/>
      <c r="K78" s="38"/>
      <c r="L78" s="104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4.4" customHeight="1">
      <c r="A79" s="36"/>
      <c r="B79" s="37"/>
      <c r="C79" s="38"/>
      <c r="D79" s="38"/>
      <c r="E79" s="360" t="str">
        <f>E7</f>
        <v>DŮM KULTURY-č.p. 321Šluknov-REVITALIZACE VÝCHODNÍ FASÁDY ZMĚNA-III.ETAPA</v>
      </c>
      <c r="F79" s="361"/>
      <c r="G79" s="361"/>
      <c r="H79" s="361"/>
      <c r="I79" s="38"/>
      <c r="J79" s="38"/>
      <c r="K79" s="38"/>
      <c r="L79" s="104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84</v>
      </c>
      <c r="D80" s="38"/>
      <c r="E80" s="38"/>
      <c r="F80" s="38"/>
      <c r="G80" s="38"/>
      <c r="H80" s="38"/>
      <c r="I80" s="38"/>
      <c r="J80" s="38"/>
      <c r="K80" s="38"/>
      <c r="L80" s="104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4.4" customHeight="1">
      <c r="A81" s="36"/>
      <c r="B81" s="37"/>
      <c r="C81" s="38"/>
      <c r="D81" s="38"/>
      <c r="E81" s="332" t="str">
        <f>E9</f>
        <v xml:space="preserve">SO02 - III.ETAPA-VÝCHODNÍ FASÁDA ZMĚNA MATERIÁLU(NAD STŘECHOU SOUSEDNÍHO OBJEKTU) </v>
      </c>
      <c r="F81" s="362"/>
      <c r="G81" s="362"/>
      <c r="H81" s="362"/>
      <c r="I81" s="38"/>
      <c r="J81" s="38"/>
      <c r="K81" s="38"/>
      <c r="L81" s="104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4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22</v>
      </c>
      <c r="D83" s="38"/>
      <c r="E83" s="38"/>
      <c r="F83" s="29" t="str">
        <f>F12</f>
        <v>ul.T.G.MASARYKA, ŠLUKNOV</v>
      </c>
      <c r="G83" s="38"/>
      <c r="H83" s="38"/>
      <c r="I83" s="31" t="s">
        <v>24</v>
      </c>
      <c r="J83" s="61" t="str">
        <f>IF(J12="","",J12)</f>
        <v>5. 12. 2020</v>
      </c>
      <c r="K83" s="38"/>
      <c r="L83" s="104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4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4" customHeight="1">
      <c r="A85" s="36"/>
      <c r="B85" s="37"/>
      <c r="C85" s="31" t="s">
        <v>26</v>
      </c>
      <c r="D85" s="38"/>
      <c r="E85" s="38"/>
      <c r="F85" s="29" t="str">
        <f>E15</f>
        <v>MĚSTO ŠLUKNOV, Nám.Míru 1, Šluknov</v>
      </c>
      <c r="G85" s="38"/>
      <c r="H85" s="38"/>
      <c r="I85" s="31" t="s">
        <v>32</v>
      </c>
      <c r="J85" s="34" t="str">
        <f>E21</f>
        <v xml:space="preserve">Ing.Milan Zezula, Rumburk </v>
      </c>
      <c r="K85" s="38"/>
      <c r="L85" s="104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6.4" customHeight="1">
      <c r="A86" s="36"/>
      <c r="B86" s="37"/>
      <c r="C86" s="31" t="s">
        <v>30</v>
      </c>
      <c r="D86" s="38"/>
      <c r="E86" s="38"/>
      <c r="F86" s="29" t="str">
        <f>IF(E18="","",E18)</f>
        <v>Vyplň údaj</v>
      </c>
      <c r="G86" s="38"/>
      <c r="H86" s="38"/>
      <c r="I86" s="31" t="s">
        <v>34</v>
      </c>
      <c r="J86" s="34" t="str">
        <f>E24</f>
        <v>Nina Blavková Děčín</v>
      </c>
      <c r="K86" s="38"/>
      <c r="L86" s="104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4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4"/>
      <c r="B88" s="145"/>
      <c r="C88" s="146" t="s">
        <v>101</v>
      </c>
      <c r="D88" s="147" t="s">
        <v>57</v>
      </c>
      <c r="E88" s="147" t="s">
        <v>53</v>
      </c>
      <c r="F88" s="147" t="s">
        <v>54</v>
      </c>
      <c r="G88" s="147" t="s">
        <v>102</v>
      </c>
      <c r="H88" s="147" t="s">
        <v>103</v>
      </c>
      <c r="I88" s="147" t="s">
        <v>104</v>
      </c>
      <c r="J88" s="147" t="s">
        <v>88</v>
      </c>
      <c r="K88" s="148" t="s">
        <v>105</v>
      </c>
      <c r="L88" s="149"/>
      <c r="M88" s="70" t="s">
        <v>20</v>
      </c>
      <c r="N88" s="71" t="s">
        <v>42</v>
      </c>
      <c r="O88" s="71" t="s">
        <v>106</v>
      </c>
      <c r="P88" s="71" t="s">
        <v>107</v>
      </c>
      <c r="Q88" s="71" t="s">
        <v>108</v>
      </c>
      <c r="R88" s="71" t="s">
        <v>109</v>
      </c>
      <c r="S88" s="71" t="s">
        <v>110</v>
      </c>
      <c r="T88" s="71" t="s">
        <v>111</v>
      </c>
      <c r="U88" s="72" t="s">
        <v>112</v>
      </c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</row>
    <row r="89" spans="1:63" s="2" customFormat="1" ht="22.8" customHeight="1">
      <c r="A89" s="36"/>
      <c r="B89" s="37"/>
      <c r="C89" s="77" t="s">
        <v>113</v>
      </c>
      <c r="D89" s="38"/>
      <c r="E89" s="38"/>
      <c r="F89" s="38"/>
      <c r="G89" s="38"/>
      <c r="H89" s="38"/>
      <c r="I89" s="38"/>
      <c r="J89" s="150">
        <f>BK89</f>
        <v>0</v>
      </c>
      <c r="K89" s="38"/>
      <c r="L89" s="41"/>
      <c r="M89" s="73"/>
      <c r="N89" s="151"/>
      <c r="O89" s="74"/>
      <c r="P89" s="152">
        <f>P90</f>
        <v>0</v>
      </c>
      <c r="Q89" s="74"/>
      <c r="R89" s="152">
        <f>R90</f>
        <v>8.9096045</v>
      </c>
      <c r="S89" s="74"/>
      <c r="T89" s="152">
        <f>T90</f>
        <v>7.8401060000000005</v>
      </c>
      <c r="U89" s="75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71</v>
      </c>
      <c r="AU89" s="19" t="s">
        <v>89</v>
      </c>
      <c r="BK89" s="153">
        <f>BK90</f>
        <v>0</v>
      </c>
    </row>
    <row r="90" spans="2:63" s="12" customFormat="1" ht="25.95" customHeight="1">
      <c r="B90" s="154"/>
      <c r="C90" s="155"/>
      <c r="D90" s="156" t="s">
        <v>71</v>
      </c>
      <c r="E90" s="157" t="s">
        <v>114</v>
      </c>
      <c r="F90" s="157" t="s">
        <v>115</v>
      </c>
      <c r="G90" s="155"/>
      <c r="H90" s="155"/>
      <c r="I90" s="158"/>
      <c r="J90" s="159">
        <f>BK90</f>
        <v>0</v>
      </c>
      <c r="K90" s="155"/>
      <c r="L90" s="160"/>
      <c r="M90" s="161"/>
      <c r="N90" s="162"/>
      <c r="O90" s="162"/>
      <c r="P90" s="163">
        <f>P91+P205+P266+P268</f>
        <v>0</v>
      </c>
      <c r="Q90" s="162"/>
      <c r="R90" s="163">
        <f>R91+R205+R266+R268</f>
        <v>8.9096045</v>
      </c>
      <c r="S90" s="162"/>
      <c r="T90" s="163">
        <f>T91+T205+T266+T268</f>
        <v>7.8401060000000005</v>
      </c>
      <c r="U90" s="164"/>
      <c r="AR90" s="165" t="s">
        <v>80</v>
      </c>
      <c r="AT90" s="166" t="s">
        <v>71</v>
      </c>
      <c r="AU90" s="166" t="s">
        <v>72</v>
      </c>
      <c r="AY90" s="165" t="s">
        <v>116</v>
      </c>
      <c r="BK90" s="167">
        <f>BK91+BK205+BK266+BK268</f>
        <v>0</v>
      </c>
    </row>
    <row r="91" spans="2:63" s="12" customFormat="1" ht="22.8" customHeight="1">
      <c r="B91" s="154"/>
      <c r="C91" s="155"/>
      <c r="D91" s="156" t="s">
        <v>71</v>
      </c>
      <c r="E91" s="168" t="s">
        <v>117</v>
      </c>
      <c r="F91" s="168" t="s">
        <v>118</v>
      </c>
      <c r="G91" s="155"/>
      <c r="H91" s="155"/>
      <c r="I91" s="158"/>
      <c r="J91" s="169">
        <f>BK91</f>
        <v>0</v>
      </c>
      <c r="K91" s="155"/>
      <c r="L91" s="160"/>
      <c r="M91" s="161"/>
      <c r="N91" s="162"/>
      <c r="O91" s="162"/>
      <c r="P91" s="163">
        <f>P92+P109</f>
        <v>0</v>
      </c>
      <c r="Q91" s="162"/>
      <c r="R91" s="163">
        <f>R92+R109</f>
        <v>7.6552682</v>
      </c>
      <c r="S91" s="162"/>
      <c r="T91" s="163">
        <f>T92+T109</f>
        <v>0</v>
      </c>
      <c r="U91" s="164"/>
      <c r="AR91" s="165" t="s">
        <v>80</v>
      </c>
      <c r="AT91" s="166" t="s">
        <v>71</v>
      </c>
      <c r="AU91" s="166" t="s">
        <v>80</v>
      </c>
      <c r="AY91" s="165" t="s">
        <v>116</v>
      </c>
      <c r="BK91" s="167">
        <f>BK92+BK109</f>
        <v>0</v>
      </c>
    </row>
    <row r="92" spans="2:63" s="12" customFormat="1" ht="20.85" customHeight="1">
      <c r="B92" s="154"/>
      <c r="C92" s="155"/>
      <c r="D92" s="156" t="s">
        <v>71</v>
      </c>
      <c r="E92" s="168" t="s">
        <v>119</v>
      </c>
      <c r="F92" s="168" t="s">
        <v>120</v>
      </c>
      <c r="G92" s="155"/>
      <c r="H92" s="155"/>
      <c r="I92" s="158"/>
      <c r="J92" s="169">
        <f>BK92</f>
        <v>0</v>
      </c>
      <c r="K92" s="155"/>
      <c r="L92" s="160"/>
      <c r="M92" s="161"/>
      <c r="N92" s="162"/>
      <c r="O92" s="162"/>
      <c r="P92" s="163">
        <f>SUM(P93:P108)</f>
        <v>0</v>
      </c>
      <c r="Q92" s="162"/>
      <c r="R92" s="163">
        <f>SUM(R93:R108)</f>
        <v>0.5561703000000001</v>
      </c>
      <c r="S92" s="162"/>
      <c r="T92" s="163">
        <f>SUM(T93:T108)</f>
        <v>0</v>
      </c>
      <c r="U92" s="164"/>
      <c r="AR92" s="165" t="s">
        <v>80</v>
      </c>
      <c r="AT92" s="166" t="s">
        <v>71</v>
      </c>
      <c r="AU92" s="166" t="s">
        <v>82</v>
      </c>
      <c r="AY92" s="165" t="s">
        <v>116</v>
      </c>
      <c r="BK92" s="167">
        <f>SUM(BK93:BK108)</f>
        <v>0</v>
      </c>
    </row>
    <row r="93" spans="1:65" s="2" customFormat="1" ht="13.8" customHeight="1">
      <c r="A93" s="36"/>
      <c r="B93" s="37"/>
      <c r="C93" s="170" t="s">
        <v>80</v>
      </c>
      <c r="D93" s="170" t="s">
        <v>121</v>
      </c>
      <c r="E93" s="171" t="s">
        <v>122</v>
      </c>
      <c r="F93" s="172" t="s">
        <v>123</v>
      </c>
      <c r="G93" s="173" t="s">
        <v>124</v>
      </c>
      <c r="H93" s="174">
        <v>12.117</v>
      </c>
      <c r="I93" s="175"/>
      <c r="J93" s="176">
        <f>ROUND(I93*H93,2)</f>
        <v>0</v>
      </c>
      <c r="K93" s="172" t="s">
        <v>125</v>
      </c>
      <c r="L93" s="41"/>
      <c r="M93" s="177" t="s">
        <v>20</v>
      </c>
      <c r="N93" s="178" t="s">
        <v>43</v>
      </c>
      <c r="O93" s="66"/>
      <c r="P93" s="179">
        <f>O93*H93</f>
        <v>0</v>
      </c>
      <c r="Q93" s="179">
        <v>0</v>
      </c>
      <c r="R93" s="179">
        <f>Q93*H93</f>
        <v>0</v>
      </c>
      <c r="S93" s="179">
        <v>0</v>
      </c>
      <c r="T93" s="179">
        <f>S93*H93</f>
        <v>0</v>
      </c>
      <c r="U93" s="180" t="s">
        <v>20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1" t="s">
        <v>126</v>
      </c>
      <c r="AT93" s="181" t="s">
        <v>121</v>
      </c>
      <c r="AU93" s="181" t="s">
        <v>127</v>
      </c>
      <c r="AY93" s="19" t="s">
        <v>116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9" t="s">
        <v>80</v>
      </c>
      <c r="BK93" s="182">
        <f>ROUND(I93*H93,2)</f>
        <v>0</v>
      </c>
      <c r="BL93" s="19" t="s">
        <v>126</v>
      </c>
      <c r="BM93" s="181" t="s">
        <v>128</v>
      </c>
    </row>
    <row r="94" spans="2:51" s="13" customFormat="1" ht="10.2">
      <c r="B94" s="183"/>
      <c r="C94" s="184"/>
      <c r="D94" s="185" t="s">
        <v>129</v>
      </c>
      <c r="E94" s="186" t="s">
        <v>20</v>
      </c>
      <c r="F94" s="187" t="s">
        <v>130</v>
      </c>
      <c r="G94" s="184"/>
      <c r="H94" s="188">
        <v>12.117</v>
      </c>
      <c r="I94" s="189"/>
      <c r="J94" s="184"/>
      <c r="K94" s="184"/>
      <c r="L94" s="190"/>
      <c r="M94" s="191"/>
      <c r="N94" s="192"/>
      <c r="O94" s="192"/>
      <c r="P94" s="192"/>
      <c r="Q94" s="192"/>
      <c r="R94" s="192"/>
      <c r="S94" s="192"/>
      <c r="T94" s="192"/>
      <c r="U94" s="193"/>
      <c r="AT94" s="194" t="s">
        <v>129</v>
      </c>
      <c r="AU94" s="194" t="s">
        <v>127</v>
      </c>
      <c r="AV94" s="13" t="s">
        <v>82</v>
      </c>
      <c r="AW94" s="13" t="s">
        <v>131</v>
      </c>
      <c r="AX94" s="13" t="s">
        <v>80</v>
      </c>
      <c r="AY94" s="194" t="s">
        <v>116</v>
      </c>
    </row>
    <row r="95" spans="1:65" s="2" customFormat="1" ht="22.2" customHeight="1">
      <c r="A95" s="36"/>
      <c r="B95" s="37"/>
      <c r="C95" s="170" t="s">
        <v>82</v>
      </c>
      <c r="D95" s="170" t="s">
        <v>121</v>
      </c>
      <c r="E95" s="171" t="s">
        <v>132</v>
      </c>
      <c r="F95" s="172" t="s">
        <v>133</v>
      </c>
      <c r="G95" s="173" t="s">
        <v>124</v>
      </c>
      <c r="H95" s="174">
        <v>12.117</v>
      </c>
      <c r="I95" s="175"/>
      <c r="J95" s="176">
        <f>ROUND(I95*H95,2)</f>
        <v>0</v>
      </c>
      <c r="K95" s="172" t="s">
        <v>20</v>
      </c>
      <c r="L95" s="41"/>
      <c r="M95" s="177" t="s">
        <v>20</v>
      </c>
      <c r="N95" s="178" t="s">
        <v>43</v>
      </c>
      <c r="O95" s="66"/>
      <c r="P95" s="179">
        <f>O95*H95</f>
        <v>0</v>
      </c>
      <c r="Q95" s="179">
        <v>0.001</v>
      </c>
      <c r="R95" s="179">
        <f>Q95*H95</f>
        <v>0.012117000000000001</v>
      </c>
      <c r="S95" s="179">
        <v>0</v>
      </c>
      <c r="T95" s="179">
        <f>S95*H95</f>
        <v>0</v>
      </c>
      <c r="U95" s="180" t="s">
        <v>20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1" t="s">
        <v>126</v>
      </c>
      <c r="AT95" s="181" t="s">
        <v>121</v>
      </c>
      <c r="AU95" s="181" t="s">
        <v>127</v>
      </c>
      <c r="AY95" s="19" t="s">
        <v>116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9" t="s">
        <v>80</v>
      </c>
      <c r="BK95" s="182">
        <f>ROUND(I95*H95,2)</f>
        <v>0</v>
      </c>
      <c r="BL95" s="19" t="s">
        <v>126</v>
      </c>
      <c r="BM95" s="181" t="s">
        <v>134</v>
      </c>
    </row>
    <row r="96" spans="2:51" s="13" customFormat="1" ht="10.2">
      <c r="B96" s="183"/>
      <c r="C96" s="184"/>
      <c r="D96" s="185" t="s">
        <v>129</v>
      </c>
      <c r="E96" s="186" t="s">
        <v>20</v>
      </c>
      <c r="F96" s="187" t="s">
        <v>130</v>
      </c>
      <c r="G96" s="184"/>
      <c r="H96" s="188">
        <v>12.117</v>
      </c>
      <c r="I96" s="189"/>
      <c r="J96" s="184"/>
      <c r="K96" s="184"/>
      <c r="L96" s="190"/>
      <c r="M96" s="191"/>
      <c r="N96" s="192"/>
      <c r="O96" s="192"/>
      <c r="P96" s="192"/>
      <c r="Q96" s="192"/>
      <c r="R96" s="192"/>
      <c r="S96" s="192"/>
      <c r="T96" s="192"/>
      <c r="U96" s="193"/>
      <c r="AT96" s="194" t="s">
        <v>129</v>
      </c>
      <c r="AU96" s="194" t="s">
        <v>127</v>
      </c>
      <c r="AV96" s="13" t="s">
        <v>82</v>
      </c>
      <c r="AW96" s="13" t="s">
        <v>131</v>
      </c>
      <c r="AX96" s="13" t="s">
        <v>80</v>
      </c>
      <c r="AY96" s="194" t="s">
        <v>116</v>
      </c>
    </row>
    <row r="97" spans="1:65" s="2" customFormat="1" ht="13.8" customHeight="1">
      <c r="A97" s="36"/>
      <c r="B97" s="37"/>
      <c r="C97" s="170" t="s">
        <v>127</v>
      </c>
      <c r="D97" s="170" t="s">
        <v>121</v>
      </c>
      <c r="E97" s="171" t="s">
        <v>135</v>
      </c>
      <c r="F97" s="172" t="s">
        <v>136</v>
      </c>
      <c r="G97" s="173" t="s">
        <v>124</v>
      </c>
      <c r="H97" s="174">
        <v>12.117</v>
      </c>
      <c r="I97" s="175"/>
      <c r="J97" s="176">
        <f>ROUND(I97*H97,2)</f>
        <v>0</v>
      </c>
      <c r="K97" s="172" t="s">
        <v>20</v>
      </c>
      <c r="L97" s="41"/>
      <c r="M97" s="177" t="s">
        <v>20</v>
      </c>
      <c r="N97" s="178" t="s">
        <v>43</v>
      </c>
      <c r="O97" s="66"/>
      <c r="P97" s="179">
        <f>O97*H97</f>
        <v>0</v>
      </c>
      <c r="Q97" s="179">
        <v>0.004</v>
      </c>
      <c r="R97" s="179">
        <f>Q97*H97</f>
        <v>0.048468000000000004</v>
      </c>
      <c r="S97" s="179">
        <v>0</v>
      </c>
      <c r="T97" s="179">
        <f>S97*H97</f>
        <v>0</v>
      </c>
      <c r="U97" s="180" t="s">
        <v>20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1" t="s">
        <v>126</v>
      </c>
      <c r="AT97" s="181" t="s">
        <v>121</v>
      </c>
      <c r="AU97" s="181" t="s">
        <v>127</v>
      </c>
      <c r="AY97" s="19" t="s">
        <v>116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9" t="s">
        <v>80</v>
      </c>
      <c r="BK97" s="182">
        <f>ROUND(I97*H97,2)</f>
        <v>0</v>
      </c>
      <c r="BL97" s="19" t="s">
        <v>126</v>
      </c>
      <c r="BM97" s="181" t="s">
        <v>137</v>
      </c>
    </row>
    <row r="98" spans="2:51" s="13" customFormat="1" ht="10.2">
      <c r="B98" s="183"/>
      <c r="C98" s="184"/>
      <c r="D98" s="185" t="s">
        <v>129</v>
      </c>
      <c r="E98" s="186" t="s">
        <v>20</v>
      </c>
      <c r="F98" s="187" t="s">
        <v>130</v>
      </c>
      <c r="G98" s="184"/>
      <c r="H98" s="188">
        <v>12.117</v>
      </c>
      <c r="I98" s="189"/>
      <c r="J98" s="184"/>
      <c r="K98" s="184"/>
      <c r="L98" s="190"/>
      <c r="M98" s="191"/>
      <c r="N98" s="192"/>
      <c r="O98" s="192"/>
      <c r="P98" s="192"/>
      <c r="Q98" s="192"/>
      <c r="R98" s="192"/>
      <c r="S98" s="192"/>
      <c r="T98" s="192"/>
      <c r="U98" s="193"/>
      <c r="AT98" s="194" t="s">
        <v>129</v>
      </c>
      <c r="AU98" s="194" t="s">
        <v>127</v>
      </c>
      <c r="AV98" s="13" t="s">
        <v>82</v>
      </c>
      <c r="AW98" s="13" t="s">
        <v>131</v>
      </c>
      <c r="AX98" s="13" t="s">
        <v>80</v>
      </c>
      <c r="AY98" s="194" t="s">
        <v>116</v>
      </c>
    </row>
    <row r="99" spans="1:65" s="2" customFormat="1" ht="22.2" customHeight="1">
      <c r="A99" s="36"/>
      <c r="B99" s="37"/>
      <c r="C99" s="170" t="s">
        <v>126</v>
      </c>
      <c r="D99" s="170" t="s">
        <v>121</v>
      </c>
      <c r="E99" s="171" t="s">
        <v>138</v>
      </c>
      <c r="F99" s="172" t="s">
        <v>139</v>
      </c>
      <c r="G99" s="173" t="s">
        <v>124</v>
      </c>
      <c r="H99" s="174">
        <v>12.117</v>
      </c>
      <c r="I99" s="175"/>
      <c r="J99" s="176">
        <f>ROUND(I99*H99,2)</f>
        <v>0</v>
      </c>
      <c r="K99" s="172" t="s">
        <v>20</v>
      </c>
      <c r="L99" s="41"/>
      <c r="M99" s="177" t="s">
        <v>20</v>
      </c>
      <c r="N99" s="178" t="s">
        <v>43</v>
      </c>
      <c r="O99" s="66"/>
      <c r="P99" s="179">
        <f>O99*H99</f>
        <v>0</v>
      </c>
      <c r="Q99" s="179">
        <v>0.0375</v>
      </c>
      <c r="R99" s="179">
        <f>Q99*H99</f>
        <v>0.4543875</v>
      </c>
      <c r="S99" s="179">
        <v>0</v>
      </c>
      <c r="T99" s="179">
        <f>S99*H99</f>
        <v>0</v>
      </c>
      <c r="U99" s="180" t="s">
        <v>20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1" t="s">
        <v>126</v>
      </c>
      <c r="AT99" s="181" t="s">
        <v>121</v>
      </c>
      <c r="AU99" s="181" t="s">
        <v>127</v>
      </c>
      <c r="AY99" s="19" t="s">
        <v>116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9" t="s">
        <v>80</v>
      </c>
      <c r="BK99" s="182">
        <f>ROUND(I99*H99,2)</f>
        <v>0</v>
      </c>
      <c r="BL99" s="19" t="s">
        <v>126</v>
      </c>
      <c r="BM99" s="181" t="s">
        <v>140</v>
      </c>
    </row>
    <row r="100" spans="2:51" s="14" customFormat="1" ht="10.2">
      <c r="B100" s="195"/>
      <c r="C100" s="196"/>
      <c r="D100" s="185" t="s">
        <v>129</v>
      </c>
      <c r="E100" s="197" t="s">
        <v>20</v>
      </c>
      <c r="F100" s="198" t="s">
        <v>141</v>
      </c>
      <c r="G100" s="196"/>
      <c r="H100" s="197" t="s">
        <v>20</v>
      </c>
      <c r="I100" s="199"/>
      <c r="J100" s="196"/>
      <c r="K100" s="196"/>
      <c r="L100" s="200"/>
      <c r="M100" s="201"/>
      <c r="N100" s="202"/>
      <c r="O100" s="202"/>
      <c r="P100" s="202"/>
      <c r="Q100" s="202"/>
      <c r="R100" s="202"/>
      <c r="S100" s="202"/>
      <c r="T100" s="202"/>
      <c r="U100" s="203"/>
      <c r="AT100" s="204" t="s">
        <v>129</v>
      </c>
      <c r="AU100" s="204" t="s">
        <v>127</v>
      </c>
      <c r="AV100" s="14" t="s">
        <v>80</v>
      </c>
      <c r="AW100" s="14" t="s">
        <v>131</v>
      </c>
      <c r="AX100" s="14" t="s">
        <v>72</v>
      </c>
      <c r="AY100" s="204" t="s">
        <v>116</v>
      </c>
    </row>
    <row r="101" spans="2:51" s="13" customFormat="1" ht="10.2">
      <c r="B101" s="183"/>
      <c r="C101" s="184"/>
      <c r="D101" s="185" t="s">
        <v>129</v>
      </c>
      <c r="E101" s="186" t="s">
        <v>20</v>
      </c>
      <c r="F101" s="187" t="s">
        <v>130</v>
      </c>
      <c r="G101" s="184"/>
      <c r="H101" s="188">
        <v>12.117</v>
      </c>
      <c r="I101" s="189"/>
      <c r="J101" s="184"/>
      <c r="K101" s="184"/>
      <c r="L101" s="190"/>
      <c r="M101" s="191"/>
      <c r="N101" s="192"/>
      <c r="O101" s="192"/>
      <c r="P101" s="192"/>
      <c r="Q101" s="192"/>
      <c r="R101" s="192"/>
      <c r="S101" s="192"/>
      <c r="T101" s="192"/>
      <c r="U101" s="193"/>
      <c r="AT101" s="194" t="s">
        <v>129</v>
      </c>
      <c r="AU101" s="194" t="s">
        <v>127</v>
      </c>
      <c r="AV101" s="13" t="s">
        <v>82</v>
      </c>
      <c r="AW101" s="13" t="s">
        <v>131</v>
      </c>
      <c r="AX101" s="13" t="s">
        <v>80</v>
      </c>
      <c r="AY101" s="194" t="s">
        <v>116</v>
      </c>
    </row>
    <row r="102" spans="1:65" s="2" customFormat="1" ht="13.8" customHeight="1">
      <c r="A102" s="36"/>
      <c r="B102" s="37"/>
      <c r="C102" s="170" t="s">
        <v>142</v>
      </c>
      <c r="D102" s="170" t="s">
        <v>121</v>
      </c>
      <c r="E102" s="171" t="s">
        <v>143</v>
      </c>
      <c r="F102" s="172" t="s">
        <v>144</v>
      </c>
      <c r="G102" s="173" t="s">
        <v>124</v>
      </c>
      <c r="H102" s="174">
        <v>12.117</v>
      </c>
      <c r="I102" s="175"/>
      <c r="J102" s="176">
        <f>ROUND(I102*H102,2)</f>
        <v>0</v>
      </c>
      <c r="K102" s="172" t="s">
        <v>20</v>
      </c>
      <c r="L102" s="41"/>
      <c r="M102" s="177" t="s">
        <v>20</v>
      </c>
      <c r="N102" s="178" t="s">
        <v>43</v>
      </c>
      <c r="O102" s="66"/>
      <c r="P102" s="179">
        <f>O102*H102</f>
        <v>0</v>
      </c>
      <c r="Q102" s="179">
        <v>0.003</v>
      </c>
      <c r="R102" s="179">
        <f>Q102*H102</f>
        <v>0.036351</v>
      </c>
      <c r="S102" s="179">
        <v>0</v>
      </c>
      <c r="T102" s="179">
        <f>S102*H102</f>
        <v>0</v>
      </c>
      <c r="U102" s="180" t="s">
        <v>20</v>
      </c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1" t="s">
        <v>126</v>
      </c>
      <c r="AT102" s="181" t="s">
        <v>121</v>
      </c>
      <c r="AU102" s="181" t="s">
        <v>127</v>
      </c>
      <c r="AY102" s="19" t="s">
        <v>116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9" t="s">
        <v>80</v>
      </c>
      <c r="BK102" s="182">
        <f>ROUND(I102*H102,2)</f>
        <v>0</v>
      </c>
      <c r="BL102" s="19" t="s">
        <v>126</v>
      </c>
      <c r="BM102" s="181" t="s">
        <v>145</v>
      </c>
    </row>
    <row r="103" spans="2:51" s="13" customFormat="1" ht="10.2">
      <c r="B103" s="183"/>
      <c r="C103" s="184"/>
      <c r="D103" s="185" t="s">
        <v>129</v>
      </c>
      <c r="E103" s="186" t="s">
        <v>20</v>
      </c>
      <c r="F103" s="187" t="s">
        <v>130</v>
      </c>
      <c r="G103" s="184"/>
      <c r="H103" s="188">
        <v>12.117</v>
      </c>
      <c r="I103" s="189"/>
      <c r="J103" s="184"/>
      <c r="K103" s="184"/>
      <c r="L103" s="190"/>
      <c r="M103" s="191"/>
      <c r="N103" s="192"/>
      <c r="O103" s="192"/>
      <c r="P103" s="192"/>
      <c r="Q103" s="192"/>
      <c r="R103" s="192"/>
      <c r="S103" s="192"/>
      <c r="T103" s="192"/>
      <c r="U103" s="193"/>
      <c r="AT103" s="194" t="s">
        <v>129</v>
      </c>
      <c r="AU103" s="194" t="s">
        <v>127</v>
      </c>
      <c r="AV103" s="13" t="s">
        <v>82</v>
      </c>
      <c r="AW103" s="13" t="s">
        <v>131</v>
      </c>
      <c r="AX103" s="13" t="s">
        <v>80</v>
      </c>
      <c r="AY103" s="194" t="s">
        <v>116</v>
      </c>
    </row>
    <row r="104" spans="1:65" s="2" customFormat="1" ht="13.8" customHeight="1">
      <c r="A104" s="36"/>
      <c r="B104" s="37"/>
      <c r="C104" s="170" t="s">
        <v>117</v>
      </c>
      <c r="D104" s="170" t="s">
        <v>121</v>
      </c>
      <c r="E104" s="171" t="s">
        <v>146</v>
      </c>
      <c r="F104" s="172" t="s">
        <v>147</v>
      </c>
      <c r="G104" s="173" t="s">
        <v>124</v>
      </c>
      <c r="H104" s="174">
        <v>12.117</v>
      </c>
      <c r="I104" s="175"/>
      <c r="J104" s="176">
        <f>ROUND(I104*H104,2)</f>
        <v>0</v>
      </c>
      <c r="K104" s="172" t="s">
        <v>20</v>
      </c>
      <c r="L104" s="41"/>
      <c r="M104" s="177" t="s">
        <v>20</v>
      </c>
      <c r="N104" s="178" t="s">
        <v>43</v>
      </c>
      <c r="O104" s="66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79">
        <f>S104*H104</f>
        <v>0</v>
      </c>
      <c r="U104" s="180" t="s">
        <v>20</v>
      </c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1" t="s">
        <v>126</v>
      </c>
      <c r="AT104" s="181" t="s">
        <v>121</v>
      </c>
      <c r="AU104" s="181" t="s">
        <v>127</v>
      </c>
      <c r="AY104" s="19" t="s">
        <v>116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9" t="s">
        <v>80</v>
      </c>
      <c r="BK104" s="182">
        <f>ROUND(I104*H104,2)</f>
        <v>0</v>
      </c>
      <c r="BL104" s="19" t="s">
        <v>126</v>
      </c>
      <c r="BM104" s="181" t="s">
        <v>148</v>
      </c>
    </row>
    <row r="105" spans="2:51" s="13" customFormat="1" ht="10.2">
      <c r="B105" s="183"/>
      <c r="C105" s="184"/>
      <c r="D105" s="185" t="s">
        <v>129</v>
      </c>
      <c r="E105" s="186" t="s">
        <v>20</v>
      </c>
      <c r="F105" s="187" t="s">
        <v>130</v>
      </c>
      <c r="G105" s="184"/>
      <c r="H105" s="188">
        <v>12.117</v>
      </c>
      <c r="I105" s="189"/>
      <c r="J105" s="184"/>
      <c r="K105" s="184"/>
      <c r="L105" s="190"/>
      <c r="M105" s="191"/>
      <c r="N105" s="192"/>
      <c r="O105" s="192"/>
      <c r="P105" s="192"/>
      <c r="Q105" s="192"/>
      <c r="R105" s="192"/>
      <c r="S105" s="192"/>
      <c r="T105" s="192"/>
      <c r="U105" s="193"/>
      <c r="AT105" s="194" t="s">
        <v>129</v>
      </c>
      <c r="AU105" s="194" t="s">
        <v>127</v>
      </c>
      <c r="AV105" s="13" t="s">
        <v>82</v>
      </c>
      <c r="AW105" s="13" t="s">
        <v>131</v>
      </c>
      <c r="AX105" s="13" t="s">
        <v>80</v>
      </c>
      <c r="AY105" s="194" t="s">
        <v>116</v>
      </c>
    </row>
    <row r="106" spans="1:65" s="2" customFormat="1" ht="22.2" customHeight="1">
      <c r="A106" s="36"/>
      <c r="B106" s="37"/>
      <c r="C106" s="170" t="s">
        <v>149</v>
      </c>
      <c r="D106" s="170" t="s">
        <v>121</v>
      </c>
      <c r="E106" s="171" t="s">
        <v>150</v>
      </c>
      <c r="F106" s="172" t="s">
        <v>151</v>
      </c>
      <c r="G106" s="173" t="s">
        <v>124</v>
      </c>
      <c r="H106" s="174">
        <v>12.117</v>
      </c>
      <c r="I106" s="175"/>
      <c r="J106" s="176">
        <f>ROUND(I106*H106,2)</f>
        <v>0</v>
      </c>
      <c r="K106" s="172" t="s">
        <v>20</v>
      </c>
      <c r="L106" s="41"/>
      <c r="M106" s="177" t="s">
        <v>20</v>
      </c>
      <c r="N106" s="178" t="s">
        <v>43</v>
      </c>
      <c r="O106" s="66"/>
      <c r="P106" s="179">
        <f>O106*H106</f>
        <v>0</v>
      </c>
      <c r="Q106" s="179">
        <v>0.0004</v>
      </c>
      <c r="R106" s="179">
        <f>Q106*H106</f>
        <v>0.004846800000000001</v>
      </c>
      <c r="S106" s="179">
        <v>0</v>
      </c>
      <c r="T106" s="179">
        <f>S106*H106</f>
        <v>0</v>
      </c>
      <c r="U106" s="180" t="s">
        <v>20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1" t="s">
        <v>126</v>
      </c>
      <c r="AT106" s="181" t="s">
        <v>121</v>
      </c>
      <c r="AU106" s="181" t="s">
        <v>127</v>
      </c>
      <c r="AY106" s="19" t="s">
        <v>116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9" t="s">
        <v>80</v>
      </c>
      <c r="BK106" s="182">
        <f>ROUND(I106*H106,2)</f>
        <v>0</v>
      </c>
      <c r="BL106" s="19" t="s">
        <v>126</v>
      </c>
      <c r="BM106" s="181" t="s">
        <v>152</v>
      </c>
    </row>
    <row r="107" spans="2:51" s="13" customFormat="1" ht="10.2">
      <c r="B107" s="183"/>
      <c r="C107" s="184"/>
      <c r="D107" s="185" t="s">
        <v>129</v>
      </c>
      <c r="E107" s="186" t="s">
        <v>20</v>
      </c>
      <c r="F107" s="187" t="s">
        <v>130</v>
      </c>
      <c r="G107" s="184"/>
      <c r="H107" s="188">
        <v>12.117</v>
      </c>
      <c r="I107" s="189"/>
      <c r="J107" s="184"/>
      <c r="K107" s="184"/>
      <c r="L107" s="190"/>
      <c r="M107" s="191"/>
      <c r="N107" s="192"/>
      <c r="O107" s="192"/>
      <c r="P107" s="192"/>
      <c r="Q107" s="192"/>
      <c r="R107" s="192"/>
      <c r="S107" s="192"/>
      <c r="T107" s="192"/>
      <c r="U107" s="193"/>
      <c r="AT107" s="194" t="s">
        <v>129</v>
      </c>
      <c r="AU107" s="194" t="s">
        <v>127</v>
      </c>
      <c r="AV107" s="13" t="s">
        <v>82</v>
      </c>
      <c r="AW107" s="13" t="s">
        <v>131</v>
      </c>
      <c r="AX107" s="13" t="s">
        <v>80</v>
      </c>
      <c r="AY107" s="194" t="s">
        <v>116</v>
      </c>
    </row>
    <row r="108" spans="1:65" s="2" customFormat="1" ht="22.2" customHeight="1">
      <c r="A108" s="36"/>
      <c r="B108" s="37"/>
      <c r="C108" s="170" t="s">
        <v>153</v>
      </c>
      <c r="D108" s="170" t="s">
        <v>121</v>
      </c>
      <c r="E108" s="171" t="s">
        <v>154</v>
      </c>
      <c r="F108" s="172" t="s">
        <v>155</v>
      </c>
      <c r="G108" s="173" t="s">
        <v>124</v>
      </c>
      <c r="H108" s="174">
        <v>12.117</v>
      </c>
      <c r="I108" s="175"/>
      <c r="J108" s="176">
        <f>ROUND(I108*H108,2)</f>
        <v>0</v>
      </c>
      <c r="K108" s="172" t="s">
        <v>125</v>
      </c>
      <c r="L108" s="41"/>
      <c r="M108" s="177" t="s">
        <v>20</v>
      </c>
      <c r="N108" s="178" t="s">
        <v>43</v>
      </c>
      <c r="O108" s="66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79">
        <f>S108*H108</f>
        <v>0</v>
      </c>
      <c r="U108" s="180" t="s">
        <v>20</v>
      </c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1" t="s">
        <v>126</v>
      </c>
      <c r="AT108" s="181" t="s">
        <v>121</v>
      </c>
      <c r="AU108" s="181" t="s">
        <v>127</v>
      </c>
      <c r="AY108" s="19" t="s">
        <v>116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9" t="s">
        <v>80</v>
      </c>
      <c r="BK108" s="182">
        <f>ROUND(I108*H108,2)</f>
        <v>0</v>
      </c>
      <c r="BL108" s="19" t="s">
        <v>126</v>
      </c>
      <c r="BM108" s="181" t="s">
        <v>156</v>
      </c>
    </row>
    <row r="109" spans="2:63" s="12" customFormat="1" ht="20.85" customHeight="1">
      <c r="B109" s="154"/>
      <c r="C109" s="155"/>
      <c r="D109" s="156" t="s">
        <v>71</v>
      </c>
      <c r="E109" s="168" t="s">
        <v>157</v>
      </c>
      <c r="F109" s="168" t="s">
        <v>158</v>
      </c>
      <c r="G109" s="155"/>
      <c r="H109" s="155"/>
      <c r="I109" s="158"/>
      <c r="J109" s="169">
        <f>BK109</f>
        <v>0</v>
      </c>
      <c r="K109" s="155"/>
      <c r="L109" s="160"/>
      <c r="M109" s="161"/>
      <c r="N109" s="162"/>
      <c r="O109" s="162"/>
      <c r="P109" s="163">
        <f>SUM(P110:P204)</f>
        <v>0</v>
      </c>
      <c r="Q109" s="162"/>
      <c r="R109" s="163">
        <f>SUM(R110:R204)</f>
        <v>7.0990979</v>
      </c>
      <c r="S109" s="162"/>
      <c r="T109" s="163">
        <f>SUM(T110:T204)</f>
        <v>0</v>
      </c>
      <c r="U109" s="164"/>
      <c r="AR109" s="165" t="s">
        <v>80</v>
      </c>
      <c r="AT109" s="166" t="s">
        <v>71</v>
      </c>
      <c r="AU109" s="166" t="s">
        <v>82</v>
      </c>
      <c r="AY109" s="165" t="s">
        <v>116</v>
      </c>
      <c r="BK109" s="167">
        <f>SUM(BK110:BK204)</f>
        <v>0</v>
      </c>
    </row>
    <row r="110" spans="1:65" s="2" customFormat="1" ht="13.8" customHeight="1">
      <c r="A110" s="36"/>
      <c r="B110" s="37"/>
      <c r="C110" s="170" t="s">
        <v>159</v>
      </c>
      <c r="D110" s="170" t="s">
        <v>121</v>
      </c>
      <c r="E110" s="171" t="s">
        <v>122</v>
      </c>
      <c r="F110" s="172" t="s">
        <v>123</v>
      </c>
      <c r="G110" s="173" t="s">
        <v>124</v>
      </c>
      <c r="H110" s="174">
        <v>123.436</v>
      </c>
      <c r="I110" s="175"/>
      <c r="J110" s="176">
        <f>ROUND(I110*H110,2)</f>
        <v>0</v>
      </c>
      <c r="K110" s="172" t="s">
        <v>125</v>
      </c>
      <c r="L110" s="41"/>
      <c r="M110" s="177" t="s">
        <v>20</v>
      </c>
      <c r="N110" s="178" t="s">
        <v>43</v>
      </c>
      <c r="O110" s="66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79">
        <f>S110*H110</f>
        <v>0</v>
      </c>
      <c r="U110" s="180" t="s">
        <v>20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1" t="s">
        <v>126</v>
      </c>
      <c r="AT110" s="181" t="s">
        <v>121</v>
      </c>
      <c r="AU110" s="181" t="s">
        <v>127</v>
      </c>
      <c r="AY110" s="19" t="s">
        <v>116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9" t="s">
        <v>80</v>
      </c>
      <c r="BK110" s="182">
        <f>ROUND(I110*H110,2)</f>
        <v>0</v>
      </c>
      <c r="BL110" s="19" t="s">
        <v>126</v>
      </c>
      <c r="BM110" s="181" t="s">
        <v>160</v>
      </c>
    </row>
    <row r="111" spans="2:51" s="13" customFormat="1" ht="10.2">
      <c r="B111" s="183"/>
      <c r="C111" s="184"/>
      <c r="D111" s="185" t="s">
        <v>129</v>
      </c>
      <c r="E111" s="186" t="s">
        <v>20</v>
      </c>
      <c r="F111" s="187" t="s">
        <v>161</v>
      </c>
      <c r="G111" s="184"/>
      <c r="H111" s="188">
        <v>16.056</v>
      </c>
      <c r="I111" s="189"/>
      <c r="J111" s="184"/>
      <c r="K111" s="184"/>
      <c r="L111" s="190"/>
      <c r="M111" s="191"/>
      <c r="N111" s="192"/>
      <c r="O111" s="192"/>
      <c r="P111" s="192"/>
      <c r="Q111" s="192"/>
      <c r="R111" s="192"/>
      <c r="S111" s="192"/>
      <c r="T111" s="192"/>
      <c r="U111" s="193"/>
      <c r="AT111" s="194" t="s">
        <v>129</v>
      </c>
      <c r="AU111" s="194" t="s">
        <v>127</v>
      </c>
      <c r="AV111" s="13" t="s">
        <v>82</v>
      </c>
      <c r="AW111" s="13" t="s">
        <v>131</v>
      </c>
      <c r="AX111" s="13" t="s">
        <v>72</v>
      </c>
      <c r="AY111" s="194" t="s">
        <v>116</v>
      </c>
    </row>
    <row r="112" spans="2:51" s="13" customFormat="1" ht="10.2">
      <c r="B112" s="183"/>
      <c r="C112" s="184"/>
      <c r="D112" s="185" t="s">
        <v>129</v>
      </c>
      <c r="E112" s="186" t="s">
        <v>20</v>
      </c>
      <c r="F112" s="187" t="s">
        <v>162</v>
      </c>
      <c r="G112" s="184"/>
      <c r="H112" s="188">
        <v>44.69</v>
      </c>
      <c r="I112" s="189"/>
      <c r="J112" s="184"/>
      <c r="K112" s="184"/>
      <c r="L112" s="190"/>
      <c r="M112" s="191"/>
      <c r="N112" s="192"/>
      <c r="O112" s="192"/>
      <c r="P112" s="192"/>
      <c r="Q112" s="192"/>
      <c r="R112" s="192"/>
      <c r="S112" s="192"/>
      <c r="T112" s="192"/>
      <c r="U112" s="193"/>
      <c r="AT112" s="194" t="s">
        <v>129</v>
      </c>
      <c r="AU112" s="194" t="s">
        <v>127</v>
      </c>
      <c r="AV112" s="13" t="s">
        <v>82</v>
      </c>
      <c r="AW112" s="13" t="s">
        <v>131</v>
      </c>
      <c r="AX112" s="13" t="s">
        <v>72</v>
      </c>
      <c r="AY112" s="194" t="s">
        <v>116</v>
      </c>
    </row>
    <row r="113" spans="2:51" s="13" customFormat="1" ht="10.2">
      <c r="B113" s="183"/>
      <c r="C113" s="184"/>
      <c r="D113" s="185" t="s">
        <v>129</v>
      </c>
      <c r="E113" s="186" t="s">
        <v>20</v>
      </c>
      <c r="F113" s="187" t="s">
        <v>163</v>
      </c>
      <c r="G113" s="184"/>
      <c r="H113" s="188">
        <v>35.52</v>
      </c>
      <c r="I113" s="189"/>
      <c r="J113" s="184"/>
      <c r="K113" s="184"/>
      <c r="L113" s="190"/>
      <c r="M113" s="191"/>
      <c r="N113" s="192"/>
      <c r="O113" s="192"/>
      <c r="P113" s="192"/>
      <c r="Q113" s="192"/>
      <c r="R113" s="192"/>
      <c r="S113" s="192"/>
      <c r="T113" s="192"/>
      <c r="U113" s="193"/>
      <c r="AT113" s="194" t="s">
        <v>129</v>
      </c>
      <c r="AU113" s="194" t="s">
        <v>127</v>
      </c>
      <c r="AV113" s="13" t="s">
        <v>82</v>
      </c>
      <c r="AW113" s="13" t="s">
        <v>131</v>
      </c>
      <c r="AX113" s="13" t="s">
        <v>72</v>
      </c>
      <c r="AY113" s="194" t="s">
        <v>116</v>
      </c>
    </row>
    <row r="114" spans="2:51" s="13" customFormat="1" ht="10.2">
      <c r="B114" s="183"/>
      <c r="C114" s="184"/>
      <c r="D114" s="185" t="s">
        <v>129</v>
      </c>
      <c r="E114" s="186" t="s">
        <v>20</v>
      </c>
      <c r="F114" s="187" t="s">
        <v>164</v>
      </c>
      <c r="G114" s="184"/>
      <c r="H114" s="188">
        <v>4.62</v>
      </c>
      <c r="I114" s="189"/>
      <c r="J114" s="184"/>
      <c r="K114" s="184"/>
      <c r="L114" s="190"/>
      <c r="M114" s="191"/>
      <c r="N114" s="192"/>
      <c r="O114" s="192"/>
      <c r="P114" s="192"/>
      <c r="Q114" s="192"/>
      <c r="R114" s="192"/>
      <c r="S114" s="192"/>
      <c r="T114" s="192"/>
      <c r="U114" s="193"/>
      <c r="AT114" s="194" t="s">
        <v>129</v>
      </c>
      <c r="AU114" s="194" t="s">
        <v>127</v>
      </c>
      <c r="AV114" s="13" t="s">
        <v>82</v>
      </c>
      <c r="AW114" s="13" t="s">
        <v>131</v>
      </c>
      <c r="AX114" s="13" t="s">
        <v>72</v>
      </c>
      <c r="AY114" s="194" t="s">
        <v>116</v>
      </c>
    </row>
    <row r="115" spans="2:51" s="13" customFormat="1" ht="10.2">
      <c r="B115" s="183"/>
      <c r="C115" s="184"/>
      <c r="D115" s="185" t="s">
        <v>129</v>
      </c>
      <c r="E115" s="186" t="s">
        <v>20</v>
      </c>
      <c r="F115" s="187" t="s">
        <v>165</v>
      </c>
      <c r="G115" s="184"/>
      <c r="H115" s="188">
        <v>6.75</v>
      </c>
      <c r="I115" s="189"/>
      <c r="J115" s="184"/>
      <c r="K115" s="184"/>
      <c r="L115" s="190"/>
      <c r="M115" s="191"/>
      <c r="N115" s="192"/>
      <c r="O115" s="192"/>
      <c r="P115" s="192"/>
      <c r="Q115" s="192"/>
      <c r="R115" s="192"/>
      <c r="S115" s="192"/>
      <c r="T115" s="192"/>
      <c r="U115" s="193"/>
      <c r="AT115" s="194" t="s">
        <v>129</v>
      </c>
      <c r="AU115" s="194" t="s">
        <v>127</v>
      </c>
      <c r="AV115" s="13" t="s">
        <v>82</v>
      </c>
      <c r="AW115" s="13" t="s">
        <v>131</v>
      </c>
      <c r="AX115" s="13" t="s">
        <v>72</v>
      </c>
      <c r="AY115" s="194" t="s">
        <v>116</v>
      </c>
    </row>
    <row r="116" spans="2:51" s="13" customFormat="1" ht="10.2">
      <c r="B116" s="183"/>
      <c r="C116" s="184"/>
      <c r="D116" s="185" t="s">
        <v>129</v>
      </c>
      <c r="E116" s="186" t="s">
        <v>20</v>
      </c>
      <c r="F116" s="187" t="s">
        <v>166</v>
      </c>
      <c r="G116" s="184"/>
      <c r="H116" s="188">
        <v>15.8</v>
      </c>
      <c r="I116" s="189"/>
      <c r="J116" s="184"/>
      <c r="K116" s="184"/>
      <c r="L116" s="190"/>
      <c r="M116" s="191"/>
      <c r="N116" s="192"/>
      <c r="O116" s="192"/>
      <c r="P116" s="192"/>
      <c r="Q116" s="192"/>
      <c r="R116" s="192"/>
      <c r="S116" s="192"/>
      <c r="T116" s="192"/>
      <c r="U116" s="193"/>
      <c r="AT116" s="194" t="s">
        <v>129</v>
      </c>
      <c r="AU116" s="194" t="s">
        <v>127</v>
      </c>
      <c r="AV116" s="13" t="s">
        <v>82</v>
      </c>
      <c r="AW116" s="13" t="s">
        <v>131</v>
      </c>
      <c r="AX116" s="13" t="s">
        <v>72</v>
      </c>
      <c r="AY116" s="194" t="s">
        <v>116</v>
      </c>
    </row>
    <row r="117" spans="2:51" s="15" customFormat="1" ht="10.2">
      <c r="B117" s="205"/>
      <c r="C117" s="206"/>
      <c r="D117" s="185" t="s">
        <v>129</v>
      </c>
      <c r="E117" s="207" t="s">
        <v>20</v>
      </c>
      <c r="F117" s="208" t="s">
        <v>167</v>
      </c>
      <c r="G117" s="206"/>
      <c r="H117" s="209">
        <v>123.436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3"/>
      <c r="U117" s="214"/>
      <c r="AT117" s="215" t="s">
        <v>129</v>
      </c>
      <c r="AU117" s="215" t="s">
        <v>127</v>
      </c>
      <c r="AV117" s="15" t="s">
        <v>126</v>
      </c>
      <c r="AW117" s="15" t="s">
        <v>131</v>
      </c>
      <c r="AX117" s="15" t="s">
        <v>80</v>
      </c>
      <c r="AY117" s="215" t="s">
        <v>116</v>
      </c>
    </row>
    <row r="118" spans="1:65" s="2" customFormat="1" ht="22.2" customHeight="1">
      <c r="A118" s="36"/>
      <c r="B118" s="37"/>
      <c r="C118" s="170" t="s">
        <v>168</v>
      </c>
      <c r="D118" s="170" t="s">
        <v>121</v>
      </c>
      <c r="E118" s="171" t="s">
        <v>132</v>
      </c>
      <c r="F118" s="172" t="s">
        <v>133</v>
      </c>
      <c r="G118" s="173" t="s">
        <v>124</v>
      </c>
      <c r="H118" s="174">
        <v>123.436</v>
      </c>
      <c r="I118" s="175"/>
      <c r="J118" s="176">
        <f>ROUND(I118*H118,2)</f>
        <v>0</v>
      </c>
      <c r="K118" s="172" t="s">
        <v>20</v>
      </c>
      <c r="L118" s="41"/>
      <c r="M118" s="177" t="s">
        <v>20</v>
      </c>
      <c r="N118" s="178" t="s">
        <v>43</v>
      </c>
      <c r="O118" s="66"/>
      <c r="P118" s="179">
        <f>O118*H118</f>
        <v>0</v>
      </c>
      <c r="Q118" s="179">
        <v>0.001</v>
      </c>
      <c r="R118" s="179">
        <f>Q118*H118</f>
        <v>0.123436</v>
      </c>
      <c r="S118" s="179">
        <v>0</v>
      </c>
      <c r="T118" s="179">
        <f>S118*H118</f>
        <v>0</v>
      </c>
      <c r="U118" s="180" t="s">
        <v>20</v>
      </c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1" t="s">
        <v>126</v>
      </c>
      <c r="AT118" s="181" t="s">
        <v>121</v>
      </c>
      <c r="AU118" s="181" t="s">
        <v>127</v>
      </c>
      <c r="AY118" s="19" t="s">
        <v>116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9" t="s">
        <v>80</v>
      </c>
      <c r="BK118" s="182">
        <f>ROUND(I118*H118,2)</f>
        <v>0</v>
      </c>
      <c r="BL118" s="19" t="s">
        <v>126</v>
      </c>
      <c r="BM118" s="181" t="s">
        <v>169</v>
      </c>
    </row>
    <row r="119" spans="2:51" s="13" customFormat="1" ht="10.2">
      <c r="B119" s="183"/>
      <c r="C119" s="184"/>
      <c r="D119" s="185" t="s">
        <v>129</v>
      </c>
      <c r="E119" s="186" t="s">
        <v>20</v>
      </c>
      <c r="F119" s="187" t="s">
        <v>161</v>
      </c>
      <c r="G119" s="184"/>
      <c r="H119" s="188">
        <v>16.056</v>
      </c>
      <c r="I119" s="189"/>
      <c r="J119" s="184"/>
      <c r="K119" s="184"/>
      <c r="L119" s="190"/>
      <c r="M119" s="191"/>
      <c r="N119" s="192"/>
      <c r="O119" s="192"/>
      <c r="P119" s="192"/>
      <c r="Q119" s="192"/>
      <c r="R119" s="192"/>
      <c r="S119" s="192"/>
      <c r="T119" s="192"/>
      <c r="U119" s="193"/>
      <c r="AT119" s="194" t="s">
        <v>129</v>
      </c>
      <c r="AU119" s="194" t="s">
        <v>127</v>
      </c>
      <c r="AV119" s="13" t="s">
        <v>82</v>
      </c>
      <c r="AW119" s="13" t="s">
        <v>131</v>
      </c>
      <c r="AX119" s="13" t="s">
        <v>72</v>
      </c>
      <c r="AY119" s="194" t="s">
        <v>116</v>
      </c>
    </row>
    <row r="120" spans="2:51" s="13" customFormat="1" ht="10.2">
      <c r="B120" s="183"/>
      <c r="C120" s="184"/>
      <c r="D120" s="185" t="s">
        <v>129</v>
      </c>
      <c r="E120" s="186" t="s">
        <v>20</v>
      </c>
      <c r="F120" s="187" t="s">
        <v>162</v>
      </c>
      <c r="G120" s="184"/>
      <c r="H120" s="188">
        <v>44.69</v>
      </c>
      <c r="I120" s="189"/>
      <c r="J120" s="184"/>
      <c r="K120" s="184"/>
      <c r="L120" s="190"/>
      <c r="M120" s="191"/>
      <c r="N120" s="192"/>
      <c r="O120" s="192"/>
      <c r="P120" s="192"/>
      <c r="Q120" s="192"/>
      <c r="R120" s="192"/>
      <c r="S120" s="192"/>
      <c r="T120" s="192"/>
      <c r="U120" s="193"/>
      <c r="AT120" s="194" t="s">
        <v>129</v>
      </c>
      <c r="AU120" s="194" t="s">
        <v>127</v>
      </c>
      <c r="AV120" s="13" t="s">
        <v>82</v>
      </c>
      <c r="AW120" s="13" t="s">
        <v>131</v>
      </c>
      <c r="AX120" s="13" t="s">
        <v>72</v>
      </c>
      <c r="AY120" s="194" t="s">
        <v>116</v>
      </c>
    </row>
    <row r="121" spans="2:51" s="13" customFormat="1" ht="10.2">
      <c r="B121" s="183"/>
      <c r="C121" s="184"/>
      <c r="D121" s="185" t="s">
        <v>129</v>
      </c>
      <c r="E121" s="186" t="s">
        <v>20</v>
      </c>
      <c r="F121" s="187" t="s">
        <v>163</v>
      </c>
      <c r="G121" s="184"/>
      <c r="H121" s="188">
        <v>35.52</v>
      </c>
      <c r="I121" s="189"/>
      <c r="J121" s="184"/>
      <c r="K121" s="184"/>
      <c r="L121" s="190"/>
      <c r="M121" s="191"/>
      <c r="N121" s="192"/>
      <c r="O121" s="192"/>
      <c r="P121" s="192"/>
      <c r="Q121" s="192"/>
      <c r="R121" s="192"/>
      <c r="S121" s="192"/>
      <c r="T121" s="192"/>
      <c r="U121" s="193"/>
      <c r="AT121" s="194" t="s">
        <v>129</v>
      </c>
      <c r="AU121" s="194" t="s">
        <v>127</v>
      </c>
      <c r="AV121" s="13" t="s">
        <v>82</v>
      </c>
      <c r="AW121" s="13" t="s">
        <v>131</v>
      </c>
      <c r="AX121" s="13" t="s">
        <v>72</v>
      </c>
      <c r="AY121" s="194" t="s">
        <v>116</v>
      </c>
    </row>
    <row r="122" spans="2:51" s="13" customFormat="1" ht="10.2">
      <c r="B122" s="183"/>
      <c r="C122" s="184"/>
      <c r="D122" s="185" t="s">
        <v>129</v>
      </c>
      <c r="E122" s="186" t="s">
        <v>20</v>
      </c>
      <c r="F122" s="187" t="s">
        <v>164</v>
      </c>
      <c r="G122" s="184"/>
      <c r="H122" s="188">
        <v>4.62</v>
      </c>
      <c r="I122" s="189"/>
      <c r="J122" s="184"/>
      <c r="K122" s="184"/>
      <c r="L122" s="190"/>
      <c r="M122" s="191"/>
      <c r="N122" s="192"/>
      <c r="O122" s="192"/>
      <c r="P122" s="192"/>
      <c r="Q122" s="192"/>
      <c r="R122" s="192"/>
      <c r="S122" s="192"/>
      <c r="T122" s="192"/>
      <c r="U122" s="193"/>
      <c r="AT122" s="194" t="s">
        <v>129</v>
      </c>
      <c r="AU122" s="194" t="s">
        <v>127</v>
      </c>
      <c r="AV122" s="13" t="s">
        <v>82</v>
      </c>
      <c r="AW122" s="13" t="s">
        <v>131</v>
      </c>
      <c r="AX122" s="13" t="s">
        <v>72</v>
      </c>
      <c r="AY122" s="194" t="s">
        <v>116</v>
      </c>
    </row>
    <row r="123" spans="2:51" s="13" customFormat="1" ht="10.2">
      <c r="B123" s="183"/>
      <c r="C123" s="184"/>
      <c r="D123" s="185" t="s">
        <v>129</v>
      </c>
      <c r="E123" s="186" t="s">
        <v>20</v>
      </c>
      <c r="F123" s="187" t="s">
        <v>165</v>
      </c>
      <c r="G123" s="184"/>
      <c r="H123" s="188">
        <v>6.75</v>
      </c>
      <c r="I123" s="189"/>
      <c r="J123" s="184"/>
      <c r="K123" s="184"/>
      <c r="L123" s="190"/>
      <c r="M123" s="191"/>
      <c r="N123" s="192"/>
      <c r="O123" s="192"/>
      <c r="P123" s="192"/>
      <c r="Q123" s="192"/>
      <c r="R123" s="192"/>
      <c r="S123" s="192"/>
      <c r="T123" s="192"/>
      <c r="U123" s="193"/>
      <c r="AT123" s="194" t="s">
        <v>129</v>
      </c>
      <c r="AU123" s="194" t="s">
        <v>127</v>
      </c>
      <c r="AV123" s="13" t="s">
        <v>82</v>
      </c>
      <c r="AW123" s="13" t="s">
        <v>131</v>
      </c>
      <c r="AX123" s="13" t="s">
        <v>72</v>
      </c>
      <c r="AY123" s="194" t="s">
        <v>116</v>
      </c>
    </row>
    <row r="124" spans="2:51" s="13" customFormat="1" ht="10.2">
      <c r="B124" s="183"/>
      <c r="C124" s="184"/>
      <c r="D124" s="185" t="s">
        <v>129</v>
      </c>
      <c r="E124" s="186" t="s">
        <v>20</v>
      </c>
      <c r="F124" s="187" t="s">
        <v>166</v>
      </c>
      <c r="G124" s="184"/>
      <c r="H124" s="188">
        <v>15.8</v>
      </c>
      <c r="I124" s="189"/>
      <c r="J124" s="184"/>
      <c r="K124" s="184"/>
      <c r="L124" s="190"/>
      <c r="M124" s="191"/>
      <c r="N124" s="192"/>
      <c r="O124" s="192"/>
      <c r="P124" s="192"/>
      <c r="Q124" s="192"/>
      <c r="R124" s="192"/>
      <c r="S124" s="192"/>
      <c r="T124" s="192"/>
      <c r="U124" s="193"/>
      <c r="AT124" s="194" t="s">
        <v>129</v>
      </c>
      <c r="AU124" s="194" t="s">
        <v>127</v>
      </c>
      <c r="AV124" s="13" t="s">
        <v>82</v>
      </c>
      <c r="AW124" s="13" t="s">
        <v>131</v>
      </c>
      <c r="AX124" s="13" t="s">
        <v>72</v>
      </c>
      <c r="AY124" s="194" t="s">
        <v>116</v>
      </c>
    </row>
    <row r="125" spans="2:51" s="15" customFormat="1" ht="10.2">
      <c r="B125" s="205"/>
      <c r="C125" s="206"/>
      <c r="D125" s="185" t="s">
        <v>129</v>
      </c>
      <c r="E125" s="207" t="s">
        <v>20</v>
      </c>
      <c r="F125" s="208" t="s">
        <v>167</v>
      </c>
      <c r="G125" s="206"/>
      <c r="H125" s="209">
        <v>123.436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3"/>
      <c r="U125" s="214"/>
      <c r="AT125" s="215" t="s">
        <v>129</v>
      </c>
      <c r="AU125" s="215" t="s">
        <v>127</v>
      </c>
      <c r="AV125" s="15" t="s">
        <v>126</v>
      </c>
      <c r="AW125" s="15" t="s">
        <v>131</v>
      </c>
      <c r="AX125" s="15" t="s">
        <v>80</v>
      </c>
      <c r="AY125" s="215" t="s">
        <v>116</v>
      </c>
    </row>
    <row r="126" spans="1:65" s="2" customFormat="1" ht="13.8" customHeight="1">
      <c r="A126" s="36"/>
      <c r="B126" s="37"/>
      <c r="C126" s="170" t="s">
        <v>170</v>
      </c>
      <c r="D126" s="170" t="s">
        <v>121</v>
      </c>
      <c r="E126" s="171" t="s">
        <v>135</v>
      </c>
      <c r="F126" s="172" t="s">
        <v>136</v>
      </c>
      <c r="G126" s="173" t="s">
        <v>124</v>
      </c>
      <c r="H126" s="174">
        <v>123.436</v>
      </c>
      <c r="I126" s="175"/>
      <c r="J126" s="176">
        <f>ROUND(I126*H126,2)</f>
        <v>0</v>
      </c>
      <c r="K126" s="172" t="s">
        <v>20</v>
      </c>
      <c r="L126" s="41"/>
      <c r="M126" s="177" t="s">
        <v>20</v>
      </c>
      <c r="N126" s="178" t="s">
        <v>43</v>
      </c>
      <c r="O126" s="66"/>
      <c r="P126" s="179">
        <f>O126*H126</f>
        <v>0</v>
      </c>
      <c r="Q126" s="179">
        <v>0.004</v>
      </c>
      <c r="R126" s="179">
        <f>Q126*H126</f>
        <v>0.493744</v>
      </c>
      <c r="S126" s="179">
        <v>0</v>
      </c>
      <c r="T126" s="179">
        <f>S126*H126</f>
        <v>0</v>
      </c>
      <c r="U126" s="180" t="s">
        <v>20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1" t="s">
        <v>126</v>
      </c>
      <c r="AT126" s="181" t="s">
        <v>121</v>
      </c>
      <c r="AU126" s="181" t="s">
        <v>127</v>
      </c>
      <c r="AY126" s="19" t="s">
        <v>116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9" t="s">
        <v>80</v>
      </c>
      <c r="BK126" s="182">
        <f>ROUND(I126*H126,2)</f>
        <v>0</v>
      </c>
      <c r="BL126" s="19" t="s">
        <v>126</v>
      </c>
      <c r="BM126" s="181" t="s">
        <v>171</v>
      </c>
    </row>
    <row r="127" spans="2:51" s="13" customFormat="1" ht="10.2">
      <c r="B127" s="183"/>
      <c r="C127" s="184"/>
      <c r="D127" s="185" t="s">
        <v>129</v>
      </c>
      <c r="E127" s="186" t="s">
        <v>20</v>
      </c>
      <c r="F127" s="187" t="s">
        <v>161</v>
      </c>
      <c r="G127" s="184"/>
      <c r="H127" s="188">
        <v>16.056</v>
      </c>
      <c r="I127" s="189"/>
      <c r="J127" s="184"/>
      <c r="K127" s="184"/>
      <c r="L127" s="190"/>
      <c r="M127" s="191"/>
      <c r="N127" s="192"/>
      <c r="O127" s="192"/>
      <c r="P127" s="192"/>
      <c r="Q127" s="192"/>
      <c r="R127" s="192"/>
      <c r="S127" s="192"/>
      <c r="T127" s="192"/>
      <c r="U127" s="193"/>
      <c r="AT127" s="194" t="s">
        <v>129</v>
      </c>
      <c r="AU127" s="194" t="s">
        <v>127</v>
      </c>
      <c r="AV127" s="13" t="s">
        <v>82</v>
      </c>
      <c r="AW127" s="13" t="s">
        <v>131</v>
      </c>
      <c r="AX127" s="13" t="s">
        <v>72</v>
      </c>
      <c r="AY127" s="194" t="s">
        <v>116</v>
      </c>
    </row>
    <row r="128" spans="2:51" s="13" customFormat="1" ht="10.2">
      <c r="B128" s="183"/>
      <c r="C128" s="184"/>
      <c r="D128" s="185" t="s">
        <v>129</v>
      </c>
      <c r="E128" s="186" t="s">
        <v>20</v>
      </c>
      <c r="F128" s="187" t="s">
        <v>162</v>
      </c>
      <c r="G128" s="184"/>
      <c r="H128" s="188">
        <v>44.69</v>
      </c>
      <c r="I128" s="189"/>
      <c r="J128" s="184"/>
      <c r="K128" s="184"/>
      <c r="L128" s="190"/>
      <c r="M128" s="191"/>
      <c r="N128" s="192"/>
      <c r="O128" s="192"/>
      <c r="P128" s="192"/>
      <c r="Q128" s="192"/>
      <c r="R128" s="192"/>
      <c r="S128" s="192"/>
      <c r="T128" s="192"/>
      <c r="U128" s="193"/>
      <c r="AT128" s="194" t="s">
        <v>129</v>
      </c>
      <c r="AU128" s="194" t="s">
        <v>127</v>
      </c>
      <c r="AV128" s="13" t="s">
        <v>82</v>
      </c>
      <c r="AW128" s="13" t="s">
        <v>131</v>
      </c>
      <c r="AX128" s="13" t="s">
        <v>72</v>
      </c>
      <c r="AY128" s="194" t="s">
        <v>116</v>
      </c>
    </row>
    <row r="129" spans="2:51" s="13" customFormat="1" ht="10.2">
      <c r="B129" s="183"/>
      <c r="C129" s="184"/>
      <c r="D129" s="185" t="s">
        <v>129</v>
      </c>
      <c r="E129" s="186" t="s">
        <v>20</v>
      </c>
      <c r="F129" s="187" t="s">
        <v>163</v>
      </c>
      <c r="G129" s="184"/>
      <c r="H129" s="188">
        <v>35.52</v>
      </c>
      <c r="I129" s="189"/>
      <c r="J129" s="184"/>
      <c r="K129" s="184"/>
      <c r="L129" s="190"/>
      <c r="M129" s="191"/>
      <c r="N129" s="192"/>
      <c r="O129" s="192"/>
      <c r="P129" s="192"/>
      <c r="Q129" s="192"/>
      <c r="R129" s="192"/>
      <c r="S129" s="192"/>
      <c r="T129" s="192"/>
      <c r="U129" s="193"/>
      <c r="AT129" s="194" t="s">
        <v>129</v>
      </c>
      <c r="AU129" s="194" t="s">
        <v>127</v>
      </c>
      <c r="AV129" s="13" t="s">
        <v>82</v>
      </c>
      <c r="AW129" s="13" t="s">
        <v>131</v>
      </c>
      <c r="AX129" s="13" t="s">
        <v>72</v>
      </c>
      <c r="AY129" s="194" t="s">
        <v>116</v>
      </c>
    </row>
    <row r="130" spans="2:51" s="13" customFormat="1" ht="10.2">
      <c r="B130" s="183"/>
      <c r="C130" s="184"/>
      <c r="D130" s="185" t="s">
        <v>129</v>
      </c>
      <c r="E130" s="186" t="s">
        <v>20</v>
      </c>
      <c r="F130" s="187" t="s">
        <v>164</v>
      </c>
      <c r="G130" s="184"/>
      <c r="H130" s="188">
        <v>4.62</v>
      </c>
      <c r="I130" s="189"/>
      <c r="J130" s="184"/>
      <c r="K130" s="184"/>
      <c r="L130" s="190"/>
      <c r="M130" s="191"/>
      <c r="N130" s="192"/>
      <c r="O130" s="192"/>
      <c r="P130" s="192"/>
      <c r="Q130" s="192"/>
      <c r="R130" s="192"/>
      <c r="S130" s="192"/>
      <c r="T130" s="192"/>
      <c r="U130" s="193"/>
      <c r="AT130" s="194" t="s">
        <v>129</v>
      </c>
      <c r="AU130" s="194" t="s">
        <v>127</v>
      </c>
      <c r="AV130" s="13" t="s">
        <v>82</v>
      </c>
      <c r="AW130" s="13" t="s">
        <v>131</v>
      </c>
      <c r="AX130" s="13" t="s">
        <v>72</v>
      </c>
      <c r="AY130" s="194" t="s">
        <v>116</v>
      </c>
    </row>
    <row r="131" spans="2:51" s="13" customFormat="1" ht="10.2">
      <c r="B131" s="183"/>
      <c r="C131" s="184"/>
      <c r="D131" s="185" t="s">
        <v>129</v>
      </c>
      <c r="E131" s="186" t="s">
        <v>20</v>
      </c>
      <c r="F131" s="187" t="s">
        <v>165</v>
      </c>
      <c r="G131" s="184"/>
      <c r="H131" s="188">
        <v>6.75</v>
      </c>
      <c r="I131" s="189"/>
      <c r="J131" s="184"/>
      <c r="K131" s="184"/>
      <c r="L131" s="190"/>
      <c r="M131" s="191"/>
      <c r="N131" s="192"/>
      <c r="O131" s="192"/>
      <c r="P131" s="192"/>
      <c r="Q131" s="192"/>
      <c r="R131" s="192"/>
      <c r="S131" s="192"/>
      <c r="T131" s="192"/>
      <c r="U131" s="193"/>
      <c r="AT131" s="194" t="s">
        <v>129</v>
      </c>
      <c r="AU131" s="194" t="s">
        <v>127</v>
      </c>
      <c r="AV131" s="13" t="s">
        <v>82</v>
      </c>
      <c r="AW131" s="13" t="s">
        <v>131</v>
      </c>
      <c r="AX131" s="13" t="s">
        <v>72</v>
      </c>
      <c r="AY131" s="194" t="s">
        <v>116</v>
      </c>
    </row>
    <row r="132" spans="2:51" s="13" customFormat="1" ht="10.2">
      <c r="B132" s="183"/>
      <c r="C132" s="184"/>
      <c r="D132" s="185" t="s">
        <v>129</v>
      </c>
      <c r="E132" s="186" t="s">
        <v>20</v>
      </c>
      <c r="F132" s="187" t="s">
        <v>166</v>
      </c>
      <c r="G132" s="184"/>
      <c r="H132" s="188">
        <v>15.8</v>
      </c>
      <c r="I132" s="189"/>
      <c r="J132" s="184"/>
      <c r="K132" s="184"/>
      <c r="L132" s="190"/>
      <c r="M132" s="191"/>
      <c r="N132" s="192"/>
      <c r="O132" s="192"/>
      <c r="P132" s="192"/>
      <c r="Q132" s="192"/>
      <c r="R132" s="192"/>
      <c r="S132" s="192"/>
      <c r="T132" s="192"/>
      <c r="U132" s="193"/>
      <c r="AT132" s="194" t="s">
        <v>129</v>
      </c>
      <c r="AU132" s="194" t="s">
        <v>127</v>
      </c>
      <c r="AV132" s="13" t="s">
        <v>82</v>
      </c>
      <c r="AW132" s="13" t="s">
        <v>131</v>
      </c>
      <c r="AX132" s="13" t="s">
        <v>72</v>
      </c>
      <c r="AY132" s="194" t="s">
        <v>116</v>
      </c>
    </row>
    <row r="133" spans="2:51" s="15" customFormat="1" ht="10.2">
      <c r="B133" s="205"/>
      <c r="C133" s="206"/>
      <c r="D133" s="185" t="s">
        <v>129</v>
      </c>
      <c r="E133" s="207" t="s">
        <v>20</v>
      </c>
      <c r="F133" s="208" t="s">
        <v>167</v>
      </c>
      <c r="G133" s="206"/>
      <c r="H133" s="209">
        <v>123.436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3"/>
      <c r="U133" s="214"/>
      <c r="AT133" s="215" t="s">
        <v>129</v>
      </c>
      <c r="AU133" s="215" t="s">
        <v>127</v>
      </c>
      <c r="AV133" s="15" t="s">
        <v>126</v>
      </c>
      <c r="AW133" s="15" t="s">
        <v>131</v>
      </c>
      <c r="AX133" s="15" t="s">
        <v>80</v>
      </c>
      <c r="AY133" s="215" t="s">
        <v>116</v>
      </c>
    </row>
    <row r="134" spans="1:65" s="2" customFormat="1" ht="22.2" customHeight="1">
      <c r="A134" s="36"/>
      <c r="B134" s="37"/>
      <c r="C134" s="170" t="s">
        <v>172</v>
      </c>
      <c r="D134" s="170" t="s">
        <v>121</v>
      </c>
      <c r="E134" s="171" t="s">
        <v>173</v>
      </c>
      <c r="F134" s="172" t="s">
        <v>174</v>
      </c>
      <c r="G134" s="173" t="s">
        <v>124</v>
      </c>
      <c r="H134" s="174">
        <v>76.55</v>
      </c>
      <c r="I134" s="175"/>
      <c r="J134" s="176">
        <f>ROUND(I134*H134,2)</f>
        <v>0</v>
      </c>
      <c r="K134" s="172" t="s">
        <v>20</v>
      </c>
      <c r="L134" s="41"/>
      <c r="M134" s="177" t="s">
        <v>20</v>
      </c>
      <c r="N134" s="178" t="s">
        <v>43</v>
      </c>
      <c r="O134" s="66"/>
      <c r="P134" s="179">
        <f>O134*H134</f>
        <v>0</v>
      </c>
      <c r="Q134" s="179">
        <v>0.053</v>
      </c>
      <c r="R134" s="179">
        <f>Q134*H134</f>
        <v>4.05715</v>
      </c>
      <c r="S134" s="179">
        <v>0</v>
      </c>
      <c r="T134" s="179">
        <f>S134*H134</f>
        <v>0</v>
      </c>
      <c r="U134" s="180" t="s">
        <v>20</v>
      </c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1" t="s">
        <v>126</v>
      </c>
      <c r="AT134" s="181" t="s">
        <v>121</v>
      </c>
      <c r="AU134" s="181" t="s">
        <v>127</v>
      </c>
      <c r="AY134" s="19" t="s">
        <v>116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9" t="s">
        <v>80</v>
      </c>
      <c r="BK134" s="182">
        <f>ROUND(I134*H134,2)</f>
        <v>0</v>
      </c>
      <c r="BL134" s="19" t="s">
        <v>126</v>
      </c>
      <c r="BM134" s="181" t="s">
        <v>175</v>
      </c>
    </row>
    <row r="135" spans="2:51" s="13" customFormat="1" ht="10.2">
      <c r="B135" s="183"/>
      <c r="C135" s="184"/>
      <c r="D135" s="185" t="s">
        <v>129</v>
      </c>
      <c r="E135" s="186" t="s">
        <v>20</v>
      </c>
      <c r="F135" s="187" t="s">
        <v>176</v>
      </c>
      <c r="G135" s="184"/>
      <c r="H135" s="188">
        <v>28</v>
      </c>
      <c r="I135" s="189"/>
      <c r="J135" s="184"/>
      <c r="K135" s="184"/>
      <c r="L135" s="190"/>
      <c r="M135" s="191"/>
      <c r="N135" s="192"/>
      <c r="O135" s="192"/>
      <c r="P135" s="192"/>
      <c r="Q135" s="192"/>
      <c r="R135" s="192"/>
      <c r="S135" s="192"/>
      <c r="T135" s="192"/>
      <c r="U135" s="193"/>
      <c r="AT135" s="194" t="s">
        <v>129</v>
      </c>
      <c r="AU135" s="194" t="s">
        <v>127</v>
      </c>
      <c r="AV135" s="13" t="s">
        <v>82</v>
      </c>
      <c r="AW135" s="13" t="s">
        <v>131</v>
      </c>
      <c r="AX135" s="13" t="s">
        <v>72</v>
      </c>
      <c r="AY135" s="194" t="s">
        <v>116</v>
      </c>
    </row>
    <row r="136" spans="2:51" s="13" customFormat="1" ht="10.2">
      <c r="B136" s="183"/>
      <c r="C136" s="184"/>
      <c r="D136" s="185" t="s">
        <v>129</v>
      </c>
      <c r="E136" s="186" t="s">
        <v>20</v>
      </c>
      <c r="F136" s="187" t="s">
        <v>177</v>
      </c>
      <c r="G136" s="184"/>
      <c r="H136" s="188">
        <v>9.775</v>
      </c>
      <c r="I136" s="189"/>
      <c r="J136" s="184"/>
      <c r="K136" s="184"/>
      <c r="L136" s="190"/>
      <c r="M136" s="191"/>
      <c r="N136" s="192"/>
      <c r="O136" s="192"/>
      <c r="P136" s="192"/>
      <c r="Q136" s="192"/>
      <c r="R136" s="192"/>
      <c r="S136" s="192"/>
      <c r="T136" s="192"/>
      <c r="U136" s="193"/>
      <c r="AT136" s="194" t="s">
        <v>129</v>
      </c>
      <c r="AU136" s="194" t="s">
        <v>127</v>
      </c>
      <c r="AV136" s="13" t="s">
        <v>82</v>
      </c>
      <c r="AW136" s="13" t="s">
        <v>131</v>
      </c>
      <c r="AX136" s="13" t="s">
        <v>72</v>
      </c>
      <c r="AY136" s="194" t="s">
        <v>116</v>
      </c>
    </row>
    <row r="137" spans="2:51" s="13" customFormat="1" ht="10.2">
      <c r="B137" s="183"/>
      <c r="C137" s="184"/>
      <c r="D137" s="185" t="s">
        <v>129</v>
      </c>
      <c r="E137" s="186" t="s">
        <v>20</v>
      </c>
      <c r="F137" s="187" t="s">
        <v>178</v>
      </c>
      <c r="G137" s="184"/>
      <c r="H137" s="188">
        <v>17.575</v>
      </c>
      <c r="I137" s="189"/>
      <c r="J137" s="184"/>
      <c r="K137" s="184"/>
      <c r="L137" s="190"/>
      <c r="M137" s="191"/>
      <c r="N137" s="192"/>
      <c r="O137" s="192"/>
      <c r="P137" s="192"/>
      <c r="Q137" s="192"/>
      <c r="R137" s="192"/>
      <c r="S137" s="192"/>
      <c r="T137" s="192"/>
      <c r="U137" s="193"/>
      <c r="AT137" s="194" t="s">
        <v>129</v>
      </c>
      <c r="AU137" s="194" t="s">
        <v>127</v>
      </c>
      <c r="AV137" s="13" t="s">
        <v>82</v>
      </c>
      <c r="AW137" s="13" t="s">
        <v>131</v>
      </c>
      <c r="AX137" s="13" t="s">
        <v>72</v>
      </c>
      <c r="AY137" s="194" t="s">
        <v>116</v>
      </c>
    </row>
    <row r="138" spans="2:51" s="13" customFormat="1" ht="10.2">
      <c r="B138" s="183"/>
      <c r="C138" s="184"/>
      <c r="D138" s="185" t="s">
        <v>129</v>
      </c>
      <c r="E138" s="186" t="s">
        <v>20</v>
      </c>
      <c r="F138" s="187" t="s">
        <v>179</v>
      </c>
      <c r="G138" s="184"/>
      <c r="H138" s="188">
        <v>35.2</v>
      </c>
      <c r="I138" s="189"/>
      <c r="J138" s="184"/>
      <c r="K138" s="184"/>
      <c r="L138" s="190"/>
      <c r="M138" s="191"/>
      <c r="N138" s="192"/>
      <c r="O138" s="192"/>
      <c r="P138" s="192"/>
      <c r="Q138" s="192"/>
      <c r="R138" s="192"/>
      <c r="S138" s="192"/>
      <c r="T138" s="192"/>
      <c r="U138" s="193"/>
      <c r="AT138" s="194" t="s">
        <v>129</v>
      </c>
      <c r="AU138" s="194" t="s">
        <v>127</v>
      </c>
      <c r="AV138" s="13" t="s">
        <v>82</v>
      </c>
      <c r="AW138" s="13" t="s">
        <v>131</v>
      </c>
      <c r="AX138" s="13" t="s">
        <v>72</v>
      </c>
      <c r="AY138" s="194" t="s">
        <v>116</v>
      </c>
    </row>
    <row r="139" spans="2:51" s="13" customFormat="1" ht="10.2">
      <c r="B139" s="183"/>
      <c r="C139" s="184"/>
      <c r="D139" s="185" t="s">
        <v>129</v>
      </c>
      <c r="E139" s="186" t="s">
        <v>20</v>
      </c>
      <c r="F139" s="187" t="s">
        <v>180</v>
      </c>
      <c r="G139" s="184"/>
      <c r="H139" s="188">
        <v>-14</v>
      </c>
      <c r="I139" s="189"/>
      <c r="J139" s="184"/>
      <c r="K139" s="184"/>
      <c r="L139" s="190"/>
      <c r="M139" s="191"/>
      <c r="N139" s="192"/>
      <c r="O139" s="192"/>
      <c r="P139" s="192"/>
      <c r="Q139" s="192"/>
      <c r="R139" s="192"/>
      <c r="S139" s="192"/>
      <c r="T139" s="192"/>
      <c r="U139" s="193"/>
      <c r="AT139" s="194" t="s">
        <v>129</v>
      </c>
      <c r="AU139" s="194" t="s">
        <v>127</v>
      </c>
      <c r="AV139" s="13" t="s">
        <v>82</v>
      </c>
      <c r="AW139" s="13" t="s">
        <v>131</v>
      </c>
      <c r="AX139" s="13" t="s">
        <v>72</v>
      </c>
      <c r="AY139" s="194" t="s">
        <v>116</v>
      </c>
    </row>
    <row r="140" spans="2:51" s="15" customFormat="1" ht="10.2">
      <c r="B140" s="205"/>
      <c r="C140" s="206"/>
      <c r="D140" s="185" t="s">
        <v>129</v>
      </c>
      <c r="E140" s="207" t="s">
        <v>20</v>
      </c>
      <c r="F140" s="208" t="s">
        <v>167</v>
      </c>
      <c r="G140" s="206"/>
      <c r="H140" s="209">
        <v>76.55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3"/>
      <c r="U140" s="214"/>
      <c r="AT140" s="215" t="s">
        <v>129</v>
      </c>
      <c r="AU140" s="215" t="s">
        <v>127</v>
      </c>
      <c r="AV140" s="15" t="s">
        <v>126</v>
      </c>
      <c r="AW140" s="15" t="s">
        <v>131</v>
      </c>
      <c r="AX140" s="15" t="s">
        <v>80</v>
      </c>
      <c r="AY140" s="215" t="s">
        <v>116</v>
      </c>
    </row>
    <row r="141" spans="1:65" s="2" customFormat="1" ht="22.2" customHeight="1">
      <c r="A141" s="36"/>
      <c r="B141" s="37"/>
      <c r="C141" s="170" t="s">
        <v>181</v>
      </c>
      <c r="D141" s="170" t="s">
        <v>121</v>
      </c>
      <c r="E141" s="171" t="s">
        <v>138</v>
      </c>
      <c r="F141" s="172" t="s">
        <v>139</v>
      </c>
      <c r="G141" s="173" t="s">
        <v>124</v>
      </c>
      <c r="H141" s="174">
        <v>46.886</v>
      </c>
      <c r="I141" s="175"/>
      <c r="J141" s="176">
        <f>ROUND(I141*H141,2)</f>
        <v>0</v>
      </c>
      <c r="K141" s="172" t="s">
        <v>20</v>
      </c>
      <c r="L141" s="41"/>
      <c r="M141" s="177" t="s">
        <v>20</v>
      </c>
      <c r="N141" s="178" t="s">
        <v>43</v>
      </c>
      <c r="O141" s="66"/>
      <c r="P141" s="179">
        <f>O141*H141</f>
        <v>0</v>
      </c>
      <c r="Q141" s="179">
        <v>0.038</v>
      </c>
      <c r="R141" s="179">
        <f>Q141*H141</f>
        <v>1.781668</v>
      </c>
      <c r="S141" s="179">
        <v>0</v>
      </c>
      <c r="T141" s="179">
        <f>S141*H141</f>
        <v>0</v>
      </c>
      <c r="U141" s="180" t="s">
        <v>20</v>
      </c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1" t="s">
        <v>126</v>
      </c>
      <c r="AT141" s="181" t="s">
        <v>121</v>
      </c>
      <c r="AU141" s="181" t="s">
        <v>127</v>
      </c>
      <c r="AY141" s="19" t="s">
        <v>116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9" t="s">
        <v>80</v>
      </c>
      <c r="BK141" s="182">
        <f>ROUND(I141*H141,2)</f>
        <v>0</v>
      </c>
      <c r="BL141" s="19" t="s">
        <v>126</v>
      </c>
      <c r="BM141" s="181" t="s">
        <v>182</v>
      </c>
    </row>
    <row r="142" spans="2:51" s="13" customFormat="1" ht="10.2">
      <c r="B142" s="183"/>
      <c r="C142" s="184"/>
      <c r="D142" s="185" t="s">
        <v>129</v>
      </c>
      <c r="E142" s="186" t="s">
        <v>20</v>
      </c>
      <c r="F142" s="187" t="s">
        <v>161</v>
      </c>
      <c r="G142" s="184"/>
      <c r="H142" s="188">
        <v>16.056</v>
      </c>
      <c r="I142" s="189"/>
      <c r="J142" s="184"/>
      <c r="K142" s="184"/>
      <c r="L142" s="190"/>
      <c r="M142" s="191"/>
      <c r="N142" s="192"/>
      <c r="O142" s="192"/>
      <c r="P142" s="192"/>
      <c r="Q142" s="192"/>
      <c r="R142" s="192"/>
      <c r="S142" s="192"/>
      <c r="T142" s="192"/>
      <c r="U142" s="193"/>
      <c r="AT142" s="194" t="s">
        <v>129</v>
      </c>
      <c r="AU142" s="194" t="s">
        <v>127</v>
      </c>
      <c r="AV142" s="13" t="s">
        <v>82</v>
      </c>
      <c r="AW142" s="13" t="s">
        <v>131</v>
      </c>
      <c r="AX142" s="13" t="s">
        <v>72</v>
      </c>
      <c r="AY142" s="194" t="s">
        <v>116</v>
      </c>
    </row>
    <row r="143" spans="2:51" s="13" customFormat="1" ht="10.2">
      <c r="B143" s="183"/>
      <c r="C143" s="184"/>
      <c r="D143" s="185" t="s">
        <v>129</v>
      </c>
      <c r="E143" s="186" t="s">
        <v>20</v>
      </c>
      <c r="F143" s="187" t="s">
        <v>162</v>
      </c>
      <c r="G143" s="184"/>
      <c r="H143" s="188">
        <v>44.69</v>
      </c>
      <c r="I143" s="189"/>
      <c r="J143" s="184"/>
      <c r="K143" s="184"/>
      <c r="L143" s="190"/>
      <c r="M143" s="191"/>
      <c r="N143" s="192"/>
      <c r="O143" s="192"/>
      <c r="P143" s="192"/>
      <c r="Q143" s="192"/>
      <c r="R143" s="192"/>
      <c r="S143" s="192"/>
      <c r="T143" s="192"/>
      <c r="U143" s="193"/>
      <c r="AT143" s="194" t="s">
        <v>129</v>
      </c>
      <c r="AU143" s="194" t="s">
        <v>127</v>
      </c>
      <c r="AV143" s="13" t="s">
        <v>82</v>
      </c>
      <c r="AW143" s="13" t="s">
        <v>131</v>
      </c>
      <c r="AX143" s="13" t="s">
        <v>72</v>
      </c>
      <c r="AY143" s="194" t="s">
        <v>116</v>
      </c>
    </row>
    <row r="144" spans="2:51" s="13" customFormat="1" ht="10.2">
      <c r="B144" s="183"/>
      <c r="C144" s="184"/>
      <c r="D144" s="185" t="s">
        <v>129</v>
      </c>
      <c r="E144" s="186" t="s">
        <v>20</v>
      </c>
      <c r="F144" s="187" t="s">
        <v>163</v>
      </c>
      <c r="G144" s="184"/>
      <c r="H144" s="188">
        <v>35.52</v>
      </c>
      <c r="I144" s="189"/>
      <c r="J144" s="184"/>
      <c r="K144" s="184"/>
      <c r="L144" s="190"/>
      <c r="M144" s="191"/>
      <c r="N144" s="192"/>
      <c r="O144" s="192"/>
      <c r="P144" s="192"/>
      <c r="Q144" s="192"/>
      <c r="R144" s="192"/>
      <c r="S144" s="192"/>
      <c r="T144" s="192"/>
      <c r="U144" s="193"/>
      <c r="AT144" s="194" t="s">
        <v>129</v>
      </c>
      <c r="AU144" s="194" t="s">
        <v>127</v>
      </c>
      <c r="AV144" s="13" t="s">
        <v>82</v>
      </c>
      <c r="AW144" s="13" t="s">
        <v>131</v>
      </c>
      <c r="AX144" s="13" t="s">
        <v>72</v>
      </c>
      <c r="AY144" s="194" t="s">
        <v>116</v>
      </c>
    </row>
    <row r="145" spans="2:51" s="13" customFormat="1" ht="10.2">
      <c r="B145" s="183"/>
      <c r="C145" s="184"/>
      <c r="D145" s="185" t="s">
        <v>129</v>
      </c>
      <c r="E145" s="186" t="s">
        <v>20</v>
      </c>
      <c r="F145" s="187" t="s">
        <v>164</v>
      </c>
      <c r="G145" s="184"/>
      <c r="H145" s="188">
        <v>4.62</v>
      </c>
      <c r="I145" s="189"/>
      <c r="J145" s="184"/>
      <c r="K145" s="184"/>
      <c r="L145" s="190"/>
      <c r="M145" s="191"/>
      <c r="N145" s="192"/>
      <c r="O145" s="192"/>
      <c r="P145" s="192"/>
      <c r="Q145" s="192"/>
      <c r="R145" s="192"/>
      <c r="S145" s="192"/>
      <c r="T145" s="192"/>
      <c r="U145" s="193"/>
      <c r="AT145" s="194" t="s">
        <v>129</v>
      </c>
      <c r="AU145" s="194" t="s">
        <v>127</v>
      </c>
      <c r="AV145" s="13" t="s">
        <v>82</v>
      </c>
      <c r="AW145" s="13" t="s">
        <v>131</v>
      </c>
      <c r="AX145" s="13" t="s">
        <v>72</v>
      </c>
      <c r="AY145" s="194" t="s">
        <v>116</v>
      </c>
    </row>
    <row r="146" spans="2:51" s="13" customFormat="1" ht="10.2">
      <c r="B146" s="183"/>
      <c r="C146" s="184"/>
      <c r="D146" s="185" t="s">
        <v>129</v>
      </c>
      <c r="E146" s="186" t="s">
        <v>20</v>
      </c>
      <c r="F146" s="187" t="s">
        <v>165</v>
      </c>
      <c r="G146" s="184"/>
      <c r="H146" s="188">
        <v>6.75</v>
      </c>
      <c r="I146" s="189"/>
      <c r="J146" s="184"/>
      <c r="K146" s="184"/>
      <c r="L146" s="190"/>
      <c r="M146" s="191"/>
      <c r="N146" s="192"/>
      <c r="O146" s="192"/>
      <c r="P146" s="192"/>
      <c r="Q146" s="192"/>
      <c r="R146" s="192"/>
      <c r="S146" s="192"/>
      <c r="T146" s="192"/>
      <c r="U146" s="193"/>
      <c r="AT146" s="194" t="s">
        <v>129</v>
      </c>
      <c r="AU146" s="194" t="s">
        <v>127</v>
      </c>
      <c r="AV146" s="13" t="s">
        <v>82</v>
      </c>
      <c r="AW146" s="13" t="s">
        <v>131</v>
      </c>
      <c r="AX146" s="13" t="s">
        <v>72</v>
      </c>
      <c r="AY146" s="194" t="s">
        <v>116</v>
      </c>
    </row>
    <row r="147" spans="2:51" s="13" customFormat="1" ht="10.2">
      <c r="B147" s="183"/>
      <c r="C147" s="184"/>
      <c r="D147" s="185" t="s">
        <v>129</v>
      </c>
      <c r="E147" s="186" t="s">
        <v>20</v>
      </c>
      <c r="F147" s="187" t="s">
        <v>166</v>
      </c>
      <c r="G147" s="184"/>
      <c r="H147" s="188">
        <v>15.8</v>
      </c>
      <c r="I147" s="189"/>
      <c r="J147" s="184"/>
      <c r="K147" s="184"/>
      <c r="L147" s="190"/>
      <c r="M147" s="191"/>
      <c r="N147" s="192"/>
      <c r="O147" s="192"/>
      <c r="P147" s="192"/>
      <c r="Q147" s="192"/>
      <c r="R147" s="192"/>
      <c r="S147" s="192"/>
      <c r="T147" s="192"/>
      <c r="U147" s="193"/>
      <c r="AT147" s="194" t="s">
        <v>129</v>
      </c>
      <c r="AU147" s="194" t="s">
        <v>127</v>
      </c>
      <c r="AV147" s="13" t="s">
        <v>82</v>
      </c>
      <c r="AW147" s="13" t="s">
        <v>131</v>
      </c>
      <c r="AX147" s="13" t="s">
        <v>72</v>
      </c>
      <c r="AY147" s="194" t="s">
        <v>116</v>
      </c>
    </row>
    <row r="148" spans="2:51" s="13" customFormat="1" ht="10.2">
      <c r="B148" s="183"/>
      <c r="C148" s="184"/>
      <c r="D148" s="185" t="s">
        <v>129</v>
      </c>
      <c r="E148" s="186" t="s">
        <v>20</v>
      </c>
      <c r="F148" s="187" t="s">
        <v>183</v>
      </c>
      <c r="G148" s="184"/>
      <c r="H148" s="188">
        <v>-76.55</v>
      </c>
      <c r="I148" s="189"/>
      <c r="J148" s="184"/>
      <c r="K148" s="184"/>
      <c r="L148" s="190"/>
      <c r="M148" s="191"/>
      <c r="N148" s="192"/>
      <c r="O148" s="192"/>
      <c r="P148" s="192"/>
      <c r="Q148" s="192"/>
      <c r="R148" s="192"/>
      <c r="S148" s="192"/>
      <c r="T148" s="192"/>
      <c r="U148" s="193"/>
      <c r="AT148" s="194" t="s">
        <v>129</v>
      </c>
      <c r="AU148" s="194" t="s">
        <v>127</v>
      </c>
      <c r="AV148" s="13" t="s">
        <v>82</v>
      </c>
      <c r="AW148" s="13" t="s">
        <v>131</v>
      </c>
      <c r="AX148" s="13" t="s">
        <v>72</v>
      </c>
      <c r="AY148" s="194" t="s">
        <v>116</v>
      </c>
    </row>
    <row r="149" spans="2:51" s="15" customFormat="1" ht="10.2">
      <c r="B149" s="205"/>
      <c r="C149" s="206"/>
      <c r="D149" s="185" t="s">
        <v>129</v>
      </c>
      <c r="E149" s="207" t="s">
        <v>20</v>
      </c>
      <c r="F149" s="208" t="s">
        <v>167</v>
      </c>
      <c r="G149" s="206"/>
      <c r="H149" s="209">
        <v>46.886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3"/>
      <c r="U149" s="214"/>
      <c r="AT149" s="215" t="s">
        <v>129</v>
      </c>
      <c r="AU149" s="215" t="s">
        <v>127</v>
      </c>
      <c r="AV149" s="15" t="s">
        <v>126</v>
      </c>
      <c r="AW149" s="15" t="s">
        <v>131</v>
      </c>
      <c r="AX149" s="15" t="s">
        <v>80</v>
      </c>
      <c r="AY149" s="215" t="s">
        <v>116</v>
      </c>
    </row>
    <row r="150" spans="1:65" s="2" customFormat="1" ht="13.8" customHeight="1">
      <c r="A150" s="36"/>
      <c r="B150" s="37"/>
      <c r="C150" s="170" t="s">
        <v>184</v>
      </c>
      <c r="D150" s="170" t="s">
        <v>121</v>
      </c>
      <c r="E150" s="171" t="s">
        <v>143</v>
      </c>
      <c r="F150" s="172" t="s">
        <v>144</v>
      </c>
      <c r="G150" s="173" t="s">
        <v>124</v>
      </c>
      <c r="H150" s="174">
        <v>46.886</v>
      </c>
      <c r="I150" s="175"/>
      <c r="J150" s="176">
        <f>ROUND(I150*H150,2)</f>
        <v>0</v>
      </c>
      <c r="K150" s="172" t="s">
        <v>20</v>
      </c>
      <c r="L150" s="41"/>
      <c r="M150" s="177" t="s">
        <v>20</v>
      </c>
      <c r="N150" s="178" t="s">
        <v>43</v>
      </c>
      <c r="O150" s="66"/>
      <c r="P150" s="179">
        <f>O150*H150</f>
        <v>0</v>
      </c>
      <c r="Q150" s="179">
        <v>0.003</v>
      </c>
      <c r="R150" s="179">
        <f>Q150*H150</f>
        <v>0.140658</v>
      </c>
      <c r="S150" s="179">
        <v>0</v>
      </c>
      <c r="T150" s="179">
        <f>S150*H150</f>
        <v>0</v>
      </c>
      <c r="U150" s="180" t="s">
        <v>20</v>
      </c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1" t="s">
        <v>126</v>
      </c>
      <c r="AT150" s="181" t="s">
        <v>121</v>
      </c>
      <c r="AU150" s="181" t="s">
        <v>127</v>
      </c>
      <c r="AY150" s="19" t="s">
        <v>116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9" t="s">
        <v>80</v>
      </c>
      <c r="BK150" s="182">
        <f>ROUND(I150*H150,2)</f>
        <v>0</v>
      </c>
      <c r="BL150" s="19" t="s">
        <v>126</v>
      </c>
      <c r="BM150" s="181" t="s">
        <v>185</v>
      </c>
    </row>
    <row r="151" spans="2:51" s="13" customFormat="1" ht="10.2">
      <c r="B151" s="183"/>
      <c r="C151" s="184"/>
      <c r="D151" s="185" t="s">
        <v>129</v>
      </c>
      <c r="E151" s="186" t="s">
        <v>20</v>
      </c>
      <c r="F151" s="187" t="s">
        <v>161</v>
      </c>
      <c r="G151" s="184"/>
      <c r="H151" s="188">
        <v>16.056</v>
      </c>
      <c r="I151" s="189"/>
      <c r="J151" s="184"/>
      <c r="K151" s="184"/>
      <c r="L151" s="190"/>
      <c r="M151" s="191"/>
      <c r="N151" s="192"/>
      <c r="O151" s="192"/>
      <c r="P151" s="192"/>
      <c r="Q151" s="192"/>
      <c r="R151" s="192"/>
      <c r="S151" s="192"/>
      <c r="T151" s="192"/>
      <c r="U151" s="193"/>
      <c r="AT151" s="194" t="s">
        <v>129</v>
      </c>
      <c r="AU151" s="194" t="s">
        <v>127</v>
      </c>
      <c r="AV151" s="13" t="s">
        <v>82</v>
      </c>
      <c r="AW151" s="13" t="s">
        <v>131</v>
      </c>
      <c r="AX151" s="13" t="s">
        <v>72</v>
      </c>
      <c r="AY151" s="194" t="s">
        <v>116</v>
      </c>
    </row>
    <row r="152" spans="2:51" s="13" customFormat="1" ht="10.2">
      <c r="B152" s="183"/>
      <c r="C152" s="184"/>
      <c r="D152" s="185" t="s">
        <v>129</v>
      </c>
      <c r="E152" s="186" t="s">
        <v>20</v>
      </c>
      <c r="F152" s="187" t="s">
        <v>162</v>
      </c>
      <c r="G152" s="184"/>
      <c r="H152" s="188">
        <v>44.69</v>
      </c>
      <c r="I152" s="189"/>
      <c r="J152" s="184"/>
      <c r="K152" s="184"/>
      <c r="L152" s="190"/>
      <c r="M152" s="191"/>
      <c r="N152" s="192"/>
      <c r="O152" s="192"/>
      <c r="P152" s="192"/>
      <c r="Q152" s="192"/>
      <c r="R152" s="192"/>
      <c r="S152" s="192"/>
      <c r="T152" s="192"/>
      <c r="U152" s="193"/>
      <c r="AT152" s="194" t="s">
        <v>129</v>
      </c>
      <c r="AU152" s="194" t="s">
        <v>127</v>
      </c>
      <c r="AV152" s="13" t="s">
        <v>82</v>
      </c>
      <c r="AW152" s="13" t="s">
        <v>131</v>
      </c>
      <c r="AX152" s="13" t="s">
        <v>72</v>
      </c>
      <c r="AY152" s="194" t="s">
        <v>116</v>
      </c>
    </row>
    <row r="153" spans="2:51" s="13" customFormat="1" ht="10.2">
      <c r="B153" s="183"/>
      <c r="C153" s="184"/>
      <c r="D153" s="185" t="s">
        <v>129</v>
      </c>
      <c r="E153" s="186" t="s">
        <v>20</v>
      </c>
      <c r="F153" s="187" t="s">
        <v>163</v>
      </c>
      <c r="G153" s="184"/>
      <c r="H153" s="188">
        <v>35.52</v>
      </c>
      <c r="I153" s="189"/>
      <c r="J153" s="184"/>
      <c r="K153" s="184"/>
      <c r="L153" s="190"/>
      <c r="M153" s="191"/>
      <c r="N153" s="192"/>
      <c r="O153" s="192"/>
      <c r="P153" s="192"/>
      <c r="Q153" s="192"/>
      <c r="R153" s="192"/>
      <c r="S153" s="192"/>
      <c r="T153" s="192"/>
      <c r="U153" s="193"/>
      <c r="AT153" s="194" t="s">
        <v>129</v>
      </c>
      <c r="AU153" s="194" t="s">
        <v>127</v>
      </c>
      <c r="AV153" s="13" t="s">
        <v>82</v>
      </c>
      <c r="AW153" s="13" t="s">
        <v>131</v>
      </c>
      <c r="AX153" s="13" t="s">
        <v>72</v>
      </c>
      <c r="AY153" s="194" t="s">
        <v>116</v>
      </c>
    </row>
    <row r="154" spans="2:51" s="13" customFormat="1" ht="10.2">
      <c r="B154" s="183"/>
      <c r="C154" s="184"/>
      <c r="D154" s="185" t="s">
        <v>129</v>
      </c>
      <c r="E154" s="186" t="s">
        <v>20</v>
      </c>
      <c r="F154" s="187" t="s">
        <v>164</v>
      </c>
      <c r="G154" s="184"/>
      <c r="H154" s="188">
        <v>4.62</v>
      </c>
      <c r="I154" s="189"/>
      <c r="J154" s="184"/>
      <c r="K154" s="184"/>
      <c r="L154" s="190"/>
      <c r="M154" s="191"/>
      <c r="N154" s="192"/>
      <c r="O154" s="192"/>
      <c r="P154" s="192"/>
      <c r="Q154" s="192"/>
      <c r="R154" s="192"/>
      <c r="S154" s="192"/>
      <c r="T154" s="192"/>
      <c r="U154" s="193"/>
      <c r="AT154" s="194" t="s">
        <v>129</v>
      </c>
      <c r="AU154" s="194" t="s">
        <v>127</v>
      </c>
      <c r="AV154" s="13" t="s">
        <v>82</v>
      </c>
      <c r="AW154" s="13" t="s">
        <v>131</v>
      </c>
      <c r="AX154" s="13" t="s">
        <v>72</v>
      </c>
      <c r="AY154" s="194" t="s">
        <v>116</v>
      </c>
    </row>
    <row r="155" spans="2:51" s="13" customFormat="1" ht="10.2">
      <c r="B155" s="183"/>
      <c r="C155" s="184"/>
      <c r="D155" s="185" t="s">
        <v>129</v>
      </c>
      <c r="E155" s="186" t="s">
        <v>20</v>
      </c>
      <c r="F155" s="187" t="s">
        <v>165</v>
      </c>
      <c r="G155" s="184"/>
      <c r="H155" s="188">
        <v>6.75</v>
      </c>
      <c r="I155" s="189"/>
      <c r="J155" s="184"/>
      <c r="K155" s="184"/>
      <c r="L155" s="190"/>
      <c r="M155" s="191"/>
      <c r="N155" s="192"/>
      <c r="O155" s="192"/>
      <c r="P155" s="192"/>
      <c r="Q155" s="192"/>
      <c r="R155" s="192"/>
      <c r="S155" s="192"/>
      <c r="T155" s="192"/>
      <c r="U155" s="193"/>
      <c r="AT155" s="194" t="s">
        <v>129</v>
      </c>
      <c r="AU155" s="194" t="s">
        <v>127</v>
      </c>
      <c r="AV155" s="13" t="s">
        <v>82</v>
      </c>
      <c r="AW155" s="13" t="s">
        <v>131</v>
      </c>
      <c r="AX155" s="13" t="s">
        <v>72</v>
      </c>
      <c r="AY155" s="194" t="s">
        <v>116</v>
      </c>
    </row>
    <row r="156" spans="2:51" s="13" customFormat="1" ht="10.2">
      <c r="B156" s="183"/>
      <c r="C156" s="184"/>
      <c r="D156" s="185" t="s">
        <v>129</v>
      </c>
      <c r="E156" s="186" t="s">
        <v>20</v>
      </c>
      <c r="F156" s="187" t="s">
        <v>166</v>
      </c>
      <c r="G156" s="184"/>
      <c r="H156" s="188">
        <v>15.8</v>
      </c>
      <c r="I156" s="189"/>
      <c r="J156" s="184"/>
      <c r="K156" s="184"/>
      <c r="L156" s="190"/>
      <c r="M156" s="191"/>
      <c r="N156" s="192"/>
      <c r="O156" s="192"/>
      <c r="P156" s="192"/>
      <c r="Q156" s="192"/>
      <c r="R156" s="192"/>
      <c r="S156" s="192"/>
      <c r="T156" s="192"/>
      <c r="U156" s="193"/>
      <c r="AT156" s="194" t="s">
        <v>129</v>
      </c>
      <c r="AU156" s="194" t="s">
        <v>127</v>
      </c>
      <c r="AV156" s="13" t="s">
        <v>82</v>
      </c>
      <c r="AW156" s="13" t="s">
        <v>131</v>
      </c>
      <c r="AX156" s="13" t="s">
        <v>72</v>
      </c>
      <c r="AY156" s="194" t="s">
        <v>116</v>
      </c>
    </row>
    <row r="157" spans="2:51" s="13" customFormat="1" ht="10.2">
      <c r="B157" s="183"/>
      <c r="C157" s="184"/>
      <c r="D157" s="185" t="s">
        <v>129</v>
      </c>
      <c r="E157" s="186" t="s">
        <v>20</v>
      </c>
      <c r="F157" s="187" t="s">
        <v>183</v>
      </c>
      <c r="G157" s="184"/>
      <c r="H157" s="188">
        <v>-76.55</v>
      </c>
      <c r="I157" s="189"/>
      <c r="J157" s="184"/>
      <c r="K157" s="184"/>
      <c r="L157" s="190"/>
      <c r="M157" s="191"/>
      <c r="N157" s="192"/>
      <c r="O157" s="192"/>
      <c r="P157" s="192"/>
      <c r="Q157" s="192"/>
      <c r="R157" s="192"/>
      <c r="S157" s="192"/>
      <c r="T157" s="192"/>
      <c r="U157" s="193"/>
      <c r="AT157" s="194" t="s">
        <v>129</v>
      </c>
      <c r="AU157" s="194" t="s">
        <v>127</v>
      </c>
      <c r="AV157" s="13" t="s">
        <v>82</v>
      </c>
      <c r="AW157" s="13" t="s">
        <v>131</v>
      </c>
      <c r="AX157" s="13" t="s">
        <v>72</v>
      </c>
      <c r="AY157" s="194" t="s">
        <v>116</v>
      </c>
    </row>
    <row r="158" spans="2:51" s="15" customFormat="1" ht="10.2">
      <c r="B158" s="205"/>
      <c r="C158" s="206"/>
      <c r="D158" s="185" t="s">
        <v>129</v>
      </c>
      <c r="E158" s="207" t="s">
        <v>20</v>
      </c>
      <c r="F158" s="208" t="s">
        <v>167</v>
      </c>
      <c r="G158" s="206"/>
      <c r="H158" s="209">
        <v>46.886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3"/>
      <c r="U158" s="214"/>
      <c r="AT158" s="215" t="s">
        <v>129</v>
      </c>
      <c r="AU158" s="215" t="s">
        <v>127</v>
      </c>
      <c r="AV158" s="15" t="s">
        <v>126</v>
      </c>
      <c r="AW158" s="15" t="s">
        <v>131</v>
      </c>
      <c r="AX158" s="15" t="s">
        <v>80</v>
      </c>
      <c r="AY158" s="215" t="s">
        <v>116</v>
      </c>
    </row>
    <row r="159" spans="1:65" s="2" customFormat="1" ht="13.8" customHeight="1">
      <c r="A159" s="36"/>
      <c r="B159" s="37"/>
      <c r="C159" s="170" t="s">
        <v>8</v>
      </c>
      <c r="D159" s="170" t="s">
        <v>121</v>
      </c>
      <c r="E159" s="171" t="s">
        <v>186</v>
      </c>
      <c r="F159" s="172" t="s">
        <v>187</v>
      </c>
      <c r="G159" s="173" t="s">
        <v>124</v>
      </c>
      <c r="H159" s="174">
        <v>76.55</v>
      </c>
      <c r="I159" s="175"/>
      <c r="J159" s="176">
        <f>ROUND(I159*H159,2)</f>
        <v>0</v>
      </c>
      <c r="K159" s="172" t="s">
        <v>20</v>
      </c>
      <c r="L159" s="41"/>
      <c r="M159" s="177" t="s">
        <v>20</v>
      </c>
      <c r="N159" s="178" t="s">
        <v>43</v>
      </c>
      <c r="O159" s="66"/>
      <c r="P159" s="179">
        <f>O159*H159</f>
        <v>0</v>
      </c>
      <c r="Q159" s="179">
        <v>0.00025</v>
      </c>
      <c r="R159" s="179">
        <f>Q159*H159</f>
        <v>0.019137499999999998</v>
      </c>
      <c r="S159" s="179">
        <v>0</v>
      </c>
      <c r="T159" s="179">
        <f>S159*H159</f>
        <v>0</v>
      </c>
      <c r="U159" s="180" t="s">
        <v>20</v>
      </c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1" t="s">
        <v>126</v>
      </c>
      <c r="AT159" s="181" t="s">
        <v>121</v>
      </c>
      <c r="AU159" s="181" t="s">
        <v>127</v>
      </c>
      <c r="AY159" s="19" t="s">
        <v>116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9" t="s">
        <v>80</v>
      </c>
      <c r="BK159" s="182">
        <f>ROUND(I159*H159,2)</f>
        <v>0</v>
      </c>
      <c r="BL159" s="19" t="s">
        <v>126</v>
      </c>
      <c r="BM159" s="181" t="s">
        <v>188</v>
      </c>
    </row>
    <row r="160" spans="2:51" s="13" customFormat="1" ht="10.2">
      <c r="B160" s="183"/>
      <c r="C160" s="184"/>
      <c r="D160" s="185" t="s">
        <v>129</v>
      </c>
      <c r="E160" s="186" t="s">
        <v>20</v>
      </c>
      <c r="F160" s="187" t="s">
        <v>176</v>
      </c>
      <c r="G160" s="184"/>
      <c r="H160" s="188">
        <v>28</v>
      </c>
      <c r="I160" s="189"/>
      <c r="J160" s="184"/>
      <c r="K160" s="184"/>
      <c r="L160" s="190"/>
      <c r="M160" s="191"/>
      <c r="N160" s="192"/>
      <c r="O160" s="192"/>
      <c r="P160" s="192"/>
      <c r="Q160" s="192"/>
      <c r="R160" s="192"/>
      <c r="S160" s="192"/>
      <c r="T160" s="192"/>
      <c r="U160" s="193"/>
      <c r="AT160" s="194" t="s">
        <v>129</v>
      </c>
      <c r="AU160" s="194" t="s">
        <v>127</v>
      </c>
      <c r="AV160" s="13" t="s">
        <v>82</v>
      </c>
      <c r="AW160" s="13" t="s">
        <v>131</v>
      </c>
      <c r="AX160" s="13" t="s">
        <v>72</v>
      </c>
      <c r="AY160" s="194" t="s">
        <v>116</v>
      </c>
    </row>
    <row r="161" spans="2:51" s="13" customFormat="1" ht="10.2">
      <c r="B161" s="183"/>
      <c r="C161" s="184"/>
      <c r="D161" s="185" t="s">
        <v>129</v>
      </c>
      <c r="E161" s="186" t="s">
        <v>20</v>
      </c>
      <c r="F161" s="187" t="s">
        <v>177</v>
      </c>
      <c r="G161" s="184"/>
      <c r="H161" s="188">
        <v>9.775</v>
      </c>
      <c r="I161" s="189"/>
      <c r="J161" s="184"/>
      <c r="K161" s="184"/>
      <c r="L161" s="190"/>
      <c r="M161" s="191"/>
      <c r="N161" s="192"/>
      <c r="O161" s="192"/>
      <c r="P161" s="192"/>
      <c r="Q161" s="192"/>
      <c r="R161" s="192"/>
      <c r="S161" s="192"/>
      <c r="T161" s="192"/>
      <c r="U161" s="193"/>
      <c r="AT161" s="194" t="s">
        <v>129</v>
      </c>
      <c r="AU161" s="194" t="s">
        <v>127</v>
      </c>
      <c r="AV161" s="13" t="s">
        <v>82</v>
      </c>
      <c r="AW161" s="13" t="s">
        <v>131</v>
      </c>
      <c r="AX161" s="13" t="s">
        <v>72</v>
      </c>
      <c r="AY161" s="194" t="s">
        <v>116</v>
      </c>
    </row>
    <row r="162" spans="2:51" s="13" customFormat="1" ht="10.2">
      <c r="B162" s="183"/>
      <c r="C162" s="184"/>
      <c r="D162" s="185" t="s">
        <v>129</v>
      </c>
      <c r="E162" s="186" t="s">
        <v>20</v>
      </c>
      <c r="F162" s="187" t="s">
        <v>178</v>
      </c>
      <c r="G162" s="184"/>
      <c r="H162" s="188">
        <v>17.575</v>
      </c>
      <c r="I162" s="189"/>
      <c r="J162" s="184"/>
      <c r="K162" s="184"/>
      <c r="L162" s="190"/>
      <c r="M162" s="191"/>
      <c r="N162" s="192"/>
      <c r="O162" s="192"/>
      <c r="P162" s="192"/>
      <c r="Q162" s="192"/>
      <c r="R162" s="192"/>
      <c r="S162" s="192"/>
      <c r="T162" s="192"/>
      <c r="U162" s="193"/>
      <c r="AT162" s="194" t="s">
        <v>129</v>
      </c>
      <c r="AU162" s="194" t="s">
        <v>127</v>
      </c>
      <c r="AV162" s="13" t="s">
        <v>82</v>
      </c>
      <c r="AW162" s="13" t="s">
        <v>131</v>
      </c>
      <c r="AX162" s="13" t="s">
        <v>72</v>
      </c>
      <c r="AY162" s="194" t="s">
        <v>116</v>
      </c>
    </row>
    <row r="163" spans="2:51" s="13" customFormat="1" ht="10.2">
      <c r="B163" s="183"/>
      <c r="C163" s="184"/>
      <c r="D163" s="185" t="s">
        <v>129</v>
      </c>
      <c r="E163" s="186" t="s">
        <v>20</v>
      </c>
      <c r="F163" s="187" t="s">
        <v>179</v>
      </c>
      <c r="G163" s="184"/>
      <c r="H163" s="188">
        <v>35.2</v>
      </c>
      <c r="I163" s="189"/>
      <c r="J163" s="184"/>
      <c r="K163" s="184"/>
      <c r="L163" s="190"/>
      <c r="M163" s="191"/>
      <c r="N163" s="192"/>
      <c r="O163" s="192"/>
      <c r="P163" s="192"/>
      <c r="Q163" s="192"/>
      <c r="R163" s="192"/>
      <c r="S163" s="192"/>
      <c r="T163" s="192"/>
      <c r="U163" s="193"/>
      <c r="AT163" s="194" t="s">
        <v>129</v>
      </c>
      <c r="AU163" s="194" t="s">
        <v>127</v>
      </c>
      <c r="AV163" s="13" t="s">
        <v>82</v>
      </c>
      <c r="AW163" s="13" t="s">
        <v>131</v>
      </c>
      <c r="AX163" s="13" t="s">
        <v>72</v>
      </c>
      <c r="AY163" s="194" t="s">
        <v>116</v>
      </c>
    </row>
    <row r="164" spans="2:51" s="13" customFormat="1" ht="10.2">
      <c r="B164" s="183"/>
      <c r="C164" s="184"/>
      <c r="D164" s="185" t="s">
        <v>129</v>
      </c>
      <c r="E164" s="186" t="s">
        <v>20</v>
      </c>
      <c r="F164" s="187" t="s">
        <v>180</v>
      </c>
      <c r="G164" s="184"/>
      <c r="H164" s="188">
        <v>-14</v>
      </c>
      <c r="I164" s="189"/>
      <c r="J164" s="184"/>
      <c r="K164" s="184"/>
      <c r="L164" s="190"/>
      <c r="M164" s="191"/>
      <c r="N164" s="192"/>
      <c r="O164" s="192"/>
      <c r="P164" s="192"/>
      <c r="Q164" s="192"/>
      <c r="R164" s="192"/>
      <c r="S164" s="192"/>
      <c r="T164" s="192"/>
      <c r="U164" s="193"/>
      <c r="AT164" s="194" t="s">
        <v>129</v>
      </c>
      <c r="AU164" s="194" t="s">
        <v>127</v>
      </c>
      <c r="AV164" s="13" t="s">
        <v>82</v>
      </c>
      <c r="AW164" s="13" t="s">
        <v>131</v>
      </c>
      <c r="AX164" s="13" t="s">
        <v>72</v>
      </c>
      <c r="AY164" s="194" t="s">
        <v>116</v>
      </c>
    </row>
    <row r="165" spans="2:51" s="15" customFormat="1" ht="10.2">
      <c r="B165" s="205"/>
      <c r="C165" s="206"/>
      <c r="D165" s="185" t="s">
        <v>129</v>
      </c>
      <c r="E165" s="207" t="s">
        <v>20</v>
      </c>
      <c r="F165" s="208" t="s">
        <v>167</v>
      </c>
      <c r="G165" s="206"/>
      <c r="H165" s="209">
        <v>76.55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3"/>
      <c r="U165" s="214"/>
      <c r="AT165" s="215" t="s">
        <v>129</v>
      </c>
      <c r="AU165" s="215" t="s">
        <v>127</v>
      </c>
      <c r="AV165" s="15" t="s">
        <v>126</v>
      </c>
      <c r="AW165" s="15" t="s">
        <v>131</v>
      </c>
      <c r="AX165" s="15" t="s">
        <v>80</v>
      </c>
      <c r="AY165" s="215" t="s">
        <v>116</v>
      </c>
    </row>
    <row r="166" spans="1:65" s="2" customFormat="1" ht="13.8" customHeight="1">
      <c r="A166" s="36"/>
      <c r="B166" s="37"/>
      <c r="C166" s="170" t="s">
        <v>189</v>
      </c>
      <c r="D166" s="170" t="s">
        <v>121</v>
      </c>
      <c r="E166" s="171" t="s">
        <v>146</v>
      </c>
      <c r="F166" s="172" t="s">
        <v>147</v>
      </c>
      <c r="G166" s="173" t="s">
        <v>124</v>
      </c>
      <c r="H166" s="174">
        <v>46.886</v>
      </c>
      <c r="I166" s="175"/>
      <c r="J166" s="176">
        <f>ROUND(I166*H166,2)</f>
        <v>0</v>
      </c>
      <c r="K166" s="172" t="s">
        <v>20</v>
      </c>
      <c r="L166" s="41"/>
      <c r="M166" s="177" t="s">
        <v>20</v>
      </c>
      <c r="N166" s="178" t="s">
        <v>43</v>
      </c>
      <c r="O166" s="66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79">
        <f>S166*H166</f>
        <v>0</v>
      </c>
      <c r="U166" s="180" t="s">
        <v>20</v>
      </c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1" t="s">
        <v>126</v>
      </c>
      <c r="AT166" s="181" t="s">
        <v>121</v>
      </c>
      <c r="AU166" s="181" t="s">
        <v>127</v>
      </c>
      <c r="AY166" s="19" t="s">
        <v>116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9" t="s">
        <v>80</v>
      </c>
      <c r="BK166" s="182">
        <f>ROUND(I166*H166,2)</f>
        <v>0</v>
      </c>
      <c r="BL166" s="19" t="s">
        <v>126</v>
      </c>
      <c r="BM166" s="181" t="s">
        <v>190</v>
      </c>
    </row>
    <row r="167" spans="2:51" s="13" customFormat="1" ht="10.2">
      <c r="B167" s="183"/>
      <c r="C167" s="184"/>
      <c r="D167" s="185" t="s">
        <v>129</v>
      </c>
      <c r="E167" s="186" t="s">
        <v>20</v>
      </c>
      <c r="F167" s="187" t="s">
        <v>161</v>
      </c>
      <c r="G167" s="184"/>
      <c r="H167" s="188">
        <v>16.056</v>
      </c>
      <c r="I167" s="189"/>
      <c r="J167" s="184"/>
      <c r="K167" s="184"/>
      <c r="L167" s="190"/>
      <c r="M167" s="191"/>
      <c r="N167" s="192"/>
      <c r="O167" s="192"/>
      <c r="P167" s="192"/>
      <c r="Q167" s="192"/>
      <c r="R167" s="192"/>
      <c r="S167" s="192"/>
      <c r="T167" s="192"/>
      <c r="U167" s="193"/>
      <c r="AT167" s="194" t="s">
        <v>129</v>
      </c>
      <c r="AU167" s="194" t="s">
        <v>127</v>
      </c>
      <c r="AV167" s="13" t="s">
        <v>82</v>
      </c>
      <c r="AW167" s="13" t="s">
        <v>131</v>
      </c>
      <c r="AX167" s="13" t="s">
        <v>72</v>
      </c>
      <c r="AY167" s="194" t="s">
        <v>116</v>
      </c>
    </row>
    <row r="168" spans="2:51" s="13" customFormat="1" ht="10.2">
      <c r="B168" s="183"/>
      <c r="C168" s="184"/>
      <c r="D168" s="185" t="s">
        <v>129</v>
      </c>
      <c r="E168" s="186" t="s">
        <v>20</v>
      </c>
      <c r="F168" s="187" t="s">
        <v>162</v>
      </c>
      <c r="G168" s="184"/>
      <c r="H168" s="188">
        <v>44.69</v>
      </c>
      <c r="I168" s="189"/>
      <c r="J168" s="184"/>
      <c r="K168" s="184"/>
      <c r="L168" s="190"/>
      <c r="M168" s="191"/>
      <c r="N168" s="192"/>
      <c r="O168" s="192"/>
      <c r="P168" s="192"/>
      <c r="Q168" s="192"/>
      <c r="R168" s="192"/>
      <c r="S168" s="192"/>
      <c r="T168" s="192"/>
      <c r="U168" s="193"/>
      <c r="AT168" s="194" t="s">
        <v>129</v>
      </c>
      <c r="AU168" s="194" t="s">
        <v>127</v>
      </c>
      <c r="AV168" s="13" t="s">
        <v>82</v>
      </c>
      <c r="AW168" s="13" t="s">
        <v>131</v>
      </c>
      <c r="AX168" s="13" t="s">
        <v>72</v>
      </c>
      <c r="AY168" s="194" t="s">
        <v>116</v>
      </c>
    </row>
    <row r="169" spans="2:51" s="13" customFormat="1" ht="10.2">
      <c r="B169" s="183"/>
      <c r="C169" s="184"/>
      <c r="D169" s="185" t="s">
        <v>129</v>
      </c>
      <c r="E169" s="186" t="s">
        <v>20</v>
      </c>
      <c r="F169" s="187" t="s">
        <v>163</v>
      </c>
      <c r="G169" s="184"/>
      <c r="H169" s="188">
        <v>35.52</v>
      </c>
      <c r="I169" s="189"/>
      <c r="J169" s="184"/>
      <c r="K169" s="184"/>
      <c r="L169" s="190"/>
      <c r="M169" s="191"/>
      <c r="N169" s="192"/>
      <c r="O169" s="192"/>
      <c r="P169" s="192"/>
      <c r="Q169" s="192"/>
      <c r="R169" s="192"/>
      <c r="S169" s="192"/>
      <c r="T169" s="192"/>
      <c r="U169" s="193"/>
      <c r="AT169" s="194" t="s">
        <v>129</v>
      </c>
      <c r="AU169" s="194" t="s">
        <v>127</v>
      </c>
      <c r="AV169" s="13" t="s">
        <v>82</v>
      </c>
      <c r="AW169" s="13" t="s">
        <v>131</v>
      </c>
      <c r="AX169" s="13" t="s">
        <v>72</v>
      </c>
      <c r="AY169" s="194" t="s">
        <v>116</v>
      </c>
    </row>
    <row r="170" spans="2:51" s="13" customFormat="1" ht="10.2">
      <c r="B170" s="183"/>
      <c r="C170" s="184"/>
      <c r="D170" s="185" t="s">
        <v>129</v>
      </c>
      <c r="E170" s="186" t="s">
        <v>20</v>
      </c>
      <c r="F170" s="187" t="s">
        <v>164</v>
      </c>
      <c r="G170" s="184"/>
      <c r="H170" s="188">
        <v>4.62</v>
      </c>
      <c r="I170" s="189"/>
      <c r="J170" s="184"/>
      <c r="K170" s="184"/>
      <c r="L170" s="190"/>
      <c r="M170" s="191"/>
      <c r="N170" s="192"/>
      <c r="O170" s="192"/>
      <c r="P170" s="192"/>
      <c r="Q170" s="192"/>
      <c r="R170" s="192"/>
      <c r="S170" s="192"/>
      <c r="T170" s="192"/>
      <c r="U170" s="193"/>
      <c r="AT170" s="194" t="s">
        <v>129</v>
      </c>
      <c r="AU170" s="194" t="s">
        <v>127</v>
      </c>
      <c r="AV170" s="13" t="s">
        <v>82</v>
      </c>
      <c r="AW170" s="13" t="s">
        <v>131</v>
      </c>
      <c r="AX170" s="13" t="s">
        <v>72</v>
      </c>
      <c r="AY170" s="194" t="s">
        <v>116</v>
      </c>
    </row>
    <row r="171" spans="2:51" s="13" customFormat="1" ht="10.2">
      <c r="B171" s="183"/>
      <c r="C171" s="184"/>
      <c r="D171" s="185" t="s">
        <v>129</v>
      </c>
      <c r="E171" s="186" t="s">
        <v>20</v>
      </c>
      <c r="F171" s="187" t="s">
        <v>165</v>
      </c>
      <c r="G171" s="184"/>
      <c r="H171" s="188">
        <v>6.75</v>
      </c>
      <c r="I171" s="189"/>
      <c r="J171" s="184"/>
      <c r="K171" s="184"/>
      <c r="L171" s="190"/>
      <c r="M171" s="191"/>
      <c r="N171" s="192"/>
      <c r="O171" s="192"/>
      <c r="P171" s="192"/>
      <c r="Q171" s="192"/>
      <c r="R171" s="192"/>
      <c r="S171" s="192"/>
      <c r="T171" s="192"/>
      <c r="U171" s="193"/>
      <c r="AT171" s="194" t="s">
        <v>129</v>
      </c>
      <c r="AU171" s="194" t="s">
        <v>127</v>
      </c>
      <c r="AV171" s="13" t="s">
        <v>82</v>
      </c>
      <c r="AW171" s="13" t="s">
        <v>131</v>
      </c>
      <c r="AX171" s="13" t="s">
        <v>72</v>
      </c>
      <c r="AY171" s="194" t="s">
        <v>116</v>
      </c>
    </row>
    <row r="172" spans="2:51" s="13" customFormat="1" ht="10.2">
      <c r="B172" s="183"/>
      <c r="C172" s="184"/>
      <c r="D172" s="185" t="s">
        <v>129</v>
      </c>
      <c r="E172" s="186" t="s">
        <v>20</v>
      </c>
      <c r="F172" s="187" t="s">
        <v>166</v>
      </c>
      <c r="G172" s="184"/>
      <c r="H172" s="188">
        <v>15.8</v>
      </c>
      <c r="I172" s="189"/>
      <c r="J172" s="184"/>
      <c r="K172" s="184"/>
      <c r="L172" s="190"/>
      <c r="M172" s="191"/>
      <c r="N172" s="192"/>
      <c r="O172" s="192"/>
      <c r="P172" s="192"/>
      <c r="Q172" s="192"/>
      <c r="R172" s="192"/>
      <c r="S172" s="192"/>
      <c r="T172" s="192"/>
      <c r="U172" s="193"/>
      <c r="AT172" s="194" t="s">
        <v>129</v>
      </c>
      <c r="AU172" s="194" t="s">
        <v>127</v>
      </c>
      <c r="AV172" s="13" t="s">
        <v>82</v>
      </c>
      <c r="AW172" s="13" t="s">
        <v>131</v>
      </c>
      <c r="AX172" s="13" t="s">
        <v>72</v>
      </c>
      <c r="AY172" s="194" t="s">
        <v>116</v>
      </c>
    </row>
    <row r="173" spans="2:51" s="13" customFormat="1" ht="10.2">
      <c r="B173" s="183"/>
      <c r="C173" s="184"/>
      <c r="D173" s="185" t="s">
        <v>129</v>
      </c>
      <c r="E173" s="186" t="s">
        <v>20</v>
      </c>
      <c r="F173" s="187" t="s">
        <v>183</v>
      </c>
      <c r="G173" s="184"/>
      <c r="H173" s="188">
        <v>-76.55</v>
      </c>
      <c r="I173" s="189"/>
      <c r="J173" s="184"/>
      <c r="K173" s="184"/>
      <c r="L173" s="190"/>
      <c r="M173" s="191"/>
      <c r="N173" s="192"/>
      <c r="O173" s="192"/>
      <c r="P173" s="192"/>
      <c r="Q173" s="192"/>
      <c r="R173" s="192"/>
      <c r="S173" s="192"/>
      <c r="T173" s="192"/>
      <c r="U173" s="193"/>
      <c r="AT173" s="194" t="s">
        <v>129</v>
      </c>
      <c r="AU173" s="194" t="s">
        <v>127</v>
      </c>
      <c r="AV173" s="13" t="s">
        <v>82</v>
      </c>
      <c r="AW173" s="13" t="s">
        <v>131</v>
      </c>
      <c r="AX173" s="13" t="s">
        <v>72</v>
      </c>
      <c r="AY173" s="194" t="s">
        <v>116</v>
      </c>
    </row>
    <row r="174" spans="2:51" s="15" customFormat="1" ht="10.2">
      <c r="B174" s="205"/>
      <c r="C174" s="206"/>
      <c r="D174" s="185" t="s">
        <v>129</v>
      </c>
      <c r="E174" s="207" t="s">
        <v>20</v>
      </c>
      <c r="F174" s="208" t="s">
        <v>167</v>
      </c>
      <c r="G174" s="206"/>
      <c r="H174" s="209">
        <v>46.886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3"/>
      <c r="U174" s="214"/>
      <c r="AT174" s="215" t="s">
        <v>129</v>
      </c>
      <c r="AU174" s="215" t="s">
        <v>127</v>
      </c>
      <c r="AV174" s="15" t="s">
        <v>126</v>
      </c>
      <c r="AW174" s="15" t="s">
        <v>131</v>
      </c>
      <c r="AX174" s="15" t="s">
        <v>80</v>
      </c>
      <c r="AY174" s="215" t="s">
        <v>116</v>
      </c>
    </row>
    <row r="175" spans="1:65" s="2" customFormat="1" ht="13.8" customHeight="1">
      <c r="A175" s="36"/>
      <c r="B175" s="37"/>
      <c r="C175" s="170" t="s">
        <v>191</v>
      </c>
      <c r="D175" s="170" t="s">
        <v>121</v>
      </c>
      <c r="E175" s="171" t="s">
        <v>192</v>
      </c>
      <c r="F175" s="172" t="s">
        <v>193</v>
      </c>
      <c r="G175" s="173" t="s">
        <v>124</v>
      </c>
      <c r="H175" s="174">
        <v>76.55</v>
      </c>
      <c r="I175" s="175"/>
      <c r="J175" s="176">
        <f>ROUND(I175*H175,2)</f>
        <v>0</v>
      </c>
      <c r="K175" s="172" t="s">
        <v>20</v>
      </c>
      <c r="L175" s="41"/>
      <c r="M175" s="177" t="s">
        <v>20</v>
      </c>
      <c r="N175" s="178" t="s">
        <v>43</v>
      </c>
      <c r="O175" s="66"/>
      <c r="P175" s="179">
        <f>O175*H175</f>
        <v>0</v>
      </c>
      <c r="Q175" s="179">
        <v>0.001</v>
      </c>
      <c r="R175" s="179">
        <f>Q175*H175</f>
        <v>0.07654999999999999</v>
      </c>
      <c r="S175" s="179">
        <v>0</v>
      </c>
      <c r="T175" s="179">
        <f>S175*H175</f>
        <v>0</v>
      </c>
      <c r="U175" s="180" t="s">
        <v>20</v>
      </c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1" t="s">
        <v>126</v>
      </c>
      <c r="AT175" s="181" t="s">
        <v>121</v>
      </c>
      <c r="AU175" s="181" t="s">
        <v>127</v>
      </c>
      <c r="AY175" s="19" t="s">
        <v>116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9" t="s">
        <v>80</v>
      </c>
      <c r="BK175" s="182">
        <f>ROUND(I175*H175,2)</f>
        <v>0</v>
      </c>
      <c r="BL175" s="19" t="s">
        <v>126</v>
      </c>
      <c r="BM175" s="181" t="s">
        <v>194</v>
      </c>
    </row>
    <row r="176" spans="2:51" s="13" customFormat="1" ht="10.2">
      <c r="B176" s="183"/>
      <c r="C176" s="184"/>
      <c r="D176" s="185" t="s">
        <v>129</v>
      </c>
      <c r="E176" s="186" t="s">
        <v>20</v>
      </c>
      <c r="F176" s="187" t="s">
        <v>176</v>
      </c>
      <c r="G176" s="184"/>
      <c r="H176" s="188">
        <v>28</v>
      </c>
      <c r="I176" s="189"/>
      <c r="J176" s="184"/>
      <c r="K176" s="184"/>
      <c r="L176" s="190"/>
      <c r="M176" s="191"/>
      <c r="N176" s="192"/>
      <c r="O176" s="192"/>
      <c r="P176" s="192"/>
      <c r="Q176" s="192"/>
      <c r="R176" s="192"/>
      <c r="S176" s="192"/>
      <c r="T176" s="192"/>
      <c r="U176" s="193"/>
      <c r="AT176" s="194" t="s">
        <v>129</v>
      </c>
      <c r="AU176" s="194" t="s">
        <v>127</v>
      </c>
      <c r="AV176" s="13" t="s">
        <v>82</v>
      </c>
      <c r="AW176" s="13" t="s">
        <v>131</v>
      </c>
      <c r="AX176" s="13" t="s">
        <v>72</v>
      </c>
      <c r="AY176" s="194" t="s">
        <v>116</v>
      </c>
    </row>
    <row r="177" spans="2:51" s="13" customFormat="1" ht="10.2">
      <c r="B177" s="183"/>
      <c r="C177" s="184"/>
      <c r="D177" s="185" t="s">
        <v>129</v>
      </c>
      <c r="E177" s="186" t="s">
        <v>20</v>
      </c>
      <c r="F177" s="187" t="s">
        <v>177</v>
      </c>
      <c r="G177" s="184"/>
      <c r="H177" s="188">
        <v>9.775</v>
      </c>
      <c r="I177" s="189"/>
      <c r="J177" s="184"/>
      <c r="K177" s="184"/>
      <c r="L177" s="190"/>
      <c r="M177" s="191"/>
      <c r="N177" s="192"/>
      <c r="O177" s="192"/>
      <c r="P177" s="192"/>
      <c r="Q177" s="192"/>
      <c r="R177" s="192"/>
      <c r="S177" s="192"/>
      <c r="T177" s="192"/>
      <c r="U177" s="193"/>
      <c r="AT177" s="194" t="s">
        <v>129</v>
      </c>
      <c r="AU177" s="194" t="s">
        <v>127</v>
      </c>
      <c r="AV177" s="13" t="s">
        <v>82</v>
      </c>
      <c r="AW177" s="13" t="s">
        <v>131</v>
      </c>
      <c r="AX177" s="13" t="s">
        <v>72</v>
      </c>
      <c r="AY177" s="194" t="s">
        <v>116</v>
      </c>
    </row>
    <row r="178" spans="2:51" s="13" customFormat="1" ht="10.2">
      <c r="B178" s="183"/>
      <c r="C178" s="184"/>
      <c r="D178" s="185" t="s">
        <v>129</v>
      </c>
      <c r="E178" s="186" t="s">
        <v>20</v>
      </c>
      <c r="F178" s="187" t="s">
        <v>178</v>
      </c>
      <c r="G178" s="184"/>
      <c r="H178" s="188">
        <v>17.575</v>
      </c>
      <c r="I178" s="189"/>
      <c r="J178" s="184"/>
      <c r="K178" s="184"/>
      <c r="L178" s="190"/>
      <c r="M178" s="191"/>
      <c r="N178" s="192"/>
      <c r="O178" s="192"/>
      <c r="P178" s="192"/>
      <c r="Q178" s="192"/>
      <c r="R178" s="192"/>
      <c r="S178" s="192"/>
      <c r="T178" s="192"/>
      <c r="U178" s="193"/>
      <c r="AT178" s="194" t="s">
        <v>129</v>
      </c>
      <c r="AU178" s="194" t="s">
        <v>127</v>
      </c>
      <c r="AV178" s="13" t="s">
        <v>82</v>
      </c>
      <c r="AW178" s="13" t="s">
        <v>131</v>
      </c>
      <c r="AX178" s="13" t="s">
        <v>72</v>
      </c>
      <c r="AY178" s="194" t="s">
        <v>116</v>
      </c>
    </row>
    <row r="179" spans="2:51" s="13" customFormat="1" ht="10.2">
      <c r="B179" s="183"/>
      <c r="C179" s="184"/>
      <c r="D179" s="185" t="s">
        <v>129</v>
      </c>
      <c r="E179" s="186" t="s">
        <v>20</v>
      </c>
      <c r="F179" s="187" t="s">
        <v>179</v>
      </c>
      <c r="G179" s="184"/>
      <c r="H179" s="188">
        <v>35.2</v>
      </c>
      <c r="I179" s="189"/>
      <c r="J179" s="184"/>
      <c r="K179" s="184"/>
      <c r="L179" s="190"/>
      <c r="M179" s="191"/>
      <c r="N179" s="192"/>
      <c r="O179" s="192"/>
      <c r="P179" s="192"/>
      <c r="Q179" s="192"/>
      <c r="R179" s="192"/>
      <c r="S179" s="192"/>
      <c r="T179" s="192"/>
      <c r="U179" s="193"/>
      <c r="AT179" s="194" t="s">
        <v>129</v>
      </c>
      <c r="AU179" s="194" t="s">
        <v>127</v>
      </c>
      <c r="AV179" s="13" t="s">
        <v>82</v>
      </c>
      <c r="AW179" s="13" t="s">
        <v>131</v>
      </c>
      <c r="AX179" s="13" t="s">
        <v>72</v>
      </c>
      <c r="AY179" s="194" t="s">
        <v>116</v>
      </c>
    </row>
    <row r="180" spans="2:51" s="13" customFormat="1" ht="10.2">
      <c r="B180" s="183"/>
      <c r="C180" s="184"/>
      <c r="D180" s="185" t="s">
        <v>129</v>
      </c>
      <c r="E180" s="186" t="s">
        <v>20</v>
      </c>
      <c r="F180" s="187" t="s">
        <v>180</v>
      </c>
      <c r="G180" s="184"/>
      <c r="H180" s="188">
        <v>-14</v>
      </c>
      <c r="I180" s="189"/>
      <c r="J180" s="184"/>
      <c r="K180" s="184"/>
      <c r="L180" s="190"/>
      <c r="M180" s="191"/>
      <c r="N180" s="192"/>
      <c r="O180" s="192"/>
      <c r="P180" s="192"/>
      <c r="Q180" s="192"/>
      <c r="R180" s="192"/>
      <c r="S180" s="192"/>
      <c r="T180" s="192"/>
      <c r="U180" s="193"/>
      <c r="AT180" s="194" t="s">
        <v>129</v>
      </c>
      <c r="AU180" s="194" t="s">
        <v>127</v>
      </c>
      <c r="AV180" s="13" t="s">
        <v>82</v>
      </c>
      <c r="AW180" s="13" t="s">
        <v>131</v>
      </c>
      <c r="AX180" s="13" t="s">
        <v>72</v>
      </c>
      <c r="AY180" s="194" t="s">
        <v>116</v>
      </c>
    </row>
    <row r="181" spans="2:51" s="15" customFormat="1" ht="10.2">
      <c r="B181" s="205"/>
      <c r="C181" s="206"/>
      <c r="D181" s="185" t="s">
        <v>129</v>
      </c>
      <c r="E181" s="207" t="s">
        <v>20</v>
      </c>
      <c r="F181" s="208" t="s">
        <v>167</v>
      </c>
      <c r="G181" s="206"/>
      <c r="H181" s="209">
        <v>76.55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3"/>
      <c r="U181" s="214"/>
      <c r="AT181" s="215" t="s">
        <v>129</v>
      </c>
      <c r="AU181" s="215" t="s">
        <v>127</v>
      </c>
      <c r="AV181" s="15" t="s">
        <v>126</v>
      </c>
      <c r="AW181" s="15" t="s">
        <v>131</v>
      </c>
      <c r="AX181" s="15" t="s">
        <v>80</v>
      </c>
      <c r="AY181" s="215" t="s">
        <v>116</v>
      </c>
    </row>
    <row r="182" spans="1:65" s="2" customFormat="1" ht="22.2" customHeight="1">
      <c r="A182" s="36"/>
      <c r="B182" s="37"/>
      <c r="C182" s="170" t="s">
        <v>195</v>
      </c>
      <c r="D182" s="170" t="s">
        <v>121</v>
      </c>
      <c r="E182" s="171" t="s">
        <v>150</v>
      </c>
      <c r="F182" s="172" t="s">
        <v>151</v>
      </c>
      <c r="G182" s="173" t="s">
        <v>124</v>
      </c>
      <c r="H182" s="174">
        <v>46.886</v>
      </c>
      <c r="I182" s="175"/>
      <c r="J182" s="176">
        <f>ROUND(I182*H182,2)</f>
        <v>0</v>
      </c>
      <c r="K182" s="172" t="s">
        <v>20</v>
      </c>
      <c r="L182" s="41"/>
      <c r="M182" s="177" t="s">
        <v>20</v>
      </c>
      <c r="N182" s="178" t="s">
        <v>43</v>
      </c>
      <c r="O182" s="66"/>
      <c r="P182" s="179">
        <f>O182*H182</f>
        <v>0</v>
      </c>
      <c r="Q182" s="179">
        <v>0.0004</v>
      </c>
      <c r="R182" s="179">
        <f>Q182*H182</f>
        <v>0.0187544</v>
      </c>
      <c r="S182" s="179">
        <v>0</v>
      </c>
      <c r="T182" s="179">
        <f>S182*H182</f>
        <v>0</v>
      </c>
      <c r="U182" s="180" t="s">
        <v>20</v>
      </c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1" t="s">
        <v>126</v>
      </c>
      <c r="AT182" s="181" t="s">
        <v>121</v>
      </c>
      <c r="AU182" s="181" t="s">
        <v>127</v>
      </c>
      <c r="AY182" s="19" t="s">
        <v>116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9" t="s">
        <v>80</v>
      </c>
      <c r="BK182" s="182">
        <f>ROUND(I182*H182,2)</f>
        <v>0</v>
      </c>
      <c r="BL182" s="19" t="s">
        <v>126</v>
      </c>
      <c r="BM182" s="181" t="s">
        <v>196</v>
      </c>
    </row>
    <row r="183" spans="2:51" s="13" customFormat="1" ht="10.2">
      <c r="B183" s="183"/>
      <c r="C183" s="184"/>
      <c r="D183" s="185" t="s">
        <v>129</v>
      </c>
      <c r="E183" s="186" t="s">
        <v>20</v>
      </c>
      <c r="F183" s="187" t="s">
        <v>161</v>
      </c>
      <c r="G183" s="184"/>
      <c r="H183" s="188">
        <v>16.056</v>
      </c>
      <c r="I183" s="189"/>
      <c r="J183" s="184"/>
      <c r="K183" s="184"/>
      <c r="L183" s="190"/>
      <c r="M183" s="191"/>
      <c r="N183" s="192"/>
      <c r="O183" s="192"/>
      <c r="P183" s="192"/>
      <c r="Q183" s="192"/>
      <c r="R183" s="192"/>
      <c r="S183" s="192"/>
      <c r="T183" s="192"/>
      <c r="U183" s="193"/>
      <c r="AT183" s="194" t="s">
        <v>129</v>
      </c>
      <c r="AU183" s="194" t="s">
        <v>127</v>
      </c>
      <c r="AV183" s="13" t="s">
        <v>82</v>
      </c>
      <c r="AW183" s="13" t="s">
        <v>131</v>
      </c>
      <c r="AX183" s="13" t="s">
        <v>72</v>
      </c>
      <c r="AY183" s="194" t="s">
        <v>116</v>
      </c>
    </row>
    <row r="184" spans="2:51" s="13" customFormat="1" ht="10.2">
      <c r="B184" s="183"/>
      <c r="C184" s="184"/>
      <c r="D184" s="185" t="s">
        <v>129</v>
      </c>
      <c r="E184" s="186" t="s">
        <v>20</v>
      </c>
      <c r="F184" s="187" t="s">
        <v>162</v>
      </c>
      <c r="G184" s="184"/>
      <c r="H184" s="188">
        <v>44.69</v>
      </c>
      <c r="I184" s="189"/>
      <c r="J184" s="184"/>
      <c r="K184" s="184"/>
      <c r="L184" s="190"/>
      <c r="M184" s="191"/>
      <c r="N184" s="192"/>
      <c r="O184" s="192"/>
      <c r="P184" s="192"/>
      <c r="Q184" s="192"/>
      <c r="R184" s="192"/>
      <c r="S184" s="192"/>
      <c r="T184" s="192"/>
      <c r="U184" s="193"/>
      <c r="AT184" s="194" t="s">
        <v>129</v>
      </c>
      <c r="AU184" s="194" t="s">
        <v>127</v>
      </c>
      <c r="AV184" s="13" t="s">
        <v>82</v>
      </c>
      <c r="AW184" s="13" t="s">
        <v>131</v>
      </c>
      <c r="AX184" s="13" t="s">
        <v>72</v>
      </c>
      <c r="AY184" s="194" t="s">
        <v>116</v>
      </c>
    </row>
    <row r="185" spans="2:51" s="13" customFormat="1" ht="10.2">
      <c r="B185" s="183"/>
      <c r="C185" s="184"/>
      <c r="D185" s="185" t="s">
        <v>129</v>
      </c>
      <c r="E185" s="186" t="s">
        <v>20</v>
      </c>
      <c r="F185" s="187" t="s">
        <v>163</v>
      </c>
      <c r="G185" s="184"/>
      <c r="H185" s="188">
        <v>35.52</v>
      </c>
      <c r="I185" s="189"/>
      <c r="J185" s="184"/>
      <c r="K185" s="184"/>
      <c r="L185" s="190"/>
      <c r="M185" s="191"/>
      <c r="N185" s="192"/>
      <c r="O185" s="192"/>
      <c r="P185" s="192"/>
      <c r="Q185" s="192"/>
      <c r="R185" s="192"/>
      <c r="S185" s="192"/>
      <c r="T185" s="192"/>
      <c r="U185" s="193"/>
      <c r="AT185" s="194" t="s">
        <v>129</v>
      </c>
      <c r="AU185" s="194" t="s">
        <v>127</v>
      </c>
      <c r="AV185" s="13" t="s">
        <v>82</v>
      </c>
      <c r="AW185" s="13" t="s">
        <v>131</v>
      </c>
      <c r="AX185" s="13" t="s">
        <v>72</v>
      </c>
      <c r="AY185" s="194" t="s">
        <v>116</v>
      </c>
    </row>
    <row r="186" spans="2:51" s="13" customFormat="1" ht="10.2">
      <c r="B186" s="183"/>
      <c r="C186" s="184"/>
      <c r="D186" s="185" t="s">
        <v>129</v>
      </c>
      <c r="E186" s="186" t="s">
        <v>20</v>
      </c>
      <c r="F186" s="187" t="s">
        <v>164</v>
      </c>
      <c r="G186" s="184"/>
      <c r="H186" s="188">
        <v>4.62</v>
      </c>
      <c r="I186" s="189"/>
      <c r="J186" s="184"/>
      <c r="K186" s="184"/>
      <c r="L186" s="190"/>
      <c r="M186" s="191"/>
      <c r="N186" s="192"/>
      <c r="O186" s="192"/>
      <c r="P186" s="192"/>
      <c r="Q186" s="192"/>
      <c r="R186" s="192"/>
      <c r="S186" s="192"/>
      <c r="T186" s="192"/>
      <c r="U186" s="193"/>
      <c r="AT186" s="194" t="s">
        <v>129</v>
      </c>
      <c r="AU186" s="194" t="s">
        <v>127</v>
      </c>
      <c r="AV186" s="13" t="s">
        <v>82</v>
      </c>
      <c r="AW186" s="13" t="s">
        <v>131</v>
      </c>
      <c r="AX186" s="13" t="s">
        <v>72</v>
      </c>
      <c r="AY186" s="194" t="s">
        <v>116</v>
      </c>
    </row>
    <row r="187" spans="2:51" s="13" customFormat="1" ht="10.2">
      <c r="B187" s="183"/>
      <c r="C187" s="184"/>
      <c r="D187" s="185" t="s">
        <v>129</v>
      </c>
      <c r="E187" s="186" t="s">
        <v>20</v>
      </c>
      <c r="F187" s="187" t="s">
        <v>165</v>
      </c>
      <c r="G187" s="184"/>
      <c r="H187" s="188">
        <v>6.75</v>
      </c>
      <c r="I187" s="189"/>
      <c r="J187" s="184"/>
      <c r="K187" s="184"/>
      <c r="L187" s="190"/>
      <c r="M187" s="191"/>
      <c r="N187" s="192"/>
      <c r="O187" s="192"/>
      <c r="P187" s="192"/>
      <c r="Q187" s="192"/>
      <c r="R187" s="192"/>
      <c r="S187" s="192"/>
      <c r="T187" s="192"/>
      <c r="U187" s="193"/>
      <c r="AT187" s="194" t="s">
        <v>129</v>
      </c>
      <c r="AU187" s="194" t="s">
        <v>127</v>
      </c>
      <c r="AV187" s="13" t="s">
        <v>82</v>
      </c>
      <c r="AW187" s="13" t="s">
        <v>131</v>
      </c>
      <c r="AX187" s="13" t="s">
        <v>72</v>
      </c>
      <c r="AY187" s="194" t="s">
        <v>116</v>
      </c>
    </row>
    <row r="188" spans="2:51" s="13" customFormat="1" ht="10.2">
      <c r="B188" s="183"/>
      <c r="C188" s="184"/>
      <c r="D188" s="185" t="s">
        <v>129</v>
      </c>
      <c r="E188" s="186" t="s">
        <v>20</v>
      </c>
      <c r="F188" s="187" t="s">
        <v>166</v>
      </c>
      <c r="G188" s="184"/>
      <c r="H188" s="188">
        <v>15.8</v>
      </c>
      <c r="I188" s="189"/>
      <c r="J188" s="184"/>
      <c r="K188" s="184"/>
      <c r="L188" s="190"/>
      <c r="M188" s="191"/>
      <c r="N188" s="192"/>
      <c r="O188" s="192"/>
      <c r="P188" s="192"/>
      <c r="Q188" s="192"/>
      <c r="R188" s="192"/>
      <c r="S188" s="192"/>
      <c r="T188" s="192"/>
      <c r="U188" s="193"/>
      <c r="AT188" s="194" t="s">
        <v>129</v>
      </c>
      <c r="AU188" s="194" t="s">
        <v>127</v>
      </c>
      <c r="AV188" s="13" t="s">
        <v>82</v>
      </c>
      <c r="AW188" s="13" t="s">
        <v>131</v>
      </c>
      <c r="AX188" s="13" t="s">
        <v>72</v>
      </c>
      <c r="AY188" s="194" t="s">
        <v>116</v>
      </c>
    </row>
    <row r="189" spans="2:51" s="13" customFormat="1" ht="10.2">
      <c r="B189" s="183"/>
      <c r="C189" s="184"/>
      <c r="D189" s="185" t="s">
        <v>129</v>
      </c>
      <c r="E189" s="186" t="s">
        <v>20</v>
      </c>
      <c r="F189" s="187" t="s">
        <v>183</v>
      </c>
      <c r="G189" s="184"/>
      <c r="H189" s="188">
        <v>-76.55</v>
      </c>
      <c r="I189" s="189"/>
      <c r="J189" s="184"/>
      <c r="K189" s="184"/>
      <c r="L189" s="190"/>
      <c r="M189" s="191"/>
      <c r="N189" s="192"/>
      <c r="O189" s="192"/>
      <c r="P189" s="192"/>
      <c r="Q189" s="192"/>
      <c r="R189" s="192"/>
      <c r="S189" s="192"/>
      <c r="T189" s="192"/>
      <c r="U189" s="193"/>
      <c r="AT189" s="194" t="s">
        <v>129</v>
      </c>
      <c r="AU189" s="194" t="s">
        <v>127</v>
      </c>
      <c r="AV189" s="13" t="s">
        <v>82</v>
      </c>
      <c r="AW189" s="13" t="s">
        <v>131</v>
      </c>
      <c r="AX189" s="13" t="s">
        <v>72</v>
      </c>
      <c r="AY189" s="194" t="s">
        <v>116</v>
      </c>
    </row>
    <row r="190" spans="2:51" s="15" customFormat="1" ht="10.2">
      <c r="B190" s="205"/>
      <c r="C190" s="206"/>
      <c r="D190" s="185" t="s">
        <v>129</v>
      </c>
      <c r="E190" s="207" t="s">
        <v>20</v>
      </c>
      <c r="F190" s="208" t="s">
        <v>167</v>
      </c>
      <c r="G190" s="206"/>
      <c r="H190" s="209">
        <v>46.886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3"/>
      <c r="U190" s="214"/>
      <c r="AT190" s="215" t="s">
        <v>129</v>
      </c>
      <c r="AU190" s="215" t="s">
        <v>127</v>
      </c>
      <c r="AV190" s="15" t="s">
        <v>126</v>
      </c>
      <c r="AW190" s="15" t="s">
        <v>131</v>
      </c>
      <c r="AX190" s="15" t="s">
        <v>80</v>
      </c>
      <c r="AY190" s="215" t="s">
        <v>116</v>
      </c>
    </row>
    <row r="191" spans="1:65" s="2" customFormat="1" ht="22.2" customHeight="1">
      <c r="A191" s="36"/>
      <c r="B191" s="37"/>
      <c r="C191" s="170" t="s">
        <v>197</v>
      </c>
      <c r="D191" s="170" t="s">
        <v>121</v>
      </c>
      <c r="E191" s="171" t="s">
        <v>154</v>
      </c>
      <c r="F191" s="172" t="s">
        <v>155</v>
      </c>
      <c r="G191" s="173" t="s">
        <v>124</v>
      </c>
      <c r="H191" s="174">
        <v>123.436</v>
      </c>
      <c r="I191" s="175"/>
      <c r="J191" s="176">
        <f>ROUND(I191*H191,2)</f>
        <v>0</v>
      </c>
      <c r="K191" s="172" t="s">
        <v>125</v>
      </c>
      <c r="L191" s="41"/>
      <c r="M191" s="177" t="s">
        <v>20</v>
      </c>
      <c r="N191" s="178" t="s">
        <v>43</v>
      </c>
      <c r="O191" s="66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79">
        <f>S191*H191</f>
        <v>0</v>
      </c>
      <c r="U191" s="180" t="s">
        <v>20</v>
      </c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1" t="s">
        <v>126</v>
      </c>
      <c r="AT191" s="181" t="s">
        <v>121</v>
      </c>
      <c r="AU191" s="181" t="s">
        <v>127</v>
      </c>
      <c r="AY191" s="19" t="s">
        <v>116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9" t="s">
        <v>80</v>
      </c>
      <c r="BK191" s="182">
        <f>ROUND(I191*H191,2)</f>
        <v>0</v>
      </c>
      <c r="BL191" s="19" t="s">
        <v>126</v>
      </c>
      <c r="BM191" s="181" t="s">
        <v>198</v>
      </c>
    </row>
    <row r="192" spans="2:51" s="13" customFormat="1" ht="10.2">
      <c r="B192" s="183"/>
      <c r="C192" s="184"/>
      <c r="D192" s="185" t="s">
        <v>129</v>
      </c>
      <c r="E192" s="186" t="s">
        <v>20</v>
      </c>
      <c r="F192" s="187" t="s">
        <v>161</v>
      </c>
      <c r="G192" s="184"/>
      <c r="H192" s="188">
        <v>16.056</v>
      </c>
      <c r="I192" s="189"/>
      <c r="J192" s="184"/>
      <c r="K192" s="184"/>
      <c r="L192" s="190"/>
      <c r="M192" s="191"/>
      <c r="N192" s="192"/>
      <c r="O192" s="192"/>
      <c r="P192" s="192"/>
      <c r="Q192" s="192"/>
      <c r="R192" s="192"/>
      <c r="S192" s="192"/>
      <c r="T192" s="192"/>
      <c r="U192" s="193"/>
      <c r="AT192" s="194" t="s">
        <v>129</v>
      </c>
      <c r="AU192" s="194" t="s">
        <v>127</v>
      </c>
      <c r="AV192" s="13" t="s">
        <v>82</v>
      </c>
      <c r="AW192" s="13" t="s">
        <v>131</v>
      </c>
      <c r="AX192" s="13" t="s">
        <v>72</v>
      </c>
      <c r="AY192" s="194" t="s">
        <v>116</v>
      </c>
    </row>
    <row r="193" spans="2:51" s="13" customFormat="1" ht="10.2">
      <c r="B193" s="183"/>
      <c r="C193" s="184"/>
      <c r="D193" s="185" t="s">
        <v>129</v>
      </c>
      <c r="E193" s="186" t="s">
        <v>20</v>
      </c>
      <c r="F193" s="187" t="s">
        <v>162</v>
      </c>
      <c r="G193" s="184"/>
      <c r="H193" s="188">
        <v>44.69</v>
      </c>
      <c r="I193" s="189"/>
      <c r="J193" s="184"/>
      <c r="K193" s="184"/>
      <c r="L193" s="190"/>
      <c r="M193" s="191"/>
      <c r="N193" s="192"/>
      <c r="O193" s="192"/>
      <c r="P193" s="192"/>
      <c r="Q193" s="192"/>
      <c r="R193" s="192"/>
      <c r="S193" s="192"/>
      <c r="T193" s="192"/>
      <c r="U193" s="193"/>
      <c r="AT193" s="194" t="s">
        <v>129</v>
      </c>
      <c r="AU193" s="194" t="s">
        <v>127</v>
      </c>
      <c r="AV193" s="13" t="s">
        <v>82</v>
      </c>
      <c r="AW193" s="13" t="s">
        <v>131</v>
      </c>
      <c r="AX193" s="13" t="s">
        <v>72</v>
      </c>
      <c r="AY193" s="194" t="s">
        <v>116</v>
      </c>
    </row>
    <row r="194" spans="2:51" s="13" customFormat="1" ht="10.2">
      <c r="B194" s="183"/>
      <c r="C194" s="184"/>
      <c r="D194" s="185" t="s">
        <v>129</v>
      </c>
      <c r="E194" s="186" t="s">
        <v>20</v>
      </c>
      <c r="F194" s="187" t="s">
        <v>163</v>
      </c>
      <c r="G194" s="184"/>
      <c r="H194" s="188">
        <v>35.52</v>
      </c>
      <c r="I194" s="189"/>
      <c r="J194" s="184"/>
      <c r="K194" s="184"/>
      <c r="L194" s="190"/>
      <c r="M194" s="191"/>
      <c r="N194" s="192"/>
      <c r="O194" s="192"/>
      <c r="P194" s="192"/>
      <c r="Q194" s="192"/>
      <c r="R194" s="192"/>
      <c r="S194" s="192"/>
      <c r="T194" s="192"/>
      <c r="U194" s="193"/>
      <c r="AT194" s="194" t="s">
        <v>129</v>
      </c>
      <c r="AU194" s="194" t="s">
        <v>127</v>
      </c>
      <c r="AV194" s="13" t="s">
        <v>82</v>
      </c>
      <c r="AW194" s="13" t="s">
        <v>131</v>
      </c>
      <c r="AX194" s="13" t="s">
        <v>72</v>
      </c>
      <c r="AY194" s="194" t="s">
        <v>116</v>
      </c>
    </row>
    <row r="195" spans="2:51" s="13" customFormat="1" ht="10.2">
      <c r="B195" s="183"/>
      <c r="C195" s="184"/>
      <c r="D195" s="185" t="s">
        <v>129</v>
      </c>
      <c r="E195" s="186" t="s">
        <v>20</v>
      </c>
      <c r="F195" s="187" t="s">
        <v>164</v>
      </c>
      <c r="G195" s="184"/>
      <c r="H195" s="188">
        <v>4.62</v>
      </c>
      <c r="I195" s="189"/>
      <c r="J195" s="184"/>
      <c r="K195" s="184"/>
      <c r="L195" s="190"/>
      <c r="M195" s="191"/>
      <c r="N195" s="192"/>
      <c r="O195" s="192"/>
      <c r="P195" s="192"/>
      <c r="Q195" s="192"/>
      <c r="R195" s="192"/>
      <c r="S195" s="192"/>
      <c r="T195" s="192"/>
      <c r="U195" s="193"/>
      <c r="AT195" s="194" t="s">
        <v>129</v>
      </c>
      <c r="AU195" s="194" t="s">
        <v>127</v>
      </c>
      <c r="AV195" s="13" t="s">
        <v>82</v>
      </c>
      <c r="AW195" s="13" t="s">
        <v>131</v>
      </c>
      <c r="AX195" s="13" t="s">
        <v>72</v>
      </c>
      <c r="AY195" s="194" t="s">
        <v>116</v>
      </c>
    </row>
    <row r="196" spans="2:51" s="13" customFormat="1" ht="10.2">
      <c r="B196" s="183"/>
      <c r="C196" s="184"/>
      <c r="D196" s="185" t="s">
        <v>129</v>
      </c>
      <c r="E196" s="186" t="s">
        <v>20</v>
      </c>
      <c r="F196" s="187" t="s">
        <v>165</v>
      </c>
      <c r="G196" s="184"/>
      <c r="H196" s="188">
        <v>6.75</v>
      </c>
      <c r="I196" s="189"/>
      <c r="J196" s="184"/>
      <c r="K196" s="184"/>
      <c r="L196" s="190"/>
      <c r="M196" s="191"/>
      <c r="N196" s="192"/>
      <c r="O196" s="192"/>
      <c r="P196" s="192"/>
      <c r="Q196" s="192"/>
      <c r="R196" s="192"/>
      <c r="S196" s="192"/>
      <c r="T196" s="192"/>
      <c r="U196" s="193"/>
      <c r="AT196" s="194" t="s">
        <v>129</v>
      </c>
      <c r="AU196" s="194" t="s">
        <v>127</v>
      </c>
      <c r="AV196" s="13" t="s">
        <v>82</v>
      </c>
      <c r="AW196" s="13" t="s">
        <v>131</v>
      </c>
      <c r="AX196" s="13" t="s">
        <v>72</v>
      </c>
      <c r="AY196" s="194" t="s">
        <v>116</v>
      </c>
    </row>
    <row r="197" spans="2:51" s="13" customFormat="1" ht="10.2">
      <c r="B197" s="183"/>
      <c r="C197" s="184"/>
      <c r="D197" s="185" t="s">
        <v>129</v>
      </c>
      <c r="E197" s="186" t="s">
        <v>20</v>
      </c>
      <c r="F197" s="187" t="s">
        <v>166</v>
      </c>
      <c r="G197" s="184"/>
      <c r="H197" s="188">
        <v>15.8</v>
      </c>
      <c r="I197" s="189"/>
      <c r="J197" s="184"/>
      <c r="K197" s="184"/>
      <c r="L197" s="190"/>
      <c r="M197" s="191"/>
      <c r="N197" s="192"/>
      <c r="O197" s="192"/>
      <c r="P197" s="192"/>
      <c r="Q197" s="192"/>
      <c r="R197" s="192"/>
      <c r="S197" s="192"/>
      <c r="T197" s="192"/>
      <c r="U197" s="193"/>
      <c r="AT197" s="194" t="s">
        <v>129</v>
      </c>
      <c r="AU197" s="194" t="s">
        <v>127</v>
      </c>
      <c r="AV197" s="13" t="s">
        <v>82</v>
      </c>
      <c r="AW197" s="13" t="s">
        <v>131</v>
      </c>
      <c r="AX197" s="13" t="s">
        <v>72</v>
      </c>
      <c r="AY197" s="194" t="s">
        <v>116</v>
      </c>
    </row>
    <row r="198" spans="2:51" s="15" customFormat="1" ht="10.2">
      <c r="B198" s="205"/>
      <c r="C198" s="206"/>
      <c r="D198" s="185" t="s">
        <v>129</v>
      </c>
      <c r="E198" s="207" t="s">
        <v>20</v>
      </c>
      <c r="F198" s="208" t="s">
        <v>167</v>
      </c>
      <c r="G198" s="206"/>
      <c r="H198" s="209">
        <v>123.436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3"/>
      <c r="U198" s="214"/>
      <c r="AT198" s="215" t="s">
        <v>129</v>
      </c>
      <c r="AU198" s="215" t="s">
        <v>127</v>
      </c>
      <c r="AV198" s="15" t="s">
        <v>126</v>
      </c>
      <c r="AW198" s="15" t="s">
        <v>131</v>
      </c>
      <c r="AX198" s="15" t="s">
        <v>80</v>
      </c>
      <c r="AY198" s="215" t="s">
        <v>116</v>
      </c>
    </row>
    <row r="199" spans="1:65" s="2" customFormat="1" ht="34.8" customHeight="1">
      <c r="A199" s="36"/>
      <c r="B199" s="37"/>
      <c r="C199" s="170" t="s">
        <v>199</v>
      </c>
      <c r="D199" s="170" t="s">
        <v>121</v>
      </c>
      <c r="E199" s="171" t="s">
        <v>200</v>
      </c>
      <c r="F199" s="172" t="s">
        <v>201</v>
      </c>
      <c r="G199" s="173" t="s">
        <v>124</v>
      </c>
      <c r="H199" s="174">
        <v>6</v>
      </c>
      <c r="I199" s="175"/>
      <c r="J199" s="176">
        <f>ROUND(I199*H199,2)</f>
        <v>0</v>
      </c>
      <c r="K199" s="172" t="s">
        <v>20</v>
      </c>
      <c r="L199" s="41"/>
      <c r="M199" s="177" t="s">
        <v>20</v>
      </c>
      <c r="N199" s="178" t="s">
        <v>43</v>
      </c>
      <c r="O199" s="66"/>
      <c r="P199" s="179">
        <f>O199*H199</f>
        <v>0</v>
      </c>
      <c r="Q199" s="179">
        <v>0.063</v>
      </c>
      <c r="R199" s="179">
        <f>Q199*H199</f>
        <v>0.378</v>
      </c>
      <c r="S199" s="179">
        <v>0</v>
      </c>
      <c r="T199" s="179">
        <f>S199*H199</f>
        <v>0</v>
      </c>
      <c r="U199" s="180" t="s">
        <v>20</v>
      </c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1" t="s">
        <v>126</v>
      </c>
      <c r="AT199" s="181" t="s">
        <v>121</v>
      </c>
      <c r="AU199" s="181" t="s">
        <v>127</v>
      </c>
      <c r="AY199" s="19" t="s">
        <v>116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9" t="s">
        <v>80</v>
      </c>
      <c r="BK199" s="182">
        <f>ROUND(I199*H199,2)</f>
        <v>0</v>
      </c>
      <c r="BL199" s="19" t="s">
        <v>126</v>
      </c>
      <c r="BM199" s="181" t="s">
        <v>202</v>
      </c>
    </row>
    <row r="200" spans="2:51" s="14" customFormat="1" ht="10.2">
      <c r="B200" s="195"/>
      <c r="C200" s="196"/>
      <c r="D200" s="185" t="s">
        <v>129</v>
      </c>
      <c r="E200" s="197" t="s">
        <v>20</v>
      </c>
      <c r="F200" s="198" t="s">
        <v>203</v>
      </c>
      <c r="G200" s="196"/>
      <c r="H200" s="197" t="s">
        <v>20</v>
      </c>
      <c r="I200" s="199"/>
      <c r="J200" s="196"/>
      <c r="K200" s="196"/>
      <c r="L200" s="200"/>
      <c r="M200" s="201"/>
      <c r="N200" s="202"/>
      <c r="O200" s="202"/>
      <c r="P200" s="202"/>
      <c r="Q200" s="202"/>
      <c r="R200" s="202"/>
      <c r="S200" s="202"/>
      <c r="T200" s="202"/>
      <c r="U200" s="203"/>
      <c r="AT200" s="204" t="s">
        <v>129</v>
      </c>
      <c r="AU200" s="204" t="s">
        <v>127</v>
      </c>
      <c r="AV200" s="14" t="s">
        <v>80</v>
      </c>
      <c r="AW200" s="14" t="s">
        <v>131</v>
      </c>
      <c r="AX200" s="14" t="s">
        <v>72</v>
      </c>
      <c r="AY200" s="204" t="s">
        <v>116</v>
      </c>
    </row>
    <row r="201" spans="2:51" s="13" customFormat="1" ht="10.2">
      <c r="B201" s="183"/>
      <c r="C201" s="184"/>
      <c r="D201" s="185" t="s">
        <v>129</v>
      </c>
      <c r="E201" s="186" t="s">
        <v>20</v>
      </c>
      <c r="F201" s="187" t="s">
        <v>204</v>
      </c>
      <c r="G201" s="184"/>
      <c r="H201" s="188">
        <v>6</v>
      </c>
      <c r="I201" s="189"/>
      <c r="J201" s="184"/>
      <c r="K201" s="184"/>
      <c r="L201" s="190"/>
      <c r="M201" s="191"/>
      <c r="N201" s="192"/>
      <c r="O201" s="192"/>
      <c r="P201" s="192"/>
      <c r="Q201" s="192"/>
      <c r="R201" s="192"/>
      <c r="S201" s="192"/>
      <c r="T201" s="192"/>
      <c r="U201" s="193"/>
      <c r="AT201" s="194" t="s">
        <v>129</v>
      </c>
      <c r="AU201" s="194" t="s">
        <v>127</v>
      </c>
      <c r="AV201" s="13" t="s">
        <v>82</v>
      </c>
      <c r="AW201" s="13" t="s">
        <v>131</v>
      </c>
      <c r="AX201" s="13" t="s">
        <v>80</v>
      </c>
      <c r="AY201" s="194" t="s">
        <v>116</v>
      </c>
    </row>
    <row r="202" spans="1:65" s="2" customFormat="1" ht="22.2" customHeight="1">
      <c r="A202" s="36"/>
      <c r="B202" s="37"/>
      <c r="C202" s="170" t="s">
        <v>7</v>
      </c>
      <c r="D202" s="170" t="s">
        <v>121</v>
      </c>
      <c r="E202" s="171" t="s">
        <v>205</v>
      </c>
      <c r="F202" s="172" t="s">
        <v>206</v>
      </c>
      <c r="G202" s="173" t="s">
        <v>207</v>
      </c>
      <c r="H202" s="174">
        <v>10</v>
      </c>
      <c r="I202" s="175"/>
      <c r="J202" s="176">
        <f>ROUND(I202*H202,2)</f>
        <v>0</v>
      </c>
      <c r="K202" s="172" t="s">
        <v>20</v>
      </c>
      <c r="L202" s="41"/>
      <c r="M202" s="177" t="s">
        <v>20</v>
      </c>
      <c r="N202" s="178" t="s">
        <v>43</v>
      </c>
      <c r="O202" s="66"/>
      <c r="P202" s="179">
        <f>O202*H202</f>
        <v>0</v>
      </c>
      <c r="Q202" s="179">
        <v>0.001</v>
      </c>
      <c r="R202" s="179">
        <f>Q202*H202</f>
        <v>0.01</v>
      </c>
      <c r="S202" s="179">
        <v>0</v>
      </c>
      <c r="T202" s="179">
        <f>S202*H202</f>
        <v>0</v>
      </c>
      <c r="U202" s="180" t="s">
        <v>20</v>
      </c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1" t="s">
        <v>126</v>
      </c>
      <c r="AT202" s="181" t="s">
        <v>121</v>
      </c>
      <c r="AU202" s="181" t="s">
        <v>127</v>
      </c>
      <c r="AY202" s="19" t="s">
        <v>116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9" t="s">
        <v>80</v>
      </c>
      <c r="BK202" s="182">
        <f>ROUND(I202*H202,2)</f>
        <v>0</v>
      </c>
      <c r="BL202" s="19" t="s">
        <v>126</v>
      </c>
      <c r="BM202" s="181" t="s">
        <v>208</v>
      </c>
    </row>
    <row r="203" spans="2:51" s="14" customFormat="1" ht="10.2">
      <c r="B203" s="195"/>
      <c r="C203" s="196"/>
      <c r="D203" s="185" t="s">
        <v>129</v>
      </c>
      <c r="E203" s="197" t="s">
        <v>20</v>
      </c>
      <c r="F203" s="198" t="s">
        <v>203</v>
      </c>
      <c r="G203" s="196"/>
      <c r="H203" s="197" t="s">
        <v>20</v>
      </c>
      <c r="I203" s="199"/>
      <c r="J203" s="196"/>
      <c r="K203" s="196"/>
      <c r="L203" s="200"/>
      <c r="M203" s="201"/>
      <c r="N203" s="202"/>
      <c r="O203" s="202"/>
      <c r="P203" s="202"/>
      <c r="Q203" s="202"/>
      <c r="R203" s="202"/>
      <c r="S203" s="202"/>
      <c r="T203" s="202"/>
      <c r="U203" s="203"/>
      <c r="AT203" s="204" t="s">
        <v>129</v>
      </c>
      <c r="AU203" s="204" t="s">
        <v>127</v>
      </c>
      <c r="AV203" s="14" t="s">
        <v>80</v>
      </c>
      <c r="AW203" s="14" t="s">
        <v>131</v>
      </c>
      <c r="AX203" s="14" t="s">
        <v>72</v>
      </c>
      <c r="AY203" s="204" t="s">
        <v>116</v>
      </c>
    </row>
    <row r="204" spans="2:51" s="13" customFormat="1" ht="10.2">
      <c r="B204" s="183"/>
      <c r="C204" s="184"/>
      <c r="D204" s="185" t="s">
        <v>129</v>
      </c>
      <c r="E204" s="186" t="s">
        <v>20</v>
      </c>
      <c r="F204" s="187" t="s">
        <v>168</v>
      </c>
      <c r="G204" s="184"/>
      <c r="H204" s="188">
        <v>10</v>
      </c>
      <c r="I204" s="189"/>
      <c r="J204" s="184"/>
      <c r="K204" s="184"/>
      <c r="L204" s="190"/>
      <c r="M204" s="191"/>
      <c r="N204" s="192"/>
      <c r="O204" s="192"/>
      <c r="P204" s="192"/>
      <c r="Q204" s="192"/>
      <c r="R204" s="192"/>
      <c r="S204" s="192"/>
      <c r="T204" s="192"/>
      <c r="U204" s="193"/>
      <c r="AT204" s="194" t="s">
        <v>129</v>
      </c>
      <c r="AU204" s="194" t="s">
        <v>127</v>
      </c>
      <c r="AV204" s="13" t="s">
        <v>82</v>
      </c>
      <c r="AW204" s="13" t="s">
        <v>131</v>
      </c>
      <c r="AX204" s="13" t="s">
        <v>80</v>
      </c>
      <c r="AY204" s="194" t="s">
        <v>116</v>
      </c>
    </row>
    <row r="205" spans="2:63" s="12" customFormat="1" ht="22.8" customHeight="1">
      <c r="B205" s="154"/>
      <c r="C205" s="155"/>
      <c r="D205" s="156" t="s">
        <v>71</v>
      </c>
      <c r="E205" s="168" t="s">
        <v>159</v>
      </c>
      <c r="F205" s="168" t="s">
        <v>209</v>
      </c>
      <c r="G205" s="155"/>
      <c r="H205" s="155"/>
      <c r="I205" s="158"/>
      <c r="J205" s="169">
        <f>BK205</f>
        <v>0</v>
      </c>
      <c r="K205" s="155"/>
      <c r="L205" s="160"/>
      <c r="M205" s="161"/>
      <c r="N205" s="162"/>
      <c r="O205" s="162"/>
      <c r="P205" s="163">
        <f>P206+P234+P249</f>
        <v>0</v>
      </c>
      <c r="Q205" s="162"/>
      <c r="R205" s="163">
        <f>R206+R234+R249</f>
        <v>1.2543363</v>
      </c>
      <c r="S205" s="162"/>
      <c r="T205" s="163">
        <f>T206+T234+T249</f>
        <v>7.8401060000000005</v>
      </c>
      <c r="U205" s="164"/>
      <c r="AR205" s="165" t="s">
        <v>80</v>
      </c>
      <c r="AT205" s="166" t="s">
        <v>71</v>
      </c>
      <c r="AU205" s="166" t="s">
        <v>80</v>
      </c>
      <c r="AY205" s="165" t="s">
        <v>116</v>
      </c>
      <c r="BK205" s="167">
        <f>BK206+BK234+BK249</f>
        <v>0</v>
      </c>
    </row>
    <row r="206" spans="2:63" s="12" customFormat="1" ht="20.85" customHeight="1">
      <c r="B206" s="154"/>
      <c r="C206" s="155"/>
      <c r="D206" s="156" t="s">
        <v>71</v>
      </c>
      <c r="E206" s="168" t="s">
        <v>210</v>
      </c>
      <c r="F206" s="168" t="s">
        <v>211</v>
      </c>
      <c r="G206" s="155"/>
      <c r="H206" s="155"/>
      <c r="I206" s="158"/>
      <c r="J206" s="169">
        <f>BK206</f>
        <v>0</v>
      </c>
      <c r="K206" s="155"/>
      <c r="L206" s="160"/>
      <c r="M206" s="161"/>
      <c r="N206" s="162"/>
      <c r="O206" s="162"/>
      <c r="P206" s="163">
        <f>SUM(P207:P233)</f>
        <v>0</v>
      </c>
      <c r="Q206" s="162"/>
      <c r="R206" s="163">
        <f>SUM(R207:R233)</f>
        <v>0</v>
      </c>
      <c r="S206" s="162"/>
      <c r="T206" s="163">
        <f>SUM(T207:T233)</f>
        <v>0</v>
      </c>
      <c r="U206" s="164"/>
      <c r="AR206" s="165" t="s">
        <v>80</v>
      </c>
      <c r="AT206" s="166" t="s">
        <v>71</v>
      </c>
      <c r="AU206" s="166" t="s">
        <v>82</v>
      </c>
      <c r="AY206" s="165" t="s">
        <v>116</v>
      </c>
      <c r="BK206" s="167">
        <f>SUM(BK207:BK233)</f>
        <v>0</v>
      </c>
    </row>
    <row r="207" spans="1:65" s="2" customFormat="1" ht="22.2" customHeight="1">
      <c r="A207" s="36"/>
      <c r="B207" s="37"/>
      <c r="C207" s="170" t="s">
        <v>212</v>
      </c>
      <c r="D207" s="170" t="s">
        <v>121</v>
      </c>
      <c r="E207" s="171" t="s">
        <v>213</v>
      </c>
      <c r="F207" s="172" t="s">
        <v>214</v>
      </c>
      <c r="G207" s="173" t="s">
        <v>124</v>
      </c>
      <c r="H207" s="174">
        <v>84</v>
      </c>
      <c r="I207" s="175"/>
      <c r="J207" s="176">
        <f>ROUND(I207*H207,2)</f>
        <v>0</v>
      </c>
      <c r="K207" s="172" t="s">
        <v>125</v>
      </c>
      <c r="L207" s="41"/>
      <c r="M207" s="177" t="s">
        <v>20</v>
      </c>
      <c r="N207" s="178" t="s">
        <v>43</v>
      </c>
      <c r="O207" s="66"/>
      <c r="P207" s="179">
        <f>O207*H207</f>
        <v>0</v>
      </c>
      <c r="Q207" s="179">
        <v>0</v>
      </c>
      <c r="R207" s="179">
        <f>Q207*H207</f>
        <v>0</v>
      </c>
      <c r="S207" s="179">
        <v>0</v>
      </c>
      <c r="T207" s="179">
        <f>S207*H207</f>
        <v>0</v>
      </c>
      <c r="U207" s="180" t="s">
        <v>20</v>
      </c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1" t="s">
        <v>126</v>
      </c>
      <c r="AT207" s="181" t="s">
        <v>121</v>
      </c>
      <c r="AU207" s="181" t="s">
        <v>127</v>
      </c>
      <c r="AY207" s="19" t="s">
        <v>116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9" t="s">
        <v>80</v>
      </c>
      <c r="BK207" s="182">
        <f>ROUND(I207*H207,2)</f>
        <v>0</v>
      </c>
      <c r="BL207" s="19" t="s">
        <v>126</v>
      </c>
      <c r="BM207" s="181" t="s">
        <v>215</v>
      </c>
    </row>
    <row r="208" spans="2:51" s="13" customFormat="1" ht="10.2">
      <c r="B208" s="183"/>
      <c r="C208" s="184"/>
      <c r="D208" s="185" t="s">
        <v>129</v>
      </c>
      <c r="E208" s="186" t="s">
        <v>20</v>
      </c>
      <c r="F208" s="187" t="s">
        <v>216</v>
      </c>
      <c r="G208" s="184"/>
      <c r="H208" s="188">
        <v>42</v>
      </c>
      <c r="I208" s="189"/>
      <c r="J208" s="184"/>
      <c r="K208" s="184"/>
      <c r="L208" s="190"/>
      <c r="M208" s="191"/>
      <c r="N208" s="192"/>
      <c r="O208" s="192"/>
      <c r="P208" s="192"/>
      <c r="Q208" s="192"/>
      <c r="R208" s="192"/>
      <c r="S208" s="192"/>
      <c r="T208" s="192"/>
      <c r="U208" s="193"/>
      <c r="AT208" s="194" t="s">
        <v>129</v>
      </c>
      <c r="AU208" s="194" t="s">
        <v>127</v>
      </c>
      <c r="AV208" s="13" t="s">
        <v>82</v>
      </c>
      <c r="AW208" s="13" t="s">
        <v>131</v>
      </c>
      <c r="AX208" s="13" t="s">
        <v>72</v>
      </c>
      <c r="AY208" s="194" t="s">
        <v>116</v>
      </c>
    </row>
    <row r="209" spans="2:51" s="13" customFormat="1" ht="10.2">
      <c r="B209" s="183"/>
      <c r="C209" s="184"/>
      <c r="D209" s="185" t="s">
        <v>129</v>
      </c>
      <c r="E209" s="186" t="s">
        <v>20</v>
      </c>
      <c r="F209" s="187" t="s">
        <v>217</v>
      </c>
      <c r="G209" s="184"/>
      <c r="H209" s="188">
        <v>42</v>
      </c>
      <c r="I209" s="189"/>
      <c r="J209" s="184"/>
      <c r="K209" s="184"/>
      <c r="L209" s="190"/>
      <c r="M209" s="191"/>
      <c r="N209" s="192"/>
      <c r="O209" s="192"/>
      <c r="P209" s="192"/>
      <c r="Q209" s="192"/>
      <c r="R209" s="192"/>
      <c r="S209" s="192"/>
      <c r="T209" s="192"/>
      <c r="U209" s="193"/>
      <c r="AT209" s="194" t="s">
        <v>129</v>
      </c>
      <c r="AU209" s="194" t="s">
        <v>127</v>
      </c>
      <c r="AV209" s="13" t="s">
        <v>82</v>
      </c>
      <c r="AW209" s="13" t="s">
        <v>131</v>
      </c>
      <c r="AX209" s="13" t="s">
        <v>72</v>
      </c>
      <c r="AY209" s="194" t="s">
        <v>116</v>
      </c>
    </row>
    <row r="210" spans="2:51" s="15" customFormat="1" ht="10.2">
      <c r="B210" s="205"/>
      <c r="C210" s="206"/>
      <c r="D210" s="185" t="s">
        <v>129</v>
      </c>
      <c r="E210" s="207" t="s">
        <v>20</v>
      </c>
      <c r="F210" s="208" t="s">
        <v>167</v>
      </c>
      <c r="G210" s="206"/>
      <c r="H210" s="209">
        <v>84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3"/>
      <c r="U210" s="214"/>
      <c r="AT210" s="215" t="s">
        <v>129</v>
      </c>
      <c r="AU210" s="215" t="s">
        <v>127</v>
      </c>
      <c r="AV210" s="15" t="s">
        <v>126</v>
      </c>
      <c r="AW210" s="15" t="s">
        <v>131</v>
      </c>
      <c r="AX210" s="15" t="s">
        <v>80</v>
      </c>
      <c r="AY210" s="215" t="s">
        <v>116</v>
      </c>
    </row>
    <row r="211" spans="1:65" s="2" customFormat="1" ht="22.2" customHeight="1">
      <c r="A211" s="36"/>
      <c r="B211" s="37"/>
      <c r="C211" s="170" t="s">
        <v>218</v>
      </c>
      <c r="D211" s="170" t="s">
        <v>121</v>
      </c>
      <c r="E211" s="171" t="s">
        <v>219</v>
      </c>
      <c r="F211" s="172" t="s">
        <v>220</v>
      </c>
      <c r="G211" s="173" t="s">
        <v>124</v>
      </c>
      <c r="H211" s="174">
        <v>5040</v>
      </c>
      <c r="I211" s="175"/>
      <c r="J211" s="176">
        <f>ROUND(I211*H211,2)</f>
        <v>0</v>
      </c>
      <c r="K211" s="172" t="s">
        <v>125</v>
      </c>
      <c r="L211" s="41"/>
      <c r="M211" s="177" t="s">
        <v>20</v>
      </c>
      <c r="N211" s="178" t="s">
        <v>43</v>
      </c>
      <c r="O211" s="66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79">
        <f>S211*H211</f>
        <v>0</v>
      </c>
      <c r="U211" s="180" t="s">
        <v>20</v>
      </c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1" t="s">
        <v>126</v>
      </c>
      <c r="AT211" s="181" t="s">
        <v>121</v>
      </c>
      <c r="AU211" s="181" t="s">
        <v>127</v>
      </c>
      <c r="AY211" s="19" t="s">
        <v>116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9" t="s">
        <v>80</v>
      </c>
      <c r="BK211" s="182">
        <f>ROUND(I211*H211,2)</f>
        <v>0</v>
      </c>
      <c r="BL211" s="19" t="s">
        <v>126</v>
      </c>
      <c r="BM211" s="181" t="s">
        <v>221</v>
      </c>
    </row>
    <row r="212" spans="2:51" s="13" customFormat="1" ht="10.2">
      <c r="B212" s="183"/>
      <c r="C212" s="184"/>
      <c r="D212" s="185" t="s">
        <v>129</v>
      </c>
      <c r="E212" s="186" t="s">
        <v>20</v>
      </c>
      <c r="F212" s="187" t="s">
        <v>222</v>
      </c>
      <c r="G212" s="184"/>
      <c r="H212" s="188">
        <v>5040</v>
      </c>
      <c r="I212" s="189"/>
      <c r="J212" s="184"/>
      <c r="K212" s="184"/>
      <c r="L212" s="190"/>
      <c r="M212" s="191"/>
      <c r="N212" s="192"/>
      <c r="O212" s="192"/>
      <c r="P212" s="192"/>
      <c r="Q212" s="192"/>
      <c r="R212" s="192"/>
      <c r="S212" s="192"/>
      <c r="T212" s="192"/>
      <c r="U212" s="193"/>
      <c r="AT212" s="194" t="s">
        <v>129</v>
      </c>
      <c r="AU212" s="194" t="s">
        <v>127</v>
      </c>
      <c r="AV212" s="13" t="s">
        <v>82</v>
      </c>
      <c r="AW212" s="13" t="s">
        <v>131</v>
      </c>
      <c r="AX212" s="13" t="s">
        <v>80</v>
      </c>
      <c r="AY212" s="194" t="s">
        <v>116</v>
      </c>
    </row>
    <row r="213" spans="1:65" s="2" customFormat="1" ht="22.2" customHeight="1">
      <c r="A213" s="36"/>
      <c r="B213" s="37"/>
      <c r="C213" s="170" t="s">
        <v>223</v>
      </c>
      <c r="D213" s="170" t="s">
        <v>121</v>
      </c>
      <c r="E213" s="171" t="s">
        <v>224</v>
      </c>
      <c r="F213" s="172" t="s">
        <v>225</v>
      </c>
      <c r="G213" s="173" t="s">
        <v>124</v>
      </c>
      <c r="H213" s="174">
        <v>84</v>
      </c>
      <c r="I213" s="175"/>
      <c r="J213" s="176">
        <f>ROUND(I213*H213,2)</f>
        <v>0</v>
      </c>
      <c r="K213" s="172" t="s">
        <v>125</v>
      </c>
      <c r="L213" s="41"/>
      <c r="M213" s="177" t="s">
        <v>20</v>
      </c>
      <c r="N213" s="178" t="s">
        <v>43</v>
      </c>
      <c r="O213" s="66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79">
        <f>S213*H213</f>
        <v>0</v>
      </c>
      <c r="U213" s="180" t="s">
        <v>20</v>
      </c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1" t="s">
        <v>126</v>
      </c>
      <c r="AT213" s="181" t="s">
        <v>121</v>
      </c>
      <c r="AU213" s="181" t="s">
        <v>127</v>
      </c>
      <c r="AY213" s="19" t="s">
        <v>116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9" t="s">
        <v>80</v>
      </c>
      <c r="BK213" s="182">
        <f>ROUND(I213*H213,2)</f>
        <v>0</v>
      </c>
      <c r="BL213" s="19" t="s">
        <v>126</v>
      </c>
      <c r="BM213" s="181" t="s">
        <v>226</v>
      </c>
    </row>
    <row r="214" spans="1:65" s="2" customFormat="1" ht="22.2" customHeight="1">
      <c r="A214" s="36"/>
      <c r="B214" s="37"/>
      <c r="C214" s="170" t="s">
        <v>227</v>
      </c>
      <c r="D214" s="170" t="s">
        <v>121</v>
      </c>
      <c r="E214" s="171" t="s">
        <v>228</v>
      </c>
      <c r="F214" s="172" t="s">
        <v>229</v>
      </c>
      <c r="G214" s="173" t="s">
        <v>124</v>
      </c>
      <c r="H214" s="174">
        <v>162</v>
      </c>
      <c r="I214" s="175"/>
      <c r="J214" s="176">
        <f>ROUND(I214*H214,2)</f>
        <v>0</v>
      </c>
      <c r="K214" s="172" t="s">
        <v>125</v>
      </c>
      <c r="L214" s="41"/>
      <c r="M214" s="177" t="s">
        <v>20</v>
      </c>
      <c r="N214" s="178" t="s">
        <v>43</v>
      </c>
      <c r="O214" s="66"/>
      <c r="P214" s="179">
        <f>O214*H214</f>
        <v>0</v>
      </c>
      <c r="Q214" s="179">
        <v>0</v>
      </c>
      <c r="R214" s="179">
        <f>Q214*H214</f>
        <v>0</v>
      </c>
      <c r="S214" s="179">
        <v>0</v>
      </c>
      <c r="T214" s="179">
        <f>S214*H214</f>
        <v>0</v>
      </c>
      <c r="U214" s="180" t="s">
        <v>20</v>
      </c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1" t="s">
        <v>126</v>
      </c>
      <c r="AT214" s="181" t="s">
        <v>121</v>
      </c>
      <c r="AU214" s="181" t="s">
        <v>127</v>
      </c>
      <c r="AY214" s="19" t="s">
        <v>116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9" t="s">
        <v>80</v>
      </c>
      <c r="BK214" s="182">
        <f>ROUND(I214*H214,2)</f>
        <v>0</v>
      </c>
      <c r="BL214" s="19" t="s">
        <v>126</v>
      </c>
      <c r="BM214" s="181" t="s">
        <v>230</v>
      </c>
    </row>
    <row r="215" spans="2:51" s="13" customFormat="1" ht="10.2">
      <c r="B215" s="183"/>
      <c r="C215" s="184"/>
      <c r="D215" s="185" t="s">
        <v>129</v>
      </c>
      <c r="E215" s="186" t="s">
        <v>20</v>
      </c>
      <c r="F215" s="187" t="s">
        <v>231</v>
      </c>
      <c r="G215" s="184"/>
      <c r="H215" s="188">
        <v>162</v>
      </c>
      <c r="I215" s="189"/>
      <c r="J215" s="184"/>
      <c r="K215" s="184"/>
      <c r="L215" s="190"/>
      <c r="M215" s="191"/>
      <c r="N215" s="192"/>
      <c r="O215" s="192"/>
      <c r="P215" s="192"/>
      <c r="Q215" s="192"/>
      <c r="R215" s="192"/>
      <c r="S215" s="192"/>
      <c r="T215" s="192"/>
      <c r="U215" s="193"/>
      <c r="AT215" s="194" t="s">
        <v>129</v>
      </c>
      <c r="AU215" s="194" t="s">
        <v>127</v>
      </c>
      <c r="AV215" s="13" t="s">
        <v>82</v>
      </c>
      <c r="AW215" s="13" t="s">
        <v>131</v>
      </c>
      <c r="AX215" s="13" t="s">
        <v>80</v>
      </c>
      <c r="AY215" s="194" t="s">
        <v>116</v>
      </c>
    </row>
    <row r="216" spans="1:65" s="2" customFormat="1" ht="22.2" customHeight="1">
      <c r="A216" s="36"/>
      <c r="B216" s="37"/>
      <c r="C216" s="170" t="s">
        <v>232</v>
      </c>
      <c r="D216" s="170" t="s">
        <v>121</v>
      </c>
      <c r="E216" s="171" t="s">
        <v>233</v>
      </c>
      <c r="F216" s="172" t="s">
        <v>234</v>
      </c>
      <c r="G216" s="173" t="s">
        <v>124</v>
      </c>
      <c r="H216" s="174">
        <v>9720</v>
      </c>
      <c r="I216" s="175"/>
      <c r="J216" s="176">
        <f>ROUND(I216*H216,2)</f>
        <v>0</v>
      </c>
      <c r="K216" s="172" t="s">
        <v>125</v>
      </c>
      <c r="L216" s="41"/>
      <c r="M216" s="177" t="s">
        <v>20</v>
      </c>
      <c r="N216" s="178" t="s">
        <v>43</v>
      </c>
      <c r="O216" s="66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79">
        <f>S216*H216</f>
        <v>0</v>
      </c>
      <c r="U216" s="180" t="s">
        <v>20</v>
      </c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1" t="s">
        <v>126</v>
      </c>
      <c r="AT216" s="181" t="s">
        <v>121</v>
      </c>
      <c r="AU216" s="181" t="s">
        <v>127</v>
      </c>
      <c r="AY216" s="19" t="s">
        <v>116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9" t="s">
        <v>80</v>
      </c>
      <c r="BK216" s="182">
        <f>ROUND(I216*H216,2)</f>
        <v>0</v>
      </c>
      <c r="BL216" s="19" t="s">
        <v>126</v>
      </c>
      <c r="BM216" s="181" t="s">
        <v>235</v>
      </c>
    </row>
    <row r="217" spans="2:51" s="13" customFormat="1" ht="10.2">
      <c r="B217" s="183"/>
      <c r="C217" s="184"/>
      <c r="D217" s="185" t="s">
        <v>129</v>
      </c>
      <c r="E217" s="186" t="s">
        <v>20</v>
      </c>
      <c r="F217" s="187" t="s">
        <v>236</v>
      </c>
      <c r="G217" s="184"/>
      <c r="H217" s="188">
        <v>9720</v>
      </c>
      <c r="I217" s="189"/>
      <c r="J217" s="184"/>
      <c r="K217" s="184"/>
      <c r="L217" s="190"/>
      <c r="M217" s="191"/>
      <c r="N217" s="192"/>
      <c r="O217" s="192"/>
      <c r="P217" s="192"/>
      <c r="Q217" s="192"/>
      <c r="R217" s="192"/>
      <c r="S217" s="192"/>
      <c r="T217" s="192"/>
      <c r="U217" s="193"/>
      <c r="AT217" s="194" t="s">
        <v>129</v>
      </c>
      <c r="AU217" s="194" t="s">
        <v>127</v>
      </c>
      <c r="AV217" s="13" t="s">
        <v>82</v>
      </c>
      <c r="AW217" s="13" t="s">
        <v>131</v>
      </c>
      <c r="AX217" s="13" t="s">
        <v>80</v>
      </c>
      <c r="AY217" s="194" t="s">
        <v>116</v>
      </c>
    </row>
    <row r="218" spans="1:65" s="2" customFormat="1" ht="22.2" customHeight="1">
      <c r="A218" s="36"/>
      <c r="B218" s="37"/>
      <c r="C218" s="170" t="s">
        <v>237</v>
      </c>
      <c r="D218" s="170" t="s">
        <v>121</v>
      </c>
      <c r="E218" s="171" t="s">
        <v>238</v>
      </c>
      <c r="F218" s="172" t="s">
        <v>239</v>
      </c>
      <c r="G218" s="173" t="s">
        <v>124</v>
      </c>
      <c r="H218" s="174">
        <v>162</v>
      </c>
      <c r="I218" s="175"/>
      <c r="J218" s="176">
        <f>ROUND(I218*H218,2)</f>
        <v>0</v>
      </c>
      <c r="K218" s="172" t="s">
        <v>125</v>
      </c>
      <c r="L218" s="41"/>
      <c r="M218" s="177" t="s">
        <v>20</v>
      </c>
      <c r="N218" s="178" t="s">
        <v>43</v>
      </c>
      <c r="O218" s="66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79">
        <f>S218*H218</f>
        <v>0</v>
      </c>
      <c r="U218" s="180" t="s">
        <v>20</v>
      </c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1" t="s">
        <v>126</v>
      </c>
      <c r="AT218" s="181" t="s">
        <v>121</v>
      </c>
      <c r="AU218" s="181" t="s">
        <v>127</v>
      </c>
      <c r="AY218" s="19" t="s">
        <v>116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9" t="s">
        <v>80</v>
      </c>
      <c r="BK218" s="182">
        <f>ROUND(I218*H218,2)</f>
        <v>0</v>
      </c>
      <c r="BL218" s="19" t="s">
        <v>126</v>
      </c>
      <c r="BM218" s="181" t="s">
        <v>240</v>
      </c>
    </row>
    <row r="219" spans="1:65" s="2" customFormat="1" ht="13.8" customHeight="1">
      <c r="A219" s="36"/>
      <c r="B219" s="37"/>
      <c r="C219" s="170" t="s">
        <v>241</v>
      </c>
      <c r="D219" s="170" t="s">
        <v>121</v>
      </c>
      <c r="E219" s="171" t="s">
        <v>242</v>
      </c>
      <c r="F219" s="172" t="s">
        <v>243</v>
      </c>
      <c r="G219" s="173" t="s">
        <v>124</v>
      </c>
      <c r="H219" s="174">
        <v>246</v>
      </c>
      <c r="I219" s="175"/>
      <c r="J219" s="176">
        <f>ROUND(I219*H219,2)</f>
        <v>0</v>
      </c>
      <c r="K219" s="172" t="s">
        <v>125</v>
      </c>
      <c r="L219" s="41"/>
      <c r="M219" s="177" t="s">
        <v>20</v>
      </c>
      <c r="N219" s="178" t="s">
        <v>43</v>
      </c>
      <c r="O219" s="66"/>
      <c r="P219" s="179">
        <f>O219*H219</f>
        <v>0</v>
      </c>
      <c r="Q219" s="179">
        <v>0</v>
      </c>
      <c r="R219" s="179">
        <f>Q219*H219</f>
        <v>0</v>
      </c>
      <c r="S219" s="179">
        <v>0</v>
      </c>
      <c r="T219" s="179">
        <f>S219*H219</f>
        <v>0</v>
      </c>
      <c r="U219" s="180" t="s">
        <v>20</v>
      </c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1" t="s">
        <v>126</v>
      </c>
      <c r="AT219" s="181" t="s">
        <v>121</v>
      </c>
      <c r="AU219" s="181" t="s">
        <v>127</v>
      </c>
      <c r="AY219" s="19" t="s">
        <v>116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9" t="s">
        <v>80</v>
      </c>
      <c r="BK219" s="182">
        <f>ROUND(I219*H219,2)</f>
        <v>0</v>
      </c>
      <c r="BL219" s="19" t="s">
        <v>126</v>
      </c>
      <c r="BM219" s="181" t="s">
        <v>244</v>
      </c>
    </row>
    <row r="220" spans="2:51" s="13" customFormat="1" ht="10.2">
      <c r="B220" s="183"/>
      <c r="C220" s="184"/>
      <c r="D220" s="185" t="s">
        <v>129</v>
      </c>
      <c r="E220" s="186" t="s">
        <v>20</v>
      </c>
      <c r="F220" s="187" t="s">
        <v>216</v>
      </c>
      <c r="G220" s="184"/>
      <c r="H220" s="188">
        <v>42</v>
      </c>
      <c r="I220" s="189"/>
      <c r="J220" s="184"/>
      <c r="K220" s="184"/>
      <c r="L220" s="190"/>
      <c r="M220" s="191"/>
      <c r="N220" s="192"/>
      <c r="O220" s="192"/>
      <c r="P220" s="192"/>
      <c r="Q220" s="192"/>
      <c r="R220" s="192"/>
      <c r="S220" s="192"/>
      <c r="T220" s="192"/>
      <c r="U220" s="193"/>
      <c r="AT220" s="194" t="s">
        <v>129</v>
      </c>
      <c r="AU220" s="194" t="s">
        <v>127</v>
      </c>
      <c r="AV220" s="13" t="s">
        <v>82</v>
      </c>
      <c r="AW220" s="13" t="s">
        <v>131</v>
      </c>
      <c r="AX220" s="13" t="s">
        <v>72</v>
      </c>
      <c r="AY220" s="194" t="s">
        <v>116</v>
      </c>
    </row>
    <row r="221" spans="2:51" s="13" customFormat="1" ht="10.2">
      <c r="B221" s="183"/>
      <c r="C221" s="184"/>
      <c r="D221" s="185" t="s">
        <v>129</v>
      </c>
      <c r="E221" s="186" t="s">
        <v>20</v>
      </c>
      <c r="F221" s="187" t="s">
        <v>217</v>
      </c>
      <c r="G221" s="184"/>
      <c r="H221" s="188">
        <v>42</v>
      </c>
      <c r="I221" s="189"/>
      <c r="J221" s="184"/>
      <c r="K221" s="184"/>
      <c r="L221" s="190"/>
      <c r="M221" s="191"/>
      <c r="N221" s="192"/>
      <c r="O221" s="192"/>
      <c r="P221" s="192"/>
      <c r="Q221" s="192"/>
      <c r="R221" s="192"/>
      <c r="S221" s="192"/>
      <c r="T221" s="192"/>
      <c r="U221" s="193"/>
      <c r="AT221" s="194" t="s">
        <v>129</v>
      </c>
      <c r="AU221" s="194" t="s">
        <v>127</v>
      </c>
      <c r="AV221" s="13" t="s">
        <v>82</v>
      </c>
      <c r="AW221" s="13" t="s">
        <v>131</v>
      </c>
      <c r="AX221" s="13" t="s">
        <v>72</v>
      </c>
      <c r="AY221" s="194" t="s">
        <v>116</v>
      </c>
    </row>
    <row r="222" spans="2:51" s="16" customFormat="1" ht="10.2">
      <c r="B222" s="216"/>
      <c r="C222" s="217"/>
      <c r="D222" s="185" t="s">
        <v>129</v>
      </c>
      <c r="E222" s="218" t="s">
        <v>20</v>
      </c>
      <c r="F222" s="219" t="s">
        <v>245</v>
      </c>
      <c r="G222" s="217"/>
      <c r="H222" s="220">
        <v>84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4"/>
      <c r="U222" s="225"/>
      <c r="AT222" s="226" t="s">
        <v>129</v>
      </c>
      <c r="AU222" s="226" t="s">
        <v>127</v>
      </c>
      <c r="AV222" s="16" t="s">
        <v>127</v>
      </c>
      <c r="AW222" s="16" t="s">
        <v>131</v>
      </c>
      <c r="AX222" s="16" t="s">
        <v>72</v>
      </c>
      <c r="AY222" s="226" t="s">
        <v>116</v>
      </c>
    </row>
    <row r="223" spans="2:51" s="13" customFormat="1" ht="10.2">
      <c r="B223" s="183"/>
      <c r="C223" s="184"/>
      <c r="D223" s="185" t="s">
        <v>129</v>
      </c>
      <c r="E223" s="186" t="s">
        <v>20</v>
      </c>
      <c r="F223" s="187" t="s">
        <v>231</v>
      </c>
      <c r="G223" s="184"/>
      <c r="H223" s="188">
        <v>162</v>
      </c>
      <c r="I223" s="189"/>
      <c r="J223" s="184"/>
      <c r="K223" s="184"/>
      <c r="L223" s="190"/>
      <c r="M223" s="191"/>
      <c r="N223" s="192"/>
      <c r="O223" s="192"/>
      <c r="P223" s="192"/>
      <c r="Q223" s="192"/>
      <c r="R223" s="192"/>
      <c r="S223" s="192"/>
      <c r="T223" s="192"/>
      <c r="U223" s="193"/>
      <c r="AT223" s="194" t="s">
        <v>129</v>
      </c>
      <c r="AU223" s="194" t="s">
        <v>127</v>
      </c>
      <c r="AV223" s="13" t="s">
        <v>82</v>
      </c>
      <c r="AW223" s="13" t="s">
        <v>131</v>
      </c>
      <c r="AX223" s="13" t="s">
        <v>72</v>
      </c>
      <c r="AY223" s="194" t="s">
        <v>116</v>
      </c>
    </row>
    <row r="224" spans="2:51" s="16" customFormat="1" ht="10.2">
      <c r="B224" s="216"/>
      <c r="C224" s="217"/>
      <c r="D224" s="185" t="s">
        <v>129</v>
      </c>
      <c r="E224" s="218" t="s">
        <v>20</v>
      </c>
      <c r="F224" s="219" t="s">
        <v>245</v>
      </c>
      <c r="G224" s="217"/>
      <c r="H224" s="220">
        <v>162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4"/>
      <c r="U224" s="225"/>
      <c r="AT224" s="226" t="s">
        <v>129</v>
      </c>
      <c r="AU224" s="226" t="s">
        <v>127</v>
      </c>
      <c r="AV224" s="16" t="s">
        <v>127</v>
      </c>
      <c r="AW224" s="16" t="s">
        <v>131</v>
      </c>
      <c r="AX224" s="16" t="s">
        <v>72</v>
      </c>
      <c r="AY224" s="226" t="s">
        <v>116</v>
      </c>
    </row>
    <row r="225" spans="2:51" s="15" customFormat="1" ht="10.2">
      <c r="B225" s="205"/>
      <c r="C225" s="206"/>
      <c r="D225" s="185" t="s">
        <v>129</v>
      </c>
      <c r="E225" s="207" t="s">
        <v>20</v>
      </c>
      <c r="F225" s="208" t="s">
        <v>167</v>
      </c>
      <c r="G225" s="206"/>
      <c r="H225" s="209">
        <v>246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3"/>
      <c r="U225" s="214"/>
      <c r="AT225" s="215" t="s">
        <v>129</v>
      </c>
      <c r="AU225" s="215" t="s">
        <v>127</v>
      </c>
      <c r="AV225" s="15" t="s">
        <v>126</v>
      </c>
      <c r="AW225" s="15" t="s">
        <v>131</v>
      </c>
      <c r="AX225" s="15" t="s">
        <v>80</v>
      </c>
      <c r="AY225" s="215" t="s">
        <v>116</v>
      </c>
    </row>
    <row r="226" spans="1:65" s="2" customFormat="1" ht="13.8" customHeight="1">
      <c r="A226" s="36"/>
      <c r="B226" s="37"/>
      <c r="C226" s="170" t="s">
        <v>246</v>
      </c>
      <c r="D226" s="170" t="s">
        <v>121</v>
      </c>
      <c r="E226" s="171" t="s">
        <v>247</v>
      </c>
      <c r="F226" s="172" t="s">
        <v>248</v>
      </c>
      <c r="G226" s="173" t="s">
        <v>124</v>
      </c>
      <c r="H226" s="174">
        <v>14760</v>
      </c>
      <c r="I226" s="175"/>
      <c r="J226" s="176">
        <f>ROUND(I226*H226,2)</f>
        <v>0</v>
      </c>
      <c r="K226" s="172" t="s">
        <v>125</v>
      </c>
      <c r="L226" s="41"/>
      <c r="M226" s="177" t="s">
        <v>20</v>
      </c>
      <c r="N226" s="178" t="s">
        <v>43</v>
      </c>
      <c r="O226" s="66"/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79">
        <f>S226*H226</f>
        <v>0</v>
      </c>
      <c r="U226" s="180" t="s">
        <v>20</v>
      </c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1" t="s">
        <v>126</v>
      </c>
      <c r="AT226" s="181" t="s">
        <v>121</v>
      </c>
      <c r="AU226" s="181" t="s">
        <v>127</v>
      </c>
      <c r="AY226" s="19" t="s">
        <v>116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9" t="s">
        <v>80</v>
      </c>
      <c r="BK226" s="182">
        <f>ROUND(I226*H226,2)</f>
        <v>0</v>
      </c>
      <c r="BL226" s="19" t="s">
        <v>126</v>
      </c>
      <c r="BM226" s="181" t="s">
        <v>249</v>
      </c>
    </row>
    <row r="227" spans="2:51" s="13" customFormat="1" ht="10.2">
      <c r="B227" s="183"/>
      <c r="C227" s="184"/>
      <c r="D227" s="185" t="s">
        <v>129</v>
      </c>
      <c r="E227" s="186" t="s">
        <v>20</v>
      </c>
      <c r="F227" s="187" t="s">
        <v>250</v>
      </c>
      <c r="G227" s="184"/>
      <c r="H227" s="188">
        <v>14760</v>
      </c>
      <c r="I227" s="189"/>
      <c r="J227" s="184"/>
      <c r="K227" s="184"/>
      <c r="L227" s="190"/>
      <c r="M227" s="191"/>
      <c r="N227" s="192"/>
      <c r="O227" s="192"/>
      <c r="P227" s="192"/>
      <c r="Q227" s="192"/>
      <c r="R227" s="192"/>
      <c r="S227" s="192"/>
      <c r="T227" s="192"/>
      <c r="U227" s="193"/>
      <c r="AT227" s="194" t="s">
        <v>129</v>
      </c>
      <c r="AU227" s="194" t="s">
        <v>127</v>
      </c>
      <c r="AV227" s="13" t="s">
        <v>82</v>
      </c>
      <c r="AW227" s="13" t="s">
        <v>131</v>
      </c>
      <c r="AX227" s="13" t="s">
        <v>80</v>
      </c>
      <c r="AY227" s="194" t="s">
        <v>116</v>
      </c>
    </row>
    <row r="228" spans="1:65" s="2" customFormat="1" ht="13.8" customHeight="1">
      <c r="A228" s="36"/>
      <c r="B228" s="37"/>
      <c r="C228" s="170" t="s">
        <v>251</v>
      </c>
      <c r="D228" s="170" t="s">
        <v>121</v>
      </c>
      <c r="E228" s="171" t="s">
        <v>252</v>
      </c>
      <c r="F228" s="172" t="s">
        <v>253</v>
      </c>
      <c r="G228" s="173" t="s">
        <v>124</v>
      </c>
      <c r="H228" s="174">
        <v>246</v>
      </c>
      <c r="I228" s="175"/>
      <c r="J228" s="176">
        <f>ROUND(I228*H228,2)</f>
        <v>0</v>
      </c>
      <c r="K228" s="172" t="s">
        <v>125</v>
      </c>
      <c r="L228" s="41"/>
      <c r="M228" s="177" t="s">
        <v>20</v>
      </c>
      <c r="N228" s="178" t="s">
        <v>43</v>
      </c>
      <c r="O228" s="66"/>
      <c r="P228" s="179">
        <f>O228*H228</f>
        <v>0</v>
      </c>
      <c r="Q228" s="179">
        <v>0</v>
      </c>
      <c r="R228" s="179">
        <f>Q228*H228</f>
        <v>0</v>
      </c>
      <c r="S228" s="179">
        <v>0</v>
      </c>
      <c r="T228" s="179">
        <f>S228*H228</f>
        <v>0</v>
      </c>
      <c r="U228" s="180" t="s">
        <v>20</v>
      </c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1" t="s">
        <v>126</v>
      </c>
      <c r="AT228" s="181" t="s">
        <v>121</v>
      </c>
      <c r="AU228" s="181" t="s">
        <v>127</v>
      </c>
      <c r="AY228" s="19" t="s">
        <v>116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9" t="s">
        <v>80</v>
      </c>
      <c r="BK228" s="182">
        <f>ROUND(I228*H228,2)</f>
        <v>0</v>
      </c>
      <c r="BL228" s="19" t="s">
        <v>126</v>
      </c>
      <c r="BM228" s="181" t="s">
        <v>254</v>
      </c>
    </row>
    <row r="229" spans="1:65" s="2" customFormat="1" ht="13.8" customHeight="1">
      <c r="A229" s="36"/>
      <c r="B229" s="37"/>
      <c r="C229" s="170" t="s">
        <v>255</v>
      </c>
      <c r="D229" s="170" t="s">
        <v>121</v>
      </c>
      <c r="E229" s="171" t="s">
        <v>256</v>
      </c>
      <c r="F229" s="172" t="s">
        <v>257</v>
      </c>
      <c r="G229" s="173" t="s">
        <v>258</v>
      </c>
      <c r="H229" s="174">
        <v>3</v>
      </c>
      <c r="I229" s="175"/>
      <c r="J229" s="176">
        <f>ROUND(I229*H229,2)</f>
        <v>0</v>
      </c>
      <c r="K229" s="172" t="s">
        <v>125</v>
      </c>
      <c r="L229" s="41"/>
      <c r="M229" s="177" t="s">
        <v>20</v>
      </c>
      <c r="N229" s="178" t="s">
        <v>43</v>
      </c>
      <c r="O229" s="66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79">
        <f>S229*H229</f>
        <v>0</v>
      </c>
      <c r="U229" s="180" t="s">
        <v>20</v>
      </c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1" t="s">
        <v>126</v>
      </c>
      <c r="AT229" s="181" t="s">
        <v>121</v>
      </c>
      <c r="AU229" s="181" t="s">
        <v>127</v>
      </c>
      <c r="AY229" s="19" t="s">
        <v>116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9" t="s">
        <v>80</v>
      </c>
      <c r="BK229" s="182">
        <f>ROUND(I229*H229,2)</f>
        <v>0</v>
      </c>
      <c r="BL229" s="19" t="s">
        <v>126</v>
      </c>
      <c r="BM229" s="181" t="s">
        <v>259</v>
      </c>
    </row>
    <row r="230" spans="2:51" s="13" customFormat="1" ht="10.2">
      <c r="B230" s="183"/>
      <c r="C230" s="184"/>
      <c r="D230" s="185" t="s">
        <v>129</v>
      </c>
      <c r="E230" s="186" t="s">
        <v>20</v>
      </c>
      <c r="F230" s="187" t="s">
        <v>260</v>
      </c>
      <c r="G230" s="184"/>
      <c r="H230" s="188">
        <v>3</v>
      </c>
      <c r="I230" s="189"/>
      <c r="J230" s="184"/>
      <c r="K230" s="184"/>
      <c r="L230" s="190"/>
      <c r="M230" s="191"/>
      <c r="N230" s="192"/>
      <c r="O230" s="192"/>
      <c r="P230" s="192"/>
      <c r="Q230" s="192"/>
      <c r="R230" s="192"/>
      <c r="S230" s="192"/>
      <c r="T230" s="192"/>
      <c r="U230" s="193"/>
      <c r="AT230" s="194" t="s">
        <v>129</v>
      </c>
      <c r="AU230" s="194" t="s">
        <v>127</v>
      </c>
      <c r="AV230" s="13" t="s">
        <v>82</v>
      </c>
      <c r="AW230" s="13" t="s">
        <v>131</v>
      </c>
      <c r="AX230" s="13" t="s">
        <v>80</v>
      </c>
      <c r="AY230" s="194" t="s">
        <v>116</v>
      </c>
    </row>
    <row r="231" spans="1:65" s="2" customFormat="1" ht="13.8" customHeight="1">
      <c r="A231" s="36"/>
      <c r="B231" s="37"/>
      <c r="C231" s="170" t="s">
        <v>261</v>
      </c>
      <c r="D231" s="170" t="s">
        <v>121</v>
      </c>
      <c r="E231" s="171" t="s">
        <v>262</v>
      </c>
      <c r="F231" s="172" t="s">
        <v>263</v>
      </c>
      <c r="G231" s="173" t="s">
        <v>258</v>
      </c>
      <c r="H231" s="174">
        <v>180</v>
      </c>
      <c r="I231" s="175"/>
      <c r="J231" s="176">
        <f>ROUND(I231*H231,2)</f>
        <v>0</v>
      </c>
      <c r="K231" s="172" t="s">
        <v>125</v>
      </c>
      <c r="L231" s="41"/>
      <c r="M231" s="177" t="s">
        <v>20</v>
      </c>
      <c r="N231" s="178" t="s">
        <v>43</v>
      </c>
      <c r="O231" s="66"/>
      <c r="P231" s="179">
        <f>O231*H231</f>
        <v>0</v>
      </c>
      <c r="Q231" s="179">
        <v>0</v>
      </c>
      <c r="R231" s="179">
        <f>Q231*H231</f>
        <v>0</v>
      </c>
      <c r="S231" s="179">
        <v>0</v>
      </c>
      <c r="T231" s="179">
        <f>S231*H231</f>
        <v>0</v>
      </c>
      <c r="U231" s="180" t="s">
        <v>20</v>
      </c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1" t="s">
        <v>126</v>
      </c>
      <c r="AT231" s="181" t="s">
        <v>121</v>
      </c>
      <c r="AU231" s="181" t="s">
        <v>127</v>
      </c>
      <c r="AY231" s="19" t="s">
        <v>116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9" t="s">
        <v>80</v>
      </c>
      <c r="BK231" s="182">
        <f>ROUND(I231*H231,2)</f>
        <v>0</v>
      </c>
      <c r="BL231" s="19" t="s">
        <v>126</v>
      </c>
      <c r="BM231" s="181" t="s">
        <v>264</v>
      </c>
    </row>
    <row r="232" spans="2:51" s="13" customFormat="1" ht="10.2">
      <c r="B232" s="183"/>
      <c r="C232" s="184"/>
      <c r="D232" s="185" t="s">
        <v>129</v>
      </c>
      <c r="E232" s="186" t="s">
        <v>20</v>
      </c>
      <c r="F232" s="187" t="s">
        <v>265</v>
      </c>
      <c r="G232" s="184"/>
      <c r="H232" s="188">
        <v>180</v>
      </c>
      <c r="I232" s="189"/>
      <c r="J232" s="184"/>
      <c r="K232" s="184"/>
      <c r="L232" s="190"/>
      <c r="M232" s="191"/>
      <c r="N232" s="192"/>
      <c r="O232" s="192"/>
      <c r="P232" s="192"/>
      <c r="Q232" s="192"/>
      <c r="R232" s="192"/>
      <c r="S232" s="192"/>
      <c r="T232" s="192"/>
      <c r="U232" s="193"/>
      <c r="AT232" s="194" t="s">
        <v>129</v>
      </c>
      <c r="AU232" s="194" t="s">
        <v>127</v>
      </c>
      <c r="AV232" s="13" t="s">
        <v>82</v>
      </c>
      <c r="AW232" s="13" t="s">
        <v>131</v>
      </c>
      <c r="AX232" s="13" t="s">
        <v>80</v>
      </c>
      <c r="AY232" s="194" t="s">
        <v>116</v>
      </c>
    </row>
    <row r="233" spans="1:65" s="2" customFormat="1" ht="13.8" customHeight="1">
      <c r="A233" s="36"/>
      <c r="B233" s="37"/>
      <c r="C233" s="170" t="s">
        <v>266</v>
      </c>
      <c r="D233" s="170" t="s">
        <v>121</v>
      </c>
      <c r="E233" s="171" t="s">
        <v>267</v>
      </c>
      <c r="F233" s="172" t="s">
        <v>268</v>
      </c>
      <c r="G233" s="173" t="s">
        <v>258</v>
      </c>
      <c r="H233" s="174">
        <v>3</v>
      </c>
      <c r="I233" s="175"/>
      <c r="J233" s="176">
        <f>ROUND(I233*H233,2)</f>
        <v>0</v>
      </c>
      <c r="K233" s="172" t="s">
        <v>125</v>
      </c>
      <c r="L233" s="41"/>
      <c r="M233" s="177" t="s">
        <v>20</v>
      </c>
      <c r="N233" s="178" t="s">
        <v>43</v>
      </c>
      <c r="O233" s="66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79">
        <f>S233*H233</f>
        <v>0</v>
      </c>
      <c r="U233" s="180" t="s">
        <v>20</v>
      </c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1" t="s">
        <v>126</v>
      </c>
      <c r="AT233" s="181" t="s">
        <v>121</v>
      </c>
      <c r="AU233" s="181" t="s">
        <v>127</v>
      </c>
      <c r="AY233" s="19" t="s">
        <v>116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9" t="s">
        <v>80</v>
      </c>
      <c r="BK233" s="182">
        <f>ROUND(I233*H233,2)</f>
        <v>0</v>
      </c>
      <c r="BL233" s="19" t="s">
        <v>126</v>
      </c>
      <c r="BM233" s="181" t="s">
        <v>269</v>
      </c>
    </row>
    <row r="234" spans="2:63" s="12" customFormat="1" ht="20.85" customHeight="1">
      <c r="B234" s="154"/>
      <c r="C234" s="155"/>
      <c r="D234" s="156" t="s">
        <v>71</v>
      </c>
      <c r="E234" s="168" t="s">
        <v>270</v>
      </c>
      <c r="F234" s="168" t="s">
        <v>271</v>
      </c>
      <c r="G234" s="155"/>
      <c r="H234" s="155"/>
      <c r="I234" s="158"/>
      <c r="J234" s="169">
        <f>BK234</f>
        <v>0</v>
      </c>
      <c r="K234" s="155"/>
      <c r="L234" s="160"/>
      <c r="M234" s="161"/>
      <c r="N234" s="162"/>
      <c r="O234" s="162"/>
      <c r="P234" s="163">
        <f>SUM(P235:P248)</f>
        <v>0</v>
      </c>
      <c r="Q234" s="162"/>
      <c r="R234" s="163">
        <f>SUM(R235:R248)</f>
        <v>1.2543363</v>
      </c>
      <c r="S234" s="162"/>
      <c r="T234" s="163">
        <f>SUM(T235:T248)</f>
        <v>0</v>
      </c>
      <c r="U234" s="164"/>
      <c r="AR234" s="165" t="s">
        <v>80</v>
      </c>
      <c r="AT234" s="166" t="s">
        <v>71</v>
      </c>
      <c r="AU234" s="166" t="s">
        <v>82</v>
      </c>
      <c r="AY234" s="165" t="s">
        <v>116</v>
      </c>
      <c r="BK234" s="167">
        <f>SUM(BK235:BK248)</f>
        <v>0</v>
      </c>
    </row>
    <row r="235" spans="1:65" s="2" customFormat="1" ht="13.8" customHeight="1">
      <c r="A235" s="36"/>
      <c r="B235" s="37"/>
      <c r="C235" s="170" t="s">
        <v>272</v>
      </c>
      <c r="D235" s="170" t="s">
        <v>121</v>
      </c>
      <c r="E235" s="171" t="s">
        <v>273</v>
      </c>
      <c r="F235" s="172" t="s">
        <v>274</v>
      </c>
      <c r="G235" s="173" t="s">
        <v>124</v>
      </c>
      <c r="H235" s="174">
        <v>79.8</v>
      </c>
      <c r="I235" s="175"/>
      <c r="J235" s="176">
        <f>ROUND(I235*H235,2)</f>
        <v>0</v>
      </c>
      <c r="K235" s="172" t="s">
        <v>20</v>
      </c>
      <c r="L235" s="41"/>
      <c r="M235" s="177" t="s">
        <v>20</v>
      </c>
      <c r="N235" s="178" t="s">
        <v>43</v>
      </c>
      <c r="O235" s="66"/>
      <c r="P235" s="179">
        <f>O235*H235</f>
        <v>0</v>
      </c>
      <c r="Q235" s="179">
        <v>0.00055</v>
      </c>
      <c r="R235" s="179">
        <f>Q235*H235</f>
        <v>0.04389</v>
      </c>
      <c r="S235" s="179">
        <v>0</v>
      </c>
      <c r="T235" s="179">
        <f>S235*H235</f>
        <v>0</v>
      </c>
      <c r="U235" s="180" t="s">
        <v>20</v>
      </c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1" t="s">
        <v>126</v>
      </c>
      <c r="AT235" s="181" t="s">
        <v>121</v>
      </c>
      <c r="AU235" s="181" t="s">
        <v>127</v>
      </c>
      <c r="AY235" s="19" t="s">
        <v>116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19" t="s">
        <v>80</v>
      </c>
      <c r="BK235" s="182">
        <f>ROUND(I235*H235,2)</f>
        <v>0</v>
      </c>
      <c r="BL235" s="19" t="s">
        <v>126</v>
      </c>
      <c r="BM235" s="181" t="s">
        <v>275</v>
      </c>
    </row>
    <row r="236" spans="2:51" s="14" customFormat="1" ht="10.2">
      <c r="B236" s="195"/>
      <c r="C236" s="196"/>
      <c r="D236" s="185" t="s">
        <v>129</v>
      </c>
      <c r="E236" s="197" t="s">
        <v>20</v>
      </c>
      <c r="F236" s="198" t="s">
        <v>276</v>
      </c>
      <c r="G236" s="196"/>
      <c r="H236" s="197" t="s">
        <v>20</v>
      </c>
      <c r="I236" s="199"/>
      <c r="J236" s="196"/>
      <c r="K236" s="196"/>
      <c r="L236" s="200"/>
      <c r="M236" s="201"/>
      <c r="N236" s="202"/>
      <c r="O236" s="202"/>
      <c r="P236" s="202"/>
      <c r="Q236" s="202"/>
      <c r="R236" s="202"/>
      <c r="S236" s="202"/>
      <c r="T236" s="202"/>
      <c r="U236" s="203"/>
      <c r="AT236" s="204" t="s">
        <v>129</v>
      </c>
      <c r="AU236" s="204" t="s">
        <v>127</v>
      </c>
      <c r="AV236" s="14" t="s">
        <v>80</v>
      </c>
      <c r="AW236" s="14" t="s">
        <v>131</v>
      </c>
      <c r="AX236" s="14" t="s">
        <v>72</v>
      </c>
      <c r="AY236" s="204" t="s">
        <v>116</v>
      </c>
    </row>
    <row r="237" spans="2:51" s="14" customFormat="1" ht="10.2">
      <c r="B237" s="195"/>
      <c r="C237" s="196"/>
      <c r="D237" s="185" t="s">
        <v>129</v>
      </c>
      <c r="E237" s="197" t="s">
        <v>20</v>
      </c>
      <c r="F237" s="198" t="s">
        <v>277</v>
      </c>
      <c r="G237" s="196"/>
      <c r="H237" s="197" t="s">
        <v>20</v>
      </c>
      <c r="I237" s="199"/>
      <c r="J237" s="196"/>
      <c r="K237" s="196"/>
      <c r="L237" s="200"/>
      <c r="M237" s="201"/>
      <c r="N237" s="202"/>
      <c r="O237" s="202"/>
      <c r="P237" s="202"/>
      <c r="Q237" s="202"/>
      <c r="R237" s="202"/>
      <c r="S237" s="202"/>
      <c r="T237" s="202"/>
      <c r="U237" s="203"/>
      <c r="AT237" s="204" t="s">
        <v>129</v>
      </c>
      <c r="AU237" s="204" t="s">
        <v>127</v>
      </c>
      <c r="AV237" s="14" t="s">
        <v>80</v>
      </c>
      <c r="AW237" s="14" t="s">
        <v>131</v>
      </c>
      <c r="AX237" s="14" t="s">
        <v>72</v>
      </c>
      <c r="AY237" s="204" t="s">
        <v>116</v>
      </c>
    </row>
    <row r="238" spans="2:51" s="13" customFormat="1" ht="10.2">
      <c r="B238" s="183"/>
      <c r="C238" s="184"/>
      <c r="D238" s="185" t="s">
        <v>129</v>
      </c>
      <c r="E238" s="186" t="s">
        <v>20</v>
      </c>
      <c r="F238" s="187" t="s">
        <v>278</v>
      </c>
      <c r="G238" s="184"/>
      <c r="H238" s="188">
        <v>79.8</v>
      </c>
      <c r="I238" s="189"/>
      <c r="J238" s="184"/>
      <c r="K238" s="184"/>
      <c r="L238" s="190"/>
      <c r="M238" s="191"/>
      <c r="N238" s="192"/>
      <c r="O238" s="192"/>
      <c r="P238" s="192"/>
      <c r="Q238" s="192"/>
      <c r="R238" s="192"/>
      <c r="S238" s="192"/>
      <c r="T238" s="192"/>
      <c r="U238" s="193"/>
      <c r="AT238" s="194" t="s">
        <v>129</v>
      </c>
      <c r="AU238" s="194" t="s">
        <v>127</v>
      </c>
      <c r="AV238" s="13" t="s">
        <v>82</v>
      </c>
      <c r="AW238" s="13" t="s">
        <v>131</v>
      </c>
      <c r="AX238" s="13" t="s">
        <v>80</v>
      </c>
      <c r="AY238" s="194" t="s">
        <v>116</v>
      </c>
    </row>
    <row r="239" spans="1:65" s="2" customFormat="1" ht="22.2" customHeight="1">
      <c r="A239" s="36"/>
      <c r="B239" s="37"/>
      <c r="C239" s="170" t="s">
        <v>279</v>
      </c>
      <c r="D239" s="170" t="s">
        <v>121</v>
      </c>
      <c r="E239" s="171" t="s">
        <v>280</v>
      </c>
      <c r="F239" s="172" t="s">
        <v>281</v>
      </c>
      <c r="G239" s="173" t="s">
        <v>124</v>
      </c>
      <c r="H239" s="174">
        <v>39.9</v>
      </c>
      <c r="I239" s="175"/>
      <c r="J239" s="176">
        <f>ROUND(I239*H239,2)</f>
        <v>0</v>
      </c>
      <c r="K239" s="172" t="s">
        <v>20</v>
      </c>
      <c r="L239" s="41"/>
      <c r="M239" s="177" t="s">
        <v>20</v>
      </c>
      <c r="N239" s="178" t="s">
        <v>43</v>
      </c>
      <c r="O239" s="66"/>
      <c r="P239" s="179">
        <f>O239*H239</f>
        <v>0</v>
      </c>
      <c r="Q239" s="179">
        <v>0.028867</v>
      </c>
      <c r="R239" s="179">
        <f>Q239*H239</f>
        <v>1.1517933</v>
      </c>
      <c r="S239" s="179">
        <v>0</v>
      </c>
      <c r="T239" s="179">
        <f>S239*H239</f>
        <v>0</v>
      </c>
      <c r="U239" s="180" t="s">
        <v>20</v>
      </c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1" t="s">
        <v>126</v>
      </c>
      <c r="AT239" s="181" t="s">
        <v>121</v>
      </c>
      <c r="AU239" s="181" t="s">
        <v>127</v>
      </c>
      <c r="AY239" s="19" t="s">
        <v>116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19" t="s">
        <v>80</v>
      </c>
      <c r="BK239" s="182">
        <f>ROUND(I239*H239,2)</f>
        <v>0</v>
      </c>
      <c r="BL239" s="19" t="s">
        <v>126</v>
      </c>
      <c r="BM239" s="181" t="s">
        <v>282</v>
      </c>
    </row>
    <row r="240" spans="2:51" s="14" customFormat="1" ht="10.2">
      <c r="B240" s="195"/>
      <c r="C240" s="196"/>
      <c r="D240" s="185" t="s">
        <v>129</v>
      </c>
      <c r="E240" s="197" t="s">
        <v>20</v>
      </c>
      <c r="F240" s="198" t="s">
        <v>276</v>
      </c>
      <c r="G240" s="196"/>
      <c r="H240" s="197" t="s">
        <v>20</v>
      </c>
      <c r="I240" s="199"/>
      <c r="J240" s="196"/>
      <c r="K240" s="196"/>
      <c r="L240" s="200"/>
      <c r="M240" s="201"/>
      <c r="N240" s="202"/>
      <c r="O240" s="202"/>
      <c r="P240" s="202"/>
      <c r="Q240" s="202"/>
      <c r="R240" s="202"/>
      <c r="S240" s="202"/>
      <c r="T240" s="202"/>
      <c r="U240" s="203"/>
      <c r="AT240" s="204" t="s">
        <v>129</v>
      </c>
      <c r="AU240" s="204" t="s">
        <v>127</v>
      </c>
      <c r="AV240" s="14" t="s">
        <v>80</v>
      </c>
      <c r="AW240" s="14" t="s">
        <v>131</v>
      </c>
      <c r="AX240" s="14" t="s">
        <v>72</v>
      </c>
      <c r="AY240" s="204" t="s">
        <v>116</v>
      </c>
    </row>
    <row r="241" spans="2:51" s="14" customFormat="1" ht="10.2">
      <c r="B241" s="195"/>
      <c r="C241" s="196"/>
      <c r="D241" s="185" t="s">
        <v>129</v>
      </c>
      <c r="E241" s="197" t="s">
        <v>20</v>
      </c>
      <c r="F241" s="198" t="s">
        <v>283</v>
      </c>
      <c r="G241" s="196"/>
      <c r="H241" s="197" t="s">
        <v>20</v>
      </c>
      <c r="I241" s="199"/>
      <c r="J241" s="196"/>
      <c r="K241" s="196"/>
      <c r="L241" s="200"/>
      <c r="M241" s="201"/>
      <c r="N241" s="202"/>
      <c r="O241" s="202"/>
      <c r="P241" s="202"/>
      <c r="Q241" s="202"/>
      <c r="R241" s="202"/>
      <c r="S241" s="202"/>
      <c r="T241" s="202"/>
      <c r="U241" s="203"/>
      <c r="AT241" s="204" t="s">
        <v>129</v>
      </c>
      <c r="AU241" s="204" t="s">
        <v>127</v>
      </c>
      <c r="AV241" s="14" t="s">
        <v>80</v>
      </c>
      <c r="AW241" s="14" t="s">
        <v>131</v>
      </c>
      <c r="AX241" s="14" t="s">
        <v>72</v>
      </c>
      <c r="AY241" s="204" t="s">
        <v>116</v>
      </c>
    </row>
    <row r="242" spans="2:51" s="13" customFormat="1" ht="10.2">
      <c r="B242" s="183"/>
      <c r="C242" s="184"/>
      <c r="D242" s="185" t="s">
        <v>129</v>
      </c>
      <c r="E242" s="186" t="s">
        <v>20</v>
      </c>
      <c r="F242" s="187" t="s">
        <v>284</v>
      </c>
      <c r="G242" s="184"/>
      <c r="H242" s="188">
        <v>39.9</v>
      </c>
      <c r="I242" s="189"/>
      <c r="J242" s="184"/>
      <c r="K242" s="184"/>
      <c r="L242" s="190"/>
      <c r="M242" s="191"/>
      <c r="N242" s="192"/>
      <c r="O242" s="192"/>
      <c r="P242" s="192"/>
      <c r="Q242" s="192"/>
      <c r="R242" s="192"/>
      <c r="S242" s="192"/>
      <c r="T242" s="192"/>
      <c r="U242" s="193"/>
      <c r="AT242" s="194" t="s">
        <v>129</v>
      </c>
      <c r="AU242" s="194" t="s">
        <v>127</v>
      </c>
      <c r="AV242" s="13" t="s">
        <v>82</v>
      </c>
      <c r="AW242" s="13" t="s">
        <v>131</v>
      </c>
      <c r="AX242" s="13" t="s">
        <v>80</v>
      </c>
      <c r="AY242" s="194" t="s">
        <v>116</v>
      </c>
    </row>
    <row r="243" spans="1:65" s="2" customFormat="1" ht="13.8" customHeight="1">
      <c r="A243" s="36"/>
      <c r="B243" s="37"/>
      <c r="C243" s="170" t="s">
        <v>285</v>
      </c>
      <c r="D243" s="170" t="s">
        <v>121</v>
      </c>
      <c r="E243" s="171" t="s">
        <v>286</v>
      </c>
      <c r="F243" s="172" t="s">
        <v>287</v>
      </c>
      <c r="G243" s="173" t="s">
        <v>124</v>
      </c>
      <c r="H243" s="174">
        <v>39.9</v>
      </c>
      <c r="I243" s="175"/>
      <c r="J243" s="176">
        <f>ROUND(I243*H243,2)</f>
        <v>0</v>
      </c>
      <c r="K243" s="172" t="s">
        <v>20</v>
      </c>
      <c r="L243" s="41"/>
      <c r="M243" s="177" t="s">
        <v>20</v>
      </c>
      <c r="N243" s="178" t="s">
        <v>43</v>
      </c>
      <c r="O243" s="66"/>
      <c r="P243" s="179">
        <f>O243*H243</f>
        <v>0</v>
      </c>
      <c r="Q243" s="179">
        <v>0.00147</v>
      </c>
      <c r="R243" s="179">
        <f>Q243*H243</f>
        <v>0.058653</v>
      </c>
      <c r="S243" s="179">
        <v>0</v>
      </c>
      <c r="T243" s="179">
        <f>S243*H243</f>
        <v>0</v>
      </c>
      <c r="U243" s="180" t="s">
        <v>20</v>
      </c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1" t="s">
        <v>126</v>
      </c>
      <c r="AT243" s="181" t="s">
        <v>121</v>
      </c>
      <c r="AU243" s="181" t="s">
        <v>127</v>
      </c>
      <c r="AY243" s="19" t="s">
        <v>116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9" t="s">
        <v>80</v>
      </c>
      <c r="BK243" s="182">
        <f>ROUND(I243*H243,2)</f>
        <v>0</v>
      </c>
      <c r="BL243" s="19" t="s">
        <v>126</v>
      </c>
      <c r="BM243" s="181" t="s">
        <v>288</v>
      </c>
    </row>
    <row r="244" spans="2:51" s="14" customFormat="1" ht="10.2">
      <c r="B244" s="195"/>
      <c r="C244" s="196"/>
      <c r="D244" s="185" t="s">
        <v>129</v>
      </c>
      <c r="E244" s="197" t="s">
        <v>20</v>
      </c>
      <c r="F244" s="198" t="s">
        <v>276</v>
      </c>
      <c r="G244" s="196"/>
      <c r="H244" s="197" t="s">
        <v>20</v>
      </c>
      <c r="I244" s="199"/>
      <c r="J244" s="196"/>
      <c r="K244" s="196"/>
      <c r="L244" s="200"/>
      <c r="M244" s="201"/>
      <c r="N244" s="202"/>
      <c r="O244" s="202"/>
      <c r="P244" s="202"/>
      <c r="Q244" s="202"/>
      <c r="R244" s="202"/>
      <c r="S244" s="202"/>
      <c r="T244" s="202"/>
      <c r="U244" s="203"/>
      <c r="AT244" s="204" t="s">
        <v>129</v>
      </c>
      <c r="AU244" s="204" t="s">
        <v>127</v>
      </c>
      <c r="AV244" s="14" t="s">
        <v>80</v>
      </c>
      <c r="AW244" s="14" t="s">
        <v>131</v>
      </c>
      <c r="AX244" s="14" t="s">
        <v>72</v>
      </c>
      <c r="AY244" s="204" t="s">
        <v>116</v>
      </c>
    </row>
    <row r="245" spans="2:51" s="14" customFormat="1" ht="10.2">
      <c r="B245" s="195"/>
      <c r="C245" s="196"/>
      <c r="D245" s="185" t="s">
        <v>129</v>
      </c>
      <c r="E245" s="197" t="s">
        <v>20</v>
      </c>
      <c r="F245" s="198" t="s">
        <v>289</v>
      </c>
      <c r="G245" s="196"/>
      <c r="H245" s="197" t="s">
        <v>20</v>
      </c>
      <c r="I245" s="199"/>
      <c r="J245" s="196"/>
      <c r="K245" s="196"/>
      <c r="L245" s="200"/>
      <c r="M245" s="201"/>
      <c r="N245" s="202"/>
      <c r="O245" s="202"/>
      <c r="P245" s="202"/>
      <c r="Q245" s="202"/>
      <c r="R245" s="202"/>
      <c r="S245" s="202"/>
      <c r="T245" s="202"/>
      <c r="U245" s="203"/>
      <c r="AT245" s="204" t="s">
        <v>129</v>
      </c>
      <c r="AU245" s="204" t="s">
        <v>127</v>
      </c>
      <c r="AV245" s="14" t="s">
        <v>80</v>
      </c>
      <c r="AW245" s="14" t="s">
        <v>131</v>
      </c>
      <c r="AX245" s="14" t="s">
        <v>72</v>
      </c>
      <c r="AY245" s="204" t="s">
        <v>116</v>
      </c>
    </row>
    <row r="246" spans="2:51" s="13" customFormat="1" ht="10.2">
      <c r="B246" s="183"/>
      <c r="C246" s="184"/>
      <c r="D246" s="185" t="s">
        <v>129</v>
      </c>
      <c r="E246" s="186" t="s">
        <v>20</v>
      </c>
      <c r="F246" s="187" t="s">
        <v>284</v>
      </c>
      <c r="G246" s="184"/>
      <c r="H246" s="188">
        <v>39.9</v>
      </c>
      <c r="I246" s="189"/>
      <c r="J246" s="184"/>
      <c r="K246" s="184"/>
      <c r="L246" s="190"/>
      <c r="M246" s="191"/>
      <c r="N246" s="192"/>
      <c r="O246" s="192"/>
      <c r="P246" s="192"/>
      <c r="Q246" s="192"/>
      <c r="R246" s="192"/>
      <c r="S246" s="192"/>
      <c r="T246" s="192"/>
      <c r="U246" s="193"/>
      <c r="AT246" s="194" t="s">
        <v>129</v>
      </c>
      <c r="AU246" s="194" t="s">
        <v>127</v>
      </c>
      <c r="AV246" s="13" t="s">
        <v>82</v>
      </c>
      <c r="AW246" s="13" t="s">
        <v>131</v>
      </c>
      <c r="AX246" s="13" t="s">
        <v>80</v>
      </c>
      <c r="AY246" s="194" t="s">
        <v>116</v>
      </c>
    </row>
    <row r="247" spans="1:65" s="2" customFormat="1" ht="22.2" customHeight="1">
      <c r="A247" s="36"/>
      <c r="B247" s="37"/>
      <c r="C247" s="170" t="s">
        <v>290</v>
      </c>
      <c r="D247" s="170" t="s">
        <v>121</v>
      </c>
      <c r="E247" s="171" t="s">
        <v>291</v>
      </c>
      <c r="F247" s="172" t="s">
        <v>292</v>
      </c>
      <c r="G247" s="173" t="s">
        <v>124</v>
      </c>
      <c r="H247" s="174">
        <v>8.05</v>
      </c>
      <c r="I247" s="175"/>
      <c r="J247" s="176">
        <f>ROUND(I247*H247,2)</f>
        <v>0</v>
      </c>
      <c r="K247" s="172" t="s">
        <v>125</v>
      </c>
      <c r="L247" s="41"/>
      <c r="M247" s="177" t="s">
        <v>20</v>
      </c>
      <c r="N247" s="178" t="s">
        <v>43</v>
      </c>
      <c r="O247" s="66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79">
        <f>S247*H247</f>
        <v>0</v>
      </c>
      <c r="U247" s="180" t="s">
        <v>20</v>
      </c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1" t="s">
        <v>126</v>
      </c>
      <c r="AT247" s="181" t="s">
        <v>121</v>
      </c>
      <c r="AU247" s="181" t="s">
        <v>127</v>
      </c>
      <c r="AY247" s="19" t="s">
        <v>116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19" t="s">
        <v>80</v>
      </c>
      <c r="BK247" s="182">
        <f>ROUND(I247*H247,2)</f>
        <v>0</v>
      </c>
      <c r="BL247" s="19" t="s">
        <v>126</v>
      </c>
      <c r="BM247" s="181" t="s">
        <v>293</v>
      </c>
    </row>
    <row r="248" spans="2:51" s="13" customFormat="1" ht="10.2">
      <c r="B248" s="183"/>
      <c r="C248" s="184"/>
      <c r="D248" s="185" t="s">
        <v>129</v>
      </c>
      <c r="E248" s="186" t="s">
        <v>20</v>
      </c>
      <c r="F248" s="187" t="s">
        <v>294</v>
      </c>
      <c r="G248" s="184"/>
      <c r="H248" s="188">
        <v>8.05</v>
      </c>
      <c r="I248" s="189"/>
      <c r="J248" s="184"/>
      <c r="K248" s="184"/>
      <c r="L248" s="190"/>
      <c r="M248" s="191"/>
      <c r="N248" s="192"/>
      <c r="O248" s="192"/>
      <c r="P248" s="192"/>
      <c r="Q248" s="192"/>
      <c r="R248" s="192"/>
      <c r="S248" s="192"/>
      <c r="T248" s="192"/>
      <c r="U248" s="193"/>
      <c r="AT248" s="194" t="s">
        <v>129</v>
      </c>
      <c r="AU248" s="194" t="s">
        <v>127</v>
      </c>
      <c r="AV248" s="13" t="s">
        <v>82</v>
      </c>
      <c r="AW248" s="13" t="s">
        <v>131</v>
      </c>
      <c r="AX248" s="13" t="s">
        <v>80</v>
      </c>
      <c r="AY248" s="194" t="s">
        <v>116</v>
      </c>
    </row>
    <row r="249" spans="2:63" s="12" customFormat="1" ht="20.85" customHeight="1">
      <c r="B249" s="154"/>
      <c r="C249" s="155"/>
      <c r="D249" s="156" t="s">
        <v>71</v>
      </c>
      <c r="E249" s="168" t="s">
        <v>295</v>
      </c>
      <c r="F249" s="168" t="s">
        <v>296</v>
      </c>
      <c r="G249" s="155"/>
      <c r="H249" s="155"/>
      <c r="I249" s="158"/>
      <c r="J249" s="169">
        <f>BK249</f>
        <v>0</v>
      </c>
      <c r="K249" s="155"/>
      <c r="L249" s="160"/>
      <c r="M249" s="161"/>
      <c r="N249" s="162"/>
      <c r="O249" s="162"/>
      <c r="P249" s="163">
        <f>SUM(P250:P265)</f>
        <v>0</v>
      </c>
      <c r="Q249" s="162"/>
      <c r="R249" s="163">
        <f>SUM(R250:R265)</f>
        <v>0</v>
      </c>
      <c r="S249" s="162"/>
      <c r="T249" s="163">
        <f>SUM(T250:T265)</f>
        <v>7.8401060000000005</v>
      </c>
      <c r="U249" s="164"/>
      <c r="AR249" s="165" t="s">
        <v>80</v>
      </c>
      <c r="AT249" s="166" t="s">
        <v>71</v>
      </c>
      <c r="AU249" s="166" t="s">
        <v>82</v>
      </c>
      <c r="AY249" s="165" t="s">
        <v>116</v>
      </c>
      <c r="BK249" s="167">
        <f>SUM(BK250:BK265)</f>
        <v>0</v>
      </c>
    </row>
    <row r="250" spans="1:65" s="2" customFormat="1" ht="22.2" customHeight="1">
      <c r="A250" s="36"/>
      <c r="B250" s="37"/>
      <c r="C250" s="170" t="s">
        <v>297</v>
      </c>
      <c r="D250" s="170" t="s">
        <v>121</v>
      </c>
      <c r="E250" s="171" t="s">
        <v>298</v>
      </c>
      <c r="F250" s="172" t="s">
        <v>299</v>
      </c>
      <c r="G250" s="173" t="s">
        <v>124</v>
      </c>
      <c r="H250" s="174">
        <v>12.117</v>
      </c>
      <c r="I250" s="175"/>
      <c r="J250" s="176">
        <f>ROUND(I250*H250,2)</f>
        <v>0</v>
      </c>
      <c r="K250" s="172" t="s">
        <v>125</v>
      </c>
      <c r="L250" s="41"/>
      <c r="M250" s="177" t="s">
        <v>20</v>
      </c>
      <c r="N250" s="178" t="s">
        <v>43</v>
      </c>
      <c r="O250" s="66"/>
      <c r="P250" s="179">
        <f>O250*H250</f>
        <v>0</v>
      </c>
      <c r="Q250" s="179">
        <v>0</v>
      </c>
      <c r="R250" s="179">
        <f>Q250*H250</f>
        <v>0</v>
      </c>
      <c r="S250" s="179">
        <v>0.046</v>
      </c>
      <c r="T250" s="179">
        <f>S250*H250</f>
        <v>0.557382</v>
      </c>
      <c r="U250" s="180" t="s">
        <v>20</v>
      </c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1" t="s">
        <v>126</v>
      </c>
      <c r="AT250" s="181" t="s">
        <v>121</v>
      </c>
      <c r="AU250" s="181" t="s">
        <v>127</v>
      </c>
      <c r="AY250" s="19" t="s">
        <v>116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19" t="s">
        <v>80</v>
      </c>
      <c r="BK250" s="182">
        <f>ROUND(I250*H250,2)</f>
        <v>0</v>
      </c>
      <c r="BL250" s="19" t="s">
        <v>126</v>
      </c>
      <c r="BM250" s="181" t="s">
        <v>300</v>
      </c>
    </row>
    <row r="251" spans="2:51" s="14" customFormat="1" ht="10.2">
      <c r="B251" s="195"/>
      <c r="C251" s="196"/>
      <c r="D251" s="185" t="s">
        <v>129</v>
      </c>
      <c r="E251" s="197" t="s">
        <v>20</v>
      </c>
      <c r="F251" s="198" t="s">
        <v>301</v>
      </c>
      <c r="G251" s="196"/>
      <c r="H251" s="197" t="s">
        <v>20</v>
      </c>
      <c r="I251" s="199"/>
      <c r="J251" s="196"/>
      <c r="K251" s="196"/>
      <c r="L251" s="200"/>
      <c r="M251" s="201"/>
      <c r="N251" s="202"/>
      <c r="O251" s="202"/>
      <c r="P251" s="202"/>
      <c r="Q251" s="202"/>
      <c r="R251" s="202"/>
      <c r="S251" s="202"/>
      <c r="T251" s="202"/>
      <c r="U251" s="203"/>
      <c r="AT251" s="204" t="s">
        <v>129</v>
      </c>
      <c r="AU251" s="204" t="s">
        <v>127</v>
      </c>
      <c r="AV251" s="14" t="s">
        <v>80</v>
      </c>
      <c r="AW251" s="14" t="s">
        <v>131</v>
      </c>
      <c r="AX251" s="14" t="s">
        <v>72</v>
      </c>
      <c r="AY251" s="204" t="s">
        <v>116</v>
      </c>
    </row>
    <row r="252" spans="2:51" s="13" customFormat="1" ht="10.2">
      <c r="B252" s="183"/>
      <c r="C252" s="184"/>
      <c r="D252" s="185" t="s">
        <v>129</v>
      </c>
      <c r="E252" s="186" t="s">
        <v>20</v>
      </c>
      <c r="F252" s="187" t="s">
        <v>302</v>
      </c>
      <c r="G252" s="184"/>
      <c r="H252" s="188">
        <v>12.117</v>
      </c>
      <c r="I252" s="189"/>
      <c r="J252" s="184"/>
      <c r="K252" s="184"/>
      <c r="L252" s="190"/>
      <c r="M252" s="191"/>
      <c r="N252" s="192"/>
      <c r="O252" s="192"/>
      <c r="P252" s="192"/>
      <c r="Q252" s="192"/>
      <c r="R252" s="192"/>
      <c r="S252" s="192"/>
      <c r="T252" s="192"/>
      <c r="U252" s="193"/>
      <c r="AT252" s="194" t="s">
        <v>129</v>
      </c>
      <c r="AU252" s="194" t="s">
        <v>127</v>
      </c>
      <c r="AV252" s="13" t="s">
        <v>82</v>
      </c>
      <c r="AW252" s="13" t="s">
        <v>131</v>
      </c>
      <c r="AX252" s="13" t="s">
        <v>80</v>
      </c>
      <c r="AY252" s="194" t="s">
        <v>116</v>
      </c>
    </row>
    <row r="253" spans="1:65" s="2" customFormat="1" ht="22.2" customHeight="1">
      <c r="A253" s="36"/>
      <c r="B253" s="37"/>
      <c r="C253" s="170" t="s">
        <v>303</v>
      </c>
      <c r="D253" s="170" t="s">
        <v>121</v>
      </c>
      <c r="E253" s="171" t="s">
        <v>304</v>
      </c>
      <c r="F253" s="172" t="s">
        <v>305</v>
      </c>
      <c r="G253" s="173" t="s">
        <v>124</v>
      </c>
      <c r="H253" s="174">
        <v>123.436</v>
      </c>
      <c r="I253" s="175"/>
      <c r="J253" s="176">
        <f>ROUND(I253*H253,2)</f>
        <v>0</v>
      </c>
      <c r="K253" s="172" t="s">
        <v>125</v>
      </c>
      <c r="L253" s="41"/>
      <c r="M253" s="177" t="s">
        <v>20</v>
      </c>
      <c r="N253" s="178" t="s">
        <v>43</v>
      </c>
      <c r="O253" s="66"/>
      <c r="P253" s="179">
        <f>O253*H253</f>
        <v>0</v>
      </c>
      <c r="Q253" s="179">
        <v>0</v>
      </c>
      <c r="R253" s="179">
        <f>Q253*H253</f>
        <v>0</v>
      </c>
      <c r="S253" s="179">
        <v>0.059</v>
      </c>
      <c r="T253" s="179">
        <f>S253*H253</f>
        <v>7.282724</v>
      </c>
      <c r="U253" s="180" t="s">
        <v>20</v>
      </c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1" t="s">
        <v>126</v>
      </c>
      <c r="AT253" s="181" t="s">
        <v>121</v>
      </c>
      <c r="AU253" s="181" t="s">
        <v>127</v>
      </c>
      <c r="AY253" s="19" t="s">
        <v>116</v>
      </c>
      <c r="BE253" s="182">
        <f>IF(N253="základní",J253,0)</f>
        <v>0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19" t="s">
        <v>80</v>
      </c>
      <c r="BK253" s="182">
        <f>ROUND(I253*H253,2)</f>
        <v>0</v>
      </c>
      <c r="BL253" s="19" t="s">
        <v>126</v>
      </c>
      <c r="BM253" s="181" t="s">
        <v>306</v>
      </c>
    </row>
    <row r="254" spans="2:51" s="13" customFormat="1" ht="10.2">
      <c r="B254" s="183"/>
      <c r="C254" s="184"/>
      <c r="D254" s="185" t="s">
        <v>129</v>
      </c>
      <c r="E254" s="186" t="s">
        <v>20</v>
      </c>
      <c r="F254" s="187" t="s">
        <v>161</v>
      </c>
      <c r="G254" s="184"/>
      <c r="H254" s="188">
        <v>16.056</v>
      </c>
      <c r="I254" s="189"/>
      <c r="J254" s="184"/>
      <c r="K254" s="184"/>
      <c r="L254" s="190"/>
      <c r="M254" s="191"/>
      <c r="N254" s="192"/>
      <c r="O254" s="192"/>
      <c r="P254" s="192"/>
      <c r="Q254" s="192"/>
      <c r="R254" s="192"/>
      <c r="S254" s="192"/>
      <c r="T254" s="192"/>
      <c r="U254" s="193"/>
      <c r="AT254" s="194" t="s">
        <v>129</v>
      </c>
      <c r="AU254" s="194" t="s">
        <v>127</v>
      </c>
      <c r="AV254" s="13" t="s">
        <v>82</v>
      </c>
      <c r="AW254" s="13" t="s">
        <v>131</v>
      </c>
      <c r="AX254" s="13" t="s">
        <v>72</v>
      </c>
      <c r="AY254" s="194" t="s">
        <v>116</v>
      </c>
    </row>
    <row r="255" spans="2:51" s="13" customFormat="1" ht="10.2">
      <c r="B255" s="183"/>
      <c r="C255" s="184"/>
      <c r="D255" s="185" t="s">
        <v>129</v>
      </c>
      <c r="E255" s="186" t="s">
        <v>20</v>
      </c>
      <c r="F255" s="187" t="s">
        <v>162</v>
      </c>
      <c r="G255" s="184"/>
      <c r="H255" s="188">
        <v>44.69</v>
      </c>
      <c r="I255" s="189"/>
      <c r="J255" s="184"/>
      <c r="K255" s="184"/>
      <c r="L255" s="190"/>
      <c r="M255" s="191"/>
      <c r="N255" s="192"/>
      <c r="O255" s="192"/>
      <c r="P255" s="192"/>
      <c r="Q255" s="192"/>
      <c r="R255" s="192"/>
      <c r="S255" s="192"/>
      <c r="T255" s="192"/>
      <c r="U255" s="193"/>
      <c r="AT255" s="194" t="s">
        <v>129</v>
      </c>
      <c r="AU255" s="194" t="s">
        <v>127</v>
      </c>
      <c r="AV255" s="13" t="s">
        <v>82</v>
      </c>
      <c r="AW255" s="13" t="s">
        <v>131</v>
      </c>
      <c r="AX255" s="13" t="s">
        <v>72</v>
      </c>
      <c r="AY255" s="194" t="s">
        <v>116</v>
      </c>
    </row>
    <row r="256" spans="2:51" s="13" customFormat="1" ht="10.2">
      <c r="B256" s="183"/>
      <c r="C256" s="184"/>
      <c r="D256" s="185" t="s">
        <v>129</v>
      </c>
      <c r="E256" s="186" t="s">
        <v>20</v>
      </c>
      <c r="F256" s="187" t="s">
        <v>163</v>
      </c>
      <c r="G256" s="184"/>
      <c r="H256" s="188">
        <v>35.52</v>
      </c>
      <c r="I256" s="189"/>
      <c r="J256" s="184"/>
      <c r="K256" s="184"/>
      <c r="L256" s="190"/>
      <c r="M256" s="191"/>
      <c r="N256" s="192"/>
      <c r="O256" s="192"/>
      <c r="P256" s="192"/>
      <c r="Q256" s="192"/>
      <c r="R256" s="192"/>
      <c r="S256" s="192"/>
      <c r="T256" s="192"/>
      <c r="U256" s="193"/>
      <c r="AT256" s="194" t="s">
        <v>129</v>
      </c>
      <c r="AU256" s="194" t="s">
        <v>127</v>
      </c>
      <c r="AV256" s="13" t="s">
        <v>82</v>
      </c>
      <c r="AW256" s="13" t="s">
        <v>131</v>
      </c>
      <c r="AX256" s="13" t="s">
        <v>72</v>
      </c>
      <c r="AY256" s="194" t="s">
        <v>116</v>
      </c>
    </row>
    <row r="257" spans="2:51" s="13" customFormat="1" ht="10.2">
      <c r="B257" s="183"/>
      <c r="C257" s="184"/>
      <c r="D257" s="185" t="s">
        <v>129</v>
      </c>
      <c r="E257" s="186" t="s">
        <v>20</v>
      </c>
      <c r="F257" s="187" t="s">
        <v>164</v>
      </c>
      <c r="G257" s="184"/>
      <c r="H257" s="188">
        <v>4.62</v>
      </c>
      <c r="I257" s="189"/>
      <c r="J257" s="184"/>
      <c r="K257" s="184"/>
      <c r="L257" s="190"/>
      <c r="M257" s="191"/>
      <c r="N257" s="192"/>
      <c r="O257" s="192"/>
      <c r="P257" s="192"/>
      <c r="Q257" s="192"/>
      <c r="R257" s="192"/>
      <c r="S257" s="192"/>
      <c r="T257" s="192"/>
      <c r="U257" s="193"/>
      <c r="AT257" s="194" t="s">
        <v>129</v>
      </c>
      <c r="AU257" s="194" t="s">
        <v>127</v>
      </c>
      <c r="AV257" s="13" t="s">
        <v>82</v>
      </c>
      <c r="AW257" s="13" t="s">
        <v>131</v>
      </c>
      <c r="AX257" s="13" t="s">
        <v>72</v>
      </c>
      <c r="AY257" s="194" t="s">
        <v>116</v>
      </c>
    </row>
    <row r="258" spans="2:51" s="13" customFormat="1" ht="10.2">
      <c r="B258" s="183"/>
      <c r="C258" s="184"/>
      <c r="D258" s="185" t="s">
        <v>129</v>
      </c>
      <c r="E258" s="186" t="s">
        <v>20</v>
      </c>
      <c r="F258" s="187" t="s">
        <v>165</v>
      </c>
      <c r="G258" s="184"/>
      <c r="H258" s="188">
        <v>6.75</v>
      </c>
      <c r="I258" s="189"/>
      <c r="J258" s="184"/>
      <c r="K258" s="184"/>
      <c r="L258" s="190"/>
      <c r="M258" s="191"/>
      <c r="N258" s="192"/>
      <c r="O258" s="192"/>
      <c r="P258" s="192"/>
      <c r="Q258" s="192"/>
      <c r="R258" s="192"/>
      <c r="S258" s="192"/>
      <c r="T258" s="192"/>
      <c r="U258" s="193"/>
      <c r="AT258" s="194" t="s">
        <v>129</v>
      </c>
      <c r="AU258" s="194" t="s">
        <v>127</v>
      </c>
      <c r="AV258" s="13" t="s">
        <v>82</v>
      </c>
      <c r="AW258" s="13" t="s">
        <v>131</v>
      </c>
      <c r="AX258" s="13" t="s">
        <v>72</v>
      </c>
      <c r="AY258" s="194" t="s">
        <v>116</v>
      </c>
    </row>
    <row r="259" spans="2:51" s="13" customFormat="1" ht="10.2">
      <c r="B259" s="183"/>
      <c r="C259" s="184"/>
      <c r="D259" s="185" t="s">
        <v>129</v>
      </c>
      <c r="E259" s="186" t="s">
        <v>20</v>
      </c>
      <c r="F259" s="187" t="s">
        <v>166</v>
      </c>
      <c r="G259" s="184"/>
      <c r="H259" s="188">
        <v>15.8</v>
      </c>
      <c r="I259" s="189"/>
      <c r="J259" s="184"/>
      <c r="K259" s="184"/>
      <c r="L259" s="190"/>
      <c r="M259" s="191"/>
      <c r="N259" s="192"/>
      <c r="O259" s="192"/>
      <c r="P259" s="192"/>
      <c r="Q259" s="192"/>
      <c r="R259" s="192"/>
      <c r="S259" s="192"/>
      <c r="T259" s="192"/>
      <c r="U259" s="193"/>
      <c r="AT259" s="194" t="s">
        <v>129</v>
      </c>
      <c r="AU259" s="194" t="s">
        <v>127</v>
      </c>
      <c r="AV259" s="13" t="s">
        <v>82</v>
      </c>
      <c r="AW259" s="13" t="s">
        <v>131</v>
      </c>
      <c r="AX259" s="13" t="s">
        <v>72</v>
      </c>
      <c r="AY259" s="194" t="s">
        <v>116</v>
      </c>
    </row>
    <row r="260" spans="2:51" s="16" customFormat="1" ht="10.2">
      <c r="B260" s="216"/>
      <c r="C260" s="217"/>
      <c r="D260" s="185" t="s">
        <v>129</v>
      </c>
      <c r="E260" s="218" t="s">
        <v>20</v>
      </c>
      <c r="F260" s="219" t="s">
        <v>307</v>
      </c>
      <c r="G260" s="217"/>
      <c r="H260" s="220">
        <v>123.436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4"/>
      <c r="U260" s="225"/>
      <c r="AT260" s="226" t="s">
        <v>129</v>
      </c>
      <c r="AU260" s="226" t="s">
        <v>127</v>
      </c>
      <c r="AV260" s="16" t="s">
        <v>127</v>
      </c>
      <c r="AW260" s="16" t="s">
        <v>131</v>
      </c>
      <c r="AX260" s="16" t="s">
        <v>72</v>
      </c>
      <c r="AY260" s="226" t="s">
        <v>116</v>
      </c>
    </row>
    <row r="261" spans="2:51" s="15" customFormat="1" ht="10.2">
      <c r="B261" s="205"/>
      <c r="C261" s="206"/>
      <c r="D261" s="185" t="s">
        <v>129</v>
      </c>
      <c r="E261" s="207" t="s">
        <v>20</v>
      </c>
      <c r="F261" s="208" t="s">
        <v>167</v>
      </c>
      <c r="G261" s="206"/>
      <c r="H261" s="209">
        <v>123.436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3"/>
      <c r="U261" s="214"/>
      <c r="AT261" s="215" t="s">
        <v>129</v>
      </c>
      <c r="AU261" s="215" t="s">
        <v>127</v>
      </c>
      <c r="AV261" s="15" t="s">
        <v>126</v>
      </c>
      <c r="AW261" s="15" t="s">
        <v>131</v>
      </c>
      <c r="AX261" s="15" t="s">
        <v>80</v>
      </c>
      <c r="AY261" s="215" t="s">
        <v>116</v>
      </c>
    </row>
    <row r="262" spans="1:65" s="2" customFormat="1" ht="13.8" customHeight="1">
      <c r="A262" s="36"/>
      <c r="B262" s="37"/>
      <c r="C262" s="170" t="s">
        <v>308</v>
      </c>
      <c r="D262" s="170" t="s">
        <v>121</v>
      </c>
      <c r="E262" s="171" t="s">
        <v>309</v>
      </c>
      <c r="F262" s="172" t="s">
        <v>310</v>
      </c>
      <c r="G262" s="173" t="s">
        <v>124</v>
      </c>
      <c r="H262" s="174">
        <v>135.553</v>
      </c>
      <c r="I262" s="175"/>
      <c r="J262" s="176">
        <f>ROUND(I262*H262,2)</f>
        <v>0</v>
      </c>
      <c r="K262" s="172" t="s">
        <v>125</v>
      </c>
      <c r="L262" s="41"/>
      <c r="M262" s="177" t="s">
        <v>20</v>
      </c>
      <c r="N262" s="178" t="s">
        <v>43</v>
      </c>
      <c r="O262" s="66"/>
      <c r="P262" s="179">
        <f>O262*H262</f>
        <v>0</v>
      </c>
      <c r="Q262" s="179">
        <v>0</v>
      </c>
      <c r="R262" s="179">
        <f>Q262*H262</f>
        <v>0</v>
      </c>
      <c r="S262" s="179">
        <v>0</v>
      </c>
      <c r="T262" s="179">
        <f>S262*H262</f>
        <v>0</v>
      </c>
      <c r="U262" s="180" t="s">
        <v>20</v>
      </c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1" t="s">
        <v>126</v>
      </c>
      <c r="AT262" s="181" t="s">
        <v>121</v>
      </c>
      <c r="AU262" s="181" t="s">
        <v>127</v>
      </c>
      <c r="AY262" s="19" t="s">
        <v>116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9" t="s">
        <v>80</v>
      </c>
      <c r="BK262" s="182">
        <f>ROUND(I262*H262,2)</f>
        <v>0</v>
      </c>
      <c r="BL262" s="19" t="s">
        <v>126</v>
      </c>
      <c r="BM262" s="181" t="s">
        <v>311</v>
      </c>
    </row>
    <row r="263" spans="2:51" s="13" customFormat="1" ht="10.2">
      <c r="B263" s="183"/>
      <c r="C263" s="184"/>
      <c r="D263" s="185" t="s">
        <v>129</v>
      </c>
      <c r="E263" s="186" t="s">
        <v>20</v>
      </c>
      <c r="F263" s="187" t="s">
        <v>312</v>
      </c>
      <c r="G263" s="184"/>
      <c r="H263" s="188">
        <v>12.117</v>
      </c>
      <c r="I263" s="189"/>
      <c r="J263" s="184"/>
      <c r="K263" s="184"/>
      <c r="L263" s="190"/>
      <c r="M263" s="191"/>
      <c r="N263" s="192"/>
      <c r="O263" s="192"/>
      <c r="P263" s="192"/>
      <c r="Q263" s="192"/>
      <c r="R263" s="192"/>
      <c r="S263" s="192"/>
      <c r="T263" s="192"/>
      <c r="U263" s="193"/>
      <c r="AT263" s="194" t="s">
        <v>129</v>
      </c>
      <c r="AU263" s="194" t="s">
        <v>127</v>
      </c>
      <c r="AV263" s="13" t="s">
        <v>82</v>
      </c>
      <c r="AW263" s="13" t="s">
        <v>131</v>
      </c>
      <c r="AX263" s="13" t="s">
        <v>72</v>
      </c>
      <c r="AY263" s="194" t="s">
        <v>116</v>
      </c>
    </row>
    <row r="264" spans="2:51" s="13" customFormat="1" ht="10.2">
      <c r="B264" s="183"/>
      <c r="C264" s="184"/>
      <c r="D264" s="185" t="s">
        <v>129</v>
      </c>
      <c r="E264" s="186" t="s">
        <v>20</v>
      </c>
      <c r="F264" s="187" t="s">
        <v>313</v>
      </c>
      <c r="G264" s="184"/>
      <c r="H264" s="188">
        <v>123.436</v>
      </c>
      <c r="I264" s="189"/>
      <c r="J264" s="184"/>
      <c r="K264" s="184"/>
      <c r="L264" s="190"/>
      <c r="M264" s="191"/>
      <c r="N264" s="192"/>
      <c r="O264" s="192"/>
      <c r="P264" s="192"/>
      <c r="Q264" s="192"/>
      <c r="R264" s="192"/>
      <c r="S264" s="192"/>
      <c r="T264" s="192"/>
      <c r="U264" s="193"/>
      <c r="AT264" s="194" t="s">
        <v>129</v>
      </c>
      <c r="AU264" s="194" t="s">
        <v>127</v>
      </c>
      <c r="AV264" s="13" t="s">
        <v>82</v>
      </c>
      <c r="AW264" s="13" t="s">
        <v>131</v>
      </c>
      <c r="AX264" s="13" t="s">
        <v>72</v>
      </c>
      <c r="AY264" s="194" t="s">
        <v>116</v>
      </c>
    </row>
    <row r="265" spans="2:51" s="15" customFormat="1" ht="10.2">
      <c r="B265" s="205"/>
      <c r="C265" s="206"/>
      <c r="D265" s="185" t="s">
        <v>129</v>
      </c>
      <c r="E265" s="207" t="s">
        <v>20</v>
      </c>
      <c r="F265" s="208" t="s">
        <v>167</v>
      </c>
      <c r="G265" s="206"/>
      <c r="H265" s="209">
        <v>135.553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3"/>
      <c r="U265" s="214"/>
      <c r="AT265" s="215" t="s">
        <v>129</v>
      </c>
      <c r="AU265" s="215" t="s">
        <v>127</v>
      </c>
      <c r="AV265" s="15" t="s">
        <v>126</v>
      </c>
      <c r="AW265" s="15" t="s">
        <v>131</v>
      </c>
      <c r="AX265" s="15" t="s">
        <v>80</v>
      </c>
      <c r="AY265" s="215" t="s">
        <v>116</v>
      </c>
    </row>
    <row r="266" spans="2:63" s="12" customFormat="1" ht="22.8" customHeight="1">
      <c r="B266" s="154"/>
      <c r="C266" s="155"/>
      <c r="D266" s="156" t="s">
        <v>71</v>
      </c>
      <c r="E266" s="168" t="s">
        <v>314</v>
      </c>
      <c r="F266" s="168" t="s">
        <v>315</v>
      </c>
      <c r="G266" s="155"/>
      <c r="H266" s="155"/>
      <c r="I266" s="158"/>
      <c r="J266" s="169">
        <f>BK266</f>
        <v>0</v>
      </c>
      <c r="K266" s="155"/>
      <c r="L266" s="160"/>
      <c r="M266" s="161"/>
      <c r="N266" s="162"/>
      <c r="O266" s="162"/>
      <c r="P266" s="163">
        <f>P267</f>
        <v>0</v>
      </c>
      <c r="Q266" s="162"/>
      <c r="R266" s="163">
        <f>R267</f>
        <v>0</v>
      </c>
      <c r="S266" s="162"/>
      <c r="T266" s="163">
        <f>T267</f>
        <v>0</v>
      </c>
      <c r="U266" s="164"/>
      <c r="AR266" s="165" t="s">
        <v>80</v>
      </c>
      <c r="AT266" s="166" t="s">
        <v>71</v>
      </c>
      <c r="AU266" s="166" t="s">
        <v>80</v>
      </c>
      <c r="AY266" s="165" t="s">
        <v>116</v>
      </c>
      <c r="BK266" s="167">
        <f>BK267</f>
        <v>0</v>
      </c>
    </row>
    <row r="267" spans="1:65" s="2" customFormat="1" ht="22.2" customHeight="1">
      <c r="A267" s="36"/>
      <c r="B267" s="37"/>
      <c r="C267" s="170" t="s">
        <v>316</v>
      </c>
      <c r="D267" s="170" t="s">
        <v>121</v>
      </c>
      <c r="E267" s="171" t="s">
        <v>317</v>
      </c>
      <c r="F267" s="172" t="s">
        <v>318</v>
      </c>
      <c r="G267" s="173" t="s">
        <v>319</v>
      </c>
      <c r="H267" s="174">
        <v>8.91</v>
      </c>
      <c r="I267" s="175"/>
      <c r="J267" s="176">
        <f>ROUND(I267*H267,2)</f>
        <v>0</v>
      </c>
      <c r="K267" s="172" t="s">
        <v>125</v>
      </c>
      <c r="L267" s="41"/>
      <c r="M267" s="177" t="s">
        <v>20</v>
      </c>
      <c r="N267" s="178" t="s">
        <v>43</v>
      </c>
      <c r="O267" s="66"/>
      <c r="P267" s="179">
        <f>O267*H267</f>
        <v>0</v>
      </c>
      <c r="Q267" s="179">
        <v>0</v>
      </c>
      <c r="R267" s="179">
        <f>Q267*H267</f>
        <v>0</v>
      </c>
      <c r="S267" s="179">
        <v>0</v>
      </c>
      <c r="T267" s="179">
        <f>S267*H267</f>
        <v>0</v>
      </c>
      <c r="U267" s="180" t="s">
        <v>20</v>
      </c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1" t="s">
        <v>126</v>
      </c>
      <c r="AT267" s="181" t="s">
        <v>121</v>
      </c>
      <c r="AU267" s="181" t="s">
        <v>82</v>
      </c>
      <c r="AY267" s="19" t="s">
        <v>116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9" t="s">
        <v>80</v>
      </c>
      <c r="BK267" s="182">
        <f>ROUND(I267*H267,2)</f>
        <v>0</v>
      </c>
      <c r="BL267" s="19" t="s">
        <v>126</v>
      </c>
      <c r="BM267" s="181" t="s">
        <v>320</v>
      </c>
    </row>
    <row r="268" spans="2:63" s="12" customFormat="1" ht="22.8" customHeight="1">
      <c r="B268" s="154"/>
      <c r="C268" s="155"/>
      <c r="D268" s="156" t="s">
        <v>71</v>
      </c>
      <c r="E268" s="168" t="s">
        <v>321</v>
      </c>
      <c r="F268" s="168" t="s">
        <v>322</v>
      </c>
      <c r="G268" s="155"/>
      <c r="H268" s="155"/>
      <c r="I268" s="158"/>
      <c r="J268" s="169">
        <f>BK268</f>
        <v>0</v>
      </c>
      <c r="K268" s="155"/>
      <c r="L268" s="160"/>
      <c r="M268" s="161"/>
      <c r="N268" s="162"/>
      <c r="O268" s="162"/>
      <c r="P268" s="163">
        <f>SUM(P269:P282)</f>
        <v>0</v>
      </c>
      <c r="Q268" s="162"/>
      <c r="R268" s="163">
        <f>SUM(R269:R282)</f>
        <v>0</v>
      </c>
      <c r="S268" s="162"/>
      <c r="T268" s="163">
        <f>SUM(T269:T282)</f>
        <v>0</v>
      </c>
      <c r="U268" s="164"/>
      <c r="AR268" s="165" t="s">
        <v>80</v>
      </c>
      <c r="AT268" s="166" t="s">
        <v>71</v>
      </c>
      <c r="AU268" s="166" t="s">
        <v>80</v>
      </c>
      <c r="AY268" s="165" t="s">
        <v>116</v>
      </c>
      <c r="BK268" s="167">
        <f>SUM(BK269:BK282)</f>
        <v>0</v>
      </c>
    </row>
    <row r="269" spans="1:65" s="2" customFormat="1" ht="13.8" customHeight="1">
      <c r="A269" s="36"/>
      <c r="B269" s="37"/>
      <c r="C269" s="170" t="s">
        <v>323</v>
      </c>
      <c r="D269" s="170" t="s">
        <v>121</v>
      </c>
      <c r="E269" s="171" t="s">
        <v>324</v>
      </c>
      <c r="F269" s="172" t="s">
        <v>325</v>
      </c>
      <c r="G269" s="173" t="s">
        <v>319</v>
      </c>
      <c r="H269" s="174">
        <v>7.283</v>
      </c>
      <c r="I269" s="175"/>
      <c r="J269" s="176">
        <f>ROUND(I269*H269,2)</f>
        <v>0</v>
      </c>
      <c r="K269" s="172" t="s">
        <v>125</v>
      </c>
      <c r="L269" s="41"/>
      <c r="M269" s="177" t="s">
        <v>20</v>
      </c>
      <c r="N269" s="178" t="s">
        <v>43</v>
      </c>
      <c r="O269" s="66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79">
        <f>S269*H269</f>
        <v>0</v>
      </c>
      <c r="U269" s="180" t="s">
        <v>20</v>
      </c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1" t="s">
        <v>126</v>
      </c>
      <c r="AT269" s="181" t="s">
        <v>121</v>
      </c>
      <c r="AU269" s="181" t="s">
        <v>82</v>
      </c>
      <c r="AY269" s="19" t="s">
        <v>116</v>
      </c>
      <c r="BE269" s="182">
        <f>IF(N269="základní",J269,0)</f>
        <v>0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19" t="s">
        <v>80</v>
      </c>
      <c r="BK269" s="182">
        <f>ROUND(I269*H269,2)</f>
        <v>0</v>
      </c>
      <c r="BL269" s="19" t="s">
        <v>126</v>
      </c>
      <c r="BM269" s="181" t="s">
        <v>326</v>
      </c>
    </row>
    <row r="270" spans="2:51" s="13" customFormat="1" ht="10.2">
      <c r="B270" s="183"/>
      <c r="C270" s="184"/>
      <c r="D270" s="185" t="s">
        <v>129</v>
      </c>
      <c r="E270" s="186" t="s">
        <v>20</v>
      </c>
      <c r="F270" s="187" t="s">
        <v>327</v>
      </c>
      <c r="G270" s="184"/>
      <c r="H270" s="188">
        <v>7.283</v>
      </c>
      <c r="I270" s="189"/>
      <c r="J270" s="184"/>
      <c r="K270" s="184"/>
      <c r="L270" s="190"/>
      <c r="M270" s="191"/>
      <c r="N270" s="192"/>
      <c r="O270" s="192"/>
      <c r="P270" s="192"/>
      <c r="Q270" s="192"/>
      <c r="R270" s="192"/>
      <c r="S270" s="192"/>
      <c r="T270" s="192"/>
      <c r="U270" s="193"/>
      <c r="AT270" s="194" t="s">
        <v>129</v>
      </c>
      <c r="AU270" s="194" t="s">
        <v>82</v>
      </c>
      <c r="AV270" s="13" t="s">
        <v>82</v>
      </c>
      <c r="AW270" s="13" t="s">
        <v>131</v>
      </c>
      <c r="AX270" s="13" t="s">
        <v>80</v>
      </c>
      <c r="AY270" s="194" t="s">
        <v>116</v>
      </c>
    </row>
    <row r="271" spans="1:65" s="2" customFormat="1" ht="13.8" customHeight="1">
      <c r="A271" s="36"/>
      <c r="B271" s="37"/>
      <c r="C271" s="170" t="s">
        <v>328</v>
      </c>
      <c r="D271" s="170" t="s">
        <v>121</v>
      </c>
      <c r="E271" s="171" t="s">
        <v>329</v>
      </c>
      <c r="F271" s="172" t="s">
        <v>330</v>
      </c>
      <c r="G271" s="173" t="s">
        <v>258</v>
      </c>
      <c r="H271" s="174">
        <v>20</v>
      </c>
      <c r="I271" s="175"/>
      <c r="J271" s="176">
        <f>ROUND(I271*H271,2)</f>
        <v>0</v>
      </c>
      <c r="K271" s="172" t="s">
        <v>125</v>
      </c>
      <c r="L271" s="41"/>
      <c r="M271" s="177" t="s">
        <v>20</v>
      </c>
      <c r="N271" s="178" t="s">
        <v>43</v>
      </c>
      <c r="O271" s="66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79">
        <f>S271*H271</f>
        <v>0</v>
      </c>
      <c r="U271" s="180" t="s">
        <v>20</v>
      </c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1" t="s">
        <v>126</v>
      </c>
      <c r="AT271" s="181" t="s">
        <v>121</v>
      </c>
      <c r="AU271" s="181" t="s">
        <v>82</v>
      </c>
      <c r="AY271" s="19" t="s">
        <v>116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9" t="s">
        <v>80</v>
      </c>
      <c r="BK271" s="182">
        <f>ROUND(I271*H271,2)</f>
        <v>0</v>
      </c>
      <c r="BL271" s="19" t="s">
        <v>126</v>
      </c>
      <c r="BM271" s="181" t="s">
        <v>331</v>
      </c>
    </row>
    <row r="272" spans="2:51" s="13" customFormat="1" ht="10.2">
      <c r="B272" s="183"/>
      <c r="C272" s="184"/>
      <c r="D272" s="185" t="s">
        <v>129</v>
      </c>
      <c r="E272" s="186" t="s">
        <v>20</v>
      </c>
      <c r="F272" s="187" t="s">
        <v>332</v>
      </c>
      <c r="G272" s="184"/>
      <c r="H272" s="188">
        <v>20</v>
      </c>
      <c r="I272" s="189"/>
      <c r="J272" s="184"/>
      <c r="K272" s="184"/>
      <c r="L272" s="190"/>
      <c r="M272" s="191"/>
      <c r="N272" s="192"/>
      <c r="O272" s="192"/>
      <c r="P272" s="192"/>
      <c r="Q272" s="192"/>
      <c r="R272" s="192"/>
      <c r="S272" s="192"/>
      <c r="T272" s="192"/>
      <c r="U272" s="193"/>
      <c r="AT272" s="194" t="s">
        <v>129</v>
      </c>
      <c r="AU272" s="194" t="s">
        <v>82</v>
      </c>
      <c r="AV272" s="13" t="s">
        <v>82</v>
      </c>
      <c r="AW272" s="13" t="s">
        <v>131</v>
      </c>
      <c r="AX272" s="13" t="s">
        <v>80</v>
      </c>
      <c r="AY272" s="194" t="s">
        <v>116</v>
      </c>
    </row>
    <row r="273" spans="1:65" s="2" customFormat="1" ht="22.2" customHeight="1">
      <c r="A273" s="36"/>
      <c r="B273" s="37"/>
      <c r="C273" s="170" t="s">
        <v>333</v>
      </c>
      <c r="D273" s="170" t="s">
        <v>121</v>
      </c>
      <c r="E273" s="171" t="s">
        <v>334</v>
      </c>
      <c r="F273" s="172" t="s">
        <v>335</v>
      </c>
      <c r="G273" s="173" t="s">
        <v>258</v>
      </c>
      <c r="H273" s="174">
        <v>300</v>
      </c>
      <c r="I273" s="175"/>
      <c r="J273" s="176">
        <f>ROUND(I273*H273,2)</f>
        <v>0</v>
      </c>
      <c r="K273" s="172" t="s">
        <v>125</v>
      </c>
      <c r="L273" s="41"/>
      <c r="M273" s="177" t="s">
        <v>20</v>
      </c>
      <c r="N273" s="178" t="s">
        <v>43</v>
      </c>
      <c r="O273" s="66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79">
        <f>S273*H273</f>
        <v>0</v>
      </c>
      <c r="U273" s="180" t="s">
        <v>20</v>
      </c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1" t="s">
        <v>126</v>
      </c>
      <c r="AT273" s="181" t="s">
        <v>121</v>
      </c>
      <c r="AU273" s="181" t="s">
        <v>82</v>
      </c>
      <c r="AY273" s="19" t="s">
        <v>116</v>
      </c>
      <c r="BE273" s="182">
        <f>IF(N273="základní",J273,0)</f>
        <v>0</v>
      </c>
      <c r="BF273" s="182">
        <f>IF(N273="snížená",J273,0)</f>
        <v>0</v>
      </c>
      <c r="BG273" s="182">
        <f>IF(N273="zákl. přenesená",J273,0)</f>
        <v>0</v>
      </c>
      <c r="BH273" s="182">
        <f>IF(N273="sníž. přenesená",J273,0)</f>
        <v>0</v>
      </c>
      <c r="BI273" s="182">
        <f>IF(N273="nulová",J273,0)</f>
        <v>0</v>
      </c>
      <c r="BJ273" s="19" t="s">
        <v>80</v>
      </c>
      <c r="BK273" s="182">
        <f>ROUND(I273*H273,2)</f>
        <v>0</v>
      </c>
      <c r="BL273" s="19" t="s">
        <v>126</v>
      </c>
      <c r="BM273" s="181" t="s">
        <v>336</v>
      </c>
    </row>
    <row r="274" spans="2:51" s="13" customFormat="1" ht="10.2">
      <c r="B274" s="183"/>
      <c r="C274" s="184"/>
      <c r="D274" s="185" t="s">
        <v>129</v>
      </c>
      <c r="E274" s="186" t="s">
        <v>20</v>
      </c>
      <c r="F274" s="187" t="s">
        <v>337</v>
      </c>
      <c r="G274" s="184"/>
      <c r="H274" s="188">
        <v>300</v>
      </c>
      <c r="I274" s="189"/>
      <c r="J274" s="184"/>
      <c r="K274" s="184"/>
      <c r="L274" s="190"/>
      <c r="M274" s="191"/>
      <c r="N274" s="192"/>
      <c r="O274" s="192"/>
      <c r="P274" s="192"/>
      <c r="Q274" s="192"/>
      <c r="R274" s="192"/>
      <c r="S274" s="192"/>
      <c r="T274" s="192"/>
      <c r="U274" s="193"/>
      <c r="AT274" s="194" t="s">
        <v>129</v>
      </c>
      <c r="AU274" s="194" t="s">
        <v>82</v>
      </c>
      <c r="AV274" s="13" t="s">
        <v>82</v>
      </c>
      <c r="AW274" s="13" t="s">
        <v>131</v>
      </c>
      <c r="AX274" s="13" t="s">
        <v>80</v>
      </c>
      <c r="AY274" s="194" t="s">
        <v>116</v>
      </c>
    </row>
    <row r="275" spans="1:65" s="2" customFormat="1" ht="22.2" customHeight="1">
      <c r="A275" s="36"/>
      <c r="B275" s="37"/>
      <c r="C275" s="170" t="s">
        <v>338</v>
      </c>
      <c r="D275" s="170" t="s">
        <v>121</v>
      </c>
      <c r="E275" s="171" t="s">
        <v>339</v>
      </c>
      <c r="F275" s="172" t="s">
        <v>340</v>
      </c>
      <c r="G275" s="173" t="s">
        <v>319</v>
      </c>
      <c r="H275" s="174">
        <v>0.557</v>
      </c>
      <c r="I275" s="175"/>
      <c r="J275" s="176">
        <f>ROUND(I275*H275,2)</f>
        <v>0</v>
      </c>
      <c r="K275" s="172" t="s">
        <v>125</v>
      </c>
      <c r="L275" s="41"/>
      <c r="M275" s="177" t="s">
        <v>20</v>
      </c>
      <c r="N275" s="178" t="s">
        <v>43</v>
      </c>
      <c r="O275" s="66"/>
      <c r="P275" s="179">
        <f>O275*H275</f>
        <v>0</v>
      </c>
      <c r="Q275" s="179">
        <v>0</v>
      </c>
      <c r="R275" s="179">
        <f>Q275*H275</f>
        <v>0</v>
      </c>
      <c r="S275" s="179">
        <v>0</v>
      </c>
      <c r="T275" s="179">
        <f>S275*H275</f>
        <v>0</v>
      </c>
      <c r="U275" s="180" t="s">
        <v>20</v>
      </c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1" t="s">
        <v>126</v>
      </c>
      <c r="AT275" s="181" t="s">
        <v>121</v>
      </c>
      <c r="AU275" s="181" t="s">
        <v>82</v>
      </c>
      <c r="AY275" s="19" t="s">
        <v>116</v>
      </c>
      <c r="BE275" s="182">
        <f>IF(N275="základní",J275,0)</f>
        <v>0</v>
      </c>
      <c r="BF275" s="182">
        <f>IF(N275="snížená",J275,0)</f>
        <v>0</v>
      </c>
      <c r="BG275" s="182">
        <f>IF(N275="zákl. přenesená",J275,0)</f>
        <v>0</v>
      </c>
      <c r="BH275" s="182">
        <f>IF(N275="sníž. přenesená",J275,0)</f>
        <v>0</v>
      </c>
      <c r="BI275" s="182">
        <f>IF(N275="nulová",J275,0)</f>
        <v>0</v>
      </c>
      <c r="BJ275" s="19" t="s">
        <v>80</v>
      </c>
      <c r="BK275" s="182">
        <f>ROUND(I275*H275,2)</f>
        <v>0</v>
      </c>
      <c r="BL275" s="19" t="s">
        <v>126</v>
      </c>
      <c r="BM275" s="181" t="s">
        <v>341</v>
      </c>
    </row>
    <row r="276" spans="2:51" s="13" customFormat="1" ht="10.2">
      <c r="B276" s="183"/>
      <c r="C276" s="184"/>
      <c r="D276" s="185" t="s">
        <v>129</v>
      </c>
      <c r="E276" s="186" t="s">
        <v>20</v>
      </c>
      <c r="F276" s="187" t="s">
        <v>342</v>
      </c>
      <c r="G276" s="184"/>
      <c r="H276" s="188">
        <v>7.84</v>
      </c>
      <c r="I276" s="189"/>
      <c r="J276" s="184"/>
      <c r="K276" s="184"/>
      <c r="L276" s="190"/>
      <c r="M276" s="191"/>
      <c r="N276" s="192"/>
      <c r="O276" s="192"/>
      <c r="P276" s="192"/>
      <c r="Q276" s="192"/>
      <c r="R276" s="192"/>
      <c r="S276" s="192"/>
      <c r="T276" s="192"/>
      <c r="U276" s="193"/>
      <c r="AT276" s="194" t="s">
        <v>129</v>
      </c>
      <c r="AU276" s="194" t="s">
        <v>82</v>
      </c>
      <c r="AV276" s="13" t="s">
        <v>82</v>
      </c>
      <c r="AW276" s="13" t="s">
        <v>131</v>
      </c>
      <c r="AX276" s="13" t="s">
        <v>72</v>
      </c>
      <c r="AY276" s="194" t="s">
        <v>116</v>
      </c>
    </row>
    <row r="277" spans="2:51" s="13" customFormat="1" ht="10.2">
      <c r="B277" s="183"/>
      <c r="C277" s="184"/>
      <c r="D277" s="185" t="s">
        <v>129</v>
      </c>
      <c r="E277" s="186" t="s">
        <v>20</v>
      </c>
      <c r="F277" s="187" t="s">
        <v>343</v>
      </c>
      <c r="G277" s="184"/>
      <c r="H277" s="188">
        <v>-7.283</v>
      </c>
      <c r="I277" s="189"/>
      <c r="J277" s="184"/>
      <c r="K277" s="184"/>
      <c r="L277" s="190"/>
      <c r="M277" s="191"/>
      <c r="N277" s="192"/>
      <c r="O277" s="192"/>
      <c r="P277" s="192"/>
      <c r="Q277" s="192"/>
      <c r="R277" s="192"/>
      <c r="S277" s="192"/>
      <c r="T277" s="192"/>
      <c r="U277" s="193"/>
      <c r="AT277" s="194" t="s">
        <v>129</v>
      </c>
      <c r="AU277" s="194" t="s">
        <v>82</v>
      </c>
      <c r="AV277" s="13" t="s">
        <v>82</v>
      </c>
      <c r="AW277" s="13" t="s">
        <v>131</v>
      </c>
      <c r="AX277" s="13" t="s">
        <v>72</v>
      </c>
      <c r="AY277" s="194" t="s">
        <v>116</v>
      </c>
    </row>
    <row r="278" spans="2:51" s="15" customFormat="1" ht="10.2">
      <c r="B278" s="205"/>
      <c r="C278" s="206"/>
      <c r="D278" s="185" t="s">
        <v>129</v>
      </c>
      <c r="E278" s="207" t="s">
        <v>20</v>
      </c>
      <c r="F278" s="208" t="s">
        <v>167</v>
      </c>
      <c r="G278" s="206"/>
      <c r="H278" s="209">
        <v>0.557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3"/>
      <c r="U278" s="214"/>
      <c r="AT278" s="215" t="s">
        <v>129</v>
      </c>
      <c r="AU278" s="215" t="s">
        <v>82</v>
      </c>
      <c r="AV278" s="15" t="s">
        <v>126</v>
      </c>
      <c r="AW278" s="15" t="s">
        <v>131</v>
      </c>
      <c r="AX278" s="15" t="s">
        <v>80</v>
      </c>
      <c r="AY278" s="215" t="s">
        <v>116</v>
      </c>
    </row>
    <row r="279" spans="1:65" s="2" customFormat="1" ht="13.8" customHeight="1">
      <c r="A279" s="36"/>
      <c r="B279" s="37"/>
      <c r="C279" s="170" t="s">
        <v>344</v>
      </c>
      <c r="D279" s="170" t="s">
        <v>121</v>
      </c>
      <c r="E279" s="171" t="s">
        <v>345</v>
      </c>
      <c r="F279" s="172" t="s">
        <v>346</v>
      </c>
      <c r="G279" s="173" t="s">
        <v>319</v>
      </c>
      <c r="H279" s="174">
        <v>7.84</v>
      </c>
      <c r="I279" s="175"/>
      <c r="J279" s="176">
        <f>ROUND(I279*H279,2)</f>
        <v>0</v>
      </c>
      <c r="K279" s="172" t="s">
        <v>125</v>
      </c>
      <c r="L279" s="41"/>
      <c r="M279" s="177" t="s">
        <v>20</v>
      </c>
      <c r="N279" s="178" t="s">
        <v>43</v>
      </c>
      <c r="O279" s="66"/>
      <c r="P279" s="179">
        <f>O279*H279</f>
        <v>0</v>
      </c>
      <c r="Q279" s="179">
        <v>0</v>
      </c>
      <c r="R279" s="179">
        <f>Q279*H279</f>
        <v>0</v>
      </c>
      <c r="S279" s="179">
        <v>0</v>
      </c>
      <c r="T279" s="179">
        <f>S279*H279</f>
        <v>0</v>
      </c>
      <c r="U279" s="180" t="s">
        <v>20</v>
      </c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1" t="s">
        <v>126</v>
      </c>
      <c r="AT279" s="181" t="s">
        <v>121</v>
      </c>
      <c r="AU279" s="181" t="s">
        <v>82</v>
      </c>
      <c r="AY279" s="19" t="s">
        <v>116</v>
      </c>
      <c r="BE279" s="182">
        <f>IF(N279="základní",J279,0)</f>
        <v>0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19" t="s">
        <v>80</v>
      </c>
      <c r="BK279" s="182">
        <f>ROUND(I279*H279,2)</f>
        <v>0</v>
      </c>
      <c r="BL279" s="19" t="s">
        <v>126</v>
      </c>
      <c r="BM279" s="181" t="s">
        <v>347</v>
      </c>
    </row>
    <row r="280" spans="1:65" s="2" customFormat="1" ht="22.2" customHeight="1">
      <c r="A280" s="36"/>
      <c r="B280" s="37"/>
      <c r="C280" s="170" t="s">
        <v>348</v>
      </c>
      <c r="D280" s="170" t="s">
        <v>121</v>
      </c>
      <c r="E280" s="171" t="s">
        <v>349</v>
      </c>
      <c r="F280" s="172" t="s">
        <v>350</v>
      </c>
      <c r="G280" s="173" t="s">
        <v>319</v>
      </c>
      <c r="H280" s="174">
        <v>31.36</v>
      </c>
      <c r="I280" s="175"/>
      <c r="J280" s="176">
        <f>ROUND(I280*H280,2)</f>
        <v>0</v>
      </c>
      <c r="K280" s="172" t="s">
        <v>125</v>
      </c>
      <c r="L280" s="41"/>
      <c r="M280" s="177" t="s">
        <v>20</v>
      </c>
      <c r="N280" s="178" t="s">
        <v>43</v>
      </c>
      <c r="O280" s="66"/>
      <c r="P280" s="179">
        <f>O280*H280</f>
        <v>0</v>
      </c>
      <c r="Q280" s="179">
        <v>0</v>
      </c>
      <c r="R280" s="179">
        <f>Q280*H280</f>
        <v>0</v>
      </c>
      <c r="S280" s="179">
        <v>0</v>
      </c>
      <c r="T280" s="179">
        <f>S280*H280</f>
        <v>0</v>
      </c>
      <c r="U280" s="180" t="s">
        <v>20</v>
      </c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1" t="s">
        <v>126</v>
      </c>
      <c r="AT280" s="181" t="s">
        <v>121</v>
      </c>
      <c r="AU280" s="181" t="s">
        <v>82</v>
      </c>
      <c r="AY280" s="19" t="s">
        <v>116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9" t="s">
        <v>80</v>
      </c>
      <c r="BK280" s="182">
        <f>ROUND(I280*H280,2)</f>
        <v>0</v>
      </c>
      <c r="BL280" s="19" t="s">
        <v>126</v>
      </c>
      <c r="BM280" s="181" t="s">
        <v>351</v>
      </c>
    </row>
    <row r="281" spans="2:51" s="13" customFormat="1" ht="10.2">
      <c r="B281" s="183"/>
      <c r="C281" s="184"/>
      <c r="D281" s="185" t="s">
        <v>129</v>
      </c>
      <c r="E281" s="186" t="s">
        <v>20</v>
      </c>
      <c r="F281" s="187" t="s">
        <v>352</v>
      </c>
      <c r="G281" s="184"/>
      <c r="H281" s="188">
        <v>31.36</v>
      </c>
      <c r="I281" s="189"/>
      <c r="J281" s="184"/>
      <c r="K281" s="184"/>
      <c r="L281" s="190"/>
      <c r="M281" s="191"/>
      <c r="N281" s="192"/>
      <c r="O281" s="192"/>
      <c r="P281" s="192"/>
      <c r="Q281" s="192"/>
      <c r="R281" s="192"/>
      <c r="S281" s="192"/>
      <c r="T281" s="192"/>
      <c r="U281" s="193"/>
      <c r="AT281" s="194" t="s">
        <v>129</v>
      </c>
      <c r="AU281" s="194" t="s">
        <v>82</v>
      </c>
      <c r="AV281" s="13" t="s">
        <v>82</v>
      </c>
      <c r="AW281" s="13" t="s">
        <v>131</v>
      </c>
      <c r="AX281" s="13" t="s">
        <v>80</v>
      </c>
      <c r="AY281" s="194" t="s">
        <v>116</v>
      </c>
    </row>
    <row r="282" spans="1:65" s="2" customFormat="1" ht="22.2" customHeight="1">
      <c r="A282" s="36"/>
      <c r="B282" s="37"/>
      <c r="C282" s="170" t="s">
        <v>353</v>
      </c>
      <c r="D282" s="170" t="s">
        <v>121</v>
      </c>
      <c r="E282" s="171" t="s">
        <v>354</v>
      </c>
      <c r="F282" s="172" t="s">
        <v>355</v>
      </c>
      <c r="G282" s="173" t="s">
        <v>319</v>
      </c>
      <c r="H282" s="174">
        <v>7.84</v>
      </c>
      <c r="I282" s="175"/>
      <c r="J282" s="176">
        <f>ROUND(I282*H282,2)</f>
        <v>0</v>
      </c>
      <c r="K282" s="172" t="s">
        <v>125</v>
      </c>
      <c r="L282" s="41"/>
      <c r="M282" s="227" t="s">
        <v>20</v>
      </c>
      <c r="N282" s="228" t="s">
        <v>43</v>
      </c>
      <c r="O282" s="229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0">
        <f>S282*H282</f>
        <v>0</v>
      </c>
      <c r="U282" s="231" t="s">
        <v>20</v>
      </c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1" t="s">
        <v>126</v>
      </c>
      <c r="AT282" s="181" t="s">
        <v>121</v>
      </c>
      <c r="AU282" s="181" t="s">
        <v>82</v>
      </c>
      <c r="AY282" s="19" t="s">
        <v>116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19" t="s">
        <v>80</v>
      </c>
      <c r="BK282" s="182">
        <f>ROUND(I282*H282,2)</f>
        <v>0</v>
      </c>
      <c r="BL282" s="19" t="s">
        <v>126</v>
      </c>
      <c r="BM282" s="181" t="s">
        <v>356</v>
      </c>
    </row>
    <row r="283" spans="1:31" s="2" customFormat="1" ht="6.9" customHeight="1">
      <c r="A283" s="36"/>
      <c r="B283" s="49"/>
      <c r="C283" s="50"/>
      <c r="D283" s="50"/>
      <c r="E283" s="50"/>
      <c r="F283" s="50"/>
      <c r="G283" s="50"/>
      <c r="H283" s="50"/>
      <c r="I283" s="50"/>
      <c r="J283" s="50"/>
      <c r="K283" s="50"/>
      <c r="L283" s="41"/>
      <c r="M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</row>
  </sheetData>
  <sheetProtection algorithmName="SHA-512" hashValue="udlV7jiRSMZCMs31cgHt5CsWmt9N2NwhzUF31pWXrltsQVOaj5THc+GmEOY6uixPsi7ELJQvvqn2iE649HyZHQ==" saltValue="i6Asq9woweEoeXFH2q8Is/aBur2w19l++wFIPZFKuxOXy4/jcrEXrkL1fx72Pvg5etxHD4mhQAUJu5x+2wZQVQ==" spinCount="100000" sheet="1" objects="1" scenarios="1" formatColumns="0" formatRows="0" autoFilter="0"/>
  <autoFilter ref="C88:K2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7" customFormat="1" ht="45" customHeight="1">
      <c r="B3" s="236"/>
      <c r="C3" s="364" t="s">
        <v>357</v>
      </c>
      <c r="D3" s="364"/>
      <c r="E3" s="364"/>
      <c r="F3" s="364"/>
      <c r="G3" s="364"/>
      <c r="H3" s="364"/>
      <c r="I3" s="364"/>
      <c r="J3" s="364"/>
      <c r="K3" s="237"/>
    </row>
    <row r="4" spans="2:11" s="1" customFormat="1" ht="25.5" customHeight="1">
      <c r="B4" s="238"/>
      <c r="C4" s="369" t="s">
        <v>358</v>
      </c>
      <c r="D4" s="369"/>
      <c r="E4" s="369"/>
      <c r="F4" s="369"/>
      <c r="G4" s="369"/>
      <c r="H4" s="369"/>
      <c r="I4" s="369"/>
      <c r="J4" s="369"/>
      <c r="K4" s="239"/>
    </row>
    <row r="5" spans="2:11" s="1" customFormat="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8"/>
      <c r="C6" s="368" t="s">
        <v>359</v>
      </c>
      <c r="D6" s="368"/>
      <c r="E6" s="368"/>
      <c r="F6" s="368"/>
      <c r="G6" s="368"/>
      <c r="H6" s="368"/>
      <c r="I6" s="368"/>
      <c r="J6" s="368"/>
      <c r="K6" s="239"/>
    </row>
    <row r="7" spans="2:11" s="1" customFormat="1" ht="15" customHeight="1">
      <c r="B7" s="242"/>
      <c r="C7" s="368" t="s">
        <v>360</v>
      </c>
      <c r="D7" s="368"/>
      <c r="E7" s="368"/>
      <c r="F7" s="368"/>
      <c r="G7" s="368"/>
      <c r="H7" s="368"/>
      <c r="I7" s="368"/>
      <c r="J7" s="368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368" t="s">
        <v>361</v>
      </c>
      <c r="D9" s="368"/>
      <c r="E9" s="368"/>
      <c r="F9" s="368"/>
      <c r="G9" s="368"/>
      <c r="H9" s="368"/>
      <c r="I9" s="368"/>
      <c r="J9" s="368"/>
      <c r="K9" s="239"/>
    </row>
    <row r="10" spans="2:11" s="1" customFormat="1" ht="15" customHeight="1">
      <c r="B10" s="242"/>
      <c r="C10" s="241"/>
      <c r="D10" s="368" t="s">
        <v>362</v>
      </c>
      <c r="E10" s="368"/>
      <c r="F10" s="368"/>
      <c r="G10" s="368"/>
      <c r="H10" s="368"/>
      <c r="I10" s="368"/>
      <c r="J10" s="368"/>
      <c r="K10" s="239"/>
    </row>
    <row r="11" spans="2:11" s="1" customFormat="1" ht="15" customHeight="1">
      <c r="B11" s="242"/>
      <c r="C11" s="243"/>
      <c r="D11" s="368" t="s">
        <v>363</v>
      </c>
      <c r="E11" s="368"/>
      <c r="F11" s="368"/>
      <c r="G11" s="368"/>
      <c r="H11" s="368"/>
      <c r="I11" s="368"/>
      <c r="J11" s="368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364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368" t="s">
        <v>365</v>
      </c>
      <c r="E15" s="368"/>
      <c r="F15" s="368"/>
      <c r="G15" s="368"/>
      <c r="H15" s="368"/>
      <c r="I15" s="368"/>
      <c r="J15" s="368"/>
      <c r="K15" s="239"/>
    </row>
    <row r="16" spans="2:11" s="1" customFormat="1" ht="15" customHeight="1">
      <c r="B16" s="242"/>
      <c r="C16" s="243"/>
      <c r="D16" s="368" t="s">
        <v>366</v>
      </c>
      <c r="E16" s="368"/>
      <c r="F16" s="368"/>
      <c r="G16" s="368"/>
      <c r="H16" s="368"/>
      <c r="I16" s="368"/>
      <c r="J16" s="368"/>
      <c r="K16" s="239"/>
    </row>
    <row r="17" spans="2:11" s="1" customFormat="1" ht="15" customHeight="1">
      <c r="B17" s="242"/>
      <c r="C17" s="243"/>
      <c r="D17" s="368" t="s">
        <v>367</v>
      </c>
      <c r="E17" s="368"/>
      <c r="F17" s="368"/>
      <c r="G17" s="368"/>
      <c r="H17" s="368"/>
      <c r="I17" s="368"/>
      <c r="J17" s="368"/>
      <c r="K17" s="239"/>
    </row>
    <row r="18" spans="2:11" s="1" customFormat="1" ht="15" customHeight="1">
      <c r="B18" s="242"/>
      <c r="C18" s="243"/>
      <c r="D18" s="243"/>
      <c r="E18" s="245" t="s">
        <v>79</v>
      </c>
      <c r="F18" s="368" t="s">
        <v>368</v>
      </c>
      <c r="G18" s="368"/>
      <c r="H18" s="368"/>
      <c r="I18" s="368"/>
      <c r="J18" s="368"/>
      <c r="K18" s="239"/>
    </row>
    <row r="19" spans="2:11" s="1" customFormat="1" ht="15" customHeight="1">
      <c r="B19" s="242"/>
      <c r="C19" s="243"/>
      <c r="D19" s="243"/>
      <c r="E19" s="245" t="s">
        <v>369</v>
      </c>
      <c r="F19" s="368" t="s">
        <v>370</v>
      </c>
      <c r="G19" s="368"/>
      <c r="H19" s="368"/>
      <c r="I19" s="368"/>
      <c r="J19" s="368"/>
      <c r="K19" s="239"/>
    </row>
    <row r="20" spans="2:11" s="1" customFormat="1" ht="15" customHeight="1">
      <c r="B20" s="242"/>
      <c r="C20" s="243"/>
      <c r="D20" s="243"/>
      <c r="E20" s="245" t="s">
        <v>371</v>
      </c>
      <c r="F20" s="368" t="s">
        <v>372</v>
      </c>
      <c r="G20" s="368"/>
      <c r="H20" s="368"/>
      <c r="I20" s="368"/>
      <c r="J20" s="368"/>
      <c r="K20" s="239"/>
    </row>
    <row r="21" spans="2:11" s="1" customFormat="1" ht="15" customHeight="1">
      <c r="B21" s="242"/>
      <c r="C21" s="243"/>
      <c r="D21" s="243"/>
      <c r="E21" s="245" t="s">
        <v>373</v>
      </c>
      <c r="F21" s="368" t="s">
        <v>374</v>
      </c>
      <c r="G21" s="368"/>
      <c r="H21" s="368"/>
      <c r="I21" s="368"/>
      <c r="J21" s="368"/>
      <c r="K21" s="239"/>
    </row>
    <row r="22" spans="2:11" s="1" customFormat="1" ht="15" customHeight="1">
      <c r="B22" s="242"/>
      <c r="C22" s="243"/>
      <c r="D22" s="243"/>
      <c r="E22" s="245" t="s">
        <v>375</v>
      </c>
      <c r="F22" s="368" t="s">
        <v>376</v>
      </c>
      <c r="G22" s="368"/>
      <c r="H22" s="368"/>
      <c r="I22" s="368"/>
      <c r="J22" s="368"/>
      <c r="K22" s="239"/>
    </row>
    <row r="23" spans="2:11" s="1" customFormat="1" ht="15" customHeight="1">
      <c r="B23" s="242"/>
      <c r="C23" s="243"/>
      <c r="D23" s="243"/>
      <c r="E23" s="245" t="s">
        <v>377</v>
      </c>
      <c r="F23" s="368" t="s">
        <v>378</v>
      </c>
      <c r="G23" s="368"/>
      <c r="H23" s="368"/>
      <c r="I23" s="368"/>
      <c r="J23" s="368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368" t="s">
        <v>379</v>
      </c>
      <c r="D25" s="368"/>
      <c r="E25" s="368"/>
      <c r="F25" s="368"/>
      <c r="G25" s="368"/>
      <c r="H25" s="368"/>
      <c r="I25" s="368"/>
      <c r="J25" s="368"/>
      <c r="K25" s="239"/>
    </row>
    <row r="26" spans="2:11" s="1" customFormat="1" ht="15" customHeight="1">
      <c r="B26" s="242"/>
      <c r="C26" s="368" t="s">
        <v>380</v>
      </c>
      <c r="D26" s="368"/>
      <c r="E26" s="368"/>
      <c r="F26" s="368"/>
      <c r="G26" s="368"/>
      <c r="H26" s="368"/>
      <c r="I26" s="368"/>
      <c r="J26" s="368"/>
      <c r="K26" s="239"/>
    </row>
    <row r="27" spans="2:11" s="1" customFormat="1" ht="15" customHeight="1">
      <c r="B27" s="242"/>
      <c r="C27" s="241"/>
      <c r="D27" s="368" t="s">
        <v>381</v>
      </c>
      <c r="E27" s="368"/>
      <c r="F27" s="368"/>
      <c r="G27" s="368"/>
      <c r="H27" s="368"/>
      <c r="I27" s="368"/>
      <c r="J27" s="368"/>
      <c r="K27" s="239"/>
    </row>
    <row r="28" spans="2:11" s="1" customFormat="1" ht="15" customHeight="1">
      <c r="B28" s="242"/>
      <c r="C28" s="243"/>
      <c r="D28" s="368" t="s">
        <v>382</v>
      </c>
      <c r="E28" s="368"/>
      <c r="F28" s="368"/>
      <c r="G28" s="368"/>
      <c r="H28" s="368"/>
      <c r="I28" s="368"/>
      <c r="J28" s="368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368" t="s">
        <v>383</v>
      </c>
      <c r="E30" s="368"/>
      <c r="F30" s="368"/>
      <c r="G30" s="368"/>
      <c r="H30" s="368"/>
      <c r="I30" s="368"/>
      <c r="J30" s="368"/>
      <c r="K30" s="239"/>
    </row>
    <row r="31" spans="2:11" s="1" customFormat="1" ht="15" customHeight="1">
      <c r="B31" s="242"/>
      <c r="C31" s="243"/>
      <c r="D31" s="368" t="s">
        <v>384</v>
      </c>
      <c r="E31" s="368"/>
      <c r="F31" s="368"/>
      <c r="G31" s="368"/>
      <c r="H31" s="368"/>
      <c r="I31" s="368"/>
      <c r="J31" s="368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368" t="s">
        <v>385</v>
      </c>
      <c r="E33" s="368"/>
      <c r="F33" s="368"/>
      <c r="G33" s="368"/>
      <c r="H33" s="368"/>
      <c r="I33" s="368"/>
      <c r="J33" s="368"/>
      <c r="K33" s="239"/>
    </row>
    <row r="34" spans="2:11" s="1" customFormat="1" ht="15" customHeight="1">
      <c r="B34" s="242"/>
      <c r="C34" s="243"/>
      <c r="D34" s="368" t="s">
        <v>386</v>
      </c>
      <c r="E34" s="368"/>
      <c r="F34" s="368"/>
      <c r="G34" s="368"/>
      <c r="H34" s="368"/>
      <c r="I34" s="368"/>
      <c r="J34" s="368"/>
      <c r="K34" s="239"/>
    </row>
    <row r="35" spans="2:11" s="1" customFormat="1" ht="15" customHeight="1">
      <c r="B35" s="242"/>
      <c r="C35" s="243"/>
      <c r="D35" s="368" t="s">
        <v>387</v>
      </c>
      <c r="E35" s="368"/>
      <c r="F35" s="368"/>
      <c r="G35" s="368"/>
      <c r="H35" s="368"/>
      <c r="I35" s="368"/>
      <c r="J35" s="368"/>
      <c r="K35" s="239"/>
    </row>
    <row r="36" spans="2:11" s="1" customFormat="1" ht="15" customHeight="1">
      <c r="B36" s="242"/>
      <c r="C36" s="243"/>
      <c r="D36" s="241"/>
      <c r="E36" s="244" t="s">
        <v>101</v>
      </c>
      <c r="F36" s="241"/>
      <c r="G36" s="368" t="s">
        <v>388</v>
      </c>
      <c r="H36" s="368"/>
      <c r="I36" s="368"/>
      <c r="J36" s="368"/>
      <c r="K36" s="239"/>
    </row>
    <row r="37" spans="2:11" s="1" customFormat="1" ht="30.75" customHeight="1">
      <c r="B37" s="242"/>
      <c r="C37" s="243"/>
      <c r="D37" s="241"/>
      <c r="E37" s="244" t="s">
        <v>389</v>
      </c>
      <c r="F37" s="241"/>
      <c r="G37" s="368" t="s">
        <v>390</v>
      </c>
      <c r="H37" s="368"/>
      <c r="I37" s="368"/>
      <c r="J37" s="368"/>
      <c r="K37" s="239"/>
    </row>
    <row r="38" spans="2:11" s="1" customFormat="1" ht="15" customHeight="1">
      <c r="B38" s="242"/>
      <c r="C38" s="243"/>
      <c r="D38" s="241"/>
      <c r="E38" s="244" t="s">
        <v>53</v>
      </c>
      <c r="F38" s="241"/>
      <c r="G38" s="368" t="s">
        <v>391</v>
      </c>
      <c r="H38" s="368"/>
      <c r="I38" s="368"/>
      <c r="J38" s="368"/>
      <c r="K38" s="239"/>
    </row>
    <row r="39" spans="2:11" s="1" customFormat="1" ht="15" customHeight="1">
      <c r="B39" s="242"/>
      <c r="C39" s="243"/>
      <c r="D39" s="241"/>
      <c r="E39" s="244" t="s">
        <v>54</v>
      </c>
      <c r="F39" s="241"/>
      <c r="G39" s="368" t="s">
        <v>392</v>
      </c>
      <c r="H39" s="368"/>
      <c r="I39" s="368"/>
      <c r="J39" s="368"/>
      <c r="K39" s="239"/>
    </row>
    <row r="40" spans="2:11" s="1" customFormat="1" ht="15" customHeight="1">
      <c r="B40" s="242"/>
      <c r="C40" s="243"/>
      <c r="D40" s="241"/>
      <c r="E40" s="244" t="s">
        <v>102</v>
      </c>
      <c r="F40" s="241"/>
      <c r="G40" s="368" t="s">
        <v>393</v>
      </c>
      <c r="H40" s="368"/>
      <c r="I40" s="368"/>
      <c r="J40" s="368"/>
      <c r="K40" s="239"/>
    </row>
    <row r="41" spans="2:11" s="1" customFormat="1" ht="15" customHeight="1">
      <c r="B41" s="242"/>
      <c r="C41" s="243"/>
      <c r="D41" s="241"/>
      <c r="E41" s="244" t="s">
        <v>103</v>
      </c>
      <c r="F41" s="241"/>
      <c r="G41" s="368" t="s">
        <v>394</v>
      </c>
      <c r="H41" s="368"/>
      <c r="I41" s="368"/>
      <c r="J41" s="368"/>
      <c r="K41" s="239"/>
    </row>
    <row r="42" spans="2:11" s="1" customFormat="1" ht="15" customHeight="1">
      <c r="B42" s="242"/>
      <c r="C42" s="243"/>
      <c r="D42" s="241"/>
      <c r="E42" s="244" t="s">
        <v>395</v>
      </c>
      <c r="F42" s="241"/>
      <c r="G42" s="368" t="s">
        <v>396</v>
      </c>
      <c r="H42" s="368"/>
      <c r="I42" s="368"/>
      <c r="J42" s="368"/>
      <c r="K42" s="239"/>
    </row>
    <row r="43" spans="2:11" s="1" customFormat="1" ht="15" customHeight="1">
      <c r="B43" s="242"/>
      <c r="C43" s="243"/>
      <c r="D43" s="241"/>
      <c r="E43" s="244"/>
      <c r="F43" s="241"/>
      <c r="G43" s="368" t="s">
        <v>397</v>
      </c>
      <c r="H43" s="368"/>
      <c r="I43" s="368"/>
      <c r="J43" s="368"/>
      <c r="K43" s="239"/>
    </row>
    <row r="44" spans="2:11" s="1" customFormat="1" ht="15" customHeight="1">
      <c r="B44" s="242"/>
      <c r="C44" s="243"/>
      <c r="D44" s="241"/>
      <c r="E44" s="244" t="s">
        <v>398</v>
      </c>
      <c r="F44" s="241"/>
      <c r="G44" s="368" t="s">
        <v>399</v>
      </c>
      <c r="H44" s="368"/>
      <c r="I44" s="368"/>
      <c r="J44" s="368"/>
      <c r="K44" s="239"/>
    </row>
    <row r="45" spans="2:11" s="1" customFormat="1" ht="15" customHeight="1">
      <c r="B45" s="242"/>
      <c r="C45" s="243"/>
      <c r="D45" s="241"/>
      <c r="E45" s="244" t="s">
        <v>105</v>
      </c>
      <c r="F45" s="241"/>
      <c r="G45" s="368" t="s">
        <v>400</v>
      </c>
      <c r="H45" s="368"/>
      <c r="I45" s="368"/>
      <c r="J45" s="368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368" t="s">
        <v>401</v>
      </c>
      <c r="E47" s="368"/>
      <c r="F47" s="368"/>
      <c r="G47" s="368"/>
      <c r="H47" s="368"/>
      <c r="I47" s="368"/>
      <c r="J47" s="368"/>
      <c r="K47" s="239"/>
    </row>
    <row r="48" spans="2:11" s="1" customFormat="1" ht="15" customHeight="1">
      <c r="B48" s="242"/>
      <c r="C48" s="243"/>
      <c r="D48" s="243"/>
      <c r="E48" s="368" t="s">
        <v>402</v>
      </c>
      <c r="F48" s="368"/>
      <c r="G48" s="368"/>
      <c r="H48" s="368"/>
      <c r="I48" s="368"/>
      <c r="J48" s="368"/>
      <c r="K48" s="239"/>
    </row>
    <row r="49" spans="2:11" s="1" customFormat="1" ht="15" customHeight="1">
      <c r="B49" s="242"/>
      <c r="C49" s="243"/>
      <c r="D49" s="243"/>
      <c r="E49" s="368" t="s">
        <v>403</v>
      </c>
      <c r="F49" s="368"/>
      <c r="G49" s="368"/>
      <c r="H49" s="368"/>
      <c r="I49" s="368"/>
      <c r="J49" s="368"/>
      <c r="K49" s="239"/>
    </row>
    <row r="50" spans="2:11" s="1" customFormat="1" ht="15" customHeight="1">
      <c r="B50" s="242"/>
      <c r="C50" s="243"/>
      <c r="D50" s="243"/>
      <c r="E50" s="368" t="s">
        <v>404</v>
      </c>
      <c r="F50" s="368"/>
      <c r="G50" s="368"/>
      <c r="H50" s="368"/>
      <c r="I50" s="368"/>
      <c r="J50" s="368"/>
      <c r="K50" s="239"/>
    </row>
    <row r="51" spans="2:11" s="1" customFormat="1" ht="15" customHeight="1">
      <c r="B51" s="242"/>
      <c r="C51" s="243"/>
      <c r="D51" s="368" t="s">
        <v>405</v>
      </c>
      <c r="E51" s="368"/>
      <c r="F51" s="368"/>
      <c r="G51" s="368"/>
      <c r="H51" s="368"/>
      <c r="I51" s="368"/>
      <c r="J51" s="368"/>
      <c r="K51" s="239"/>
    </row>
    <row r="52" spans="2:11" s="1" customFormat="1" ht="25.5" customHeight="1">
      <c r="B52" s="238"/>
      <c r="C52" s="369" t="s">
        <v>406</v>
      </c>
      <c r="D52" s="369"/>
      <c r="E52" s="369"/>
      <c r="F52" s="369"/>
      <c r="G52" s="369"/>
      <c r="H52" s="369"/>
      <c r="I52" s="369"/>
      <c r="J52" s="369"/>
      <c r="K52" s="239"/>
    </row>
    <row r="53" spans="2:11" s="1" customFormat="1" ht="5.25" customHeight="1">
      <c r="B53" s="238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8"/>
      <c r="C54" s="368" t="s">
        <v>407</v>
      </c>
      <c r="D54" s="368"/>
      <c r="E54" s="368"/>
      <c r="F54" s="368"/>
      <c r="G54" s="368"/>
      <c r="H54" s="368"/>
      <c r="I54" s="368"/>
      <c r="J54" s="368"/>
      <c r="K54" s="239"/>
    </row>
    <row r="55" spans="2:11" s="1" customFormat="1" ht="15" customHeight="1">
      <c r="B55" s="238"/>
      <c r="C55" s="368" t="s">
        <v>408</v>
      </c>
      <c r="D55" s="368"/>
      <c r="E55" s="368"/>
      <c r="F55" s="368"/>
      <c r="G55" s="368"/>
      <c r="H55" s="368"/>
      <c r="I55" s="368"/>
      <c r="J55" s="368"/>
      <c r="K55" s="239"/>
    </row>
    <row r="56" spans="2:11" s="1" customFormat="1" ht="12.75" customHeight="1">
      <c r="B56" s="238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8"/>
      <c r="C57" s="368" t="s">
        <v>409</v>
      </c>
      <c r="D57" s="368"/>
      <c r="E57" s="368"/>
      <c r="F57" s="368"/>
      <c r="G57" s="368"/>
      <c r="H57" s="368"/>
      <c r="I57" s="368"/>
      <c r="J57" s="368"/>
      <c r="K57" s="239"/>
    </row>
    <row r="58" spans="2:11" s="1" customFormat="1" ht="15" customHeight="1">
      <c r="B58" s="238"/>
      <c r="C58" s="243"/>
      <c r="D58" s="368" t="s">
        <v>410</v>
      </c>
      <c r="E58" s="368"/>
      <c r="F58" s="368"/>
      <c r="G58" s="368"/>
      <c r="H58" s="368"/>
      <c r="I58" s="368"/>
      <c r="J58" s="368"/>
      <c r="K58" s="239"/>
    </row>
    <row r="59" spans="2:11" s="1" customFormat="1" ht="15" customHeight="1">
      <c r="B59" s="238"/>
      <c r="C59" s="243"/>
      <c r="D59" s="368" t="s">
        <v>411</v>
      </c>
      <c r="E59" s="368"/>
      <c r="F59" s="368"/>
      <c r="G59" s="368"/>
      <c r="H59" s="368"/>
      <c r="I59" s="368"/>
      <c r="J59" s="368"/>
      <c r="K59" s="239"/>
    </row>
    <row r="60" spans="2:11" s="1" customFormat="1" ht="15" customHeight="1">
      <c r="B60" s="238"/>
      <c r="C60" s="243"/>
      <c r="D60" s="368" t="s">
        <v>412</v>
      </c>
      <c r="E60" s="368"/>
      <c r="F60" s="368"/>
      <c r="G60" s="368"/>
      <c r="H60" s="368"/>
      <c r="I60" s="368"/>
      <c r="J60" s="368"/>
      <c r="K60" s="239"/>
    </row>
    <row r="61" spans="2:11" s="1" customFormat="1" ht="15" customHeight="1">
      <c r="B61" s="238"/>
      <c r="C61" s="243"/>
      <c r="D61" s="368" t="s">
        <v>413</v>
      </c>
      <c r="E61" s="368"/>
      <c r="F61" s="368"/>
      <c r="G61" s="368"/>
      <c r="H61" s="368"/>
      <c r="I61" s="368"/>
      <c r="J61" s="368"/>
      <c r="K61" s="239"/>
    </row>
    <row r="62" spans="2:11" s="1" customFormat="1" ht="15" customHeight="1">
      <c r="B62" s="238"/>
      <c r="C62" s="243"/>
      <c r="D62" s="370" t="s">
        <v>414</v>
      </c>
      <c r="E62" s="370"/>
      <c r="F62" s="370"/>
      <c r="G62" s="370"/>
      <c r="H62" s="370"/>
      <c r="I62" s="370"/>
      <c r="J62" s="370"/>
      <c r="K62" s="239"/>
    </row>
    <row r="63" spans="2:11" s="1" customFormat="1" ht="15" customHeight="1">
      <c r="B63" s="238"/>
      <c r="C63" s="243"/>
      <c r="D63" s="368" t="s">
        <v>415</v>
      </c>
      <c r="E63" s="368"/>
      <c r="F63" s="368"/>
      <c r="G63" s="368"/>
      <c r="H63" s="368"/>
      <c r="I63" s="368"/>
      <c r="J63" s="368"/>
      <c r="K63" s="239"/>
    </row>
    <row r="64" spans="2:11" s="1" customFormat="1" ht="12.75" customHeight="1">
      <c r="B64" s="238"/>
      <c r="C64" s="243"/>
      <c r="D64" s="243"/>
      <c r="E64" s="246"/>
      <c r="F64" s="243"/>
      <c r="G64" s="243"/>
      <c r="H64" s="243"/>
      <c r="I64" s="243"/>
      <c r="J64" s="243"/>
      <c r="K64" s="239"/>
    </row>
    <row r="65" spans="2:11" s="1" customFormat="1" ht="15" customHeight="1">
      <c r="B65" s="238"/>
      <c r="C65" s="243"/>
      <c r="D65" s="368" t="s">
        <v>416</v>
      </c>
      <c r="E65" s="368"/>
      <c r="F65" s="368"/>
      <c r="G65" s="368"/>
      <c r="H65" s="368"/>
      <c r="I65" s="368"/>
      <c r="J65" s="368"/>
      <c r="K65" s="239"/>
    </row>
    <row r="66" spans="2:11" s="1" customFormat="1" ht="15" customHeight="1">
      <c r="B66" s="238"/>
      <c r="C66" s="243"/>
      <c r="D66" s="370" t="s">
        <v>417</v>
      </c>
      <c r="E66" s="370"/>
      <c r="F66" s="370"/>
      <c r="G66" s="370"/>
      <c r="H66" s="370"/>
      <c r="I66" s="370"/>
      <c r="J66" s="370"/>
      <c r="K66" s="239"/>
    </row>
    <row r="67" spans="2:11" s="1" customFormat="1" ht="15" customHeight="1">
      <c r="B67" s="238"/>
      <c r="C67" s="243"/>
      <c r="D67" s="368" t="s">
        <v>418</v>
      </c>
      <c r="E67" s="368"/>
      <c r="F67" s="368"/>
      <c r="G67" s="368"/>
      <c r="H67" s="368"/>
      <c r="I67" s="368"/>
      <c r="J67" s="368"/>
      <c r="K67" s="239"/>
    </row>
    <row r="68" spans="2:11" s="1" customFormat="1" ht="15" customHeight="1">
      <c r="B68" s="238"/>
      <c r="C68" s="243"/>
      <c r="D68" s="368" t="s">
        <v>419</v>
      </c>
      <c r="E68" s="368"/>
      <c r="F68" s="368"/>
      <c r="G68" s="368"/>
      <c r="H68" s="368"/>
      <c r="I68" s="368"/>
      <c r="J68" s="368"/>
      <c r="K68" s="239"/>
    </row>
    <row r="69" spans="2:11" s="1" customFormat="1" ht="15" customHeight="1">
      <c r="B69" s="238"/>
      <c r="C69" s="243"/>
      <c r="D69" s="368" t="s">
        <v>420</v>
      </c>
      <c r="E69" s="368"/>
      <c r="F69" s="368"/>
      <c r="G69" s="368"/>
      <c r="H69" s="368"/>
      <c r="I69" s="368"/>
      <c r="J69" s="368"/>
      <c r="K69" s="239"/>
    </row>
    <row r="70" spans="2:11" s="1" customFormat="1" ht="15" customHeight="1">
      <c r="B70" s="238"/>
      <c r="C70" s="243"/>
      <c r="D70" s="368" t="s">
        <v>421</v>
      </c>
      <c r="E70" s="368"/>
      <c r="F70" s="368"/>
      <c r="G70" s="368"/>
      <c r="H70" s="368"/>
      <c r="I70" s="368"/>
      <c r="J70" s="368"/>
      <c r="K70" s="239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363" t="s">
        <v>422</v>
      </c>
      <c r="D75" s="363"/>
      <c r="E75" s="363"/>
      <c r="F75" s="363"/>
      <c r="G75" s="363"/>
      <c r="H75" s="363"/>
      <c r="I75" s="363"/>
      <c r="J75" s="363"/>
      <c r="K75" s="256"/>
    </row>
    <row r="76" spans="2:11" s="1" customFormat="1" ht="17.25" customHeight="1">
      <c r="B76" s="255"/>
      <c r="C76" s="257" t="s">
        <v>423</v>
      </c>
      <c r="D76" s="257"/>
      <c r="E76" s="257"/>
      <c r="F76" s="257" t="s">
        <v>424</v>
      </c>
      <c r="G76" s="258"/>
      <c r="H76" s="257" t="s">
        <v>54</v>
      </c>
      <c r="I76" s="257" t="s">
        <v>57</v>
      </c>
      <c r="J76" s="257" t="s">
        <v>425</v>
      </c>
      <c r="K76" s="256"/>
    </row>
    <row r="77" spans="2:11" s="1" customFormat="1" ht="17.25" customHeight="1">
      <c r="B77" s="255"/>
      <c r="C77" s="259" t="s">
        <v>426</v>
      </c>
      <c r="D77" s="259"/>
      <c r="E77" s="259"/>
      <c r="F77" s="260" t="s">
        <v>427</v>
      </c>
      <c r="G77" s="261"/>
      <c r="H77" s="259"/>
      <c r="I77" s="259"/>
      <c r="J77" s="259" t="s">
        <v>428</v>
      </c>
      <c r="K77" s="256"/>
    </row>
    <row r="78" spans="2:11" s="1" customFormat="1" ht="5.25" customHeight="1">
      <c r="B78" s="255"/>
      <c r="C78" s="262"/>
      <c r="D78" s="262"/>
      <c r="E78" s="262"/>
      <c r="F78" s="262"/>
      <c r="G78" s="263"/>
      <c r="H78" s="262"/>
      <c r="I78" s="262"/>
      <c r="J78" s="262"/>
      <c r="K78" s="256"/>
    </row>
    <row r="79" spans="2:11" s="1" customFormat="1" ht="15" customHeight="1">
      <c r="B79" s="255"/>
      <c r="C79" s="244" t="s">
        <v>53</v>
      </c>
      <c r="D79" s="264"/>
      <c r="E79" s="264"/>
      <c r="F79" s="265" t="s">
        <v>429</v>
      </c>
      <c r="G79" s="266"/>
      <c r="H79" s="244" t="s">
        <v>430</v>
      </c>
      <c r="I79" s="244" t="s">
        <v>431</v>
      </c>
      <c r="J79" s="244">
        <v>20</v>
      </c>
      <c r="K79" s="256"/>
    </row>
    <row r="80" spans="2:11" s="1" customFormat="1" ht="15" customHeight="1">
      <c r="B80" s="255"/>
      <c r="C80" s="244" t="s">
        <v>432</v>
      </c>
      <c r="D80" s="244"/>
      <c r="E80" s="244"/>
      <c r="F80" s="265" t="s">
        <v>429</v>
      </c>
      <c r="G80" s="266"/>
      <c r="H80" s="244" t="s">
        <v>433</v>
      </c>
      <c r="I80" s="244" t="s">
        <v>431</v>
      </c>
      <c r="J80" s="244">
        <v>120</v>
      </c>
      <c r="K80" s="256"/>
    </row>
    <row r="81" spans="2:11" s="1" customFormat="1" ht="15" customHeight="1">
      <c r="B81" s="267"/>
      <c r="C81" s="244" t="s">
        <v>434</v>
      </c>
      <c r="D81" s="244"/>
      <c r="E81" s="244"/>
      <c r="F81" s="265" t="s">
        <v>435</v>
      </c>
      <c r="G81" s="266"/>
      <c r="H81" s="244" t="s">
        <v>436</v>
      </c>
      <c r="I81" s="244" t="s">
        <v>431</v>
      </c>
      <c r="J81" s="244">
        <v>50</v>
      </c>
      <c r="K81" s="256"/>
    </row>
    <row r="82" spans="2:11" s="1" customFormat="1" ht="15" customHeight="1">
      <c r="B82" s="267"/>
      <c r="C82" s="244" t="s">
        <v>437</v>
      </c>
      <c r="D82" s="244"/>
      <c r="E82" s="244"/>
      <c r="F82" s="265" t="s">
        <v>429</v>
      </c>
      <c r="G82" s="266"/>
      <c r="H82" s="244" t="s">
        <v>438</v>
      </c>
      <c r="I82" s="244" t="s">
        <v>439</v>
      </c>
      <c r="J82" s="244"/>
      <c r="K82" s="256"/>
    </row>
    <row r="83" spans="2:11" s="1" customFormat="1" ht="15" customHeight="1">
      <c r="B83" s="267"/>
      <c r="C83" s="268" t="s">
        <v>440</v>
      </c>
      <c r="D83" s="268"/>
      <c r="E83" s="268"/>
      <c r="F83" s="269" t="s">
        <v>435</v>
      </c>
      <c r="G83" s="268"/>
      <c r="H83" s="268" t="s">
        <v>441</v>
      </c>
      <c r="I83" s="268" t="s">
        <v>431</v>
      </c>
      <c r="J83" s="268">
        <v>15</v>
      </c>
      <c r="K83" s="256"/>
    </row>
    <row r="84" spans="2:11" s="1" customFormat="1" ht="15" customHeight="1">
      <c r="B84" s="267"/>
      <c r="C84" s="268" t="s">
        <v>442</v>
      </c>
      <c r="D84" s="268"/>
      <c r="E84" s="268"/>
      <c r="F84" s="269" t="s">
        <v>435</v>
      </c>
      <c r="G84" s="268"/>
      <c r="H84" s="268" t="s">
        <v>443</v>
      </c>
      <c r="I84" s="268" t="s">
        <v>431</v>
      </c>
      <c r="J84" s="268">
        <v>15</v>
      </c>
      <c r="K84" s="256"/>
    </row>
    <row r="85" spans="2:11" s="1" customFormat="1" ht="15" customHeight="1">
      <c r="B85" s="267"/>
      <c r="C85" s="268" t="s">
        <v>444</v>
      </c>
      <c r="D85" s="268"/>
      <c r="E85" s="268"/>
      <c r="F85" s="269" t="s">
        <v>435</v>
      </c>
      <c r="G85" s="268"/>
      <c r="H85" s="268" t="s">
        <v>445</v>
      </c>
      <c r="I85" s="268" t="s">
        <v>431</v>
      </c>
      <c r="J85" s="268">
        <v>20</v>
      </c>
      <c r="K85" s="256"/>
    </row>
    <row r="86" spans="2:11" s="1" customFormat="1" ht="15" customHeight="1">
      <c r="B86" s="267"/>
      <c r="C86" s="268" t="s">
        <v>446</v>
      </c>
      <c r="D86" s="268"/>
      <c r="E86" s="268"/>
      <c r="F86" s="269" t="s">
        <v>435</v>
      </c>
      <c r="G86" s="268"/>
      <c r="H86" s="268" t="s">
        <v>447</v>
      </c>
      <c r="I86" s="268" t="s">
        <v>431</v>
      </c>
      <c r="J86" s="268">
        <v>20</v>
      </c>
      <c r="K86" s="256"/>
    </row>
    <row r="87" spans="2:11" s="1" customFormat="1" ht="15" customHeight="1">
      <c r="B87" s="267"/>
      <c r="C87" s="244" t="s">
        <v>448</v>
      </c>
      <c r="D87" s="244"/>
      <c r="E87" s="244"/>
      <c r="F87" s="265" t="s">
        <v>435</v>
      </c>
      <c r="G87" s="266"/>
      <c r="H87" s="244" t="s">
        <v>449</v>
      </c>
      <c r="I87" s="244" t="s">
        <v>431</v>
      </c>
      <c r="J87" s="244">
        <v>50</v>
      </c>
      <c r="K87" s="256"/>
    </row>
    <row r="88" spans="2:11" s="1" customFormat="1" ht="15" customHeight="1">
      <c r="B88" s="267"/>
      <c r="C88" s="244" t="s">
        <v>450</v>
      </c>
      <c r="D88" s="244"/>
      <c r="E88" s="244"/>
      <c r="F88" s="265" t="s">
        <v>435</v>
      </c>
      <c r="G88" s="266"/>
      <c r="H88" s="244" t="s">
        <v>451</v>
      </c>
      <c r="I88" s="244" t="s">
        <v>431</v>
      </c>
      <c r="J88" s="244">
        <v>20</v>
      </c>
      <c r="K88" s="256"/>
    </row>
    <row r="89" spans="2:11" s="1" customFormat="1" ht="15" customHeight="1">
      <c r="B89" s="267"/>
      <c r="C89" s="244" t="s">
        <v>452</v>
      </c>
      <c r="D89" s="244"/>
      <c r="E89" s="244"/>
      <c r="F89" s="265" t="s">
        <v>435</v>
      </c>
      <c r="G89" s="266"/>
      <c r="H89" s="244" t="s">
        <v>453</v>
      </c>
      <c r="I89" s="244" t="s">
        <v>431</v>
      </c>
      <c r="J89" s="244">
        <v>20</v>
      </c>
      <c r="K89" s="256"/>
    </row>
    <row r="90" spans="2:11" s="1" customFormat="1" ht="15" customHeight="1">
      <c r="B90" s="267"/>
      <c r="C90" s="244" t="s">
        <v>454</v>
      </c>
      <c r="D90" s="244"/>
      <c r="E90" s="244"/>
      <c r="F90" s="265" t="s">
        <v>435</v>
      </c>
      <c r="G90" s="266"/>
      <c r="H90" s="244" t="s">
        <v>455</v>
      </c>
      <c r="I90" s="244" t="s">
        <v>431</v>
      </c>
      <c r="J90" s="244">
        <v>50</v>
      </c>
      <c r="K90" s="256"/>
    </row>
    <row r="91" spans="2:11" s="1" customFormat="1" ht="15" customHeight="1">
      <c r="B91" s="267"/>
      <c r="C91" s="244" t="s">
        <v>456</v>
      </c>
      <c r="D91" s="244"/>
      <c r="E91" s="244"/>
      <c r="F91" s="265" t="s">
        <v>435</v>
      </c>
      <c r="G91" s="266"/>
      <c r="H91" s="244" t="s">
        <v>456</v>
      </c>
      <c r="I91" s="244" t="s">
        <v>431</v>
      </c>
      <c r="J91" s="244">
        <v>50</v>
      </c>
      <c r="K91" s="256"/>
    </row>
    <row r="92" spans="2:11" s="1" customFormat="1" ht="15" customHeight="1">
      <c r="B92" s="267"/>
      <c r="C92" s="244" t="s">
        <v>457</v>
      </c>
      <c r="D92" s="244"/>
      <c r="E92" s="244"/>
      <c r="F92" s="265" t="s">
        <v>435</v>
      </c>
      <c r="G92" s="266"/>
      <c r="H92" s="244" t="s">
        <v>458</v>
      </c>
      <c r="I92" s="244" t="s">
        <v>431</v>
      </c>
      <c r="J92" s="244">
        <v>255</v>
      </c>
      <c r="K92" s="256"/>
    </row>
    <row r="93" spans="2:11" s="1" customFormat="1" ht="15" customHeight="1">
      <c r="B93" s="267"/>
      <c r="C93" s="244" t="s">
        <v>459</v>
      </c>
      <c r="D93" s="244"/>
      <c r="E93" s="244"/>
      <c r="F93" s="265" t="s">
        <v>429</v>
      </c>
      <c r="G93" s="266"/>
      <c r="H93" s="244" t="s">
        <v>460</v>
      </c>
      <c r="I93" s="244" t="s">
        <v>461</v>
      </c>
      <c r="J93" s="244"/>
      <c r="K93" s="256"/>
    </row>
    <row r="94" spans="2:11" s="1" customFormat="1" ht="15" customHeight="1">
      <c r="B94" s="267"/>
      <c r="C94" s="244" t="s">
        <v>462</v>
      </c>
      <c r="D94" s="244"/>
      <c r="E94" s="244"/>
      <c r="F94" s="265" t="s">
        <v>429</v>
      </c>
      <c r="G94" s="266"/>
      <c r="H94" s="244" t="s">
        <v>463</v>
      </c>
      <c r="I94" s="244" t="s">
        <v>464</v>
      </c>
      <c r="J94" s="244"/>
      <c r="K94" s="256"/>
    </row>
    <row r="95" spans="2:11" s="1" customFormat="1" ht="15" customHeight="1">
      <c r="B95" s="267"/>
      <c r="C95" s="244" t="s">
        <v>465</v>
      </c>
      <c r="D95" s="244"/>
      <c r="E95" s="244"/>
      <c r="F95" s="265" t="s">
        <v>429</v>
      </c>
      <c r="G95" s="266"/>
      <c r="H95" s="244" t="s">
        <v>465</v>
      </c>
      <c r="I95" s="244" t="s">
        <v>464</v>
      </c>
      <c r="J95" s="244"/>
      <c r="K95" s="256"/>
    </row>
    <row r="96" spans="2:11" s="1" customFormat="1" ht="15" customHeight="1">
      <c r="B96" s="267"/>
      <c r="C96" s="244" t="s">
        <v>38</v>
      </c>
      <c r="D96" s="244"/>
      <c r="E96" s="244"/>
      <c r="F96" s="265" t="s">
        <v>429</v>
      </c>
      <c r="G96" s="266"/>
      <c r="H96" s="244" t="s">
        <v>466</v>
      </c>
      <c r="I96" s="244" t="s">
        <v>464</v>
      </c>
      <c r="J96" s="244"/>
      <c r="K96" s="256"/>
    </row>
    <row r="97" spans="2:11" s="1" customFormat="1" ht="15" customHeight="1">
      <c r="B97" s="267"/>
      <c r="C97" s="244" t="s">
        <v>48</v>
      </c>
      <c r="D97" s="244"/>
      <c r="E97" s="244"/>
      <c r="F97" s="265" t="s">
        <v>429</v>
      </c>
      <c r="G97" s="266"/>
      <c r="H97" s="244" t="s">
        <v>467</v>
      </c>
      <c r="I97" s="244" t="s">
        <v>464</v>
      </c>
      <c r="J97" s="244"/>
      <c r="K97" s="256"/>
    </row>
    <row r="98" spans="2:11" s="1" customFormat="1" ht="15" customHeight="1">
      <c r="B98" s="270"/>
      <c r="C98" s="271"/>
      <c r="D98" s="271"/>
      <c r="E98" s="271"/>
      <c r="F98" s="271"/>
      <c r="G98" s="271"/>
      <c r="H98" s="271"/>
      <c r="I98" s="271"/>
      <c r="J98" s="271"/>
      <c r="K98" s="272"/>
    </row>
    <row r="99" spans="2:11" s="1" customFormat="1" ht="18.7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3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363" t="s">
        <v>468</v>
      </c>
      <c r="D102" s="363"/>
      <c r="E102" s="363"/>
      <c r="F102" s="363"/>
      <c r="G102" s="363"/>
      <c r="H102" s="363"/>
      <c r="I102" s="363"/>
      <c r="J102" s="363"/>
      <c r="K102" s="256"/>
    </row>
    <row r="103" spans="2:11" s="1" customFormat="1" ht="17.25" customHeight="1">
      <c r="B103" s="255"/>
      <c r="C103" s="257" t="s">
        <v>423</v>
      </c>
      <c r="D103" s="257"/>
      <c r="E103" s="257"/>
      <c r="F103" s="257" t="s">
        <v>424</v>
      </c>
      <c r="G103" s="258"/>
      <c r="H103" s="257" t="s">
        <v>54</v>
      </c>
      <c r="I103" s="257" t="s">
        <v>57</v>
      </c>
      <c r="J103" s="257" t="s">
        <v>425</v>
      </c>
      <c r="K103" s="256"/>
    </row>
    <row r="104" spans="2:11" s="1" customFormat="1" ht="17.25" customHeight="1">
      <c r="B104" s="255"/>
      <c r="C104" s="259" t="s">
        <v>426</v>
      </c>
      <c r="D104" s="259"/>
      <c r="E104" s="259"/>
      <c r="F104" s="260" t="s">
        <v>427</v>
      </c>
      <c r="G104" s="261"/>
      <c r="H104" s="259"/>
      <c r="I104" s="259"/>
      <c r="J104" s="259" t="s">
        <v>428</v>
      </c>
      <c r="K104" s="256"/>
    </row>
    <row r="105" spans="2:11" s="1" customFormat="1" ht="5.25" customHeight="1">
      <c r="B105" s="255"/>
      <c r="C105" s="257"/>
      <c r="D105" s="257"/>
      <c r="E105" s="257"/>
      <c r="F105" s="257"/>
      <c r="G105" s="275"/>
      <c r="H105" s="257"/>
      <c r="I105" s="257"/>
      <c r="J105" s="257"/>
      <c r="K105" s="256"/>
    </row>
    <row r="106" spans="2:11" s="1" customFormat="1" ht="15" customHeight="1">
      <c r="B106" s="255"/>
      <c r="C106" s="244" t="s">
        <v>53</v>
      </c>
      <c r="D106" s="264"/>
      <c r="E106" s="264"/>
      <c r="F106" s="265" t="s">
        <v>429</v>
      </c>
      <c r="G106" s="244"/>
      <c r="H106" s="244" t="s">
        <v>469</v>
      </c>
      <c r="I106" s="244" t="s">
        <v>431</v>
      </c>
      <c r="J106" s="244">
        <v>20</v>
      </c>
      <c r="K106" s="256"/>
    </row>
    <row r="107" spans="2:11" s="1" customFormat="1" ht="15" customHeight="1">
      <c r="B107" s="255"/>
      <c r="C107" s="244" t="s">
        <v>432</v>
      </c>
      <c r="D107" s="244"/>
      <c r="E107" s="244"/>
      <c r="F107" s="265" t="s">
        <v>429</v>
      </c>
      <c r="G107" s="244"/>
      <c r="H107" s="244" t="s">
        <v>469</v>
      </c>
      <c r="I107" s="244" t="s">
        <v>431</v>
      </c>
      <c r="J107" s="244">
        <v>120</v>
      </c>
      <c r="K107" s="256"/>
    </row>
    <row r="108" spans="2:11" s="1" customFormat="1" ht="15" customHeight="1">
      <c r="B108" s="267"/>
      <c r="C108" s="244" t="s">
        <v>434</v>
      </c>
      <c r="D108" s="244"/>
      <c r="E108" s="244"/>
      <c r="F108" s="265" t="s">
        <v>435</v>
      </c>
      <c r="G108" s="244"/>
      <c r="H108" s="244" t="s">
        <v>469</v>
      </c>
      <c r="I108" s="244" t="s">
        <v>431</v>
      </c>
      <c r="J108" s="244">
        <v>50</v>
      </c>
      <c r="K108" s="256"/>
    </row>
    <row r="109" spans="2:11" s="1" customFormat="1" ht="15" customHeight="1">
      <c r="B109" s="267"/>
      <c r="C109" s="244" t="s">
        <v>437</v>
      </c>
      <c r="D109" s="244"/>
      <c r="E109" s="244"/>
      <c r="F109" s="265" t="s">
        <v>429</v>
      </c>
      <c r="G109" s="244"/>
      <c r="H109" s="244" t="s">
        <v>469</v>
      </c>
      <c r="I109" s="244" t="s">
        <v>439</v>
      </c>
      <c r="J109" s="244"/>
      <c r="K109" s="256"/>
    </row>
    <row r="110" spans="2:11" s="1" customFormat="1" ht="15" customHeight="1">
      <c r="B110" s="267"/>
      <c r="C110" s="244" t="s">
        <v>448</v>
      </c>
      <c r="D110" s="244"/>
      <c r="E110" s="244"/>
      <c r="F110" s="265" t="s">
        <v>435</v>
      </c>
      <c r="G110" s="244"/>
      <c r="H110" s="244" t="s">
        <v>469</v>
      </c>
      <c r="I110" s="244" t="s">
        <v>431</v>
      </c>
      <c r="J110" s="244">
        <v>50</v>
      </c>
      <c r="K110" s="256"/>
    </row>
    <row r="111" spans="2:11" s="1" customFormat="1" ht="15" customHeight="1">
      <c r="B111" s="267"/>
      <c r="C111" s="244" t="s">
        <v>456</v>
      </c>
      <c r="D111" s="244"/>
      <c r="E111" s="244"/>
      <c r="F111" s="265" t="s">
        <v>435</v>
      </c>
      <c r="G111" s="244"/>
      <c r="H111" s="244" t="s">
        <v>469</v>
      </c>
      <c r="I111" s="244" t="s">
        <v>431</v>
      </c>
      <c r="J111" s="244">
        <v>50</v>
      </c>
      <c r="K111" s="256"/>
    </row>
    <row r="112" spans="2:11" s="1" customFormat="1" ht="15" customHeight="1">
      <c r="B112" s="267"/>
      <c r="C112" s="244" t="s">
        <v>454</v>
      </c>
      <c r="D112" s="244"/>
      <c r="E112" s="244"/>
      <c r="F112" s="265" t="s">
        <v>435</v>
      </c>
      <c r="G112" s="244"/>
      <c r="H112" s="244" t="s">
        <v>469</v>
      </c>
      <c r="I112" s="244" t="s">
        <v>431</v>
      </c>
      <c r="J112" s="244">
        <v>50</v>
      </c>
      <c r="K112" s="256"/>
    </row>
    <row r="113" spans="2:11" s="1" customFormat="1" ht="15" customHeight="1">
      <c r="B113" s="267"/>
      <c r="C113" s="244" t="s">
        <v>53</v>
      </c>
      <c r="D113" s="244"/>
      <c r="E113" s="244"/>
      <c r="F113" s="265" t="s">
        <v>429</v>
      </c>
      <c r="G113" s="244"/>
      <c r="H113" s="244" t="s">
        <v>470</v>
      </c>
      <c r="I113" s="244" t="s">
        <v>431</v>
      </c>
      <c r="J113" s="244">
        <v>20</v>
      </c>
      <c r="K113" s="256"/>
    </row>
    <row r="114" spans="2:11" s="1" customFormat="1" ht="15" customHeight="1">
      <c r="B114" s="267"/>
      <c r="C114" s="244" t="s">
        <v>471</v>
      </c>
      <c r="D114" s="244"/>
      <c r="E114" s="244"/>
      <c r="F114" s="265" t="s">
        <v>429</v>
      </c>
      <c r="G114" s="244"/>
      <c r="H114" s="244" t="s">
        <v>472</v>
      </c>
      <c r="I114" s="244" t="s">
        <v>431</v>
      </c>
      <c r="J114" s="244">
        <v>120</v>
      </c>
      <c r="K114" s="256"/>
    </row>
    <row r="115" spans="2:11" s="1" customFormat="1" ht="15" customHeight="1">
      <c r="B115" s="267"/>
      <c r="C115" s="244" t="s">
        <v>38</v>
      </c>
      <c r="D115" s="244"/>
      <c r="E115" s="244"/>
      <c r="F115" s="265" t="s">
        <v>429</v>
      </c>
      <c r="G115" s="244"/>
      <c r="H115" s="244" t="s">
        <v>473</v>
      </c>
      <c r="I115" s="244" t="s">
        <v>464</v>
      </c>
      <c r="J115" s="244"/>
      <c r="K115" s="256"/>
    </row>
    <row r="116" spans="2:11" s="1" customFormat="1" ht="15" customHeight="1">
      <c r="B116" s="267"/>
      <c r="C116" s="244" t="s">
        <v>48</v>
      </c>
      <c r="D116" s="244"/>
      <c r="E116" s="244"/>
      <c r="F116" s="265" t="s">
        <v>429</v>
      </c>
      <c r="G116" s="244"/>
      <c r="H116" s="244" t="s">
        <v>474</v>
      </c>
      <c r="I116" s="244" t="s">
        <v>464</v>
      </c>
      <c r="J116" s="244"/>
      <c r="K116" s="256"/>
    </row>
    <row r="117" spans="2:11" s="1" customFormat="1" ht="15" customHeight="1">
      <c r="B117" s="267"/>
      <c r="C117" s="244" t="s">
        <v>57</v>
      </c>
      <c r="D117" s="244"/>
      <c r="E117" s="244"/>
      <c r="F117" s="265" t="s">
        <v>429</v>
      </c>
      <c r="G117" s="244"/>
      <c r="H117" s="244" t="s">
        <v>475</v>
      </c>
      <c r="I117" s="244" t="s">
        <v>476</v>
      </c>
      <c r="J117" s="244"/>
      <c r="K117" s="256"/>
    </row>
    <row r="118" spans="2:11" s="1" customFormat="1" ht="15" customHeight="1">
      <c r="B118" s="270"/>
      <c r="C118" s="276"/>
      <c r="D118" s="276"/>
      <c r="E118" s="276"/>
      <c r="F118" s="276"/>
      <c r="G118" s="276"/>
      <c r="H118" s="276"/>
      <c r="I118" s="276"/>
      <c r="J118" s="276"/>
      <c r="K118" s="272"/>
    </row>
    <row r="119" spans="2:11" s="1" customFormat="1" ht="18.75" customHeight="1">
      <c r="B119" s="277"/>
      <c r="C119" s="278"/>
      <c r="D119" s="278"/>
      <c r="E119" s="278"/>
      <c r="F119" s="279"/>
      <c r="G119" s="278"/>
      <c r="H119" s="278"/>
      <c r="I119" s="278"/>
      <c r="J119" s="278"/>
      <c r="K119" s="277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0"/>
      <c r="C121" s="281"/>
      <c r="D121" s="281"/>
      <c r="E121" s="281"/>
      <c r="F121" s="281"/>
      <c r="G121" s="281"/>
      <c r="H121" s="281"/>
      <c r="I121" s="281"/>
      <c r="J121" s="281"/>
      <c r="K121" s="282"/>
    </row>
    <row r="122" spans="2:11" s="1" customFormat="1" ht="45" customHeight="1">
      <c r="B122" s="283"/>
      <c r="C122" s="364" t="s">
        <v>477</v>
      </c>
      <c r="D122" s="364"/>
      <c r="E122" s="364"/>
      <c r="F122" s="364"/>
      <c r="G122" s="364"/>
      <c r="H122" s="364"/>
      <c r="I122" s="364"/>
      <c r="J122" s="364"/>
      <c r="K122" s="284"/>
    </row>
    <row r="123" spans="2:11" s="1" customFormat="1" ht="17.25" customHeight="1">
      <c r="B123" s="285"/>
      <c r="C123" s="257" t="s">
        <v>423</v>
      </c>
      <c r="D123" s="257"/>
      <c r="E123" s="257"/>
      <c r="F123" s="257" t="s">
        <v>424</v>
      </c>
      <c r="G123" s="258"/>
      <c r="H123" s="257" t="s">
        <v>54</v>
      </c>
      <c r="I123" s="257" t="s">
        <v>57</v>
      </c>
      <c r="J123" s="257" t="s">
        <v>425</v>
      </c>
      <c r="K123" s="286"/>
    </row>
    <row r="124" spans="2:11" s="1" customFormat="1" ht="17.25" customHeight="1">
      <c r="B124" s="285"/>
      <c r="C124" s="259" t="s">
        <v>426</v>
      </c>
      <c r="D124" s="259"/>
      <c r="E124" s="259"/>
      <c r="F124" s="260" t="s">
        <v>427</v>
      </c>
      <c r="G124" s="261"/>
      <c r="H124" s="259"/>
      <c r="I124" s="259"/>
      <c r="J124" s="259" t="s">
        <v>428</v>
      </c>
      <c r="K124" s="286"/>
    </row>
    <row r="125" spans="2:11" s="1" customFormat="1" ht="5.25" customHeight="1">
      <c r="B125" s="287"/>
      <c r="C125" s="262"/>
      <c r="D125" s="262"/>
      <c r="E125" s="262"/>
      <c r="F125" s="262"/>
      <c r="G125" s="288"/>
      <c r="H125" s="262"/>
      <c r="I125" s="262"/>
      <c r="J125" s="262"/>
      <c r="K125" s="289"/>
    </row>
    <row r="126" spans="2:11" s="1" customFormat="1" ht="15" customHeight="1">
      <c r="B126" s="287"/>
      <c r="C126" s="244" t="s">
        <v>432</v>
      </c>
      <c r="D126" s="264"/>
      <c r="E126" s="264"/>
      <c r="F126" s="265" t="s">
        <v>429</v>
      </c>
      <c r="G126" s="244"/>
      <c r="H126" s="244" t="s">
        <v>469</v>
      </c>
      <c r="I126" s="244" t="s">
        <v>431</v>
      </c>
      <c r="J126" s="244">
        <v>120</v>
      </c>
      <c r="K126" s="290"/>
    </row>
    <row r="127" spans="2:11" s="1" customFormat="1" ht="15" customHeight="1">
      <c r="B127" s="287"/>
      <c r="C127" s="244" t="s">
        <v>478</v>
      </c>
      <c r="D127" s="244"/>
      <c r="E127" s="244"/>
      <c r="F127" s="265" t="s">
        <v>429</v>
      </c>
      <c r="G127" s="244"/>
      <c r="H127" s="244" t="s">
        <v>479</v>
      </c>
      <c r="I127" s="244" t="s">
        <v>431</v>
      </c>
      <c r="J127" s="244" t="s">
        <v>480</v>
      </c>
      <c r="K127" s="290"/>
    </row>
    <row r="128" spans="2:11" s="1" customFormat="1" ht="15" customHeight="1">
      <c r="B128" s="287"/>
      <c r="C128" s="244" t="s">
        <v>377</v>
      </c>
      <c r="D128" s="244"/>
      <c r="E128" s="244"/>
      <c r="F128" s="265" t="s">
        <v>429</v>
      </c>
      <c r="G128" s="244"/>
      <c r="H128" s="244" t="s">
        <v>481</v>
      </c>
      <c r="I128" s="244" t="s">
        <v>431</v>
      </c>
      <c r="J128" s="244" t="s">
        <v>480</v>
      </c>
      <c r="K128" s="290"/>
    </row>
    <row r="129" spans="2:11" s="1" customFormat="1" ht="15" customHeight="1">
      <c r="B129" s="287"/>
      <c r="C129" s="244" t="s">
        <v>440</v>
      </c>
      <c r="D129" s="244"/>
      <c r="E129" s="244"/>
      <c r="F129" s="265" t="s">
        <v>435</v>
      </c>
      <c r="G129" s="244"/>
      <c r="H129" s="244" t="s">
        <v>441</v>
      </c>
      <c r="I129" s="244" t="s">
        <v>431</v>
      </c>
      <c r="J129" s="244">
        <v>15</v>
      </c>
      <c r="K129" s="290"/>
    </row>
    <row r="130" spans="2:11" s="1" customFormat="1" ht="15" customHeight="1">
      <c r="B130" s="287"/>
      <c r="C130" s="268" t="s">
        <v>442</v>
      </c>
      <c r="D130" s="268"/>
      <c r="E130" s="268"/>
      <c r="F130" s="269" t="s">
        <v>435</v>
      </c>
      <c r="G130" s="268"/>
      <c r="H130" s="268" t="s">
        <v>443</v>
      </c>
      <c r="I130" s="268" t="s">
        <v>431</v>
      </c>
      <c r="J130" s="268">
        <v>15</v>
      </c>
      <c r="K130" s="290"/>
    </row>
    <row r="131" spans="2:11" s="1" customFormat="1" ht="15" customHeight="1">
      <c r="B131" s="287"/>
      <c r="C131" s="268" t="s">
        <v>444</v>
      </c>
      <c r="D131" s="268"/>
      <c r="E131" s="268"/>
      <c r="F131" s="269" t="s">
        <v>435</v>
      </c>
      <c r="G131" s="268"/>
      <c r="H131" s="268" t="s">
        <v>445</v>
      </c>
      <c r="I131" s="268" t="s">
        <v>431</v>
      </c>
      <c r="J131" s="268">
        <v>20</v>
      </c>
      <c r="K131" s="290"/>
    </row>
    <row r="132" spans="2:11" s="1" customFormat="1" ht="15" customHeight="1">
      <c r="B132" s="287"/>
      <c r="C132" s="268" t="s">
        <v>446</v>
      </c>
      <c r="D132" s="268"/>
      <c r="E132" s="268"/>
      <c r="F132" s="269" t="s">
        <v>435</v>
      </c>
      <c r="G132" s="268"/>
      <c r="H132" s="268" t="s">
        <v>447</v>
      </c>
      <c r="I132" s="268" t="s">
        <v>431</v>
      </c>
      <c r="J132" s="268">
        <v>20</v>
      </c>
      <c r="K132" s="290"/>
    </row>
    <row r="133" spans="2:11" s="1" customFormat="1" ht="15" customHeight="1">
      <c r="B133" s="287"/>
      <c r="C133" s="244" t="s">
        <v>434</v>
      </c>
      <c r="D133" s="244"/>
      <c r="E133" s="244"/>
      <c r="F133" s="265" t="s">
        <v>435</v>
      </c>
      <c r="G133" s="244"/>
      <c r="H133" s="244" t="s">
        <v>469</v>
      </c>
      <c r="I133" s="244" t="s">
        <v>431</v>
      </c>
      <c r="J133" s="244">
        <v>50</v>
      </c>
      <c r="K133" s="290"/>
    </row>
    <row r="134" spans="2:11" s="1" customFormat="1" ht="15" customHeight="1">
      <c r="B134" s="287"/>
      <c r="C134" s="244" t="s">
        <v>448</v>
      </c>
      <c r="D134" s="244"/>
      <c r="E134" s="244"/>
      <c r="F134" s="265" t="s">
        <v>435</v>
      </c>
      <c r="G134" s="244"/>
      <c r="H134" s="244" t="s">
        <v>469</v>
      </c>
      <c r="I134" s="244" t="s">
        <v>431</v>
      </c>
      <c r="J134" s="244">
        <v>50</v>
      </c>
      <c r="K134" s="290"/>
    </row>
    <row r="135" spans="2:11" s="1" customFormat="1" ht="15" customHeight="1">
      <c r="B135" s="287"/>
      <c r="C135" s="244" t="s">
        <v>454</v>
      </c>
      <c r="D135" s="244"/>
      <c r="E135" s="244"/>
      <c r="F135" s="265" t="s">
        <v>435</v>
      </c>
      <c r="G135" s="244"/>
      <c r="H135" s="244" t="s">
        <v>469</v>
      </c>
      <c r="I135" s="244" t="s">
        <v>431</v>
      </c>
      <c r="J135" s="244">
        <v>50</v>
      </c>
      <c r="K135" s="290"/>
    </row>
    <row r="136" spans="2:11" s="1" customFormat="1" ht="15" customHeight="1">
      <c r="B136" s="287"/>
      <c r="C136" s="244" t="s">
        <v>456</v>
      </c>
      <c r="D136" s="244"/>
      <c r="E136" s="244"/>
      <c r="F136" s="265" t="s">
        <v>435</v>
      </c>
      <c r="G136" s="244"/>
      <c r="H136" s="244" t="s">
        <v>469</v>
      </c>
      <c r="I136" s="244" t="s">
        <v>431</v>
      </c>
      <c r="J136" s="244">
        <v>50</v>
      </c>
      <c r="K136" s="290"/>
    </row>
    <row r="137" spans="2:11" s="1" customFormat="1" ht="15" customHeight="1">
      <c r="B137" s="287"/>
      <c r="C137" s="244" t="s">
        <v>457</v>
      </c>
      <c r="D137" s="244"/>
      <c r="E137" s="244"/>
      <c r="F137" s="265" t="s">
        <v>435</v>
      </c>
      <c r="G137" s="244"/>
      <c r="H137" s="244" t="s">
        <v>482</v>
      </c>
      <c r="I137" s="244" t="s">
        <v>431</v>
      </c>
      <c r="J137" s="244">
        <v>255</v>
      </c>
      <c r="K137" s="290"/>
    </row>
    <row r="138" spans="2:11" s="1" customFormat="1" ht="15" customHeight="1">
      <c r="B138" s="287"/>
      <c r="C138" s="244" t="s">
        <v>459</v>
      </c>
      <c r="D138" s="244"/>
      <c r="E138" s="244"/>
      <c r="F138" s="265" t="s">
        <v>429</v>
      </c>
      <c r="G138" s="244"/>
      <c r="H138" s="244" t="s">
        <v>483</v>
      </c>
      <c r="I138" s="244" t="s">
        <v>461</v>
      </c>
      <c r="J138" s="244"/>
      <c r="K138" s="290"/>
    </row>
    <row r="139" spans="2:11" s="1" customFormat="1" ht="15" customHeight="1">
      <c r="B139" s="287"/>
      <c r="C139" s="244" t="s">
        <v>462</v>
      </c>
      <c r="D139" s="244"/>
      <c r="E139" s="244"/>
      <c r="F139" s="265" t="s">
        <v>429</v>
      </c>
      <c r="G139" s="244"/>
      <c r="H139" s="244" t="s">
        <v>484</v>
      </c>
      <c r="I139" s="244" t="s">
        <v>464</v>
      </c>
      <c r="J139" s="244"/>
      <c r="K139" s="290"/>
    </row>
    <row r="140" spans="2:11" s="1" customFormat="1" ht="15" customHeight="1">
      <c r="B140" s="287"/>
      <c r="C140" s="244" t="s">
        <v>465</v>
      </c>
      <c r="D140" s="244"/>
      <c r="E140" s="244"/>
      <c r="F140" s="265" t="s">
        <v>429</v>
      </c>
      <c r="G140" s="244"/>
      <c r="H140" s="244" t="s">
        <v>465</v>
      </c>
      <c r="I140" s="244" t="s">
        <v>464</v>
      </c>
      <c r="J140" s="244"/>
      <c r="K140" s="290"/>
    </row>
    <row r="141" spans="2:11" s="1" customFormat="1" ht="15" customHeight="1">
      <c r="B141" s="287"/>
      <c r="C141" s="244" t="s">
        <v>38</v>
      </c>
      <c r="D141" s="244"/>
      <c r="E141" s="244"/>
      <c r="F141" s="265" t="s">
        <v>429</v>
      </c>
      <c r="G141" s="244"/>
      <c r="H141" s="244" t="s">
        <v>485</v>
      </c>
      <c r="I141" s="244" t="s">
        <v>464</v>
      </c>
      <c r="J141" s="244"/>
      <c r="K141" s="290"/>
    </row>
    <row r="142" spans="2:11" s="1" customFormat="1" ht="15" customHeight="1">
      <c r="B142" s="287"/>
      <c r="C142" s="244" t="s">
        <v>486</v>
      </c>
      <c r="D142" s="244"/>
      <c r="E142" s="244"/>
      <c r="F142" s="265" t="s">
        <v>429</v>
      </c>
      <c r="G142" s="244"/>
      <c r="H142" s="244" t="s">
        <v>487</v>
      </c>
      <c r="I142" s="244" t="s">
        <v>464</v>
      </c>
      <c r="J142" s="244"/>
      <c r="K142" s="290"/>
    </row>
    <row r="143" spans="2:11" s="1" customFormat="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s="1" customFormat="1" ht="18.75" customHeight="1">
      <c r="B144" s="278"/>
      <c r="C144" s="278"/>
      <c r="D144" s="278"/>
      <c r="E144" s="278"/>
      <c r="F144" s="279"/>
      <c r="G144" s="278"/>
      <c r="H144" s="278"/>
      <c r="I144" s="278"/>
      <c r="J144" s="278"/>
      <c r="K144" s="278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363" t="s">
        <v>488</v>
      </c>
      <c r="D147" s="363"/>
      <c r="E147" s="363"/>
      <c r="F147" s="363"/>
      <c r="G147" s="363"/>
      <c r="H147" s="363"/>
      <c r="I147" s="363"/>
      <c r="J147" s="363"/>
      <c r="K147" s="256"/>
    </row>
    <row r="148" spans="2:11" s="1" customFormat="1" ht="17.25" customHeight="1">
      <c r="B148" s="255"/>
      <c r="C148" s="257" t="s">
        <v>423</v>
      </c>
      <c r="D148" s="257"/>
      <c r="E148" s="257"/>
      <c r="F148" s="257" t="s">
        <v>424</v>
      </c>
      <c r="G148" s="258"/>
      <c r="H148" s="257" t="s">
        <v>54</v>
      </c>
      <c r="I148" s="257" t="s">
        <v>57</v>
      </c>
      <c r="J148" s="257" t="s">
        <v>425</v>
      </c>
      <c r="K148" s="256"/>
    </row>
    <row r="149" spans="2:11" s="1" customFormat="1" ht="17.25" customHeight="1">
      <c r="B149" s="255"/>
      <c r="C149" s="259" t="s">
        <v>426</v>
      </c>
      <c r="D149" s="259"/>
      <c r="E149" s="259"/>
      <c r="F149" s="260" t="s">
        <v>427</v>
      </c>
      <c r="G149" s="261"/>
      <c r="H149" s="259"/>
      <c r="I149" s="259"/>
      <c r="J149" s="259" t="s">
        <v>428</v>
      </c>
      <c r="K149" s="256"/>
    </row>
    <row r="150" spans="2:11" s="1" customFormat="1" ht="5.25" customHeight="1">
      <c r="B150" s="267"/>
      <c r="C150" s="262"/>
      <c r="D150" s="262"/>
      <c r="E150" s="262"/>
      <c r="F150" s="262"/>
      <c r="G150" s="263"/>
      <c r="H150" s="262"/>
      <c r="I150" s="262"/>
      <c r="J150" s="262"/>
      <c r="K150" s="290"/>
    </row>
    <row r="151" spans="2:11" s="1" customFormat="1" ht="15" customHeight="1">
      <c r="B151" s="267"/>
      <c r="C151" s="294" t="s">
        <v>432</v>
      </c>
      <c r="D151" s="244"/>
      <c r="E151" s="244"/>
      <c r="F151" s="295" t="s">
        <v>429</v>
      </c>
      <c r="G151" s="244"/>
      <c r="H151" s="294" t="s">
        <v>469</v>
      </c>
      <c r="I151" s="294" t="s">
        <v>431</v>
      </c>
      <c r="J151" s="294">
        <v>120</v>
      </c>
      <c r="K151" s="290"/>
    </row>
    <row r="152" spans="2:11" s="1" customFormat="1" ht="15" customHeight="1">
      <c r="B152" s="267"/>
      <c r="C152" s="294" t="s">
        <v>478</v>
      </c>
      <c r="D152" s="244"/>
      <c r="E152" s="244"/>
      <c r="F152" s="295" t="s">
        <v>429</v>
      </c>
      <c r="G152" s="244"/>
      <c r="H152" s="294" t="s">
        <v>489</v>
      </c>
      <c r="I152" s="294" t="s">
        <v>431</v>
      </c>
      <c r="J152" s="294" t="s">
        <v>480</v>
      </c>
      <c r="K152" s="290"/>
    </row>
    <row r="153" spans="2:11" s="1" customFormat="1" ht="15" customHeight="1">
      <c r="B153" s="267"/>
      <c r="C153" s="294" t="s">
        <v>377</v>
      </c>
      <c r="D153" s="244"/>
      <c r="E153" s="244"/>
      <c r="F153" s="295" t="s">
        <v>429</v>
      </c>
      <c r="G153" s="244"/>
      <c r="H153" s="294" t="s">
        <v>490</v>
      </c>
      <c r="I153" s="294" t="s">
        <v>431</v>
      </c>
      <c r="J153" s="294" t="s">
        <v>480</v>
      </c>
      <c r="K153" s="290"/>
    </row>
    <row r="154" spans="2:11" s="1" customFormat="1" ht="15" customHeight="1">
      <c r="B154" s="267"/>
      <c r="C154" s="294" t="s">
        <v>434</v>
      </c>
      <c r="D154" s="244"/>
      <c r="E154" s="244"/>
      <c r="F154" s="295" t="s">
        <v>435</v>
      </c>
      <c r="G154" s="244"/>
      <c r="H154" s="294" t="s">
        <v>469</v>
      </c>
      <c r="I154" s="294" t="s">
        <v>431</v>
      </c>
      <c r="J154" s="294">
        <v>50</v>
      </c>
      <c r="K154" s="290"/>
    </row>
    <row r="155" spans="2:11" s="1" customFormat="1" ht="15" customHeight="1">
      <c r="B155" s="267"/>
      <c r="C155" s="294" t="s">
        <v>437</v>
      </c>
      <c r="D155" s="244"/>
      <c r="E155" s="244"/>
      <c r="F155" s="295" t="s">
        <v>429</v>
      </c>
      <c r="G155" s="244"/>
      <c r="H155" s="294" t="s">
        <v>469</v>
      </c>
      <c r="I155" s="294" t="s">
        <v>439</v>
      </c>
      <c r="J155" s="294"/>
      <c r="K155" s="290"/>
    </row>
    <row r="156" spans="2:11" s="1" customFormat="1" ht="15" customHeight="1">
      <c r="B156" s="267"/>
      <c r="C156" s="294" t="s">
        <v>448</v>
      </c>
      <c r="D156" s="244"/>
      <c r="E156" s="244"/>
      <c r="F156" s="295" t="s">
        <v>435</v>
      </c>
      <c r="G156" s="244"/>
      <c r="H156" s="294" t="s">
        <v>469</v>
      </c>
      <c r="I156" s="294" t="s">
        <v>431</v>
      </c>
      <c r="J156" s="294">
        <v>50</v>
      </c>
      <c r="K156" s="290"/>
    </row>
    <row r="157" spans="2:11" s="1" customFormat="1" ht="15" customHeight="1">
      <c r="B157" s="267"/>
      <c r="C157" s="294" t="s">
        <v>456</v>
      </c>
      <c r="D157" s="244"/>
      <c r="E157" s="244"/>
      <c r="F157" s="295" t="s">
        <v>435</v>
      </c>
      <c r="G157" s="244"/>
      <c r="H157" s="294" t="s">
        <v>469</v>
      </c>
      <c r="I157" s="294" t="s">
        <v>431</v>
      </c>
      <c r="J157" s="294">
        <v>50</v>
      </c>
      <c r="K157" s="290"/>
    </row>
    <row r="158" spans="2:11" s="1" customFormat="1" ht="15" customHeight="1">
      <c r="B158" s="267"/>
      <c r="C158" s="294" t="s">
        <v>454</v>
      </c>
      <c r="D158" s="244"/>
      <c r="E158" s="244"/>
      <c r="F158" s="295" t="s">
        <v>435</v>
      </c>
      <c r="G158" s="244"/>
      <c r="H158" s="294" t="s">
        <v>469</v>
      </c>
      <c r="I158" s="294" t="s">
        <v>431</v>
      </c>
      <c r="J158" s="294">
        <v>50</v>
      </c>
      <c r="K158" s="290"/>
    </row>
    <row r="159" spans="2:11" s="1" customFormat="1" ht="15" customHeight="1">
      <c r="B159" s="267"/>
      <c r="C159" s="294" t="s">
        <v>87</v>
      </c>
      <c r="D159" s="244"/>
      <c r="E159" s="244"/>
      <c r="F159" s="295" t="s">
        <v>429</v>
      </c>
      <c r="G159" s="244"/>
      <c r="H159" s="294" t="s">
        <v>491</v>
      </c>
      <c r="I159" s="294" t="s">
        <v>431</v>
      </c>
      <c r="J159" s="294" t="s">
        <v>492</v>
      </c>
      <c r="K159" s="290"/>
    </row>
    <row r="160" spans="2:11" s="1" customFormat="1" ht="15" customHeight="1">
      <c r="B160" s="267"/>
      <c r="C160" s="294" t="s">
        <v>493</v>
      </c>
      <c r="D160" s="244"/>
      <c r="E160" s="244"/>
      <c r="F160" s="295" t="s">
        <v>429</v>
      </c>
      <c r="G160" s="244"/>
      <c r="H160" s="294" t="s">
        <v>494</v>
      </c>
      <c r="I160" s="294" t="s">
        <v>464</v>
      </c>
      <c r="J160" s="294"/>
      <c r="K160" s="290"/>
    </row>
    <row r="161" spans="2:11" s="1" customFormat="1" ht="15" customHeight="1">
      <c r="B161" s="296"/>
      <c r="C161" s="276"/>
      <c r="D161" s="276"/>
      <c r="E161" s="276"/>
      <c r="F161" s="276"/>
      <c r="G161" s="276"/>
      <c r="H161" s="276"/>
      <c r="I161" s="276"/>
      <c r="J161" s="276"/>
      <c r="K161" s="297"/>
    </row>
    <row r="162" spans="2:11" s="1" customFormat="1" ht="18.75" customHeight="1">
      <c r="B162" s="278"/>
      <c r="C162" s="288"/>
      <c r="D162" s="288"/>
      <c r="E162" s="288"/>
      <c r="F162" s="298"/>
      <c r="G162" s="288"/>
      <c r="H162" s="288"/>
      <c r="I162" s="288"/>
      <c r="J162" s="288"/>
      <c r="K162" s="278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364" t="s">
        <v>495</v>
      </c>
      <c r="D165" s="364"/>
      <c r="E165" s="364"/>
      <c r="F165" s="364"/>
      <c r="G165" s="364"/>
      <c r="H165" s="364"/>
      <c r="I165" s="364"/>
      <c r="J165" s="364"/>
      <c r="K165" s="237"/>
    </row>
    <row r="166" spans="2:11" s="1" customFormat="1" ht="17.25" customHeight="1">
      <c r="B166" s="236"/>
      <c r="C166" s="257" t="s">
        <v>423</v>
      </c>
      <c r="D166" s="257"/>
      <c r="E166" s="257"/>
      <c r="F166" s="257" t="s">
        <v>424</v>
      </c>
      <c r="G166" s="299"/>
      <c r="H166" s="300" t="s">
        <v>54</v>
      </c>
      <c r="I166" s="300" t="s">
        <v>57</v>
      </c>
      <c r="J166" s="257" t="s">
        <v>425</v>
      </c>
      <c r="K166" s="237"/>
    </row>
    <row r="167" spans="2:11" s="1" customFormat="1" ht="17.25" customHeight="1">
      <c r="B167" s="238"/>
      <c r="C167" s="259" t="s">
        <v>426</v>
      </c>
      <c r="D167" s="259"/>
      <c r="E167" s="259"/>
      <c r="F167" s="260" t="s">
        <v>427</v>
      </c>
      <c r="G167" s="301"/>
      <c r="H167" s="302"/>
      <c r="I167" s="302"/>
      <c r="J167" s="259" t="s">
        <v>428</v>
      </c>
      <c r="K167" s="239"/>
    </row>
    <row r="168" spans="2:11" s="1" customFormat="1" ht="5.25" customHeight="1">
      <c r="B168" s="267"/>
      <c r="C168" s="262"/>
      <c r="D168" s="262"/>
      <c r="E168" s="262"/>
      <c r="F168" s="262"/>
      <c r="G168" s="263"/>
      <c r="H168" s="262"/>
      <c r="I168" s="262"/>
      <c r="J168" s="262"/>
      <c r="K168" s="290"/>
    </row>
    <row r="169" spans="2:11" s="1" customFormat="1" ht="15" customHeight="1">
      <c r="B169" s="267"/>
      <c r="C169" s="244" t="s">
        <v>432</v>
      </c>
      <c r="D169" s="244"/>
      <c r="E169" s="244"/>
      <c r="F169" s="265" t="s">
        <v>429</v>
      </c>
      <c r="G169" s="244"/>
      <c r="H169" s="244" t="s">
        <v>469</v>
      </c>
      <c r="I169" s="244" t="s">
        <v>431</v>
      </c>
      <c r="J169" s="244">
        <v>120</v>
      </c>
      <c r="K169" s="290"/>
    </row>
    <row r="170" spans="2:11" s="1" customFormat="1" ht="15" customHeight="1">
      <c r="B170" s="267"/>
      <c r="C170" s="244" t="s">
        <v>478</v>
      </c>
      <c r="D170" s="244"/>
      <c r="E170" s="244"/>
      <c r="F170" s="265" t="s">
        <v>429</v>
      </c>
      <c r="G170" s="244"/>
      <c r="H170" s="244" t="s">
        <v>479</v>
      </c>
      <c r="I170" s="244" t="s">
        <v>431</v>
      </c>
      <c r="J170" s="244" t="s">
        <v>480</v>
      </c>
      <c r="K170" s="290"/>
    </row>
    <row r="171" spans="2:11" s="1" customFormat="1" ht="15" customHeight="1">
      <c r="B171" s="267"/>
      <c r="C171" s="244" t="s">
        <v>377</v>
      </c>
      <c r="D171" s="244"/>
      <c r="E171" s="244"/>
      <c r="F171" s="265" t="s">
        <v>429</v>
      </c>
      <c r="G171" s="244"/>
      <c r="H171" s="244" t="s">
        <v>496</v>
      </c>
      <c r="I171" s="244" t="s">
        <v>431</v>
      </c>
      <c r="J171" s="244" t="s">
        <v>480</v>
      </c>
      <c r="K171" s="290"/>
    </row>
    <row r="172" spans="2:11" s="1" customFormat="1" ht="15" customHeight="1">
      <c r="B172" s="267"/>
      <c r="C172" s="244" t="s">
        <v>434</v>
      </c>
      <c r="D172" s="244"/>
      <c r="E172" s="244"/>
      <c r="F172" s="265" t="s">
        <v>435</v>
      </c>
      <c r="G172" s="244"/>
      <c r="H172" s="244" t="s">
        <v>496</v>
      </c>
      <c r="I172" s="244" t="s">
        <v>431</v>
      </c>
      <c r="J172" s="244">
        <v>50</v>
      </c>
      <c r="K172" s="290"/>
    </row>
    <row r="173" spans="2:11" s="1" customFormat="1" ht="15" customHeight="1">
      <c r="B173" s="267"/>
      <c r="C173" s="244" t="s">
        <v>437</v>
      </c>
      <c r="D173" s="244"/>
      <c r="E173" s="244"/>
      <c r="F173" s="265" t="s">
        <v>429</v>
      </c>
      <c r="G173" s="244"/>
      <c r="H173" s="244" t="s">
        <v>496</v>
      </c>
      <c r="I173" s="244" t="s">
        <v>439</v>
      </c>
      <c r="J173" s="244"/>
      <c r="K173" s="290"/>
    </row>
    <row r="174" spans="2:11" s="1" customFormat="1" ht="15" customHeight="1">
      <c r="B174" s="267"/>
      <c r="C174" s="244" t="s">
        <v>448</v>
      </c>
      <c r="D174" s="244"/>
      <c r="E174" s="244"/>
      <c r="F174" s="265" t="s">
        <v>435</v>
      </c>
      <c r="G174" s="244"/>
      <c r="H174" s="244" t="s">
        <v>496</v>
      </c>
      <c r="I174" s="244" t="s">
        <v>431</v>
      </c>
      <c r="J174" s="244">
        <v>50</v>
      </c>
      <c r="K174" s="290"/>
    </row>
    <row r="175" spans="2:11" s="1" customFormat="1" ht="15" customHeight="1">
      <c r="B175" s="267"/>
      <c r="C175" s="244" t="s">
        <v>456</v>
      </c>
      <c r="D175" s="244"/>
      <c r="E175" s="244"/>
      <c r="F175" s="265" t="s">
        <v>435</v>
      </c>
      <c r="G175" s="244"/>
      <c r="H175" s="244" t="s">
        <v>496</v>
      </c>
      <c r="I175" s="244" t="s">
        <v>431</v>
      </c>
      <c r="J175" s="244">
        <v>50</v>
      </c>
      <c r="K175" s="290"/>
    </row>
    <row r="176" spans="2:11" s="1" customFormat="1" ht="15" customHeight="1">
      <c r="B176" s="267"/>
      <c r="C176" s="244" t="s">
        <v>454</v>
      </c>
      <c r="D176" s="244"/>
      <c r="E176" s="244"/>
      <c r="F176" s="265" t="s">
        <v>435</v>
      </c>
      <c r="G176" s="244"/>
      <c r="H176" s="244" t="s">
        <v>496</v>
      </c>
      <c r="I176" s="244" t="s">
        <v>431</v>
      </c>
      <c r="J176" s="244">
        <v>50</v>
      </c>
      <c r="K176" s="290"/>
    </row>
    <row r="177" spans="2:11" s="1" customFormat="1" ht="15" customHeight="1">
      <c r="B177" s="267"/>
      <c r="C177" s="244" t="s">
        <v>101</v>
      </c>
      <c r="D177" s="244"/>
      <c r="E177" s="244"/>
      <c r="F177" s="265" t="s">
        <v>429</v>
      </c>
      <c r="G177" s="244"/>
      <c r="H177" s="244" t="s">
        <v>497</v>
      </c>
      <c r="I177" s="244" t="s">
        <v>498</v>
      </c>
      <c r="J177" s="244"/>
      <c r="K177" s="290"/>
    </row>
    <row r="178" spans="2:11" s="1" customFormat="1" ht="15" customHeight="1">
      <c r="B178" s="267"/>
      <c r="C178" s="244" t="s">
        <v>57</v>
      </c>
      <c r="D178" s="244"/>
      <c r="E178" s="244"/>
      <c r="F178" s="265" t="s">
        <v>429</v>
      </c>
      <c r="G178" s="244"/>
      <c r="H178" s="244" t="s">
        <v>499</v>
      </c>
      <c r="I178" s="244" t="s">
        <v>500</v>
      </c>
      <c r="J178" s="244">
        <v>1</v>
      </c>
      <c r="K178" s="290"/>
    </row>
    <row r="179" spans="2:11" s="1" customFormat="1" ht="15" customHeight="1">
      <c r="B179" s="267"/>
      <c r="C179" s="244" t="s">
        <v>53</v>
      </c>
      <c r="D179" s="244"/>
      <c r="E179" s="244"/>
      <c r="F179" s="265" t="s">
        <v>429</v>
      </c>
      <c r="G179" s="244"/>
      <c r="H179" s="244" t="s">
        <v>501</v>
      </c>
      <c r="I179" s="244" t="s">
        <v>431</v>
      </c>
      <c r="J179" s="244">
        <v>20</v>
      </c>
      <c r="K179" s="290"/>
    </row>
    <row r="180" spans="2:11" s="1" customFormat="1" ht="15" customHeight="1">
      <c r="B180" s="267"/>
      <c r="C180" s="244" t="s">
        <v>54</v>
      </c>
      <c r="D180" s="244"/>
      <c r="E180" s="244"/>
      <c r="F180" s="265" t="s">
        <v>429</v>
      </c>
      <c r="G180" s="244"/>
      <c r="H180" s="244" t="s">
        <v>502</v>
      </c>
      <c r="I180" s="244" t="s">
        <v>431</v>
      </c>
      <c r="J180" s="244">
        <v>255</v>
      </c>
      <c r="K180" s="290"/>
    </row>
    <row r="181" spans="2:11" s="1" customFormat="1" ht="15" customHeight="1">
      <c r="B181" s="267"/>
      <c r="C181" s="244" t="s">
        <v>102</v>
      </c>
      <c r="D181" s="244"/>
      <c r="E181" s="244"/>
      <c r="F181" s="265" t="s">
        <v>429</v>
      </c>
      <c r="G181" s="244"/>
      <c r="H181" s="244" t="s">
        <v>393</v>
      </c>
      <c r="I181" s="244" t="s">
        <v>431</v>
      </c>
      <c r="J181" s="244">
        <v>10</v>
      </c>
      <c r="K181" s="290"/>
    </row>
    <row r="182" spans="2:11" s="1" customFormat="1" ht="15" customHeight="1">
      <c r="B182" s="267"/>
      <c r="C182" s="244" t="s">
        <v>103</v>
      </c>
      <c r="D182" s="244"/>
      <c r="E182" s="244"/>
      <c r="F182" s="265" t="s">
        <v>429</v>
      </c>
      <c r="G182" s="244"/>
      <c r="H182" s="244" t="s">
        <v>503</v>
      </c>
      <c r="I182" s="244" t="s">
        <v>464</v>
      </c>
      <c r="J182" s="244"/>
      <c r="K182" s="290"/>
    </row>
    <row r="183" spans="2:11" s="1" customFormat="1" ht="15" customHeight="1">
      <c r="B183" s="267"/>
      <c r="C183" s="244" t="s">
        <v>504</v>
      </c>
      <c r="D183" s="244"/>
      <c r="E183" s="244"/>
      <c r="F183" s="265" t="s">
        <v>429</v>
      </c>
      <c r="G183" s="244"/>
      <c r="H183" s="244" t="s">
        <v>505</v>
      </c>
      <c r="I183" s="244" t="s">
        <v>464</v>
      </c>
      <c r="J183" s="244"/>
      <c r="K183" s="290"/>
    </row>
    <row r="184" spans="2:11" s="1" customFormat="1" ht="15" customHeight="1">
      <c r="B184" s="267"/>
      <c r="C184" s="244" t="s">
        <v>493</v>
      </c>
      <c r="D184" s="244"/>
      <c r="E184" s="244"/>
      <c r="F184" s="265" t="s">
        <v>429</v>
      </c>
      <c r="G184" s="244"/>
      <c r="H184" s="244" t="s">
        <v>506</v>
      </c>
      <c r="I184" s="244" t="s">
        <v>464</v>
      </c>
      <c r="J184" s="244"/>
      <c r="K184" s="290"/>
    </row>
    <row r="185" spans="2:11" s="1" customFormat="1" ht="15" customHeight="1">
      <c r="B185" s="267"/>
      <c r="C185" s="244" t="s">
        <v>105</v>
      </c>
      <c r="D185" s="244"/>
      <c r="E185" s="244"/>
      <c r="F185" s="265" t="s">
        <v>435</v>
      </c>
      <c r="G185" s="244"/>
      <c r="H185" s="244" t="s">
        <v>507</v>
      </c>
      <c r="I185" s="244" t="s">
        <v>431</v>
      </c>
      <c r="J185" s="244">
        <v>50</v>
      </c>
      <c r="K185" s="290"/>
    </row>
    <row r="186" spans="2:11" s="1" customFormat="1" ht="15" customHeight="1">
      <c r="B186" s="267"/>
      <c r="C186" s="244" t="s">
        <v>508</v>
      </c>
      <c r="D186" s="244"/>
      <c r="E186" s="244"/>
      <c r="F186" s="265" t="s">
        <v>435</v>
      </c>
      <c r="G186" s="244"/>
      <c r="H186" s="244" t="s">
        <v>509</v>
      </c>
      <c r="I186" s="244" t="s">
        <v>510</v>
      </c>
      <c r="J186" s="244"/>
      <c r="K186" s="290"/>
    </row>
    <row r="187" spans="2:11" s="1" customFormat="1" ht="15" customHeight="1">
      <c r="B187" s="267"/>
      <c r="C187" s="244" t="s">
        <v>511</v>
      </c>
      <c r="D187" s="244"/>
      <c r="E187" s="244"/>
      <c r="F187" s="265" t="s">
        <v>435</v>
      </c>
      <c r="G187" s="244"/>
      <c r="H187" s="244" t="s">
        <v>512</v>
      </c>
      <c r="I187" s="244" t="s">
        <v>510</v>
      </c>
      <c r="J187" s="244"/>
      <c r="K187" s="290"/>
    </row>
    <row r="188" spans="2:11" s="1" customFormat="1" ht="15" customHeight="1">
      <c r="B188" s="267"/>
      <c r="C188" s="244" t="s">
        <v>513</v>
      </c>
      <c r="D188" s="244"/>
      <c r="E188" s="244"/>
      <c r="F188" s="265" t="s">
        <v>435</v>
      </c>
      <c r="G188" s="244"/>
      <c r="H188" s="244" t="s">
        <v>514</v>
      </c>
      <c r="I188" s="244" t="s">
        <v>510</v>
      </c>
      <c r="J188" s="244"/>
      <c r="K188" s="290"/>
    </row>
    <row r="189" spans="2:11" s="1" customFormat="1" ht="15" customHeight="1">
      <c r="B189" s="267"/>
      <c r="C189" s="303" t="s">
        <v>515</v>
      </c>
      <c r="D189" s="244"/>
      <c r="E189" s="244"/>
      <c r="F189" s="265" t="s">
        <v>435</v>
      </c>
      <c r="G189" s="244"/>
      <c r="H189" s="244" t="s">
        <v>516</v>
      </c>
      <c r="I189" s="244" t="s">
        <v>517</v>
      </c>
      <c r="J189" s="304" t="s">
        <v>518</v>
      </c>
      <c r="K189" s="290"/>
    </row>
    <row r="190" spans="2:11" s="1" customFormat="1" ht="15" customHeight="1">
      <c r="B190" s="267"/>
      <c r="C190" s="303" t="s">
        <v>42</v>
      </c>
      <c r="D190" s="244"/>
      <c r="E190" s="244"/>
      <c r="F190" s="265" t="s">
        <v>429</v>
      </c>
      <c r="G190" s="244"/>
      <c r="H190" s="241" t="s">
        <v>519</v>
      </c>
      <c r="I190" s="244" t="s">
        <v>520</v>
      </c>
      <c r="J190" s="244"/>
      <c r="K190" s="290"/>
    </row>
    <row r="191" spans="2:11" s="1" customFormat="1" ht="15" customHeight="1">
      <c r="B191" s="267"/>
      <c r="C191" s="303" t="s">
        <v>521</v>
      </c>
      <c r="D191" s="244"/>
      <c r="E191" s="244"/>
      <c r="F191" s="265" t="s">
        <v>429</v>
      </c>
      <c r="G191" s="244"/>
      <c r="H191" s="244" t="s">
        <v>522</v>
      </c>
      <c r="I191" s="244" t="s">
        <v>464</v>
      </c>
      <c r="J191" s="244"/>
      <c r="K191" s="290"/>
    </row>
    <row r="192" spans="2:11" s="1" customFormat="1" ht="15" customHeight="1">
      <c r="B192" s="267"/>
      <c r="C192" s="303" t="s">
        <v>523</v>
      </c>
      <c r="D192" s="244"/>
      <c r="E192" s="244"/>
      <c r="F192" s="265" t="s">
        <v>429</v>
      </c>
      <c r="G192" s="244"/>
      <c r="H192" s="244" t="s">
        <v>524</v>
      </c>
      <c r="I192" s="244" t="s">
        <v>464</v>
      </c>
      <c r="J192" s="244"/>
      <c r="K192" s="290"/>
    </row>
    <row r="193" spans="2:11" s="1" customFormat="1" ht="15" customHeight="1">
      <c r="B193" s="267"/>
      <c r="C193" s="303" t="s">
        <v>525</v>
      </c>
      <c r="D193" s="244"/>
      <c r="E193" s="244"/>
      <c r="F193" s="265" t="s">
        <v>435</v>
      </c>
      <c r="G193" s="244"/>
      <c r="H193" s="244" t="s">
        <v>526</v>
      </c>
      <c r="I193" s="244" t="s">
        <v>464</v>
      </c>
      <c r="J193" s="244"/>
      <c r="K193" s="290"/>
    </row>
    <row r="194" spans="2:11" s="1" customFormat="1" ht="15" customHeight="1">
      <c r="B194" s="296"/>
      <c r="C194" s="305"/>
      <c r="D194" s="276"/>
      <c r="E194" s="276"/>
      <c r="F194" s="276"/>
      <c r="G194" s="276"/>
      <c r="H194" s="276"/>
      <c r="I194" s="276"/>
      <c r="J194" s="276"/>
      <c r="K194" s="297"/>
    </row>
    <row r="195" spans="2:11" s="1" customFormat="1" ht="18.75" customHeight="1">
      <c r="B195" s="278"/>
      <c r="C195" s="288"/>
      <c r="D195" s="288"/>
      <c r="E195" s="288"/>
      <c r="F195" s="298"/>
      <c r="G195" s="288"/>
      <c r="H195" s="288"/>
      <c r="I195" s="288"/>
      <c r="J195" s="288"/>
      <c r="K195" s="278"/>
    </row>
    <row r="196" spans="2:11" s="1" customFormat="1" ht="18.75" customHeight="1">
      <c r="B196" s="278"/>
      <c r="C196" s="288"/>
      <c r="D196" s="288"/>
      <c r="E196" s="288"/>
      <c r="F196" s="298"/>
      <c r="G196" s="288"/>
      <c r="H196" s="288"/>
      <c r="I196" s="288"/>
      <c r="J196" s="288"/>
      <c r="K196" s="278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2.2">
      <c r="B199" s="236"/>
      <c r="C199" s="364" t="s">
        <v>527</v>
      </c>
      <c r="D199" s="364"/>
      <c r="E199" s="364"/>
      <c r="F199" s="364"/>
      <c r="G199" s="364"/>
      <c r="H199" s="364"/>
      <c r="I199" s="364"/>
      <c r="J199" s="364"/>
      <c r="K199" s="237"/>
    </row>
    <row r="200" spans="2:11" s="1" customFormat="1" ht="25.5" customHeight="1">
      <c r="B200" s="236"/>
      <c r="C200" s="306" t="s">
        <v>528</v>
      </c>
      <c r="D200" s="306"/>
      <c r="E200" s="306"/>
      <c r="F200" s="306" t="s">
        <v>529</v>
      </c>
      <c r="G200" s="307"/>
      <c r="H200" s="365" t="s">
        <v>530</v>
      </c>
      <c r="I200" s="365"/>
      <c r="J200" s="365"/>
      <c r="K200" s="237"/>
    </row>
    <row r="201" spans="2:11" s="1" customFormat="1" ht="5.25" customHeight="1">
      <c r="B201" s="267"/>
      <c r="C201" s="262"/>
      <c r="D201" s="262"/>
      <c r="E201" s="262"/>
      <c r="F201" s="262"/>
      <c r="G201" s="288"/>
      <c r="H201" s="262"/>
      <c r="I201" s="262"/>
      <c r="J201" s="262"/>
      <c r="K201" s="290"/>
    </row>
    <row r="202" spans="2:11" s="1" customFormat="1" ht="15" customHeight="1">
      <c r="B202" s="267"/>
      <c r="C202" s="244" t="s">
        <v>520</v>
      </c>
      <c r="D202" s="244"/>
      <c r="E202" s="244"/>
      <c r="F202" s="265" t="s">
        <v>43</v>
      </c>
      <c r="G202" s="244"/>
      <c r="H202" s="366" t="s">
        <v>531</v>
      </c>
      <c r="I202" s="366"/>
      <c r="J202" s="366"/>
      <c r="K202" s="290"/>
    </row>
    <row r="203" spans="2:11" s="1" customFormat="1" ht="15" customHeight="1">
      <c r="B203" s="267"/>
      <c r="C203" s="244"/>
      <c r="D203" s="244"/>
      <c r="E203" s="244"/>
      <c r="F203" s="265" t="s">
        <v>44</v>
      </c>
      <c r="G203" s="244"/>
      <c r="H203" s="366" t="s">
        <v>532</v>
      </c>
      <c r="I203" s="366"/>
      <c r="J203" s="366"/>
      <c r="K203" s="290"/>
    </row>
    <row r="204" spans="2:11" s="1" customFormat="1" ht="15" customHeight="1">
      <c r="B204" s="267"/>
      <c r="C204" s="244"/>
      <c r="D204" s="244"/>
      <c r="E204" s="244"/>
      <c r="F204" s="265" t="s">
        <v>47</v>
      </c>
      <c r="G204" s="244"/>
      <c r="H204" s="366" t="s">
        <v>533</v>
      </c>
      <c r="I204" s="366"/>
      <c r="J204" s="366"/>
      <c r="K204" s="290"/>
    </row>
    <row r="205" spans="2:11" s="1" customFormat="1" ht="15" customHeight="1">
      <c r="B205" s="267"/>
      <c r="C205" s="244"/>
      <c r="D205" s="244"/>
      <c r="E205" s="244"/>
      <c r="F205" s="265" t="s">
        <v>45</v>
      </c>
      <c r="G205" s="244"/>
      <c r="H205" s="366" t="s">
        <v>534</v>
      </c>
      <c r="I205" s="366"/>
      <c r="J205" s="366"/>
      <c r="K205" s="290"/>
    </row>
    <row r="206" spans="2:11" s="1" customFormat="1" ht="15" customHeight="1">
      <c r="B206" s="267"/>
      <c r="C206" s="244"/>
      <c r="D206" s="244"/>
      <c r="E206" s="244"/>
      <c r="F206" s="265" t="s">
        <v>46</v>
      </c>
      <c r="G206" s="244"/>
      <c r="H206" s="366" t="s">
        <v>535</v>
      </c>
      <c r="I206" s="366"/>
      <c r="J206" s="366"/>
      <c r="K206" s="290"/>
    </row>
    <row r="207" spans="2:11" s="1" customFormat="1" ht="15" customHeight="1">
      <c r="B207" s="267"/>
      <c r="C207" s="244"/>
      <c r="D207" s="244"/>
      <c r="E207" s="244"/>
      <c r="F207" s="265"/>
      <c r="G207" s="244"/>
      <c r="H207" s="244"/>
      <c r="I207" s="244"/>
      <c r="J207" s="244"/>
      <c r="K207" s="290"/>
    </row>
    <row r="208" spans="2:11" s="1" customFormat="1" ht="15" customHeight="1">
      <c r="B208" s="267"/>
      <c r="C208" s="244" t="s">
        <v>476</v>
      </c>
      <c r="D208" s="244"/>
      <c r="E208" s="244"/>
      <c r="F208" s="265" t="s">
        <v>79</v>
      </c>
      <c r="G208" s="244"/>
      <c r="H208" s="366" t="s">
        <v>536</v>
      </c>
      <c r="I208" s="366"/>
      <c r="J208" s="366"/>
      <c r="K208" s="290"/>
    </row>
    <row r="209" spans="2:11" s="1" customFormat="1" ht="15" customHeight="1">
      <c r="B209" s="267"/>
      <c r="C209" s="244"/>
      <c r="D209" s="244"/>
      <c r="E209" s="244"/>
      <c r="F209" s="265" t="s">
        <v>371</v>
      </c>
      <c r="G209" s="244"/>
      <c r="H209" s="366" t="s">
        <v>372</v>
      </c>
      <c r="I209" s="366"/>
      <c r="J209" s="366"/>
      <c r="K209" s="290"/>
    </row>
    <row r="210" spans="2:11" s="1" customFormat="1" ht="15" customHeight="1">
      <c r="B210" s="267"/>
      <c r="C210" s="244"/>
      <c r="D210" s="244"/>
      <c r="E210" s="244"/>
      <c r="F210" s="265" t="s">
        <v>369</v>
      </c>
      <c r="G210" s="244"/>
      <c r="H210" s="366" t="s">
        <v>537</v>
      </c>
      <c r="I210" s="366"/>
      <c r="J210" s="366"/>
      <c r="K210" s="290"/>
    </row>
    <row r="211" spans="2:11" s="1" customFormat="1" ht="15" customHeight="1">
      <c r="B211" s="308"/>
      <c r="C211" s="244"/>
      <c r="D211" s="244"/>
      <c r="E211" s="244"/>
      <c r="F211" s="265" t="s">
        <v>373</v>
      </c>
      <c r="G211" s="303"/>
      <c r="H211" s="367" t="s">
        <v>374</v>
      </c>
      <c r="I211" s="367"/>
      <c r="J211" s="367"/>
      <c r="K211" s="309"/>
    </row>
    <row r="212" spans="2:11" s="1" customFormat="1" ht="15" customHeight="1">
      <c r="B212" s="308"/>
      <c r="C212" s="244"/>
      <c r="D212" s="244"/>
      <c r="E212" s="244"/>
      <c r="F212" s="265" t="s">
        <v>375</v>
      </c>
      <c r="G212" s="303"/>
      <c r="H212" s="367" t="s">
        <v>538</v>
      </c>
      <c r="I212" s="367"/>
      <c r="J212" s="367"/>
      <c r="K212" s="309"/>
    </row>
    <row r="213" spans="2:11" s="1" customFormat="1" ht="15" customHeight="1">
      <c r="B213" s="308"/>
      <c r="C213" s="244"/>
      <c r="D213" s="244"/>
      <c r="E213" s="244"/>
      <c r="F213" s="265"/>
      <c r="G213" s="303"/>
      <c r="H213" s="294"/>
      <c r="I213" s="294"/>
      <c r="J213" s="294"/>
      <c r="K213" s="309"/>
    </row>
    <row r="214" spans="2:11" s="1" customFormat="1" ht="15" customHeight="1">
      <c r="B214" s="308"/>
      <c r="C214" s="244" t="s">
        <v>500</v>
      </c>
      <c r="D214" s="244"/>
      <c r="E214" s="244"/>
      <c r="F214" s="265">
        <v>1</v>
      </c>
      <c r="G214" s="303"/>
      <c r="H214" s="367" t="s">
        <v>539</v>
      </c>
      <c r="I214" s="367"/>
      <c r="J214" s="367"/>
      <c r="K214" s="309"/>
    </row>
    <row r="215" spans="2:11" s="1" customFormat="1" ht="15" customHeight="1">
      <c r="B215" s="308"/>
      <c r="C215" s="244"/>
      <c r="D215" s="244"/>
      <c r="E215" s="244"/>
      <c r="F215" s="265">
        <v>2</v>
      </c>
      <c r="G215" s="303"/>
      <c r="H215" s="367" t="s">
        <v>540</v>
      </c>
      <c r="I215" s="367"/>
      <c r="J215" s="367"/>
      <c r="K215" s="309"/>
    </row>
    <row r="216" spans="2:11" s="1" customFormat="1" ht="15" customHeight="1">
      <c r="B216" s="308"/>
      <c r="C216" s="244"/>
      <c r="D216" s="244"/>
      <c r="E216" s="244"/>
      <c r="F216" s="265">
        <v>3</v>
      </c>
      <c r="G216" s="303"/>
      <c r="H216" s="367" t="s">
        <v>541</v>
      </c>
      <c r="I216" s="367"/>
      <c r="J216" s="367"/>
      <c r="K216" s="309"/>
    </row>
    <row r="217" spans="2:11" s="1" customFormat="1" ht="15" customHeight="1">
      <c r="B217" s="308"/>
      <c r="C217" s="244"/>
      <c r="D217" s="244"/>
      <c r="E217" s="244"/>
      <c r="F217" s="265">
        <v>4</v>
      </c>
      <c r="G217" s="303"/>
      <c r="H217" s="367" t="s">
        <v>542</v>
      </c>
      <c r="I217" s="367"/>
      <c r="J217" s="367"/>
      <c r="K217" s="309"/>
    </row>
    <row r="218" spans="2:11" s="1" customFormat="1" ht="12.75" customHeight="1">
      <c r="B218" s="310"/>
      <c r="C218" s="311"/>
      <c r="D218" s="311"/>
      <c r="E218" s="311"/>
      <c r="F218" s="311"/>
      <c r="G218" s="311"/>
      <c r="H218" s="311"/>
      <c r="I218" s="311"/>
      <c r="J218" s="311"/>
      <c r="K218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cp:lastPrinted>2020-12-05T10:25:24Z</cp:lastPrinted>
  <dcterms:created xsi:type="dcterms:W3CDTF">2020-12-05T10:23:47Z</dcterms:created>
  <dcterms:modified xsi:type="dcterms:W3CDTF">2020-12-05T10:25:26Z</dcterms:modified>
  <cp:category/>
  <cp:version/>
  <cp:contentType/>
  <cp:contentStatus/>
</cp:coreProperties>
</file>