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bookViews>
    <workbookView xWindow="0" yWindow="0" windowWidth="14484" windowHeight="7368" activeTab="0"/>
  </bookViews>
  <sheets>
    <sheet name="Rekapitulace stavby" sheetId="1" r:id="rId1"/>
    <sheet name="0367-17 - Stabilizace plá..." sheetId="2" r:id="rId2"/>
    <sheet name="SO 01 - Příprava území" sheetId="3" r:id="rId3"/>
    <sheet name="SO 02 - Dopravní řešení, ..." sheetId="4" r:id="rId4"/>
    <sheet name="SO 03 - Vyhlídková terasa" sheetId="5" r:id="rId5"/>
    <sheet name="Pokyny pro vyplnění" sheetId="6" r:id="rId6"/>
  </sheets>
  <definedNames>
    <definedName name="_xlnm._FilterDatabase" localSheetId="1" hidden="1">'0367-17 - Stabilizace plá...'!$C$80:$K$101</definedName>
    <definedName name="_xlnm._FilterDatabase" localSheetId="2" hidden="1">'SO 01 - Příprava území'!$C$77:$K$89</definedName>
    <definedName name="_xlnm._FilterDatabase" localSheetId="3" hidden="1">'SO 02 - Dopravní řešení, ...'!$C$82:$K$189</definedName>
    <definedName name="_xlnm._FilterDatabase" localSheetId="4" hidden="1">'SO 03 - Vyhlídková terasa'!$C$86:$K$195</definedName>
    <definedName name="_xlnm.Print_Area" localSheetId="1">'0367-17 - Stabilizace plá...'!$C$4:$J$36,'0367-17 - Stabilizace plá...'!$C$42:$J$62,'0367-17 - Stabilizace plá...'!$C$68:$K$101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2">'SO 01 - Příprava území'!$C$4:$J$36,'SO 01 - Příprava území'!$C$42:$J$59,'SO 01 - Příprava území'!$C$65:$K$89</definedName>
    <definedName name="_xlnm.Print_Area" localSheetId="3">'SO 02 - Dopravní řešení, ...'!$C$4:$J$36,'SO 02 - Dopravní řešení, ...'!$C$42:$J$64,'SO 02 - Dopravní řešení, ...'!$C$70:$K$189</definedName>
    <definedName name="_xlnm.Print_Area" localSheetId="4">'SO 03 - Vyhlídková terasa'!$C$4:$J$36,'SO 03 - Vyhlídková terasa'!$C$42:$J$68,'SO 03 - Vyhlídková terasa'!$C$74:$K$195</definedName>
    <definedName name="_xlnm.Print_Titles" localSheetId="0">'Rekapitulace stavby'!$49:$49</definedName>
    <definedName name="_xlnm.Print_Titles" localSheetId="1">'0367-17 - Stabilizace plá...'!$80:$80</definedName>
    <definedName name="_xlnm.Print_Titles" localSheetId="2">'SO 01 - Příprava území'!$77:$77</definedName>
    <definedName name="_xlnm.Print_Titles" localSheetId="4">'SO 03 - Vyhlídková terasa'!$86:$86</definedName>
  </definedNames>
  <calcPr calcId="162913"/>
</workbook>
</file>

<file path=xl/sharedStrings.xml><?xml version="1.0" encoding="utf-8"?>
<sst xmlns="http://schemas.openxmlformats.org/spreadsheetml/2006/main" count="3255" uniqueCount="735">
  <si>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</si>
  <si>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</si>
  <si>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</si>
  <si>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</si>
  <si>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</si>
  <si>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</si>
  <si>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</si>
  <si>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{835e5f8b-4180-41dc-88cd-6ef1ab931fb2}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</si>
  <si>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</si>
  <si>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</si>
  <si>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</si>
  <si>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</si>
  <si>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</si>
  <si>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</si>
  <si>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</si>
  <si>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</si>
  <si>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20171214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</si>
  <si>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</si>
  <si>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</si>
  <si>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Židovský vrch Šluknov</t>
  </si>
  <si>
    <t>KSO:</t>
  </si>
  <si>
    <t/>
  </si>
  <si>
    <t>CC-CZ:</t>
  </si>
  <si>
    <t>Místo:</t>
  </si>
  <si>
    <t>Šluknov</t>
  </si>
  <si>
    <t>Datum:</t>
  </si>
  <si>
    <t>14. 12. 2017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</si>
  <si>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</si>
  <si>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</si>
  <si>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</si>
  <si>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</si>
  <si>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</si>
  <si>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</si>
  <si>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</si>
  <si>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</si>
  <si>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</si>
  <si>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</si>
  <si>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</si>
  <si>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</si>
  <si>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</si>
  <si>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</si>
  <si>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</si>
  <si>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</si>
  <si>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</si>
  <si>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</si>
  <si>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</si>
  <si>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</si>
  <si>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</si>
  <si>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</si>
  <si>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</si>
  <si>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</si>
  <si>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</si>
  <si>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</si>
  <si>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</si>
  <si>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</si>
  <si>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</si>
  <si>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</si>
  <si>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</si>
  <si>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</si>
  <si>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</si>
  <si>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</si>
  <si>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</si>
  <si>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</si>
  <si>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</si>
  <si>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</si>
  <si>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</si>
  <si>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</si>
  <si>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</si>
  <si>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</si>
  <si>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</si>
  <si>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</si>
  <si>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</si>
  <si>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</si>
  <si>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</si>
  <si>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</si>
  <si>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</si>
  <si>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0367-17</t>
  </si>
  <si>
    <t>Stabilizace pláně  - výřez</t>
  </si>
  <si>
    <t>STA</t>
  </si>
  <si>
    <t>1</t>
  </si>
  <si>
    <t>{1cefd1a4-d8d1-4958-b8de-5c3bab267248}</t>
  </si>
  <si>
    <t>2</t>
  </si>
  <si>
    <t>SO 01</t>
  </si>
  <si>
    <t>Příprava území</t>
  </si>
  <si>
    <t>{2859bb9e-0668-41d5-970f-286004337cd2}</t>
  </si>
  <si>
    <t>SO 02</t>
  </si>
  <si>
    <t>Dopravní řešení, zpevněné a nezpevněné plochy -  výřez</t>
  </si>
  <si>
    <t>{a96c8e2e-e658-4e26-bdb7-7eda3666bcc8}</t>
  </si>
  <si>
    <t>SO 03</t>
  </si>
  <si>
    <t>Vyhlídková terasa</t>
  </si>
  <si>
    <t>{bbc21be8-cdf7-44f0-bdad-aa8e8ae7134f}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</si>
  <si>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</si>
  <si>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</si>
  <si>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</si>
  <si>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</si>
  <si>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</si>
  <si>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</si>
  <si>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</si>
  <si>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0367-17 - Stabilizace pláně  - výřez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</si>
  <si>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</si>
  <si>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</si>
  <si>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</si>
  <si>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</si>
  <si>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</si>
  <si>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</si>
  <si>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</si>
  <si>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</si>
  <si>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</si>
  <si>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</si>
  <si>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</si>
  <si>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</si>
  <si>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</si>
  <si>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</si>
  <si>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</si>
  <si>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</si>
  <si>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</si>
  <si>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</si>
  <si>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</si>
  <si>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</si>
  <si>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</si>
  <si>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</si>
  <si>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</si>
  <si>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</si>
  <si>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</si>
  <si>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</si>
  <si>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</si>
  <si>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</si>
  <si>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</si>
  <si>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</si>
  <si>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</si>
  <si>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</si>
  <si>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2017 01</t>
  </si>
  <si>
    <t>4</t>
  </si>
  <si>
    <t>-349054492</t>
  </si>
  <si>
    <t>PP</t>
  </si>
  <si>
    <t>Odkopávky a prokopávky nezapažené pro silnice s přemístěním výkopku v příčných profilech na vzdálenost do 15 m nebo s naložením na dopravní prostředek v hornině tř. 3 přes 100 do 1 000 m3</t>
  </si>
  <si>
    <t>VV</t>
  </si>
  <si>
    <t>54,921*0,3</t>
  </si>
  <si>
    <t>122202209</t>
  </si>
  <si>
    <t>Příplatek k odkopávkám a prokopávkám pro silnice v hornině tř. 3 za lepivost</t>
  </si>
  <si>
    <t>97940225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</si>
  <si>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</si>
  <si>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3</t>
  </si>
  <si>
    <t>181951102</t>
  </si>
  <si>
    <t>Úprava pláně v hornině tř. 1 až 4 se zhutněním</t>
  </si>
  <si>
    <t>m2</t>
  </si>
  <si>
    <t>508797874</t>
  </si>
  <si>
    <t>Úprava pláně vyrovnáním výškových rozdílů v hornině tř. 1 až 4 se zhutněním</t>
  </si>
  <si>
    <t>54,921</t>
  </si>
  <si>
    <t>5</t>
  </si>
  <si>
    <t>Komunikace</t>
  </si>
  <si>
    <t>561041131</t>
  </si>
  <si>
    <t>Zřízení podkladu ze zeminy upravené vápnem, cementem, směsnými pojivy tl 300 mm plochy přes 5000 m2</t>
  </si>
  <si>
    <t>1752398033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</si>
  <si>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250 do 300 mm</t>
  </si>
  <si>
    <t>M</t>
  </si>
  <si>
    <t>585301600</t>
  </si>
  <si>
    <t>vápno CL 90 JM nehašené VL</t>
  </si>
  <si>
    <t>t</t>
  </si>
  <si>
    <t>8</t>
  </si>
  <si>
    <t>-983697927</t>
  </si>
  <si>
    <t>vápno nehašené vzdušné CL 90 jemně mleté VL</t>
  </si>
  <si>
    <t>9</t>
  </si>
  <si>
    <t>Ostatní konstrukce a práce-bourání</t>
  </si>
  <si>
    <t>99</t>
  </si>
  <si>
    <t>Přesun hmot</t>
  </si>
  <si>
    <t>6</t>
  </si>
  <si>
    <t>998225111</t>
  </si>
  <si>
    <t>Přesun hmot pro pozemní komunikace s krytem z kamene, monolitickým betonovým nebo živičným</t>
  </si>
  <si>
    <t>-2142467098</t>
  </si>
  <si>
    <t>Přesun hmot pro komunikace s krytem z kameniva, monolitickým betonovým nebo živičným dopravní vzdálenost do 200 m jakékoliv délky objektu</t>
  </si>
  <si>
    <t>SO 01 - Příprava území</t>
  </si>
  <si>
    <t>112101102</t>
  </si>
  <si>
    <t>Kácení stromů listnatých D kmene do 500 mm</t>
  </si>
  <si>
    <t>kus</t>
  </si>
  <si>
    <t>1100201201</t>
  </si>
  <si>
    <t>Kácení stromů s odřezáním kmene a s odvětvením listnatých, průměru kmene přes 300 do 500 mm</t>
  </si>
  <si>
    <t>112201102</t>
  </si>
  <si>
    <t>Odstranění pařezů D do 500 mm</t>
  </si>
  <si>
    <t>-1031308656</t>
  </si>
  <si>
    <t>Odstranění pařezů s jejich vykopáním, vytrháním nebo odstřelením, s přesekáním kořenů průměru přes 300 do 500 mm</t>
  </si>
  <si>
    <t>162301402</t>
  </si>
  <si>
    <t>Vodorovné přemístění větví stromů listnatých do 5 km D kmene do 500 mm</t>
  </si>
  <si>
    <t>1491811523</t>
  </si>
  <si>
    <t>Vodorovné přemístění větví, kmenů nebo pařezů s naložením, složením a dopravou do 5000 m větví stromů listnatých, průměru kmene přes 300 do 500 mm</t>
  </si>
  <si>
    <t>162301422</t>
  </si>
  <si>
    <t>Vodorovné přemístění pařezů do 5 km D do 500 mm</t>
  </si>
  <si>
    <t>1431007930</t>
  </si>
  <si>
    <t>Vodorovné přemístění větví, kmenů nebo pařezů s naložením, složením a dopravou do 5000 m pařezů kmenů, průměru přes 300 do 500 mm</t>
  </si>
  <si>
    <t>živice</t>
  </si>
  <si>
    <t>54,7</t>
  </si>
  <si>
    <t>SO 02 - Dopravní řešení, zpevněné a nezpevněné plochy -  výřez</t>
  </si>
  <si>
    <t xml:space="preserve">    2 - Zakládání</t>
  </si>
  <si>
    <t xml:space="preserve">    8 - Trubní vedení</t>
  </si>
  <si>
    <t>626092789</t>
  </si>
  <si>
    <t>-1794269178</t>
  </si>
  <si>
    <t>6,834*0,33</t>
  </si>
  <si>
    <t>132201101</t>
  </si>
  <si>
    <t>Hloubení rýh š do 600 mm v hornině tř. 3 objemu do 100 m3</t>
  </si>
  <si>
    <t>59399264</t>
  </si>
  <si>
    <t>Hloubení zapažených i nezapažených rýh šířky do 600 mm s urovnáním dna do předepsaného profilu a spádu v hornině tř. 3 do 100 m3</t>
  </si>
  <si>
    <t>19,8*0,4*0,4</t>
  </si>
  <si>
    <t>132201109</t>
  </si>
  <si>
    <t>Příplatek za lepivost k hloubení rýh š do 600 mm v hornině tř. 3</t>
  </si>
  <si>
    <t>-1239759162</t>
  </si>
  <si>
    <t>Hloubení zapažených i nezapažených rýh šířky do 600 mm s urovnáním dna do předepsaného profilu a spádu v hornině tř. 3 Příplatek k cenám za lepivost horniny tř. 3</t>
  </si>
  <si>
    <t>3,168*0,3</t>
  </si>
  <si>
    <t>133202011</t>
  </si>
  <si>
    <t>Hloubení šachet ručním nebo pneum nářadím v soudržných horninách tř. 3, plocha výkopu do 4 m2</t>
  </si>
  <si>
    <t>-1921517189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</si>
  <si>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</si>
  <si>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162701105</t>
  </si>
  <si>
    <t>Vodorovné přemístění do 10000 m výkopku/sypaniny z horniny tř. 1 až 4</t>
  </si>
  <si>
    <t>1104958051</t>
  </si>
  <si>
    <t>Vodorovné přemístění výkopku nebo sypaniny po suchu na obvyklém dopravním prostředku, bez naložení výkopku, avšak se složením bez rozhrnutí z horniny tř. 1 až 4 na vzdálenost přes 9 000 do 10 000 m</t>
  </si>
  <si>
    <t>(10,084+8,526)*0,2"ornice</t>
  </si>
  <si>
    <t>7</t>
  </si>
  <si>
    <t>103641010</t>
  </si>
  <si>
    <t>zemina pro terénní úpravy -  ornice</t>
  </si>
  <si>
    <t>-1637030912</t>
  </si>
  <si>
    <t>3,722*1,65</t>
  </si>
  <si>
    <t>171101141</t>
  </si>
  <si>
    <t>Uložení sypaniny do 0,75 m3 násypu na 1 m silnice nebo železnice</t>
  </si>
  <si>
    <t>-304532785</t>
  </si>
  <si>
    <t>Uložení sypaniny do násypů s rozprostřením sypaniny ve vrstvách a s hrubým urovnáním zhutněných s uzavřením povrchu násypu z jakýchkoliv hornin pro jakýkoliv způsob uložení, při průměrném množství násypu do 0,75 m3 na 1 m</t>
  </si>
  <si>
    <t>10,961</t>
  </si>
  <si>
    <t>175111101</t>
  </si>
  <si>
    <t>Obsypání potrubí ručně sypaninou bez prohození, uloženou do 3 m</t>
  </si>
  <si>
    <t>2026619648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</si>
  <si>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</si>
  <si>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3,168</t>
  </si>
  <si>
    <t>10</t>
  </si>
  <si>
    <t>583336880</t>
  </si>
  <si>
    <t>kamenivo těžené hrubé (Tovačov) frakce 32-63</t>
  </si>
  <si>
    <t>-1633106519</t>
  </si>
  <si>
    <t>kamenivo těžené hrubé frakce 32-63</t>
  </si>
  <si>
    <t>3,168*2 'Přepočtené koeficientem množství</t>
  </si>
  <si>
    <t>11</t>
  </si>
  <si>
    <t>181301103</t>
  </si>
  <si>
    <t>Rozprostření ornice tl vrstvy do 200 mm pl do 500 m2 v rovině nebo ve svahu do 1:5</t>
  </si>
  <si>
    <t>-1016289028</t>
  </si>
  <si>
    <t>Rozprostření a urovnání ornice v rovině nebo ve svahu sklonu do 1:5 při souvislé ploše do 500 m2, tl. vrstvy přes 150 do 200 mm</t>
  </si>
  <si>
    <t>10,084+8,526+15,2</t>
  </si>
  <si>
    <t>12</t>
  </si>
  <si>
    <t>181411131</t>
  </si>
  <si>
    <t>Založení parkového trávníku výsevem plochy do 1000 m2 v rovině a ve svahu do 1:5</t>
  </si>
  <si>
    <t>-609022083</t>
  </si>
  <si>
    <t>Založení trávníku na půdě předem připravené plochy do 1000 m2 výsevem včetně utažení parkového v rovině nebo na svahu do 1:5</t>
  </si>
  <si>
    <t>33,81</t>
  </si>
  <si>
    <t>13</t>
  </si>
  <si>
    <t>005724100</t>
  </si>
  <si>
    <t>osivo směs travní parková</t>
  </si>
  <si>
    <t>kg</t>
  </si>
  <si>
    <t>224693670</t>
  </si>
  <si>
    <t>33,81*0,025 'Přepočtené koeficientem množství</t>
  </si>
  <si>
    <t>14</t>
  </si>
  <si>
    <t>30022349</t>
  </si>
  <si>
    <t>182101101</t>
  </si>
  <si>
    <t>Svahování v zářezech v hornině tř. 1 až 4</t>
  </si>
  <si>
    <t>1625026735</t>
  </si>
  <si>
    <t>Svahování trvalých svahů do projektovaných profilů s potřebným přemístěním výkopku při svahování v zářezech v hornině tř. 1 až 4</t>
  </si>
  <si>
    <t>10,086</t>
  </si>
  <si>
    <t>16</t>
  </si>
  <si>
    <t>182201101</t>
  </si>
  <si>
    <t>Svahování násypů</t>
  </si>
  <si>
    <t>399823987</t>
  </si>
  <si>
    <t>Svahování trvalých svahů do projektovaných profilů s potřebným přemístěním výkopku při svahování násypů v jakékoliv hornině</t>
  </si>
  <si>
    <t>Zakládání</t>
  </si>
  <si>
    <t>17</t>
  </si>
  <si>
    <t>275313611</t>
  </si>
  <si>
    <t>Základové patky z betonu tř. C 16/20</t>
  </si>
  <si>
    <t>2030968969</t>
  </si>
  <si>
    <t>Základy z betonu prostého patky a bloky z betonu kamenem neprokládaného tř. C 16/20</t>
  </si>
  <si>
    <t>0,3*0,3*0,4*4*2</t>
  </si>
  <si>
    <t>18</t>
  </si>
  <si>
    <t>564831111</t>
  </si>
  <si>
    <t>Podklad ze štěrkodrtě ŠD tl 100 mm</t>
  </si>
  <si>
    <t>1651662589</t>
  </si>
  <si>
    <t>Podklad ze štěrkodrti ŠD s rozprostřením a zhutněním, po zhutnění tl. 100 mm</t>
  </si>
  <si>
    <t>19</t>
  </si>
  <si>
    <t>564871111</t>
  </si>
  <si>
    <t>Podklad ze štěrkodrtě ŠD tl 250 mm</t>
  </si>
  <si>
    <t>1911111820</t>
  </si>
  <si>
    <t>Podklad ze štěrkodrti ŠD s rozprostřením a zhutněním, po zhutnění tl. 250 mm</t>
  </si>
  <si>
    <t>20</t>
  </si>
  <si>
    <t>564921411</t>
  </si>
  <si>
    <t>Podklad z asfaltového recyklátu tl 60 mm</t>
  </si>
  <si>
    <t>-1172205731</t>
  </si>
  <si>
    <t>Podklad nebo podsyp z asfaltového recyklátu s rozprostřením a zhutněním, po zhutnění tl. 60 mm</t>
  </si>
  <si>
    <t>569903311</t>
  </si>
  <si>
    <t>Zřízení zemních krajnic se zhutněním</t>
  </si>
  <si>
    <t>954177799</t>
  </si>
  <si>
    <t>Zřízení zemních krajnic z hornin jakékoliv třídy se zhutněním</t>
  </si>
  <si>
    <t>22</t>
  </si>
  <si>
    <t>573231111</t>
  </si>
  <si>
    <t>Postřik živičný spojovací ze silniční emulze v množství 0,70 kg/m2</t>
  </si>
  <si>
    <t>-559831055</t>
  </si>
  <si>
    <t>Postřik spojovací PS bez posypu kamenivem ze silniční emulze, v množství 0,70 kg/m2</t>
  </si>
  <si>
    <t>živice*2</t>
  </si>
  <si>
    <t>23</t>
  </si>
  <si>
    <t>577154111</t>
  </si>
  <si>
    <t>Asfaltový beton vrstva obrusná ACO 11 (ABS) tř. I tl 60 mm š do 3 m z nemodifikovaného asfaltu</t>
  </si>
  <si>
    <t>526074064</t>
  </si>
  <si>
    <t>Asfaltový beton vrstva obrusná ACO 11 (ABS) s rozprostřením a se zhutněním z nemodifikovaného asfaltu v pruhu šířky do 3 m tř. I, po zhutnění tl. 60 mm</t>
  </si>
  <si>
    <t>Trubní vedení</t>
  </si>
  <si>
    <t>24</t>
  </si>
  <si>
    <t>871228111</t>
  </si>
  <si>
    <t>Kladení drenážního potrubí z tvrdého PVC průměru do 150 mm</t>
  </si>
  <si>
    <t>m</t>
  </si>
  <si>
    <t>1661078194</t>
  </si>
  <si>
    <t>Kladení drenážního potrubí z plastických hmot do připravené rýhy z tvrdého PVC, průměru přes 90 do 150 mm</t>
  </si>
  <si>
    <t>19,8"DN110</t>
  </si>
  <si>
    <t>25</t>
  </si>
  <si>
    <t>286112230</t>
  </si>
  <si>
    <t>trubka drenážní flexibilní PipeLife D 100 mm</t>
  </si>
  <si>
    <t>-1260246082</t>
  </si>
  <si>
    <t>trubka drenážní flexibilní D 100 mm</t>
  </si>
  <si>
    <t>26</t>
  </si>
  <si>
    <t>914111111</t>
  </si>
  <si>
    <t>Montáž svislé dopravní značky do velikosti 1 m2 objímkami na sloupek nebo konzolu</t>
  </si>
  <si>
    <t>-1639782210</t>
  </si>
  <si>
    <t>Montáž svislé dopravní značky základní velikosti do 1 m2 objímkami na sloupky nebo konzoly</t>
  </si>
  <si>
    <t>27</t>
  </si>
  <si>
    <t>404442920</t>
  </si>
  <si>
    <t>značka svislá reflexní AL- 3M 700 x 200 mm</t>
  </si>
  <si>
    <t>-1529683922</t>
  </si>
  <si>
    <t>značka dopravní svislá reflexní AL- 3M 700 x 200 mm</t>
  </si>
  <si>
    <t>28</t>
  </si>
  <si>
    <t>914511111</t>
  </si>
  <si>
    <t>Montáž sloupku dopravních značek délky do 3,5 m s betonovým základem</t>
  </si>
  <si>
    <t>631965286</t>
  </si>
  <si>
    <t>Montáž sloupku dopravních značek délky do 3,5 m do betonového základu</t>
  </si>
  <si>
    <t>29</t>
  </si>
  <si>
    <t>404452300</t>
  </si>
  <si>
    <t>sloupek Zn 70 - 350</t>
  </si>
  <si>
    <t>182880522</t>
  </si>
  <si>
    <t>30</t>
  </si>
  <si>
    <t>404452540</t>
  </si>
  <si>
    <t>víčko plastové na sloupek 70</t>
  </si>
  <si>
    <t>634297608</t>
  </si>
  <si>
    <t>31</t>
  </si>
  <si>
    <t>404452570</t>
  </si>
  <si>
    <t>upínací svorka na sloupek US 70</t>
  </si>
  <si>
    <t>2028100815</t>
  </si>
  <si>
    <t>upínací svorka na sloupek D 70 mm</t>
  </si>
  <si>
    <t>2*2</t>
  </si>
  <si>
    <t>32</t>
  </si>
  <si>
    <t>916131213</t>
  </si>
  <si>
    <t>Osazení silničního obrubníku betonového stojatého s boční opěrou do lože z betonu prostého</t>
  </si>
  <si>
    <t>303209491</t>
  </si>
  <si>
    <t>Osazení silničního obrubníku betonového se zřízením lože, s vyplněním a zatřením spár cementovou maltou stojatého s boční opěrou z betonu prostého tř. C 12/15, do lože z betonu prostého téže značky</t>
  </si>
  <si>
    <t>29,5</t>
  </si>
  <si>
    <t>33</t>
  </si>
  <si>
    <t>592175090</t>
  </si>
  <si>
    <t>obrubník univerzální BEST-LINEA I 50x8x25 cm, přírodní</t>
  </si>
  <si>
    <t>946375525</t>
  </si>
  <si>
    <t>obrubník betonový univerzální přírodní 50x8x25 cm</t>
  </si>
  <si>
    <t>29,5*2</t>
  </si>
  <si>
    <t>59*1,01 'Přepočtené koeficientem množství</t>
  </si>
  <si>
    <t>34</t>
  </si>
  <si>
    <t>936124113</t>
  </si>
  <si>
    <t>Montáž lavičky stabilní kotvené šrouby na pevný podklad</t>
  </si>
  <si>
    <t>594512047</t>
  </si>
  <si>
    <t>Montáž lavičky parkové stabilní přichycené kotevními šrouby</t>
  </si>
  <si>
    <t>35</t>
  </si>
  <si>
    <t>74910100R</t>
  </si>
  <si>
    <t>Ocelová lavička Hario</t>
  </si>
  <si>
    <t>1296032590</t>
  </si>
  <si>
    <t>Ocelová lavička Hario KA - O1012</t>
  </si>
  <si>
    <t>36</t>
  </si>
  <si>
    <t>936174311</t>
  </si>
  <si>
    <t>Montáž stojanu na kola pro 5 kol kotevními šrouby na pevný podklad</t>
  </si>
  <si>
    <t>-1923748726</t>
  </si>
  <si>
    <t>Montáž stojanu na kola přichyceného kotevními šrouby 5 kol</t>
  </si>
  <si>
    <t>37</t>
  </si>
  <si>
    <t>749101510</t>
  </si>
  <si>
    <t>stojan na kola typ U na 5 kol jednostranný, kov  57 x 175 x 50 cm</t>
  </si>
  <si>
    <t>1085323472</t>
  </si>
  <si>
    <t>stojan na kola na 5 kol jednostranný, kov  57 x 175 x 50 cm</t>
  </si>
  <si>
    <t>38</t>
  </si>
  <si>
    <t>-1388146626</t>
  </si>
  <si>
    <t>SO 03 - Vyhlídková terasa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</si>
  <si>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</si>
  <si>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</si>
  <si>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</si>
  <si>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</si>
  <si>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</si>
  <si>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</si>
  <si>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</si>
  <si>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121101101</t>
  </si>
  <si>
    <t>Sejmutí ornice s přemístěním na vzdálenost do 50 m</t>
  </si>
  <si>
    <t>1635197820</t>
  </si>
  <si>
    <t>Sejmutí ornice nebo lesní půdy s vodorovným přemístěním na hromady v místě upotřebení nebo na dočasné či trvalé skládky se složením, na vzdálenost do 50 m</t>
  </si>
  <si>
    <t>90*0,2</t>
  </si>
  <si>
    <t>122201101</t>
  </si>
  <si>
    <t>Odkopávky a prokopávky nezapažené v hornině tř. 3 objem do 100 m3</t>
  </si>
  <si>
    <t>-1286934918</t>
  </si>
  <si>
    <t>Odkopávky a prokopávky nezapažené s přehozením výkopku na vzdálenost do 3 m nebo s naložením na dopravní prostředek v hornině tř. 3 do 100 m3</t>
  </si>
  <si>
    <t>5,28*6,5</t>
  </si>
  <si>
    <t>3,3*5,5</t>
  </si>
  <si>
    <t>Součet</t>
  </si>
  <si>
    <t>131201101</t>
  </si>
  <si>
    <t>Hloubení jam nezapažených v hornině tř. 3 objemu do 100 m3</t>
  </si>
  <si>
    <t>366326846</t>
  </si>
  <si>
    <t>Hloubení nezapažených jam a zářezů s urovnáním dna do předepsaného profilu a spádu v hornině tř. 3 do 100 m3</t>
  </si>
  <si>
    <t>4*1,1*1,15</t>
  </si>
  <si>
    <t>4,5*1,8*0,5</t>
  </si>
  <si>
    <t>151101201</t>
  </si>
  <si>
    <t>Zřízení příložného pažení stěn výkopu hl do 4 m</t>
  </si>
  <si>
    <t>-23503352</t>
  </si>
  <si>
    <t>Zřízení pažení stěn výkopu bez rozepření nebo vzepření příložné, hloubky do 4 m</t>
  </si>
  <si>
    <t>15*1,5</t>
  </si>
  <si>
    <t>151101211</t>
  </si>
  <si>
    <t>Odstranění příložného pažení stěn hl do 4 m</t>
  </si>
  <si>
    <t>-2110773260</t>
  </si>
  <si>
    <t>Odstranění pažení stěn výkopu s uložením pažin na vzdálenost do 3 m od okraje výkopu příložné, hloubky do 4 m</t>
  </si>
  <si>
    <t>151101301</t>
  </si>
  <si>
    <t>Zřízení rozepření stěn při pažení příložném hl do 4 m</t>
  </si>
  <si>
    <t>1498573862</t>
  </si>
  <si>
    <t>Zřízení rozepření zapažených stěn výkopů s potřebným přepažováním při roubení příložném, hloubky do 4 m</t>
  </si>
  <si>
    <t>151101311</t>
  </si>
  <si>
    <t>Odstranění rozepření stěn při pažení příložném hl do 4 m</t>
  </si>
  <si>
    <t>1736908578</t>
  </si>
  <si>
    <t>Odstranění rozepření stěn výkopů s uložením materiálu na vzdálenost do 3 m od okraje výkopu roubení příložného, hloubky do 4 m</t>
  </si>
  <si>
    <t>171101103</t>
  </si>
  <si>
    <t>Uložení sypaniny z hornin soudržných do násypů zhutněných do 100 % PS</t>
  </si>
  <si>
    <t>-1193773818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</si>
  <si>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</si>
  <si>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61,6-13,5</t>
  </si>
  <si>
    <t>174101101</t>
  </si>
  <si>
    <t>Zásyp jam, šachet rýh nebo kolem objektů sypaninou se zhutněním</t>
  </si>
  <si>
    <t>-664483824</t>
  </si>
  <si>
    <t>Zásyp sypaninou z jakékoliv horniny s uložením výkopku ve vrstvách se zhutněním jam, šachet, rýh nebo kolem objektů v těchto vykopávkách</t>
  </si>
  <si>
    <t>7,5</t>
  </si>
  <si>
    <t>174101102</t>
  </si>
  <si>
    <t>Zásyp v uzavřených prostorech sypaninou se zhutněním</t>
  </si>
  <si>
    <t>385552842</t>
  </si>
  <si>
    <t>Zásyp sypaninou z jakékoliv horniny s uložením výkopku ve vrstvách se zhutněním v uzavřených prostorách s urovnáním povrchu zásypu</t>
  </si>
  <si>
    <t>2*1,5*2</t>
  </si>
  <si>
    <t>182301123</t>
  </si>
  <si>
    <t>Rozprostření ornice pl do 500 m2 ve svahu přes 1:5 tl vrstvy do 200 mm</t>
  </si>
  <si>
    <t>-1199321321</t>
  </si>
  <si>
    <t>Rozprostření a urovnání ornice ve svahu sklonu přes 1:5 při souvislé ploše do 500 m2, tl. vrstvy přes 150 do 200 mm</t>
  </si>
  <si>
    <t>50</t>
  </si>
  <si>
    <t>211571121</t>
  </si>
  <si>
    <t>Výplň odvodňovacích žeber nebo trativodů kamenivem drobným těženým</t>
  </si>
  <si>
    <t>1456514624</t>
  </si>
  <si>
    <t>Výplň kamenivem do rýh odvodňovacích žeber nebo trativodů bez zhutnění, s úpravou povrchu výplně kamenivem drobným těženým</t>
  </si>
  <si>
    <t>32*0,5*0,4</t>
  </si>
  <si>
    <t>212572111</t>
  </si>
  <si>
    <t>Lože pro trativody ze štěrkopísku tříděného</t>
  </si>
  <si>
    <t>1523171515</t>
  </si>
  <si>
    <t>32,000*0,5*0,1</t>
  </si>
  <si>
    <t>212755214</t>
  </si>
  <si>
    <t>Trativody z drenážních trubek plastových flexibilních D 100 mm bez lože</t>
  </si>
  <si>
    <t>1251781974</t>
  </si>
  <si>
    <t>Trativody bez lože z drenážních trubek plastových flexibilních D 100 mm</t>
  </si>
  <si>
    <t>10+4+9*2</t>
  </si>
  <si>
    <t>213311113</t>
  </si>
  <si>
    <t>Polštáře zhutněné pod základy z kameniva drceného frakce 16 až 63 mm</t>
  </si>
  <si>
    <t>905868551</t>
  </si>
  <si>
    <t>Polštáře zhutněné pod základy z kameniva hrubého drceného, frakce 16 - 63 mm</t>
  </si>
  <si>
    <t>(18+4)*0,1</t>
  </si>
  <si>
    <t>274313711</t>
  </si>
  <si>
    <t>Základové pásy z betonu tř. C 20/25</t>
  </si>
  <si>
    <t>-448904196</t>
  </si>
  <si>
    <t>Základy z betonu prostého pasy betonu kamenem neprokládaného tř. C 20/25</t>
  </si>
  <si>
    <t>4*0,5*1,5</t>
  </si>
  <si>
    <t>3*0,5*2,15</t>
  </si>
  <si>
    <t>0,5*0,15*3</t>
  </si>
  <si>
    <t>274351215</t>
  </si>
  <si>
    <t>Zřízení bednění stěn základových pasů</t>
  </si>
  <si>
    <t>-161649431</t>
  </si>
  <si>
    <t>Bednění základových stěn pasů svislé nebo šikmé (odkloněné), půdorysně přímé nebo zalomené ve volných nebo zapažených jámách, rýhách, šachtách, včetně případných vzpěr zřízení</t>
  </si>
  <si>
    <t>4*2*1,5+0,5*1,5*2</t>
  </si>
  <si>
    <t>3*2*2,15+0,5*2,15*2</t>
  </si>
  <si>
    <t>2*0,15*3+0,15*0,5*2</t>
  </si>
  <si>
    <t>274351216</t>
  </si>
  <si>
    <t>Odstranění bednění stěn základových pasů</t>
  </si>
  <si>
    <t>1015200448</t>
  </si>
  <si>
    <t>Bednění základových stěn pasů svislé nebo šikmé (odkloněné), půdorysně přímé nebo zalomené ve volných nebo zapažených jámách, rýhách, šachtách, včetně případných vzpěr odstranění</t>
  </si>
  <si>
    <t>Svislé a kompletní konstrukce</t>
  </si>
  <si>
    <t>334214521</t>
  </si>
  <si>
    <t>Zdivo nadzákladové opěrných zdí z lomového kamene do drátěných gabionů na sucho</t>
  </si>
  <si>
    <t>1532516865</t>
  </si>
  <si>
    <t>Zdivo nadzákladové opěrných zdí do drátěných gabionů z lomového kamene neupraveného výplňového na základ ze štěrkodrti na sucho</t>
  </si>
  <si>
    <t>3,5*0,5*2,15+0,25*2*1</t>
  </si>
  <si>
    <t>3,5*0,5*2,15+0,25*1*1+0,75*0,25*1</t>
  </si>
  <si>
    <t>3*1*0,5+0,5*1*0,5*2</t>
  </si>
  <si>
    <t>3*0,75*1+2,25*0,75*1*2</t>
  </si>
  <si>
    <t>(3+2,5*2)*0,5*1</t>
  </si>
  <si>
    <t>Vodorovné konstrukce</t>
  </si>
  <si>
    <t>421953311</t>
  </si>
  <si>
    <t>Dřevěné mostní podlahy trvalé z fošen a hranolů - výroba</t>
  </si>
  <si>
    <t>-831634521</t>
  </si>
  <si>
    <t>Dřevěné mostní podlahy z fošen a hranolů trvalé výroba</t>
  </si>
  <si>
    <t>421953321</t>
  </si>
  <si>
    <t>Dřevěné mostní podlahy trvalé z fošen a hranolů - montáž</t>
  </si>
  <si>
    <t>1885767959</t>
  </si>
  <si>
    <t>Dřevěné mostní podlahy z fošen a hranolů trvalé montáž</t>
  </si>
  <si>
    <t>462511161</t>
  </si>
  <si>
    <t>Zához z lomového kamene tříděného hmotnost kamenů do 80 kg bez výplně</t>
  </si>
  <si>
    <t>-1470674435</t>
  </si>
  <si>
    <t>Zához z lomového kamene neupraveného provedený ze břehu nebo z lešení, do sucha nebo do vody tříděného, hmotnost jednotlivých kamenů do 80 kg bez výplně mezer</t>
  </si>
  <si>
    <t>(2,5+7)/2*8,5*0,4</t>
  </si>
  <si>
    <t>871275211</t>
  </si>
  <si>
    <t>Kanalizační potrubí z tvrdého PVC jednovrstvé tuhost třídy SN4 DN 125</t>
  </si>
  <si>
    <t>692920890</t>
  </si>
  <si>
    <t>Kanalizační potrubí z tvrdého PVC v otevřeném výkopu ve sklonu do 20 %, hladkého plnostěnného jednovrstvého, tuhost třídy SN 4 DN 125</t>
  </si>
  <si>
    <t>894811135</t>
  </si>
  <si>
    <t>Revizní šachta z PVC systém RV typ přímý, DN 400/160 tlak 12,5 t hl od 1860 do 2230 mm</t>
  </si>
  <si>
    <t>-1393419079</t>
  </si>
  <si>
    <t>Revizní šachta z tvrdého PVC v otevřeném výkopu [systém RV] typ přímý (DN šachty/DN trubního vedení) DN 400/160, odolnost vnějšímu tlaku 12,5 t, hloubka od 1860 do 2230 mm</t>
  </si>
  <si>
    <t>894812061</t>
  </si>
  <si>
    <t>Revizní a čistící šachta z PP DN 400 poklop litinový pochůzí pro zatížení 1,5 t</t>
  </si>
  <si>
    <t>2000156579</t>
  </si>
  <si>
    <t>Revizní a čistící šachta z polypropylenu PP pro hladké trouby [např. systém KG] DN 400 poklop litinový (pro zatížení) pochůzí (1,5 t)</t>
  </si>
  <si>
    <t>Ostatní konstrukce a práce, bourání</t>
  </si>
  <si>
    <t>9182611R</t>
  </si>
  <si>
    <t>Informační tabule vč. rámu a ukotvení</t>
  </si>
  <si>
    <t>609895430</t>
  </si>
  <si>
    <t>998</t>
  </si>
  <si>
    <t>998011001</t>
  </si>
  <si>
    <t>Přesun hmot pro budovy zděné v do 6 m</t>
  </si>
  <si>
    <t>-548220433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</si>
  <si>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</si>
  <si>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</si>
  <si>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</si>
  <si>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767</t>
  </si>
  <si>
    <t>Konstrukce zámečnické</t>
  </si>
  <si>
    <t>767161129</t>
  </si>
  <si>
    <t>Montáž zábradlí rovného z trubek do ocelové konstrukce hmotnosti do 45 kg</t>
  </si>
  <si>
    <t>-1943371205</t>
  </si>
  <si>
    <t>Montáž zábradlí rovného z trubek nebo tenkostěnných profilů na ocelovou konstrukci, hmotnosti 1 m zábradlí přes 30 do 45 kg</t>
  </si>
  <si>
    <t>8,515*2+6,8</t>
  </si>
  <si>
    <t>1401101R</t>
  </si>
  <si>
    <t>Prosklené zábradlí PZ</t>
  </si>
  <si>
    <t>1467963543</t>
  </si>
  <si>
    <t>767995115</t>
  </si>
  <si>
    <t>Montáž atypických zámečnických konstrukcí hmotnosti do 100 kg</t>
  </si>
  <si>
    <t>2134855446</t>
  </si>
  <si>
    <t>Montáž ostatních atypických zámečnických konstrukcí hmotnosti přes 50 do 100 kg</t>
  </si>
  <si>
    <t>13010818R</t>
  </si>
  <si>
    <t>ocelová konstrukce vyhlídky včetně povrchové úpravy a kotvení</t>
  </si>
  <si>
    <t>-1629180287</t>
  </si>
  <si>
    <t>783</t>
  </si>
  <si>
    <t>Dokončovací práce - nátěry</t>
  </si>
  <si>
    <t>783263101</t>
  </si>
  <si>
    <t>Napouštěcí jednonásobný olejový nátěr tesařských konstrukcí zabudovaných do konstrukce</t>
  </si>
  <si>
    <t>1877880615</t>
  </si>
  <si>
    <t>Napouštěcí nátěr tesařských konstrukcí zabudovaných do konstrukce jednonásobný olejový</t>
  </si>
  <si>
    <t>38*3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</si>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</sst>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22" t="s">
        <v>8</v>
      </c>
      <c r="BT2" s="22" t="s">
        <v>9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5" t="s">
        <v>16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7"/>
      <c r="AQ5" s="29"/>
      <c r="BE5" s="333" t="s">
        <v>17</v>
      </c>
      <c r="BS5" s="22" t="s">
        <v>8</v>
      </c>
    </row>
    <row r="6" spans="2:71" ht="36.9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7" t="s">
        <v>19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7"/>
      <c r="AQ6" s="29"/>
      <c r="BE6" s="334"/>
      <c r="BS6" s="22" t="s">
        <v>8</v>
      </c>
    </row>
    <row r="7" spans="2:71" ht="14.4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34"/>
      <c r="BS7" s="22" t="s">
        <v>8</v>
      </c>
    </row>
    <row r="8" spans="2:71" ht="14.4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34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34"/>
      <c r="BS9" s="22" t="s">
        <v>8</v>
      </c>
    </row>
    <row r="10" spans="2:71" ht="14.4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34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34"/>
      <c r="BS11" s="22" t="s">
        <v>8</v>
      </c>
    </row>
    <row r="12" spans="2:71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34"/>
      <c r="BS12" s="22" t="s">
        <v>8</v>
      </c>
    </row>
    <row r="13" spans="2:71" ht="14.4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34"/>
      <c r="BS13" s="22" t="s">
        <v>8</v>
      </c>
    </row>
    <row r="14" spans="2:71" ht="13.2">
      <c r="B14" s="26"/>
      <c r="C14" s="27"/>
      <c r="D14" s="27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34"/>
      <c r="BS14" s="22" t="s">
        <v>8</v>
      </c>
    </row>
    <row r="15" spans="2:71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34"/>
      <c r="BS15" s="22" t="s">
        <v>6</v>
      </c>
    </row>
    <row r="16" spans="2:71" ht="14.4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34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34"/>
      <c r="BS17" s="22" t="s">
        <v>35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34"/>
      <c r="BS18" s="22" t="s">
        <v>8</v>
      </c>
    </row>
    <row r="19" spans="2:71" ht="14.4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34"/>
      <c r="BS19" s="22" t="s">
        <v>8</v>
      </c>
    </row>
    <row r="20" spans="2:71" ht="20.4" customHeight="1">
      <c r="B20" s="26"/>
      <c r="C20" s="27"/>
      <c r="D20" s="27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7"/>
      <c r="AP20" s="27"/>
      <c r="AQ20" s="29"/>
      <c r="BE20" s="334"/>
      <c r="BS20" s="22" t="s">
        <v>6</v>
      </c>
    </row>
    <row r="21" spans="2:57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34"/>
    </row>
    <row r="22" spans="2:57" ht="6.9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34"/>
    </row>
    <row r="23" spans="2:57" s="1" customFormat="1" ht="25.95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1">
        <f>ROUND(AG51,2)</f>
        <v>0</v>
      </c>
      <c r="AL23" s="342"/>
      <c r="AM23" s="342"/>
      <c r="AN23" s="342"/>
      <c r="AO23" s="342"/>
      <c r="AP23" s="40"/>
      <c r="AQ23" s="43"/>
      <c r="BE23" s="334"/>
    </row>
    <row r="24" spans="2:57" s="1" customFormat="1" ht="6.9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34"/>
    </row>
    <row r="25" spans="2:57" s="1" customFormat="1" ht="1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43" t="s">
        <v>38</v>
      </c>
      <c r="M25" s="343"/>
      <c r="N25" s="343"/>
      <c r="O25" s="343"/>
      <c r="P25" s="40"/>
      <c r="Q25" s="40"/>
      <c r="R25" s="40"/>
      <c r="S25" s="40"/>
      <c r="T25" s="40"/>
      <c r="U25" s="40"/>
      <c r="V25" s="40"/>
      <c r="W25" s="343" t="s">
        <v>39</v>
      </c>
      <c r="X25" s="343"/>
      <c r="Y25" s="343"/>
      <c r="Z25" s="343"/>
      <c r="AA25" s="343"/>
      <c r="AB25" s="343"/>
      <c r="AC25" s="343"/>
      <c r="AD25" s="343"/>
      <c r="AE25" s="343"/>
      <c r="AF25" s="40"/>
      <c r="AG25" s="40"/>
      <c r="AH25" s="40"/>
      <c r="AI25" s="40"/>
      <c r="AJ25" s="40"/>
      <c r="AK25" s="343" t="s">
        <v>40</v>
      </c>
      <c r="AL25" s="343"/>
      <c r="AM25" s="343"/>
      <c r="AN25" s="343"/>
      <c r="AO25" s="343"/>
      <c r="AP25" s="40"/>
      <c r="AQ25" s="43"/>
      <c r="BE25" s="334"/>
    </row>
    <row r="26" spans="2:57" s="2" customFormat="1" ht="14.4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44">
        <v>0.21</v>
      </c>
      <c r="M26" s="345"/>
      <c r="N26" s="345"/>
      <c r="O26" s="345"/>
      <c r="P26" s="46"/>
      <c r="Q26" s="46"/>
      <c r="R26" s="46"/>
      <c r="S26" s="46"/>
      <c r="T26" s="46"/>
      <c r="U26" s="46"/>
      <c r="V26" s="46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46"/>
      <c r="AG26" s="46"/>
      <c r="AH26" s="46"/>
      <c r="AI26" s="46"/>
      <c r="AJ26" s="46"/>
      <c r="AK26" s="346">
        <f>ROUND(AV51,2)</f>
        <v>0</v>
      </c>
      <c r="AL26" s="345"/>
      <c r="AM26" s="345"/>
      <c r="AN26" s="345"/>
      <c r="AO26" s="345"/>
      <c r="AP26" s="46"/>
      <c r="AQ26" s="48"/>
      <c r="BE26" s="334"/>
    </row>
    <row r="27" spans="2:57" s="2" customFormat="1" ht="14.4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44">
        <v>0.15</v>
      </c>
      <c r="M27" s="345"/>
      <c r="N27" s="345"/>
      <c r="O27" s="345"/>
      <c r="P27" s="46"/>
      <c r="Q27" s="46"/>
      <c r="R27" s="46"/>
      <c r="S27" s="46"/>
      <c r="T27" s="46"/>
      <c r="U27" s="46"/>
      <c r="V27" s="46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46"/>
      <c r="AG27" s="46"/>
      <c r="AH27" s="46"/>
      <c r="AI27" s="46"/>
      <c r="AJ27" s="46"/>
      <c r="AK27" s="346">
        <f>ROUND(AW51,2)</f>
        <v>0</v>
      </c>
      <c r="AL27" s="345"/>
      <c r="AM27" s="345"/>
      <c r="AN27" s="345"/>
      <c r="AO27" s="345"/>
      <c r="AP27" s="46"/>
      <c r="AQ27" s="48"/>
      <c r="BE27" s="334"/>
    </row>
    <row r="28" spans="2:57" s="2" customFormat="1" ht="14.4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44">
        <v>0.21</v>
      </c>
      <c r="M28" s="345"/>
      <c r="N28" s="345"/>
      <c r="O28" s="345"/>
      <c r="P28" s="46"/>
      <c r="Q28" s="46"/>
      <c r="R28" s="46"/>
      <c r="S28" s="46"/>
      <c r="T28" s="46"/>
      <c r="U28" s="46"/>
      <c r="V28" s="46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46"/>
      <c r="AG28" s="46"/>
      <c r="AH28" s="46"/>
      <c r="AI28" s="46"/>
      <c r="AJ28" s="46"/>
      <c r="AK28" s="346">
        <v>0</v>
      </c>
      <c r="AL28" s="345"/>
      <c r="AM28" s="345"/>
      <c r="AN28" s="345"/>
      <c r="AO28" s="345"/>
      <c r="AP28" s="46"/>
      <c r="AQ28" s="48"/>
      <c r="BE28" s="334"/>
    </row>
    <row r="29" spans="2:57" s="2" customFormat="1" ht="14.4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44">
        <v>0.15</v>
      </c>
      <c r="M29" s="345"/>
      <c r="N29" s="345"/>
      <c r="O29" s="345"/>
      <c r="P29" s="46"/>
      <c r="Q29" s="46"/>
      <c r="R29" s="46"/>
      <c r="S29" s="46"/>
      <c r="T29" s="46"/>
      <c r="U29" s="46"/>
      <c r="V29" s="46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46"/>
      <c r="AG29" s="46"/>
      <c r="AH29" s="46"/>
      <c r="AI29" s="46"/>
      <c r="AJ29" s="46"/>
      <c r="AK29" s="346">
        <v>0</v>
      </c>
      <c r="AL29" s="345"/>
      <c r="AM29" s="345"/>
      <c r="AN29" s="345"/>
      <c r="AO29" s="345"/>
      <c r="AP29" s="46"/>
      <c r="AQ29" s="48"/>
      <c r="BE29" s="334"/>
    </row>
    <row r="30" spans="2:57" s="2" customFormat="1" ht="14.4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44">
        <v>0</v>
      </c>
      <c r="M30" s="345"/>
      <c r="N30" s="345"/>
      <c r="O30" s="345"/>
      <c r="P30" s="46"/>
      <c r="Q30" s="46"/>
      <c r="R30" s="46"/>
      <c r="S30" s="46"/>
      <c r="T30" s="46"/>
      <c r="U30" s="46"/>
      <c r="V30" s="46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46"/>
      <c r="AG30" s="46"/>
      <c r="AH30" s="46"/>
      <c r="AI30" s="46"/>
      <c r="AJ30" s="46"/>
      <c r="AK30" s="346">
        <v>0</v>
      </c>
      <c r="AL30" s="345"/>
      <c r="AM30" s="345"/>
      <c r="AN30" s="345"/>
      <c r="AO30" s="345"/>
      <c r="AP30" s="46"/>
      <c r="AQ30" s="48"/>
      <c r="BE30" s="334"/>
    </row>
    <row r="31" spans="2:57" s="1" customFormat="1" ht="6.9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34"/>
    </row>
    <row r="32" spans="2:57" s="1" customFormat="1" ht="25.95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47" t="s">
        <v>49</v>
      </c>
      <c r="Y32" s="348"/>
      <c r="Z32" s="348"/>
      <c r="AA32" s="348"/>
      <c r="AB32" s="348"/>
      <c r="AC32" s="51"/>
      <c r="AD32" s="51"/>
      <c r="AE32" s="51"/>
      <c r="AF32" s="51"/>
      <c r="AG32" s="51"/>
      <c r="AH32" s="51"/>
      <c r="AI32" s="51"/>
      <c r="AJ32" s="51"/>
      <c r="AK32" s="349">
        <f>SUM(AK23:AK30)</f>
        <v>0</v>
      </c>
      <c r="AL32" s="348"/>
      <c r="AM32" s="348"/>
      <c r="AN32" s="348"/>
      <c r="AO32" s="350"/>
      <c r="AP32" s="49"/>
      <c r="AQ32" s="53"/>
      <c r="BE32" s="334"/>
    </row>
    <row r="33" spans="2:43" s="1" customFormat="1" ht="6.9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20171214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51" t="str">
        <f>K6</f>
        <v>Židovský vrch Šluknov</v>
      </c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68"/>
      <c r="AQ42" s="68"/>
      <c r="AR42" s="69"/>
    </row>
    <row r="43" spans="2:44" s="1" customFormat="1" ht="6.9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2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Šluknov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53" t="str">
        <f>IF(AN8="","",AN8)</f>
        <v>14. 12. 2017</v>
      </c>
      <c r="AN44" s="353"/>
      <c r="AO44" s="61"/>
      <c r="AP44" s="61"/>
      <c r="AQ44" s="61"/>
      <c r="AR44" s="59"/>
    </row>
    <row r="45" spans="2:44" s="1" customFormat="1" ht="6.9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2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Šluknov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54" t="str">
        <f>IF(E17="","",E17)</f>
        <v xml:space="preserve"> </v>
      </c>
      <c r="AN46" s="354"/>
      <c r="AO46" s="354"/>
      <c r="AP46" s="354"/>
      <c r="AQ46" s="61"/>
      <c r="AR46" s="59"/>
      <c r="AS46" s="355" t="s">
        <v>51</v>
      </c>
      <c r="AT46" s="356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2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7"/>
      <c r="AT47" s="358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8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9"/>
      <c r="AT48" s="360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61" t="s">
        <v>52</v>
      </c>
      <c r="D49" s="362"/>
      <c r="E49" s="362"/>
      <c r="F49" s="362"/>
      <c r="G49" s="362"/>
      <c r="H49" s="77"/>
      <c r="I49" s="363" t="s">
        <v>53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4" t="s">
        <v>54</v>
      </c>
      <c r="AH49" s="362"/>
      <c r="AI49" s="362"/>
      <c r="AJ49" s="362"/>
      <c r="AK49" s="362"/>
      <c r="AL49" s="362"/>
      <c r="AM49" s="362"/>
      <c r="AN49" s="363" t="s">
        <v>55</v>
      </c>
      <c r="AO49" s="362"/>
      <c r="AP49" s="362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8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8">
        <f>ROUND(SUM(AG52:AG55),2)</f>
        <v>0</v>
      </c>
      <c r="AH51" s="368"/>
      <c r="AI51" s="368"/>
      <c r="AJ51" s="368"/>
      <c r="AK51" s="368"/>
      <c r="AL51" s="368"/>
      <c r="AM51" s="368"/>
      <c r="AN51" s="369">
        <f>SUM(AG51,AT51)</f>
        <v>0</v>
      </c>
      <c r="AO51" s="369"/>
      <c r="AP51" s="369"/>
      <c r="AQ51" s="87" t="s">
        <v>21</v>
      </c>
      <c r="AR51" s="69"/>
      <c r="AS51" s="88">
        <f>ROUND(SUM(AS52:AS55),2)</f>
        <v>0</v>
      </c>
      <c r="AT51" s="89">
        <f>ROUND(SUM(AV51:AW51),2)</f>
        <v>0</v>
      </c>
      <c r="AU51" s="90">
        <f>ROUND(SUM(AU52:AU55),5)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ROUND(SUM(AZ52:AZ55),2)</f>
        <v>0</v>
      </c>
      <c r="BA51" s="89">
        <f>ROUND(SUM(BA52:BA55),2)</f>
        <v>0</v>
      </c>
      <c r="BB51" s="89">
        <f>ROUND(SUM(BB52:BB55),2)</f>
        <v>0</v>
      </c>
      <c r="BC51" s="89">
        <f>ROUND(SUM(BC52:BC55),2)</f>
        <v>0</v>
      </c>
      <c r="BD51" s="91">
        <f>ROUND(SUM(BD52:BD55),2)</f>
        <v>0</v>
      </c>
      <c r="BS51" s="92" t="s">
        <v>70</v>
      </c>
      <c r="BT51" s="92" t="s">
        <v>71</v>
      </c>
      <c r="BU51" s="93" t="s">
        <v>72</v>
      </c>
      <c r="BV51" s="92" t="s">
        <v>73</v>
      </c>
      <c r="BW51" s="92" t="s">
        <v>7</v>
      </c>
      <c r="BX51" s="92" t="s">
        <v>74</v>
      </c>
      <c r="CL51" s="92" t="s">
        <v>21</v>
      </c>
    </row>
    <row r="52" spans="1:91" s="5" customFormat="1" ht="34.8" customHeight="1">
      <c r="A52" s="94" t="s">
        <v>75</v>
      </c>
      <c r="B52" s="95"/>
      <c r="C52" s="96"/>
      <c r="D52" s="367" t="s">
        <v>76</v>
      </c>
      <c r="E52" s="367"/>
      <c r="F52" s="367"/>
      <c r="G52" s="367"/>
      <c r="H52" s="367"/>
      <c r="I52" s="97"/>
      <c r="J52" s="367" t="s">
        <v>77</v>
      </c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5">
        <f>'0367-17 - Stabilizace plá...'!J27</f>
        <v>0</v>
      </c>
      <c r="AH52" s="366"/>
      <c r="AI52" s="366"/>
      <c r="AJ52" s="366"/>
      <c r="AK52" s="366"/>
      <c r="AL52" s="366"/>
      <c r="AM52" s="366"/>
      <c r="AN52" s="365">
        <f>SUM(AG52,AT52)</f>
        <v>0</v>
      </c>
      <c r="AO52" s="366"/>
      <c r="AP52" s="366"/>
      <c r="AQ52" s="98" t="s">
        <v>78</v>
      </c>
      <c r="AR52" s="99"/>
      <c r="AS52" s="100">
        <v>0</v>
      </c>
      <c r="AT52" s="101">
        <f>ROUND(SUM(AV52:AW52),2)</f>
        <v>0</v>
      </c>
      <c r="AU52" s="102">
        <f>'0367-17 - Stabilizace plá...'!P81</f>
        <v>0</v>
      </c>
      <c r="AV52" s="101">
        <f>'0367-17 - Stabilizace plá...'!J30</f>
        <v>0</v>
      </c>
      <c r="AW52" s="101">
        <f>'0367-17 - Stabilizace plá...'!J31</f>
        <v>0</v>
      </c>
      <c r="AX52" s="101">
        <f>'0367-17 - Stabilizace plá...'!J32</f>
        <v>0</v>
      </c>
      <c r="AY52" s="101">
        <f>'0367-17 - Stabilizace plá...'!J33</f>
        <v>0</v>
      </c>
      <c r="AZ52" s="101">
        <f>'0367-17 - Stabilizace plá...'!F30</f>
        <v>0</v>
      </c>
      <c r="BA52" s="101">
        <f>'0367-17 - Stabilizace plá...'!F31</f>
        <v>0</v>
      </c>
      <c r="BB52" s="101">
        <f>'0367-17 - Stabilizace plá...'!F32</f>
        <v>0</v>
      </c>
      <c r="BC52" s="101">
        <f>'0367-17 - Stabilizace plá...'!F33</f>
        <v>0</v>
      </c>
      <c r="BD52" s="103">
        <f>'0367-17 - Stabilizace plá...'!F34</f>
        <v>0</v>
      </c>
      <c r="BT52" s="104" t="s">
        <v>79</v>
      </c>
      <c r="BV52" s="104" t="s">
        <v>73</v>
      </c>
      <c r="BW52" s="104" t="s">
        <v>80</v>
      </c>
      <c r="BX52" s="104" t="s">
        <v>7</v>
      </c>
      <c r="CL52" s="104" t="s">
        <v>21</v>
      </c>
      <c r="CM52" s="104" t="s">
        <v>81</v>
      </c>
    </row>
    <row r="53" spans="1:91" s="5" customFormat="1" ht="20.4" customHeight="1">
      <c r="A53" s="94" t="s">
        <v>75</v>
      </c>
      <c r="B53" s="95"/>
      <c r="C53" s="96"/>
      <c r="D53" s="367" t="s">
        <v>82</v>
      </c>
      <c r="E53" s="367"/>
      <c r="F53" s="367"/>
      <c r="G53" s="367"/>
      <c r="H53" s="367"/>
      <c r="I53" s="97"/>
      <c r="J53" s="367" t="s">
        <v>83</v>
      </c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5">
        <f>'SO 01 - Příprava území'!J27</f>
        <v>0</v>
      </c>
      <c r="AH53" s="366"/>
      <c r="AI53" s="366"/>
      <c r="AJ53" s="366"/>
      <c r="AK53" s="366"/>
      <c r="AL53" s="366"/>
      <c r="AM53" s="366"/>
      <c r="AN53" s="365">
        <f>SUM(AG53,AT53)</f>
        <v>0</v>
      </c>
      <c r="AO53" s="366"/>
      <c r="AP53" s="366"/>
      <c r="AQ53" s="98" t="s">
        <v>78</v>
      </c>
      <c r="AR53" s="99"/>
      <c r="AS53" s="100">
        <v>0</v>
      </c>
      <c r="AT53" s="101">
        <f>ROUND(SUM(AV53:AW53),2)</f>
        <v>0</v>
      </c>
      <c r="AU53" s="102">
        <f>'SO 01 - Příprava území'!P78</f>
        <v>0</v>
      </c>
      <c r="AV53" s="101">
        <f>'SO 01 - Příprava území'!J30</f>
        <v>0</v>
      </c>
      <c r="AW53" s="101">
        <f>'SO 01 - Příprava území'!J31</f>
        <v>0</v>
      </c>
      <c r="AX53" s="101">
        <f>'SO 01 - Příprava území'!J32</f>
        <v>0</v>
      </c>
      <c r="AY53" s="101">
        <f>'SO 01 - Příprava území'!J33</f>
        <v>0</v>
      </c>
      <c r="AZ53" s="101">
        <f>'SO 01 - Příprava území'!F30</f>
        <v>0</v>
      </c>
      <c r="BA53" s="101">
        <f>'SO 01 - Příprava území'!F31</f>
        <v>0</v>
      </c>
      <c r="BB53" s="101">
        <f>'SO 01 - Příprava území'!F32</f>
        <v>0</v>
      </c>
      <c r="BC53" s="101">
        <f>'SO 01 - Příprava území'!F33</f>
        <v>0</v>
      </c>
      <c r="BD53" s="103">
        <f>'SO 01 - Příprava území'!F34</f>
        <v>0</v>
      </c>
      <c r="BT53" s="104" t="s">
        <v>79</v>
      </c>
      <c r="BV53" s="104" t="s">
        <v>73</v>
      </c>
      <c r="BW53" s="104" t="s">
        <v>84</v>
      </c>
      <c r="BX53" s="104" t="s">
        <v>7</v>
      </c>
      <c r="CL53" s="104" t="s">
        <v>21</v>
      </c>
      <c r="CM53" s="104" t="s">
        <v>81</v>
      </c>
    </row>
    <row r="54" spans="1:91" s="5" customFormat="1" ht="34.8" customHeight="1">
      <c r="A54" s="94" t="s">
        <v>75</v>
      </c>
      <c r="B54" s="95"/>
      <c r="C54" s="96"/>
      <c r="D54" s="367" t="s">
        <v>85</v>
      </c>
      <c r="E54" s="367"/>
      <c r="F54" s="367"/>
      <c r="G54" s="367"/>
      <c r="H54" s="367"/>
      <c r="I54" s="97"/>
      <c r="J54" s="367" t="s">
        <v>86</v>
      </c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5">
        <f>'SO 02 - Dopravní řešení, ...'!J27</f>
        <v>0</v>
      </c>
      <c r="AH54" s="366"/>
      <c r="AI54" s="366"/>
      <c r="AJ54" s="366"/>
      <c r="AK54" s="366"/>
      <c r="AL54" s="366"/>
      <c r="AM54" s="366"/>
      <c r="AN54" s="365">
        <f>SUM(AG54,AT54)</f>
        <v>0</v>
      </c>
      <c r="AO54" s="366"/>
      <c r="AP54" s="366"/>
      <c r="AQ54" s="98" t="s">
        <v>78</v>
      </c>
      <c r="AR54" s="99"/>
      <c r="AS54" s="100">
        <v>0</v>
      </c>
      <c r="AT54" s="101">
        <f>ROUND(SUM(AV54:AW54),2)</f>
        <v>0</v>
      </c>
      <c r="AU54" s="102">
        <f>'SO 02 - Dopravní řešení, ...'!P83</f>
        <v>0</v>
      </c>
      <c r="AV54" s="101">
        <f>'SO 02 - Dopravní řešení, ...'!J30</f>
        <v>0</v>
      </c>
      <c r="AW54" s="101">
        <f>'SO 02 - Dopravní řešení, ...'!J31</f>
        <v>0</v>
      </c>
      <c r="AX54" s="101">
        <f>'SO 02 - Dopravní řešení, ...'!J32</f>
        <v>0</v>
      </c>
      <c r="AY54" s="101">
        <f>'SO 02 - Dopravní řešení, ...'!J33</f>
        <v>0</v>
      </c>
      <c r="AZ54" s="101">
        <f>'SO 02 - Dopravní řešení, ...'!F30</f>
        <v>0</v>
      </c>
      <c r="BA54" s="101">
        <f>'SO 02 - Dopravní řešení, ...'!F31</f>
        <v>0</v>
      </c>
      <c r="BB54" s="101">
        <f>'SO 02 - Dopravní řešení, ...'!F32</f>
        <v>0</v>
      </c>
      <c r="BC54" s="101">
        <f>'SO 02 - Dopravní řešení, ...'!F33</f>
        <v>0</v>
      </c>
      <c r="BD54" s="103">
        <f>'SO 02 - Dopravní řešení, ...'!F34</f>
        <v>0</v>
      </c>
      <c r="BT54" s="104" t="s">
        <v>79</v>
      </c>
      <c r="BV54" s="104" t="s">
        <v>73</v>
      </c>
      <c r="BW54" s="104" t="s">
        <v>87</v>
      </c>
      <c r="BX54" s="104" t="s">
        <v>7</v>
      </c>
      <c r="CL54" s="104" t="s">
        <v>21</v>
      </c>
      <c r="CM54" s="104" t="s">
        <v>81</v>
      </c>
    </row>
    <row r="55" spans="1:91" s="5" customFormat="1" ht="20.4" customHeight="1">
      <c r="A55" s="94" t="s">
        <v>75</v>
      </c>
      <c r="B55" s="95"/>
      <c r="C55" s="96"/>
      <c r="D55" s="367" t="s">
        <v>88</v>
      </c>
      <c r="E55" s="367"/>
      <c r="F55" s="367"/>
      <c r="G55" s="367"/>
      <c r="H55" s="367"/>
      <c r="I55" s="97"/>
      <c r="J55" s="367" t="s">
        <v>89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5">
        <f>'SO 03 - Vyhlídková terasa'!J27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98" t="s">
        <v>78</v>
      </c>
      <c r="AR55" s="99"/>
      <c r="AS55" s="105">
        <v>0</v>
      </c>
      <c r="AT55" s="106">
        <f>ROUND(SUM(AV55:AW55),2)</f>
        <v>0</v>
      </c>
      <c r="AU55" s="107">
        <f>'SO 03 - Vyhlídková terasa'!P87</f>
        <v>0</v>
      </c>
      <c r="AV55" s="106">
        <f>'SO 03 - Vyhlídková terasa'!J30</f>
        <v>0</v>
      </c>
      <c r="AW55" s="106">
        <f>'SO 03 - Vyhlídková terasa'!J31</f>
        <v>0</v>
      </c>
      <c r="AX55" s="106">
        <f>'SO 03 - Vyhlídková terasa'!J32</f>
        <v>0</v>
      </c>
      <c r="AY55" s="106">
        <f>'SO 03 - Vyhlídková terasa'!J33</f>
        <v>0</v>
      </c>
      <c r="AZ55" s="106">
        <f>'SO 03 - Vyhlídková terasa'!F30</f>
        <v>0</v>
      </c>
      <c r="BA55" s="106">
        <f>'SO 03 - Vyhlídková terasa'!F31</f>
        <v>0</v>
      </c>
      <c r="BB55" s="106">
        <f>'SO 03 - Vyhlídková terasa'!F32</f>
        <v>0</v>
      </c>
      <c r="BC55" s="106">
        <f>'SO 03 - Vyhlídková terasa'!F33</f>
        <v>0</v>
      </c>
      <c r="BD55" s="108">
        <f>'SO 03 - Vyhlídková terasa'!F34</f>
        <v>0</v>
      </c>
      <c r="BT55" s="104" t="s">
        <v>79</v>
      </c>
      <c r="BV55" s="104" t="s">
        <v>73</v>
      </c>
      <c r="BW55" s="104" t="s">
        <v>90</v>
      </c>
      <c r="BX55" s="104" t="s">
        <v>7</v>
      </c>
      <c r="CL55" s="104" t="s">
        <v>21</v>
      </c>
      <c r="CM55" s="104" t="s">
        <v>81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9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algorithmName="SHA-512" hashValue="IJSPAiDQEknVAfsTcERPoalzzbOtMJeV4QDqrkZMAYx2gICRymy9M7B2Mne6qSoObbKKxK7K79exCZveKqYqkQ==" saltValue="yAw/EKsQbhfYn5aCcuIGaQ==" spinCount="100000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367-17 - Stabilizace plá...'!C2" display="/"/>
    <hyperlink ref="A53" location="'SO 01 - Příprava území'!C2" display="/"/>
    <hyperlink ref="A54" location="'SO 02 - Dopravní řešení, ...'!C2" display="/"/>
    <hyperlink ref="A55" location="'SO 03 - Vyhlídková teras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8" t="s">
        <v>92</v>
      </c>
      <c r="H1" s="378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2" t="s">
        <v>80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71" t="str">
        <f>'Rekapitulace stavby'!K6</f>
        <v>Židovský vrch Šluknov</v>
      </c>
      <c r="F7" s="372"/>
      <c r="G7" s="372"/>
      <c r="H7" s="372"/>
      <c r="I7" s="115"/>
      <c r="J7" s="27"/>
      <c r="K7" s="29"/>
    </row>
    <row r="8" spans="2:11" s="1" customFormat="1" ht="13.2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73" t="s">
        <v>98</v>
      </c>
      <c r="F9" s="374"/>
      <c r="G9" s="374"/>
      <c r="H9" s="374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14. 12. 2017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30</v>
      </c>
      <c r="J21" s="33" t="str">
        <f>IF('Rekapitulace stavby'!AN17="","",'Rekapitulace stavby'!AN17)</f>
        <v/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20.4" customHeight="1">
      <c r="B24" s="119"/>
      <c r="C24" s="120"/>
      <c r="D24" s="120"/>
      <c r="E24" s="340" t="s">
        <v>21</v>
      </c>
      <c r="F24" s="340"/>
      <c r="G24" s="340"/>
      <c r="H24" s="340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" customHeight="1">
      <c r="B30" s="39"/>
      <c r="C30" s="40"/>
      <c r="D30" s="47" t="s">
        <v>41</v>
      </c>
      <c r="E30" s="47" t="s">
        <v>42</v>
      </c>
      <c r="F30" s="128">
        <f>ROUND(SUM(BE81:BE101),2)</f>
        <v>0</v>
      </c>
      <c r="G30" s="40"/>
      <c r="H30" s="40"/>
      <c r="I30" s="129">
        <v>0.21</v>
      </c>
      <c r="J30" s="128">
        <f>ROUND(ROUND((SUM(BE81:BE101)),2)*I30,2)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43</v>
      </c>
      <c r="F31" s="128">
        <f>ROUND(SUM(BF81:BF101),2)</f>
        <v>0</v>
      </c>
      <c r="G31" s="40"/>
      <c r="H31" s="40"/>
      <c r="I31" s="129">
        <v>0.15</v>
      </c>
      <c r="J31" s="128">
        <f>ROUND(ROUND((SUM(BF81:BF101)),2)*I31,2)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44</v>
      </c>
      <c r="F32" s="128">
        <f>ROUND(SUM(BG81:BG101),2)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45</v>
      </c>
      <c r="F33" s="128">
        <f>ROUND(SUM(BH81:BH101),2)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46</v>
      </c>
      <c r="F34" s="128">
        <f>ROUND(SUM(BI81:BI101),2)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71" t="str">
        <f>E7</f>
        <v>Židovský vrch Šluknov</v>
      </c>
      <c r="F45" s="372"/>
      <c r="G45" s="372"/>
      <c r="H45" s="372"/>
      <c r="I45" s="116"/>
      <c r="J45" s="40"/>
      <c r="K45" s="43"/>
    </row>
    <row r="46" spans="2:11" s="1" customFormat="1" ht="14.4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73" t="str">
        <f>E9</f>
        <v>0367-17 - Stabilizace pláně  - výřez</v>
      </c>
      <c r="F47" s="374"/>
      <c r="G47" s="374"/>
      <c r="H47" s="374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Šluknov</v>
      </c>
      <c r="G49" s="40"/>
      <c r="H49" s="40"/>
      <c r="I49" s="117" t="s">
        <v>25</v>
      </c>
      <c r="J49" s="118" t="str">
        <f>IF(J12="","",J12)</f>
        <v>14. 12. 2017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Šluknov</v>
      </c>
      <c r="G51" s="40"/>
      <c r="H51" s="40"/>
      <c r="I51" s="117" t="s">
        <v>33</v>
      </c>
      <c r="J51" s="33" t="str">
        <f>E21</f>
        <v xml:space="preserve"> </v>
      </c>
      <c r="K51" s="43"/>
    </row>
    <row r="52" spans="2:11" s="1" customFormat="1" ht="14.4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103</v>
      </c>
    </row>
    <row r="57" spans="2:11" s="7" customFormat="1" ht="24.9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8" customFormat="1" ht="19.95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J83</f>
        <v>0</v>
      </c>
      <c r="K58" s="160"/>
    </row>
    <row r="59" spans="2:11" s="8" customFormat="1" ht="19.95" customHeight="1">
      <c r="B59" s="154"/>
      <c r="C59" s="155"/>
      <c r="D59" s="156" t="s">
        <v>106</v>
      </c>
      <c r="E59" s="157"/>
      <c r="F59" s="157"/>
      <c r="G59" s="157"/>
      <c r="H59" s="157"/>
      <c r="I59" s="158"/>
      <c r="J59" s="159">
        <f>J93</f>
        <v>0</v>
      </c>
      <c r="K59" s="160"/>
    </row>
    <row r="60" spans="2:11" s="8" customFormat="1" ht="19.95" customHeight="1">
      <c r="B60" s="154"/>
      <c r="C60" s="155"/>
      <c r="D60" s="156" t="s">
        <v>107</v>
      </c>
      <c r="E60" s="157"/>
      <c r="F60" s="157"/>
      <c r="G60" s="157"/>
      <c r="H60" s="157"/>
      <c r="I60" s="158"/>
      <c r="J60" s="159">
        <f>J98</f>
        <v>0</v>
      </c>
      <c r="K60" s="160"/>
    </row>
    <row r="61" spans="2:11" s="8" customFormat="1" ht="14.85" customHeight="1">
      <c r="B61" s="154"/>
      <c r="C61" s="155"/>
      <c r="D61" s="156" t="s">
        <v>108</v>
      </c>
      <c r="E61" s="157"/>
      <c r="F61" s="157"/>
      <c r="G61" s="157"/>
      <c r="H61" s="157"/>
      <c r="I61" s="158"/>
      <c r="J61" s="159">
        <f>J99</f>
        <v>0</v>
      </c>
      <c r="K61" s="160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11" s="1" customFormat="1" ht="6.9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12" s="1" customFormat="1" ht="6.9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12" s="1" customFormat="1" ht="36.9" customHeight="1">
      <c r="B68" s="39"/>
      <c r="C68" s="60" t="s">
        <v>109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6.9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4.4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20.4" customHeight="1">
      <c r="B71" s="39"/>
      <c r="C71" s="61"/>
      <c r="D71" s="61"/>
      <c r="E71" s="375" t="str">
        <f>E7</f>
        <v>Židovský vrch Šluknov</v>
      </c>
      <c r="F71" s="376"/>
      <c r="G71" s="376"/>
      <c r="H71" s="376"/>
      <c r="I71" s="161"/>
      <c r="J71" s="61"/>
      <c r="K71" s="61"/>
      <c r="L71" s="59"/>
    </row>
    <row r="72" spans="2:12" s="1" customFormat="1" ht="14.4" customHeight="1">
      <c r="B72" s="39"/>
      <c r="C72" s="63" t="s">
        <v>97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2.2" customHeight="1">
      <c r="B73" s="39"/>
      <c r="C73" s="61"/>
      <c r="D73" s="61"/>
      <c r="E73" s="351" t="str">
        <f>E9</f>
        <v>0367-17 - Stabilizace pláně  - výřez</v>
      </c>
      <c r="F73" s="377"/>
      <c r="G73" s="377"/>
      <c r="H73" s="377"/>
      <c r="I73" s="161"/>
      <c r="J73" s="61"/>
      <c r="K73" s="61"/>
      <c r="L73" s="59"/>
    </row>
    <row r="74" spans="2:12" s="1" customFormat="1" ht="6.9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8" customHeight="1">
      <c r="B75" s="39"/>
      <c r="C75" s="63" t="s">
        <v>23</v>
      </c>
      <c r="D75" s="61"/>
      <c r="E75" s="61"/>
      <c r="F75" s="162" t="str">
        <f>F12</f>
        <v>Šluknov</v>
      </c>
      <c r="G75" s="61"/>
      <c r="H75" s="61"/>
      <c r="I75" s="163" t="s">
        <v>25</v>
      </c>
      <c r="J75" s="71" t="str">
        <f>IF(J12="","",J12)</f>
        <v>14. 12. 2017</v>
      </c>
      <c r="K75" s="61"/>
      <c r="L75" s="59"/>
    </row>
    <row r="76" spans="2:12" s="1" customFormat="1" ht="6.9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3.2">
      <c r="B77" s="39"/>
      <c r="C77" s="63" t="s">
        <v>27</v>
      </c>
      <c r="D77" s="61"/>
      <c r="E77" s="61"/>
      <c r="F77" s="162" t="str">
        <f>E15</f>
        <v>Město Šluknov</v>
      </c>
      <c r="G77" s="61"/>
      <c r="H77" s="61"/>
      <c r="I77" s="163" t="s">
        <v>33</v>
      </c>
      <c r="J77" s="162" t="str">
        <f>E21</f>
        <v xml:space="preserve"> </v>
      </c>
      <c r="K77" s="61"/>
      <c r="L77" s="59"/>
    </row>
    <row r="78" spans="2:12" s="1" customFormat="1" ht="14.4" customHeight="1">
      <c r="B78" s="39"/>
      <c r="C78" s="63" t="s">
        <v>31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110</v>
      </c>
      <c r="D80" s="166" t="s">
        <v>56</v>
      </c>
      <c r="E80" s="166" t="s">
        <v>52</v>
      </c>
      <c r="F80" s="166" t="s">
        <v>111</v>
      </c>
      <c r="G80" s="166" t="s">
        <v>112</v>
      </c>
      <c r="H80" s="166" t="s">
        <v>113</v>
      </c>
      <c r="I80" s="167" t="s">
        <v>114</v>
      </c>
      <c r="J80" s="166" t="s">
        <v>101</v>
      </c>
      <c r="K80" s="168" t="s">
        <v>115</v>
      </c>
      <c r="L80" s="169"/>
      <c r="M80" s="79" t="s">
        <v>116</v>
      </c>
      <c r="N80" s="80" t="s">
        <v>41</v>
      </c>
      <c r="O80" s="80" t="s">
        <v>117</v>
      </c>
      <c r="P80" s="80" t="s">
        <v>118</v>
      </c>
      <c r="Q80" s="80" t="s">
        <v>119</v>
      </c>
      <c r="R80" s="80" t="s">
        <v>120</v>
      </c>
      <c r="S80" s="80" t="s">
        <v>121</v>
      </c>
      <c r="T80" s="81" t="s">
        <v>122</v>
      </c>
    </row>
    <row r="81" spans="2:63" s="1" customFormat="1" ht="29.25" customHeight="1">
      <c r="B81" s="39"/>
      <c r="C81" s="85" t="s">
        <v>102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</f>
        <v>0</v>
      </c>
      <c r="Q81" s="83"/>
      <c r="R81" s="171">
        <f>R82</f>
        <v>1.383</v>
      </c>
      <c r="S81" s="83"/>
      <c r="T81" s="172">
        <f>T82</f>
        <v>0</v>
      </c>
      <c r="AT81" s="22" t="s">
        <v>70</v>
      </c>
      <c r="AU81" s="22" t="s">
        <v>103</v>
      </c>
      <c r="BK81" s="173">
        <f>BK82</f>
        <v>0</v>
      </c>
    </row>
    <row r="82" spans="2:63" s="10" customFormat="1" ht="37.35" customHeight="1">
      <c r="B82" s="174"/>
      <c r="C82" s="175"/>
      <c r="D82" s="176" t="s">
        <v>70</v>
      </c>
      <c r="E82" s="177" t="s">
        <v>123</v>
      </c>
      <c r="F82" s="177" t="s">
        <v>124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P83+P93+P98</f>
        <v>0</v>
      </c>
      <c r="Q82" s="182"/>
      <c r="R82" s="183">
        <f>R83+R93+R98</f>
        <v>1.383</v>
      </c>
      <c r="S82" s="182"/>
      <c r="T82" s="184">
        <f>T83+T93+T98</f>
        <v>0</v>
      </c>
      <c r="AR82" s="185" t="s">
        <v>79</v>
      </c>
      <c r="AT82" s="186" t="s">
        <v>70</v>
      </c>
      <c r="AU82" s="186" t="s">
        <v>71</v>
      </c>
      <c r="AY82" s="185" t="s">
        <v>125</v>
      </c>
      <c r="BK82" s="187">
        <f>BK83+BK93+BK98</f>
        <v>0</v>
      </c>
    </row>
    <row r="83" spans="2:63" s="10" customFormat="1" ht="19.95" customHeight="1">
      <c r="B83" s="174"/>
      <c r="C83" s="175"/>
      <c r="D83" s="188" t="s">
        <v>70</v>
      </c>
      <c r="E83" s="189" t="s">
        <v>79</v>
      </c>
      <c r="F83" s="189" t="s">
        <v>126</v>
      </c>
      <c r="G83" s="175"/>
      <c r="H83" s="175"/>
      <c r="I83" s="178"/>
      <c r="J83" s="190">
        <f>BK83</f>
        <v>0</v>
      </c>
      <c r="K83" s="175"/>
      <c r="L83" s="180"/>
      <c r="M83" s="181"/>
      <c r="N83" s="182"/>
      <c r="O83" s="182"/>
      <c r="P83" s="183">
        <f>SUM(P84:P92)</f>
        <v>0</v>
      </c>
      <c r="Q83" s="182"/>
      <c r="R83" s="183">
        <f>SUM(R84:R92)</f>
        <v>0</v>
      </c>
      <c r="S83" s="182"/>
      <c r="T83" s="184">
        <f>SUM(T84:T92)</f>
        <v>0</v>
      </c>
      <c r="AR83" s="185" t="s">
        <v>79</v>
      </c>
      <c r="AT83" s="186" t="s">
        <v>70</v>
      </c>
      <c r="AU83" s="186" t="s">
        <v>79</v>
      </c>
      <c r="AY83" s="185" t="s">
        <v>125</v>
      </c>
      <c r="BK83" s="187">
        <f>SUM(BK84:BK92)</f>
        <v>0</v>
      </c>
    </row>
    <row r="84" spans="2:65" s="1" customFormat="1" ht="28.8" customHeight="1">
      <c r="B84" s="39"/>
      <c r="C84" s="191" t="s">
        <v>79</v>
      </c>
      <c r="D84" s="191" t="s">
        <v>127</v>
      </c>
      <c r="E84" s="192" t="s">
        <v>128</v>
      </c>
      <c r="F84" s="193" t="s">
        <v>129</v>
      </c>
      <c r="G84" s="194" t="s">
        <v>130</v>
      </c>
      <c r="H84" s="195">
        <v>16.476</v>
      </c>
      <c r="I84" s="196"/>
      <c r="J84" s="197">
        <f>ROUND(I84*H84,2)</f>
        <v>0</v>
      </c>
      <c r="K84" s="193" t="s">
        <v>131</v>
      </c>
      <c r="L84" s="59"/>
      <c r="M84" s="198" t="s">
        <v>21</v>
      </c>
      <c r="N84" s="199" t="s">
        <v>42</v>
      </c>
      <c r="O84" s="40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2" t="s">
        <v>132</v>
      </c>
      <c r="AT84" s="22" t="s">
        <v>127</v>
      </c>
      <c r="AU84" s="22" t="s">
        <v>81</v>
      </c>
      <c r="AY84" s="22" t="s">
        <v>125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2" t="s">
        <v>79</v>
      </c>
      <c r="BK84" s="202">
        <f>ROUND(I84*H84,2)</f>
        <v>0</v>
      </c>
      <c r="BL84" s="22" t="s">
        <v>132</v>
      </c>
      <c r="BM84" s="22" t="s">
        <v>133</v>
      </c>
    </row>
    <row r="85" spans="2:47" s="1" customFormat="1" ht="36">
      <c r="B85" s="39"/>
      <c r="C85" s="61"/>
      <c r="D85" s="203" t="s">
        <v>134</v>
      </c>
      <c r="E85" s="61"/>
      <c r="F85" s="204" t="s">
        <v>135</v>
      </c>
      <c r="G85" s="61"/>
      <c r="H85" s="61"/>
      <c r="I85" s="161"/>
      <c r="J85" s="61"/>
      <c r="K85" s="61"/>
      <c r="L85" s="59"/>
      <c r="M85" s="205"/>
      <c r="N85" s="40"/>
      <c r="O85" s="40"/>
      <c r="P85" s="40"/>
      <c r="Q85" s="40"/>
      <c r="R85" s="40"/>
      <c r="S85" s="40"/>
      <c r="T85" s="76"/>
      <c r="AT85" s="22" t="s">
        <v>134</v>
      </c>
      <c r="AU85" s="22" t="s">
        <v>81</v>
      </c>
    </row>
    <row r="86" spans="2:51" s="11" customFormat="1" ht="12">
      <c r="B86" s="206"/>
      <c r="C86" s="207"/>
      <c r="D86" s="208" t="s">
        <v>136</v>
      </c>
      <c r="E86" s="209" t="s">
        <v>21</v>
      </c>
      <c r="F86" s="210" t="s">
        <v>137</v>
      </c>
      <c r="G86" s="207"/>
      <c r="H86" s="211">
        <v>16.476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136</v>
      </c>
      <c r="AU86" s="217" t="s">
        <v>81</v>
      </c>
      <c r="AV86" s="11" t="s">
        <v>81</v>
      </c>
      <c r="AW86" s="11" t="s">
        <v>35</v>
      </c>
      <c r="AX86" s="11" t="s">
        <v>79</v>
      </c>
      <c r="AY86" s="217" t="s">
        <v>125</v>
      </c>
    </row>
    <row r="87" spans="2:65" s="1" customFormat="1" ht="28.8" customHeight="1">
      <c r="B87" s="39"/>
      <c r="C87" s="191" t="s">
        <v>81</v>
      </c>
      <c r="D87" s="191" t="s">
        <v>127</v>
      </c>
      <c r="E87" s="192" t="s">
        <v>138</v>
      </c>
      <c r="F87" s="193" t="s">
        <v>139</v>
      </c>
      <c r="G87" s="194" t="s">
        <v>130</v>
      </c>
      <c r="H87" s="195">
        <v>16.476</v>
      </c>
      <c r="I87" s="196"/>
      <c r="J87" s="197">
        <f>ROUND(I87*H87,2)</f>
        <v>0</v>
      </c>
      <c r="K87" s="193" t="s">
        <v>131</v>
      </c>
      <c r="L87" s="59"/>
      <c r="M87" s="198" t="s">
        <v>21</v>
      </c>
      <c r="N87" s="199" t="s">
        <v>42</v>
      </c>
      <c r="O87" s="40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2" t="s">
        <v>132</v>
      </c>
      <c r="AT87" s="22" t="s">
        <v>127</v>
      </c>
      <c r="AU87" s="22" t="s">
        <v>81</v>
      </c>
      <c r="AY87" s="22" t="s">
        <v>125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2" t="s">
        <v>79</v>
      </c>
      <c r="BK87" s="202">
        <f>ROUND(I87*H87,2)</f>
        <v>0</v>
      </c>
      <c r="BL87" s="22" t="s">
        <v>132</v>
      </c>
      <c r="BM87" s="22" t="s">
        <v>140</v>
      </c>
    </row>
    <row r="88" spans="2:47" s="1" customFormat="1" ht="36">
      <c r="B88" s="39"/>
      <c r="C88" s="61"/>
      <c r="D88" s="203" t="s">
        <v>134</v>
      </c>
      <c r="E88" s="61"/>
      <c r="F88" s="204" t="s">
        <v>141</v>
      </c>
      <c r="G88" s="61"/>
      <c r="H88" s="61"/>
      <c r="I88" s="161"/>
      <c r="J88" s="61"/>
      <c r="K88" s="61"/>
      <c r="L88" s="59"/>
      <c r="M88" s="205"/>
      <c r="N88" s="40"/>
      <c r="O88" s="40"/>
      <c r="P88" s="40"/>
      <c r="Q88" s="40"/>
      <c r="R88" s="40"/>
      <c r="S88" s="40"/>
      <c r="T88" s="76"/>
      <c r="AT88" s="22" t="s">
        <v>134</v>
      </c>
      <c r="AU88" s="22" t="s">
        <v>81</v>
      </c>
    </row>
    <row r="89" spans="2:51" s="11" customFormat="1" ht="12">
      <c r="B89" s="206"/>
      <c r="C89" s="207"/>
      <c r="D89" s="208" t="s">
        <v>136</v>
      </c>
      <c r="E89" s="209" t="s">
        <v>21</v>
      </c>
      <c r="F89" s="210" t="s">
        <v>137</v>
      </c>
      <c r="G89" s="207"/>
      <c r="H89" s="211">
        <v>16.476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136</v>
      </c>
      <c r="AU89" s="217" t="s">
        <v>81</v>
      </c>
      <c r="AV89" s="11" t="s">
        <v>81</v>
      </c>
      <c r="AW89" s="11" t="s">
        <v>35</v>
      </c>
      <c r="AX89" s="11" t="s">
        <v>79</v>
      </c>
      <c r="AY89" s="217" t="s">
        <v>125</v>
      </c>
    </row>
    <row r="90" spans="2:65" s="1" customFormat="1" ht="20.4" customHeight="1">
      <c r="B90" s="39"/>
      <c r="C90" s="191" t="s">
        <v>142</v>
      </c>
      <c r="D90" s="191" t="s">
        <v>127</v>
      </c>
      <c r="E90" s="192" t="s">
        <v>143</v>
      </c>
      <c r="F90" s="193" t="s">
        <v>144</v>
      </c>
      <c r="G90" s="194" t="s">
        <v>145</v>
      </c>
      <c r="H90" s="195">
        <v>54.921</v>
      </c>
      <c r="I90" s="196"/>
      <c r="J90" s="197">
        <f>ROUND(I90*H90,2)</f>
        <v>0</v>
      </c>
      <c r="K90" s="193" t="s">
        <v>131</v>
      </c>
      <c r="L90" s="59"/>
      <c r="M90" s="198" t="s">
        <v>21</v>
      </c>
      <c r="N90" s="199" t="s">
        <v>42</v>
      </c>
      <c r="O90" s="40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2" t="s">
        <v>132</v>
      </c>
      <c r="AT90" s="22" t="s">
        <v>127</v>
      </c>
      <c r="AU90" s="22" t="s">
        <v>81</v>
      </c>
      <c r="AY90" s="22" t="s">
        <v>125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2" t="s">
        <v>79</v>
      </c>
      <c r="BK90" s="202">
        <f>ROUND(I90*H90,2)</f>
        <v>0</v>
      </c>
      <c r="BL90" s="22" t="s">
        <v>132</v>
      </c>
      <c r="BM90" s="22" t="s">
        <v>146</v>
      </c>
    </row>
    <row r="91" spans="2:47" s="1" customFormat="1" ht="12">
      <c r="B91" s="39"/>
      <c r="C91" s="61"/>
      <c r="D91" s="203" t="s">
        <v>134</v>
      </c>
      <c r="E91" s="61"/>
      <c r="F91" s="204" t="s">
        <v>147</v>
      </c>
      <c r="G91" s="61"/>
      <c r="H91" s="61"/>
      <c r="I91" s="161"/>
      <c r="J91" s="61"/>
      <c r="K91" s="61"/>
      <c r="L91" s="59"/>
      <c r="M91" s="205"/>
      <c r="N91" s="40"/>
      <c r="O91" s="40"/>
      <c r="P91" s="40"/>
      <c r="Q91" s="40"/>
      <c r="R91" s="40"/>
      <c r="S91" s="40"/>
      <c r="T91" s="76"/>
      <c r="AT91" s="22" t="s">
        <v>134</v>
      </c>
      <c r="AU91" s="22" t="s">
        <v>81</v>
      </c>
    </row>
    <row r="92" spans="2:51" s="11" customFormat="1" ht="12">
      <c r="B92" s="206"/>
      <c r="C92" s="207"/>
      <c r="D92" s="203" t="s">
        <v>136</v>
      </c>
      <c r="E92" s="218" t="s">
        <v>21</v>
      </c>
      <c r="F92" s="219" t="s">
        <v>148</v>
      </c>
      <c r="G92" s="207"/>
      <c r="H92" s="220">
        <v>54.921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136</v>
      </c>
      <c r="AU92" s="217" t="s">
        <v>81</v>
      </c>
      <c r="AV92" s="11" t="s">
        <v>81</v>
      </c>
      <c r="AW92" s="11" t="s">
        <v>35</v>
      </c>
      <c r="AX92" s="11" t="s">
        <v>79</v>
      </c>
      <c r="AY92" s="217" t="s">
        <v>125</v>
      </c>
    </row>
    <row r="93" spans="2:63" s="10" customFormat="1" ht="29.85" customHeight="1">
      <c r="B93" s="174"/>
      <c r="C93" s="175"/>
      <c r="D93" s="188" t="s">
        <v>70</v>
      </c>
      <c r="E93" s="189" t="s">
        <v>149</v>
      </c>
      <c r="F93" s="189" t="s">
        <v>150</v>
      </c>
      <c r="G93" s="175"/>
      <c r="H93" s="175"/>
      <c r="I93" s="178"/>
      <c r="J93" s="190">
        <f>BK93</f>
        <v>0</v>
      </c>
      <c r="K93" s="175"/>
      <c r="L93" s="180"/>
      <c r="M93" s="181"/>
      <c r="N93" s="182"/>
      <c r="O93" s="182"/>
      <c r="P93" s="183">
        <f>SUM(P94:P97)</f>
        <v>0</v>
      </c>
      <c r="Q93" s="182"/>
      <c r="R93" s="183">
        <f>SUM(R94:R97)</f>
        <v>1.383</v>
      </c>
      <c r="S93" s="182"/>
      <c r="T93" s="184">
        <f>SUM(T94:T97)</f>
        <v>0</v>
      </c>
      <c r="AR93" s="185" t="s">
        <v>79</v>
      </c>
      <c r="AT93" s="186" t="s">
        <v>70</v>
      </c>
      <c r="AU93" s="186" t="s">
        <v>79</v>
      </c>
      <c r="AY93" s="185" t="s">
        <v>125</v>
      </c>
      <c r="BK93" s="187">
        <f>SUM(BK94:BK97)</f>
        <v>0</v>
      </c>
    </row>
    <row r="94" spans="2:65" s="1" customFormat="1" ht="28.8" customHeight="1">
      <c r="B94" s="39"/>
      <c r="C94" s="191" t="s">
        <v>132</v>
      </c>
      <c r="D94" s="191" t="s">
        <v>127</v>
      </c>
      <c r="E94" s="192" t="s">
        <v>151</v>
      </c>
      <c r="F94" s="193" t="s">
        <v>152</v>
      </c>
      <c r="G94" s="194" t="s">
        <v>145</v>
      </c>
      <c r="H94" s="195">
        <v>54.921</v>
      </c>
      <c r="I94" s="196"/>
      <c r="J94" s="197">
        <f>ROUND(I94*H94,2)</f>
        <v>0</v>
      </c>
      <c r="K94" s="193" t="s">
        <v>131</v>
      </c>
      <c r="L94" s="59"/>
      <c r="M94" s="198" t="s">
        <v>21</v>
      </c>
      <c r="N94" s="199" t="s">
        <v>42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132</v>
      </c>
      <c r="AT94" s="22" t="s">
        <v>127</v>
      </c>
      <c r="AU94" s="22" t="s">
        <v>81</v>
      </c>
      <c r="AY94" s="22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79</v>
      </c>
      <c r="BK94" s="202">
        <f>ROUND(I94*H94,2)</f>
        <v>0</v>
      </c>
      <c r="BL94" s="22" t="s">
        <v>132</v>
      </c>
      <c r="BM94" s="22" t="s">
        <v>153</v>
      </c>
    </row>
    <row r="95" spans="2:47" s="1" customFormat="1" ht="48">
      <c r="B95" s="39"/>
      <c r="C95" s="61"/>
      <c r="D95" s="208" t="s">
        <v>134</v>
      </c>
      <c r="E95" s="61"/>
      <c r="F95" s="221" t="s">
        <v>154</v>
      </c>
      <c r="G95" s="61"/>
      <c r="H95" s="61"/>
      <c r="I95" s="161"/>
      <c r="J95" s="61"/>
      <c r="K95" s="61"/>
      <c r="L95" s="59"/>
      <c r="M95" s="205"/>
      <c r="N95" s="40"/>
      <c r="O95" s="40"/>
      <c r="P95" s="40"/>
      <c r="Q95" s="40"/>
      <c r="R95" s="40"/>
      <c r="S95" s="40"/>
      <c r="T95" s="76"/>
      <c r="AT95" s="22" t="s">
        <v>134</v>
      </c>
      <c r="AU95" s="22" t="s">
        <v>81</v>
      </c>
    </row>
    <row r="96" spans="2:65" s="1" customFormat="1" ht="20.4" customHeight="1">
      <c r="B96" s="39"/>
      <c r="C96" s="222" t="s">
        <v>149</v>
      </c>
      <c r="D96" s="222" t="s">
        <v>155</v>
      </c>
      <c r="E96" s="223" t="s">
        <v>156</v>
      </c>
      <c r="F96" s="224" t="s">
        <v>157</v>
      </c>
      <c r="G96" s="225" t="s">
        <v>158</v>
      </c>
      <c r="H96" s="226">
        <v>1.383</v>
      </c>
      <c r="I96" s="227"/>
      <c r="J96" s="228">
        <f>ROUND(I96*H96,2)</f>
        <v>0</v>
      </c>
      <c r="K96" s="224" t="s">
        <v>131</v>
      </c>
      <c r="L96" s="229"/>
      <c r="M96" s="230" t="s">
        <v>21</v>
      </c>
      <c r="N96" s="231" t="s">
        <v>42</v>
      </c>
      <c r="O96" s="40"/>
      <c r="P96" s="200">
        <f>O96*H96</f>
        <v>0</v>
      </c>
      <c r="Q96" s="200">
        <v>1</v>
      </c>
      <c r="R96" s="200">
        <f>Q96*H96</f>
        <v>1.383</v>
      </c>
      <c r="S96" s="200">
        <v>0</v>
      </c>
      <c r="T96" s="201">
        <f>S96*H96</f>
        <v>0</v>
      </c>
      <c r="AR96" s="22" t="s">
        <v>159</v>
      </c>
      <c r="AT96" s="22" t="s">
        <v>155</v>
      </c>
      <c r="AU96" s="22" t="s">
        <v>81</v>
      </c>
      <c r="AY96" s="22" t="s">
        <v>125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79</v>
      </c>
      <c r="BK96" s="202">
        <f>ROUND(I96*H96,2)</f>
        <v>0</v>
      </c>
      <c r="BL96" s="22" t="s">
        <v>132</v>
      </c>
      <c r="BM96" s="22" t="s">
        <v>160</v>
      </c>
    </row>
    <row r="97" spans="2:47" s="1" customFormat="1" ht="12">
      <c r="B97" s="39"/>
      <c r="C97" s="61"/>
      <c r="D97" s="203" t="s">
        <v>134</v>
      </c>
      <c r="E97" s="61"/>
      <c r="F97" s="204" t="s">
        <v>161</v>
      </c>
      <c r="G97" s="61"/>
      <c r="H97" s="61"/>
      <c r="I97" s="161"/>
      <c r="J97" s="61"/>
      <c r="K97" s="61"/>
      <c r="L97" s="59"/>
      <c r="M97" s="205"/>
      <c r="N97" s="40"/>
      <c r="O97" s="40"/>
      <c r="P97" s="40"/>
      <c r="Q97" s="40"/>
      <c r="R97" s="40"/>
      <c r="S97" s="40"/>
      <c r="T97" s="76"/>
      <c r="AT97" s="22" t="s">
        <v>134</v>
      </c>
      <c r="AU97" s="22" t="s">
        <v>81</v>
      </c>
    </row>
    <row r="98" spans="2:63" s="10" customFormat="1" ht="29.85" customHeight="1">
      <c r="B98" s="174"/>
      <c r="C98" s="175"/>
      <c r="D98" s="176" t="s">
        <v>70</v>
      </c>
      <c r="E98" s="232" t="s">
        <v>162</v>
      </c>
      <c r="F98" s="232" t="s">
        <v>163</v>
      </c>
      <c r="G98" s="175"/>
      <c r="H98" s="175"/>
      <c r="I98" s="178"/>
      <c r="J98" s="233">
        <f>BK98</f>
        <v>0</v>
      </c>
      <c r="K98" s="175"/>
      <c r="L98" s="180"/>
      <c r="M98" s="181"/>
      <c r="N98" s="182"/>
      <c r="O98" s="182"/>
      <c r="P98" s="183">
        <f>P99</f>
        <v>0</v>
      </c>
      <c r="Q98" s="182"/>
      <c r="R98" s="183">
        <f>R99</f>
        <v>0</v>
      </c>
      <c r="S98" s="182"/>
      <c r="T98" s="184">
        <f>T99</f>
        <v>0</v>
      </c>
      <c r="AR98" s="185" t="s">
        <v>79</v>
      </c>
      <c r="AT98" s="186" t="s">
        <v>70</v>
      </c>
      <c r="AU98" s="186" t="s">
        <v>79</v>
      </c>
      <c r="AY98" s="185" t="s">
        <v>125</v>
      </c>
      <c r="BK98" s="187">
        <f>BK99</f>
        <v>0</v>
      </c>
    </row>
    <row r="99" spans="2:63" s="10" customFormat="1" ht="14.85" customHeight="1">
      <c r="B99" s="174"/>
      <c r="C99" s="175"/>
      <c r="D99" s="188" t="s">
        <v>70</v>
      </c>
      <c r="E99" s="189" t="s">
        <v>164</v>
      </c>
      <c r="F99" s="189" t="s">
        <v>165</v>
      </c>
      <c r="G99" s="175"/>
      <c r="H99" s="175"/>
      <c r="I99" s="178"/>
      <c r="J99" s="190">
        <f>BK99</f>
        <v>0</v>
      </c>
      <c r="K99" s="175"/>
      <c r="L99" s="180"/>
      <c r="M99" s="181"/>
      <c r="N99" s="182"/>
      <c r="O99" s="182"/>
      <c r="P99" s="183">
        <f>SUM(P100:P101)</f>
        <v>0</v>
      </c>
      <c r="Q99" s="182"/>
      <c r="R99" s="183">
        <f>SUM(R100:R101)</f>
        <v>0</v>
      </c>
      <c r="S99" s="182"/>
      <c r="T99" s="184">
        <f>SUM(T100:T101)</f>
        <v>0</v>
      </c>
      <c r="AR99" s="185" t="s">
        <v>79</v>
      </c>
      <c r="AT99" s="186" t="s">
        <v>70</v>
      </c>
      <c r="AU99" s="186" t="s">
        <v>81</v>
      </c>
      <c r="AY99" s="185" t="s">
        <v>125</v>
      </c>
      <c r="BK99" s="187">
        <f>SUM(BK100:BK101)</f>
        <v>0</v>
      </c>
    </row>
    <row r="100" spans="2:65" s="1" customFormat="1" ht="28.8" customHeight="1">
      <c r="B100" s="39"/>
      <c r="C100" s="191" t="s">
        <v>166</v>
      </c>
      <c r="D100" s="191" t="s">
        <v>127</v>
      </c>
      <c r="E100" s="192" t="s">
        <v>167</v>
      </c>
      <c r="F100" s="193" t="s">
        <v>168</v>
      </c>
      <c r="G100" s="194" t="s">
        <v>158</v>
      </c>
      <c r="H100" s="195">
        <v>1.383</v>
      </c>
      <c r="I100" s="196"/>
      <c r="J100" s="197">
        <f>ROUND(I100*H100,2)</f>
        <v>0</v>
      </c>
      <c r="K100" s="193" t="s">
        <v>131</v>
      </c>
      <c r="L100" s="59"/>
      <c r="M100" s="198" t="s">
        <v>21</v>
      </c>
      <c r="N100" s="199" t="s">
        <v>42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132</v>
      </c>
      <c r="AT100" s="22" t="s">
        <v>127</v>
      </c>
      <c r="AU100" s="22" t="s">
        <v>142</v>
      </c>
      <c r="AY100" s="22" t="s">
        <v>125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79</v>
      </c>
      <c r="BK100" s="202">
        <f>ROUND(I100*H100,2)</f>
        <v>0</v>
      </c>
      <c r="BL100" s="22" t="s">
        <v>132</v>
      </c>
      <c r="BM100" s="22" t="s">
        <v>169</v>
      </c>
    </row>
    <row r="101" spans="2:47" s="1" customFormat="1" ht="24">
      <c r="B101" s="39"/>
      <c r="C101" s="61"/>
      <c r="D101" s="203" t="s">
        <v>134</v>
      </c>
      <c r="E101" s="61"/>
      <c r="F101" s="204" t="s">
        <v>170</v>
      </c>
      <c r="G101" s="61"/>
      <c r="H101" s="61"/>
      <c r="I101" s="161"/>
      <c r="J101" s="61"/>
      <c r="K101" s="61"/>
      <c r="L101" s="59"/>
      <c r="M101" s="234"/>
      <c r="N101" s="235"/>
      <c r="O101" s="235"/>
      <c r="P101" s="235"/>
      <c r="Q101" s="235"/>
      <c r="R101" s="235"/>
      <c r="S101" s="235"/>
      <c r="T101" s="236"/>
      <c r="AT101" s="22" t="s">
        <v>134</v>
      </c>
      <c r="AU101" s="22" t="s">
        <v>142</v>
      </c>
    </row>
    <row r="102" spans="2:12" s="1" customFormat="1" ht="6.9" customHeight="1">
      <c r="B102" s="54"/>
      <c r="C102" s="55"/>
      <c r="D102" s="55"/>
      <c r="E102" s="55"/>
      <c r="F102" s="55"/>
      <c r="G102" s="55"/>
      <c r="H102" s="55"/>
      <c r="I102" s="137"/>
      <c r="J102" s="55"/>
      <c r="K102" s="55"/>
      <c r="L102" s="59"/>
    </row>
  </sheetData>
  <sheetProtection algorithmName="SHA-512" hashValue="iS9LWLyTEvjf/C5B0BtNsx3BsDvT7zbg/udcW6XMZSw4uMFoHryBm9L304zKuzH/0NXdFYlFlbYucvnwH2RX0Q==" saltValue="6JT2lJDPITP+b5meXMVCuw==" spinCount="100000" sheet="1" objects="1" scenarios="1" formatCells="0" formatColumns="0" formatRows="0" sort="0" autoFilter="0"/>
  <autoFilter ref="C80:K101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8" t="s">
        <v>92</v>
      </c>
      <c r="H1" s="378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2" t="s">
        <v>84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71" t="str">
        <f>'Rekapitulace stavby'!K6</f>
        <v>Židovský vrch Šluknov</v>
      </c>
      <c r="F7" s="372"/>
      <c r="G7" s="372"/>
      <c r="H7" s="372"/>
      <c r="I7" s="115"/>
      <c r="J7" s="27"/>
      <c r="K7" s="29"/>
    </row>
    <row r="8" spans="2:11" s="1" customFormat="1" ht="13.2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73" t="s">
        <v>171</v>
      </c>
      <c r="F9" s="374"/>
      <c r="G9" s="374"/>
      <c r="H9" s="374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14. 12. 2017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30</v>
      </c>
      <c r="J21" s="33" t="str">
        <f>IF('Rekapitulace stavby'!AN17="","",'Rekapitulace stavby'!AN17)</f>
        <v/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20.4" customHeight="1">
      <c r="B24" s="119"/>
      <c r="C24" s="120"/>
      <c r="D24" s="120"/>
      <c r="E24" s="340" t="s">
        <v>21</v>
      </c>
      <c r="F24" s="340"/>
      <c r="G24" s="340"/>
      <c r="H24" s="340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" customHeight="1">
      <c r="B30" s="39"/>
      <c r="C30" s="40"/>
      <c r="D30" s="47" t="s">
        <v>41</v>
      </c>
      <c r="E30" s="47" t="s">
        <v>42</v>
      </c>
      <c r="F30" s="128">
        <f>ROUND(SUM(BE78:BE89),2)</f>
        <v>0</v>
      </c>
      <c r="G30" s="40"/>
      <c r="H30" s="40"/>
      <c r="I30" s="129">
        <v>0.21</v>
      </c>
      <c r="J30" s="128">
        <f>ROUND(ROUND((SUM(BE78:BE89)),2)*I30,2)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43</v>
      </c>
      <c r="F31" s="128">
        <f>ROUND(SUM(BF78:BF89),2)</f>
        <v>0</v>
      </c>
      <c r="G31" s="40"/>
      <c r="H31" s="40"/>
      <c r="I31" s="129">
        <v>0.15</v>
      </c>
      <c r="J31" s="128">
        <f>ROUND(ROUND((SUM(BF78:BF89)),2)*I31,2)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44</v>
      </c>
      <c r="F32" s="128">
        <f>ROUND(SUM(BG78:BG89),2)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45</v>
      </c>
      <c r="F33" s="128">
        <f>ROUND(SUM(BH78:BH89),2)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46</v>
      </c>
      <c r="F34" s="128">
        <f>ROUND(SUM(BI78:BI89),2)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71" t="str">
        <f>E7</f>
        <v>Židovský vrch Šluknov</v>
      </c>
      <c r="F45" s="372"/>
      <c r="G45" s="372"/>
      <c r="H45" s="372"/>
      <c r="I45" s="116"/>
      <c r="J45" s="40"/>
      <c r="K45" s="43"/>
    </row>
    <row r="46" spans="2:11" s="1" customFormat="1" ht="14.4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73" t="str">
        <f>E9</f>
        <v>SO 01 - Příprava území</v>
      </c>
      <c r="F47" s="374"/>
      <c r="G47" s="374"/>
      <c r="H47" s="374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Šluknov</v>
      </c>
      <c r="G49" s="40"/>
      <c r="H49" s="40"/>
      <c r="I49" s="117" t="s">
        <v>25</v>
      </c>
      <c r="J49" s="118" t="str">
        <f>IF(J12="","",J12)</f>
        <v>14. 12. 2017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Šluknov</v>
      </c>
      <c r="G51" s="40"/>
      <c r="H51" s="40"/>
      <c r="I51" s="117" t="s">
        <v>33</v>
      </c>
      <c r="J51" s="33" t="str">
        <f>E21</f>
        <v xml:space="preserve"> </v>
      </c>
      <c r="K51" s="43"/>
    </row>
    <row r="52" spans="2:11" s="1" customFormat="1" ht="14.4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103</v>
      </c>
    </row>
    <row r="57" spans="2:11" s="7" customFormat="1" ht="24.9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5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" customHeight="1">
      <c r="B65" s="39"/>
      <c r="C65" s="60" t="s">
        <v>109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20.4" customHeight="1">
      <c r="B68" s="39"/>
      <c r="C68" s="61"/>
      <c r="D68" s="61"/>
      <c r="E68" s="375" t="str">
        <f>E7</f>
        <v>Židovský vrch Šluknov</v>
      </c>
      <c r="F68" s="376"/>
      <c r="G68" s="376"/>
      <c r="H68" s="376"/>
      <c r="I68" s="161"/>
      <c r="J68" s="61"/>
      <c r="K68" s="61"/>
      <c r="L68" s="59"/>
    </row>
    <row r="69" spans="2:12" s="1" customFormat="1" ht="14.4" customHeight="1">
      <c r="B69" s="39"/>
      <c r="C69" s="63" t="s">
        <v>97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22.2" customHeight="1">
      <c r="B70" s="39"/>
      <c r="C70" s="61"/>
      <c r="D70" s="61"/>
      <c r="E70" s="351" t="str">
        <f>E9</f>
        <v>SO 01 - Příprava území</v>
      </c>
      <c r="F70" s="377"/>
      <c r="G70" s="377"/>
      <c r="H70" s="377"/>
      <c r="I70" s="161"/>
      <c r="J70" s="61"/>
      <c r="K70" s="61"/>
      <c r="L70" s="59"/>
    </row>
    <row r="71" spans="2:12" s="1" customFormat="1" ht="6.9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62" t="str">
        <f>F12</f>
        <v>Šluknov</v>
      </c>
      <c r="G72" s="61"/>
      <c r="H72" s="61"/>
      <c r="I72" s="163" t="s">
        <v>25</v>
      </c>
      <c r="J72" s="71" t="str">
        <f>IF(J12="","",J12)</f>
        <v>14. 12. 2017</v>
      </c>
      <c r="K72" s="61"/>
      <c r="L72" s="59"/>
    </row>
    <row r="73" spans="2:12" s="1" customFormat="1" ht="6.9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3.2">
      <c r="B74" s="39"/>
      <c r="C74" s="63" t="s">
        <v>27</v>
      </c>
      <c r="D74" s="61"/>
      <c r="E74" s="61"/>
      <c r="F74" s="162" t="str">
        <f>E15</f>
        <v>Město Šluknov</v>
      </c>
      <c r="G74" s="61"/>
      <c r="H74" s="61"/>
      <c r="I74" s="163" t="s">
        <v>33</v>
      </c>
      <c r="J74" s="162" t="str">
        <f>E21</f>
        <v xml:space="preserve"> </v>
      </c>
      <c r="K74" s="61"/>
      <c r="L74" s="59"/>
    </row>
    <row r="75" spans="2:12" s="1" customFormat="1" ht="14.4" customHeight="1">
      <c r="B75" s="39"/>
      <c r="C75" s="63" t="s">
        <v>31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110</v>
      </c>
      <c r="D77" s="166" t="s">
        <v>56</v>
      </c>
      <c r="E77" s="166" t="s">
        <v>52</v>
      </c>
      <c r="F77" s="166" t="s">
        <v>111</v>
      </c>
      <c r="G77" s="166" t="s">
        <v>112</v>
      </c>
      <c r="H77" s="166" t="s">
        <v>113</v>
      </c>
      <c r="I77" s="167" t="s">
        <v>114</v>
      </c>
      <c r="J77" s="166" t="s">
        <v>101</v>
      </c>
      <c r="K77" s="168" t="s">
        <v>115</v>
      </c>
      <c r="L77" s="169"/>
      <c r="M77" s="79" t="s">
        <v>116</v>
      </c>
      <c r="N77" s="80" t="s">
        <v>41</v>
      </c>
      <c r="O77" s="80" t="s">
        <v>117</v>
      </c>
      <c r="P77" s="80" t="s">
        <v>118</v>
      </c>
      <c r="Q77" s="80" t="s">
        <v>119</v>
      </c>
      <c r="R77" s="80" t="s">
        <v>120</v>
      </c>
      <c r="S77" s="80" t="s">
        <v>121</v>
      </c>
      <c r="T77" s="81" t="s">
        <v>122</v>
      </c>
    </row>
    <row r="78" spans="2:63" s="1" customFormat="1" ht="29.25" customHeight="1">
      <c r="B78" s="39"/>
      <c r="C78" s="85" t="s">
        <v>102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0.0004</v>
      </c>
      <c r="S78" s="83"/>
      <c r="T78" s="172">
        <f>T79</f>
        <v>0</v>
      </c>
      <c r="AT78" s="22" t="s">
        <v>70</v>
      </c>
      <c r="AU78" s="22" t="s">
        <v>103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70</v>
      </c>
      <c r="E79" s="177" t="s">
        <v>123</v>
      </c>
      <c r="F79" s="177" t="s">
        <v>124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0.0004</v>
      </c>
      <c r="S79" s="182"/>
      <c r="T79" s="184">
        <f>T80</f>
        <v>0</v>
      </c>
      <c r="AR79" s="185" t="s">
        <v>79</v>
      </c>
      <c r="AT79" s="186" t="s">
        <v>70</v>
      </c>
      <c r="AU79" s="186" t="s">
        <v>71</v>
      </c>
      <c r="AY79" s="185" t="s">
        <v>125</v>
      </c>
      <c r="BK79" s="187">
        <f>BK80</f>
        <v>0</v>
      </c>
    </row>
    <row r="80" spans="2:63" s="10" customFormat="1" ht="19.95" customHeight="1">
      <c r="B80" s="174"/>
      <c r="C80" s="175"/>
      <c r="D80" s="188" t="s">
        <v>70</v>
      </c>
      <c r="E80" s="189" t="s">
        <v>79</v>
      </c>
      <c r="F80" s="189" t="s">
        <v>126</v>
      </c>
      <c r="G80" s="175"/>
      <c r="H80" s="175"/>
      <c r="I80" s="178"/>
      <c r="J80" s="190">
        <f>BK80</f>
        <v>0</v>
      </c>
      <c r="K80" s="175"/>
      <c r="L80" s="180"/>
      <c r="M80" s="181"/>
      <c r="N80" s="182"/>
      <c r="O80" s="182"/>
      <c r="P80" s="183">
        <f>SUM(P81:P89)</f>
        <v>0</v>
      </c>
      <c r="Q80" s="182"/>
      <c r="R80" s="183">
        <f>SUM(R81:R89)</f>
        <v>0.0004</v>
      </c>
      <c r="S80" s="182"/>
      <c r="T80" s="184">
        <f>SUM(T81:T89)</f>
        <v>0</v>
      </c>
      <c r="AR80" s="185" t="s">
        <v>79</v>
      </c>
      <c r="AT80" s="186" t="s">
        <v>70</v>
      </c>
      <c r="AU80" s="186" t="s">
        <v>79</v>
      </c>
      <c r="AY80" s="185" t="s">
        <v>125</v>
      </c>
      <c r="BK80" s="187">
        <f>SUM(BK81:BK89)</f>
        <v>0</v>
      </c>
    </row>
    <row r="81" spans="2:65" s="1" customFormat="1" ht="20.4" customHeight="1">
      <c r="B81" s="39"/>
      <c r="C81" s="191" t="s">
        <v>79</v>
      </c>
      <c r="D81" s="191" t="s">
        <v>127</v>
      </c>
      <c r="E81" s="192" t="s">
        <v>172</v>
      </c>
      <c r="F81" s="193" t="s">
        <v>173</v>
      </c>
      <c r="G81" s="194" t="s">
        <v>174</v>
      </c>
      <c r="H81" s="195">
        <v>8</v>
      </c>
      <c r="I81" s="196"/>
      <c r="J81" s="197">
        <f>ROUND(I81*H81,2)</f>
        <v>0</v>
      </c>
      <c r="K81" s="193" t="s">
        <v>131</v>
      </c>
      <c r="L81" s="59"/>
      <c r="M81" s="198" t="s">
        <v>21</v>
      </c>
      <c r="N81" s="199" t="s">
        <v>42</v>
      </c>
      <c r="O81" s="40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2" t="s">
        <v>132</v>
      </c>
      <c r="AT81" s="22" t="s">
        <v>127</v>
      </c>
      <c r="AU81" s="22" t="s">
        <v>81</v>
      </c>
      <c r="AY81" s="22" t="s">
        <v>125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2" t="s">
        <v>79</v>
      </c>
      <c r="BK81" s="202">
        <f>ROUND(I81*H81,2)</f>
        <v>0</v>
      </c>
      <c r="BL81" s="22" t="s">
        <v>132</v>
      </c>
      <c r="BM81" s="22" t="s">
        <v>175</v>
      </c>
    </row>
    <row r="82" spans="2:47" s="1" customFormat="1" ht="24">
      <c r="B82" s="39"/>
      <c r="C82" s="61"/>
      <c r="D82" s="203" t="s">
        <v>134</v>
      </c>
      <c r="E82" s="61"/>
      <c r="F82" s="204" t="s">
        <v>176</v>
      </c>
      <c r="G82" s="61"/>
      <c r="H82" s="61"/>
      <c r="I82" s="161"/>
      <c r="J82" s="61"/>
      <c r="K82" s="61"/>
      <c r="L82" s="59"/>
      <c r="M82" s="205"/>
      <c r="N82" s="40"/>
      <c r="O82" s="40"/>
      <c r="P82" s="40"/>
      <c r="Q82" s="40"/>
      <c r="R82" s="40"/>
      <c r="S82" s="40"/>
      <c r="T82" s="76"/>
      <c r="AT82" s="22" t="s">
        <v>134</v>
      </c>
      <c r="AU82" s="22" t="s">
        <v>81</v>
      </c>
    </row>
    <row r="83" spans="2:51" s="11" customFormat="1" ht="12">
      <c r="B83" s="206"/>
      <c r="C83" s="207"/>
      <c r="D83" s="208" t="s">
        <v>136</v>
      </c>
      <c r="E83" s="209" t="s">
        <v>21</v>
      </c>
      <c r="F83" s="210" t="s">
        <v>159</v>
      </c>
      <c r="G83" s="207"/>
      <c r="H83" s="211">
        <v>8</v>
      </c>
      <c r="I83" s="212"/>
      <c r="J83" s="207"/>
      <c r="K83" s="207"/>
      <c r="L83" s="213"/>
      <c r="M83" s="214"/>
      <c r="N83" s="215"/>
      <c r="O83" s="215"/>
      <c r="P83" s="215"/>
      <c r="Q83" s="215"/>
      <c r="R83" s="215"/>
      <c r="S83" s="215"/>
      <c r="T83" s="216"/>
      <c r="AT83" s="217" t="s">
        <v>136</v>
      </c>
      <c r="AU83" s="217" t="s">
        <v>81</v>
      </c>
      <c r="AV83" s="11" t="s">
        <v>81</v>
      </c>
      <c r="AW83" s="11" t="s">
        <v>35</v>
      </c>
      <c r="AX83" s="11" t="s">
        <v>79</v>
      </c>
      <c r="AY83" s="217" t="s">
        <v>125</v>
      </c>
    </row>
    <row r="84" spans="2:65" s="1" customFormat="1" ht="20.4" customHeight="1">
      <c r="B84" s="39"/>
      <c r="C84" s="191" t="s">
        <v>81</v>
      </c>
      <c r="D84" s="191" t="s">
        <v>127</v>
      </c>
      <c r="E84" s="192" t="s">
        <v>177</v>
      </c>
      <c r="F84" s="193" t="s">
        <v>178</v>
      </c>
      <c r="G84" s="194" t="s">
        <v>174</v>
      </c>
      <c r="H84" s="195">
        <v>8</v>
      </c>
      <c r="I84" s="196"/>
      <c r="J84" s="197">
        <f>ROUND(I84*H84,2)</f>
        <v>0</v>
      </c>
      <c r="K84" s="193" t="s">
        <v>131</v>
      </c>
      <c r="L84" s="59"/>
      <c r="M84" s="198" t="s">
        <v>21</v>
      </c>
      <c r="N84" s="199" t="s">
        <v>42</v>
      </c>
      <c r="O84" s="40"/>
      <c r="P84" s="200">
        <f>O84*H84</f>
        <v>0</v>
      </c>
      <c r="Q84" s="200">
        <v>5E-05</v>
      </c>
      <c r="R84" s="200">
        <f>Q84*H84</f>
        <v>0.0004</v>
      </c>
      <c r="S84" s="200">
        <v>0</v>
      </c>
      <c r="T84" s="201">
        <f>S84*H84</f>
        <v>0</v>
      </c>
      <c r="AR84" s="22" t="s">
        <v>132</v>
      </c>
      <c r="AT84" s="22" t="s">
        <v>127</v>
      </c>
      <c r="AU84" s="22" t="s">
        <v>81</v>
      </c>
      <c r="AY84" s="22" t="s">
        <v>125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2" t="s">
        <v>79</v>
      </c>
      <c r="BK84" s="202">
        <f>ROUND(I84*H84,2)</f>
        <v>0</v>
      </c>
      <c r="BL84" s="22" t="s">
        <v>132</v>
      </c>
      <c r="BM84" s="22" t="s">
        <v>179</v>
      </c>
    </row>
    <row r="85" spans="2:47" s="1" customFormat="1" ht="24">
      <c r="B85" s="39"/>
      <c r="C85" s="61"/>
      <c r="D85" s="208" t="s">
        <v>134</v>
      </c>
      <c r="E85" s="61"/>
      <c r="F85" s="221" t="s">
        <v>180</v>
      </c>
      <c r="G85" s="61"/>
      <c r="H85" s="61"/>
      <c r="I85" s="161"/>
      <c r="J85" s="61"/>
      <c r="K85" s="61"/>
      <c r="L85" s="59"/>
      <c r="M85" s="205"/>
      <c r="N85" s="40"/>
      <c r="O85" s="40"/>
      <c r="P85" s="40"/>
      <c r="Q85" s="40"/>
      <c r="R85" s="40"/>
      <c r="S85" s="40"/>
      <c r="T85" s="76"/>
      <c r="AT85" s="22" t="s">
        <v>134</v>
      </c>
      <c r="AU85" s="22" t="s">
        <v>81</v>
      </c>
    </row>
    <row r="86" spans="2:65" s="1" customFormat="1" ht="20.4" customHeight="1">
      <c r="B86" s="39"/>
      <c r="C86" s="191" t="s">
        <v>142</v>
      </c>
      <c r="D86" s="191" t="s">
        <v>127</v>
      </c>
      <c r="E86" s="192" t="s">
        <v>181</v>
      </c>
      <c r="F86" s="193" t="s">
        <v>182</v>
      </c>
      <c r="G86" s="194" t="s">
        <v>174</v>
      </c>
      <c r="H86" s="195">
        <v>8</v>
      </c>
      <c r="I86" s="196"/>
      <c r="J86" s="197">
        <f>ROUND(I86*H86,2)</f>
        <v>0</v>
      </c>
      <c r="K86" s="193" t="s">
        <v>131</v>
      </c>
      <c r="L86" s="59"/>
      <c r="M86" s="198" t="s">
        <v>21</v>
      </c>
      <c r="N86" s="199" t="s">
        <v>42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132</v>
      </c>
      <c r="AT86" s="22" t="s">
        <v>127</v>
      </c>
      <c r="AU86" s="22" t="s">
        <v>81</v>
      </c>
      <c r="AY86" s="22" t="s">
        <v>125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79</v>
      </c>
      <c r="BK86" s="202">
        <f>ROUND(I86*H86,2)</f>
        <v>0</v>
      </c>
      <c r="BL86" s="22" t="s">
        <v>132</v>
      </c>
      <c r="BM86" s="22" t="s">
        <v>183</v>
      </c>
    </row>
    <row r="87" spans="2:47" s="1" customFormat="1" ht="36">
      <c r="B87" s="39"/>
      <c r="C87" s="61"/>
      <c r="D87" s="208" t="s">
        <v>134</v>
      </c>
      <c r="E87" s="61"/>
      <c r="F87" s="221" t="s">
        <v>184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134</v>
      </c>
      <c r="AU87" s="22" t="s">
        <v>81</v>
      </c>
    </row>
    <row r="88" spans="2:65" s="1" customFormat="1" ht="20.4" customHeight="1">
      <c r="B88" s="39"/>
      <c r="C88" s="191" t="s">
        <v>132</v>
      </c>
      <c r="D88" s="191" t="s">
        <v>127</v>
      </c>
      <c r="E88" s="192" t="s">
        <v>185</v>
      </c>
      <c r="F88" s="193" t="s">
        <v>186</v>
      </c>
      <c r="G88" s="194" t="s">
        <v>174</v>
      </c>
      <c r="H88" s="195">
        <v>8</v>
      </c>
      <c r="I88" s="196"/>
      <c r="J88" s="197">
        <f>ROUND(I88*H88,2)</f>
        <v>0</v>
      </c>
      <c r="K88" s="193" t="s">
        <v>131</v>
      </c>
      <c r="L88" s="59"/>
      <c r="M88" s="198" t="s">
        <v>21</v>
      </c>
      <c r="N88" s="199" t="s">
        <v>42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2" t="s">
        <v>132</v>
      </c>
      <c r="AT88" s="22" t="s">
        <v>127</v>
      </c>
      <c r="AU88" s="22" t="s">
        <v>81</v>
      </c>
      <c r="AY88" s="22" t="s">
        <v>125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79</v>
      </c>
      <c r="BK88" s="202">
        <f>ROUND(I88*H88,2)</f>
        <v>0</v>
      </c>
      <c r="BL88" s="22" t="s">
        <v>132</v>
      </c>
      <c r="BM88" s="22" t="s">
        <v>187</v>
      </c>
    </row>
    <row r="89" spans="2:47" s="1" customFormat="1" ht="24">
      <c r="B89" s="39"/>
      <c r="C89" s="61"/>
      <c r="D89" s="203" t="s">
        <v>134</v>
      </c>
      <c r="E89" s="61"/>
      <c r="F89" s="204" t="s">
        <v>188</v>
      </c>
      <c r="G89" s="61"/>
      <c r="H89" s="61"/>
      <c r="I89" s="161"/>
      <c r="J89" s="61"/>
      <c r="K89" s="61"/>
      <c r="L89" s="59"/>
      <c r="M89" s="234"/>
      <c r="N89" s="235"/>
      <c r="O89" s="235"/>
      <c r="P89" s="235"/>
      <c r="Q89" s="235"/>
      <c r="R89" s="235"/>
      <c r="S89" s="235"/>
      <c r="T89" s="236"/>
      <c r="AT89" s="22" t="s">
        <v>134</v>
      </c>
      <c r="AU89" s="22" t="s">
        <v>81</v>
      </c>
    </row>
    <row r="90" spans="2:12" s="1" customFormat="1" ht="6.9" customHeight="1">
      <c r="B90" s="54"/>
      <c r="C90" s="55"/>
      <c r="D90" s="55"/>
      <c r="E90" s="55"/>
      <c r="F90" s="55"/>
      <c r="G90" s="55"/>
      <c r="H90" s="55"/>
      <c r="I90" s="137"/>
      <c r="J90" s="55"/>
      <c r="K90" s="55"/>
      <c r="L90" s="59"/>
    </row>
  </sheetData>
  <sheetProtection algorithmName="SHA-512" hashValue="OrIpS9Wl/cqOdj4rI6hQpWZUmZtKRUp4wKn0SpFOF1Cqh/CxoEnfG7dweI6XiKZJ2ZRYASO9eHQdVN8B+cbMvw==" saltValue="9vs4eFtbh6WMf9me7AsTjg==" spinCount="100000" sheet="1" objects="1" scenarios="1" formatCells="0" formatColumns="0" formatRows="0" sort="0" autoFilter="0"/>
  <autoFilter ref="C77:K89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8" t="s">
        <v>92</v>
      </c>
      <c r="H1" s="378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2" t="s">
        <v>87</v>
      </c>
      <c r="AZ2" s="237" t="s">
        <v>189</v>
      </c>
      <c r="BA2" s="237" t="s">
        <v>21</v>
      </c>
      <c r="BB2" s="237" t="s">
        <v>21</v>
      </c>
      <c r="BC2" s="237" t="s">
        <v>190</v>
      </c>
      <c r="BD2" s="237" t="s">
        <v>81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71" t="str">
        <f>'Rekapitulace stavby'!K6</f>
        <v>Židovský vrch Šluknov</v>
      </c>
      <c r="F7" s="372"/>
      <c r="G7" s="372"/>
      <c r="H7" s="372"/>
      <c r="I7" s="115"/>
      <c r="J7" s="27"/>
      <c r="K7" s="29"/>
    </row>
    <row r="8" spans="2:11" s="1" customFormat="1" ht="13.2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73" t="s">
        <v>191</v>
      </c>
      <c r="F9" s="374"/>
      <c r="G9" s="374"/>
      <c r="H9" s="374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14. 12. 2017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30</v>
      </c>
      <c r="J21" s="33" t="str">
        <f>IF('Rekapitulace stavby'!AN17="","",'Rekapitulace stavby'!AN17)</f>
        <v/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20.4" customHeight="1">
      <c r="B24" s="119"/>
      <c r="C24" s="120"/>
      <c r="D24" s="120"/>
      <c r="E24" s="340" t="s">
        <v>21</v>
      </c>
      <c r="F24" s="340"/>
      <c r="G24" s="340"/>
      <c r="H24" s="340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" customHeight="1">
      <c r="B30" s="39"/>
      <c r="C30" s="40"/>
      <c r="D30" s="47" t="s">
        <v>41</v>
      </c>
      <c r="E30" s="47" t="s">
        <v>42</v>
      </c>
      <c r="F30" s="128">
        <f>ROUND(SUM(BE83:BE189),2)</f>
        <v>0</v>
      </c>
      <c r="G30" s="40"/>
      <c r="H30" s="40"/>
      <c r="I30" s="129">
        <v>0.21</v>
      </c>
      <c r="J30" s="128">
        <f>ROUND(ROUND((SUM(BE83:BE189)),2)*I30,2)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43</v>
      </c>
      <c r="F31" s="128">
        <f>ROUND(SUM(BF83:BF189),2)</f>
        <v>0</v>
      </c>
      <c r="G31" s="40"/>
      <c r="H31" s="40"/>
      <c r="I31" s="129">
        <v>0.15</v>
      </c>
      <c r="J31" s="128">
        <f>ROUND(ROUND((SUM(BF83:BF189)),2)*I31,2)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44</v>
      </c>
      <c r="F32" s="128">
        <f>ROUND(SUM(BG83:BG189),2)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45</v>
      </c>
      <c r="F33" s="128">
        <f>ROUND(SUM(BH83:BH189),2)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46</v>
      </c>
      <c r="F34" s="128">
        <f>ROUND(SUM(BI83:BI189),2)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71" t="str">
        <f>E7</f>
        <v>Židovský vrch Šluknov</v>
      </c>
      <c r="F45" s="372"/>
      <c r="G45" s="372"/>
      <c r="H45" s="372"/>
      <c r="I45" s="116"/>
      <c r="J45" s="40"/>
      <c r="K45" s="43"/>
    </row>
    <row r="46" spans="2:11" s="1" customFormat="1" ht="14.4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73" t="str">
        <f>E9</f>
        <v>SO 02 - Dopravní řešení, zpevněné a nezpevněné plochy -  výřez</v>
      </c>
      <c r="F47" s="374"/>
      <c r="G47" s="374"/>
      <c r="H47" s="374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Šluknov</v>
      </c>
      <c r="G49" s="40"/>
      <c r="H49" s="40"/>
      <c r="I49" s="117" t="s">
        <v>25</v>
      </c>
      <c r="J49" s="118" t="str">
        <f>IF(J12="","",J12)</f>
        <v>14. 12. 2017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Šluknov</v>
      </c>
      <c r="G51" s="40"/>
      <c r="H51" s="40"/>
      <c r="I51" s="117" t="s">
        <v>33</v>
      </c>
      <c r="J51" s="33" t="str">
        <f>E21</f>
        <v xml:space="preserve"> </v>
      </c>
      <c r="K51" s="43"/>
    </row>
    <row r="52" spans="2:11" s="1" customFormat="1" ht="14.4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103</v>
      </c>
    </row>
    <row r="57" spans="2:11" s="7" customFormat="1" ht="24.9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5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5" customHeight="1">
      <c r="B59" s="154"/>
      <c r="C59" s="155"/>
      <c r="D59" s="156" t="s">
        <v>192</v>
      </c>
      <c r="E59" s="157"/>
      <c r="F59" s="157"/>
      <c r="G59" s="157"/>
      <c r="H59" s="157"/>
      <c r="I59" s="158"/>
      <c r="J59" s="159">
        <f>J131</f>
        <v>0</v>
      </c>
      <c r="K59" s="160"/>
    </row>
    <row r="60" spans="2:11" s="8" customFormat="1" ht="19.95" customHeight="1">
      <c r="B60" s="154"/>
      <c r="C60" s="155"/>
      <c r="D60" s="156" t="s">
        <v>106</v>
      </c>
      <c r="E60" s="157"/>
      <c r="F60" s="157"/>
      <c r="G60" s="157"/>
      <c r="H60" s="157"/>
      <c r="I60" s="158"/>
      <c r="J60" s="159">
        <f>J135</f>
        <v>0</v>
      </c>
      <c r="K60" s="160"/>
    </row>
    <row r="61" spans="2:11" s="8" customFormat="1" ht="19.95" customHeight="1">
      <c r="B61" s="154"/>
      <c r="C61" s="155"/>
      <c r="D61" s="156" t="s">
        <v>193</v>
      </c>
      <c r="E61" s="157"/>
      <c r="F61" s="157"/>
      <c r="G61" s="157"/>
      <c r="H61" s="157"/>
      <c r="I61" s="158"/>
      <c r="J61" s="159">
        <f>J152</f>
        <v>0</v>
      </c>
      <c r="K61" s="160"/>
    </row>
    <row r="62" spans="2:11" s="8" customFormat="1" ht="19.95" customHeight="1">
      <c r="B62" s="154"/>
      <c r="C62" s="155"/>
      <c r="D62" s="156" t="s">
        <v>107</v>
      </c>
      <c r="E62" s="157"/>
      <c r="F62" s="157"/>
      <c r="G62" s="157"/>
      <c r="H62" s="157"/>
      <c r="I62" s="158"/>
      <c r="J62" s="159">
        <f>J158</f>
        <v>0</v>
      </c>
      <c r="K62" s="160"/>
    </row>
    <row r="63" spans="2:11" s="8" customFormat="1" ht="14.85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J187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" customHeight="1">
      <c r="B70" s="39"/>
      <c r="C70" s="60" t="s">
        <v>109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20.4" customHeight="1">
      <c r="B73" s="39"/>
      <c r="C73" s="61"/>
      <c r="D73" s="61"/>
      <c r="E73" s="375" t="str">
        <f>E7</f>
        <v>Židovský vrch Šluknov</v>
      </c>
      <c r="F73" s="376"/>
      <c r="G73" s="376"/>
      <c r="H73" s="376"/>
      <c r="I73" s="161"/>
      <c r="J73" s="61"/>
      <c r="K73" s="61"/>
      <c r="L73" s="59"/>
    </row>
    <row r="74" spans="2:12" s="1" customFormat="1" ht="14.4" customHeight="1">
      <c r="B74" s="39"/>
      <c r="C74" s="63" t="s">
        <v>97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2.2" customHeight="1">
      <c r="B75" s="39"/>
      <c r="C75" s="61"/>
      <c r="D75" s="61"/>
      <c r="E75" s="351" t="str">
        <f>E9</f>
        <v>SO 02 - Dopravní řešení, zpevněné a nezpevněné plochy -  výřez</v>
      </c>
      <c r="F75" s="377"/>
      <c r="G75" s="377"/>
      <c r="H75" s="377"/>
      <c r="I75" s="161"/>
      <c r="J75" s="61"/>
      <c r="K75" s="61"/>
      <c r="L75" s="59"/>
    </row>
    <row r="76" spans="2:12" s="1" customFormat="1" ht="6.9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Šluknov</v>
      </c>
      <c r="G77" s="61"/>
      <c r="H77" s="61"/>
      <c r="I77" s="163" t="s">
        <v>25</v>
      </c>
      <c r="J77" s="71" t="str">
        <f>IF(J12="","",J12)</f>
        <v>14. 12. 2017</v>
      </c>
      <c r="K77" s="61"/>
      <c r="L77" s="59"/>
    </row>
    <row r="78" spans="2:12" s="1" customFormat="1" ht="6.9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3.2">
      <c r="B79" s="39"/>
      <c r="C79" s="63" t="s">
        <v>27</v>
      </c>
      <c r="D79" s="61"/>
      <c r="E79" s="61"/>
      <c r="F79" s="162" t="str">
        <f>E15</f>
        <v>Město Šluknov</v>
      </c>
      <c r="G79" s="61"/>
      <c r="H79" s="61"/>
      <c r="I79" s="163" t="s">
        <v>33</v>
      </c>
      <c r="J79" s="162" t="str">
        <f>E21</f>
        <v xml:space="preserve"> </v>
      </c>
      <c r="K79" s="61"/>
      <c r="L79" s="59"/>
    </row>
    <row r="80" spans="2:12" s="1" customFormat="1" ht="14.4" customHeight="1">
      <c r="B80" s="39"/>
      <c r="C80" s="63" t="s">
        <v>31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110</v>
      </c>
      <c r="D82" s="166" t="s">
        <v>56</v>
      </c>
      <c r="E82" s="166" t="s">
        <v>52</v>
      </c>
      <c r="F82" s="166" t="s">
        <v>111</v>
      </c>
      <c r="G82" s="166" t="s">
        <v>112</v>
      </c>
      <c r="H82" s="166" t="s">
        <v>113</v>
      </c>
      <c r="I82" s="167" t="s">
        <v>114</v>
      </c>
      <c r="J82" s="166" t="s">
        <v>101</v>
      </c>
      <c r="K82" s="168" t="s">
        <v>115</v>
      </c>
      <c r="L82" s="169"/>
      <c r="M82" s="79" t="s">
        <v>116</v>
      </c>
      <c r="N82" s="80" t="s">
        <v>41</v>
      </c>
      <c r="O82" s="80" t="s">
        <v>117</v>
      </c>
      <c r="P82" s="80" t="s">
        <v>118</v>
      </c>
      <c r="Q82" s="80" t="s">
        <v>119</v>
      </c>
      <c r="R82" s="80" t="s">
        <v>120</v>
      </c>
      <c r="S82" s="80" t="s">
        <v>121</v>
      </c>
      <c r="T82" s="81" t="s">
        <v>122</v>
      </c>
    </row>
    <row r="83" spans="2:63" s="1" customFormat="1" ht="29.25" customHeight="1">
      <c r="B83" s="39"/>
      <c r="C83" s="85" t="s">
        <v>102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19.55138892</v>
      </c>
      <c r="S83" s="83"/>
      <c r="T83" s="172">
        <f>T84</f>
        <v>0</v>
      </c>
      <c r="AT83" s="22" t="s">
        <v>70</v>
      </c>
      <c r="AU83" s="22" t="s">
        <v>103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70</v>
      </c>
      <c r="E84" s="177" t="s">
        <v>123</v>
      </c>
      <c r="F84" s="177" t="s">
        <v>124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P85+P131+P135+P152+P158</f>
        <v>0</v>
      </c>
      <c r="Q84" s="182"/>
      <c r="R84" s="183">
        <f>R85+R131+R135+R152+R158</f>
        <v>19.55138892</v>
      </c>
      <c r="S84" s="182"/>
      <c r="T84" s="184">
        <f>T85+T131+T135+T152+T158</f>
        <v>0</v>
      </c>
      <c r="AR84" s="185" t="s">
        <v>79</v>
      </c>
      <c r="AT84" s="186" t="s">
        <v>70</v>
      </c>
      <c r="AU84" s="186" t="s">
        <v>71</v>
      </c>
      <c r="AY84" s="185" t="s">
        <v>125</v>
      </c>
      <c r="BK84" s="187">
        <f>BK85+BK131+BK135+BK152+BK158</f>
        <v>0</v>
      </c>
    </row>
    <row r="85" spans="2:63" s="10" customFormat="1" ht="19.95" customHeight="1">
      <c r="B85" s="174"/>
      <c r="C85" s="175"/>
      <c r="D85" s="188" t="s">
        <v>70</v>
      </c>
      <c r="E85" s="189" t="s">
        <v>79</v>
      </c>
      <c r="F85" s="189" t="s">
        <v>126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SUM(P86:P130)</f>
        <v>0</v>
      </c>
      <c r="Q85" s="182"/>
      <c r="R85" s="183">
        <f>SUM(R86:R130)</f>
        <v>12.477845</v>
      </c>
      <c r="S85" s="182"/>
      <c r="T85" s="184">
        <f>SUM(T86:T130)</f>
        <v>0</v>
      </c>
      <c r="AR85" s="185" t="s">
        <v>79</v>
      </c>
      <c r="AT85" s="186" t="s">
        <v>70</v>
      </c>
      <c r="AU85" s="186" t="s">
        <v>79</v>
      </c>
      <c r="AY85" s="185" t="s">
        <v>125</v>
      </c>
      <c r="BK85" s="187">
        <f>SUM(BK86:BK130)</f>
        <v>0</v>
      </c>
    </row>
    <row r="86" spans="2:65" s="1" customFormat="1" ht="28.8" customHeight="1">
      <c r="B86" s="39"/>
      <c r="C86" s="191" t="s">
        <v>79</v>
      </c>
      <c r="D86" s="191" t="s">
        <v>127</v>
      </c>
      <c r="E86" s="192" t="s">
        <v>128</v>
      </c>
      <c r="F86" s="193" t="s">
        <v>129</v>
      </c>
      <c r="G86" s="194" t="s">
        <v>130</v>
      </c>
      <c r="H86" s="195">
        <v>6.834</v>
      </c>
      <c r="I86" s="196"/>
      <c r="J86" s="197">
        <f>ROUND(I86*H86,2)</f>
        <v>0</v>
      </c>
      <c r="K86" s="193" t="s">
        <v>131</v>
      </c>
      <c r="L86" s="59"/>
      <c r="M86" s="198" t="s">
        <v>21</v>
      </c>
      <c r="N86" s="199" t="s">
        <v>42</v>
      </c>
      <c r="O86" s="40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2" t="s">
        <v>132</v>
      </c>
      <c r="AT86" s="22" t="s">
        <v>127</v>
      </c>
      <c r="AU86" s="22" t="s">
        <v>81</v>
      </c>
      <c r="AY86" s="22" t="s">
        <v>125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2" t="s">
        <v>79</v>
      </c>
      <c r="BK86" s="202">
        <f>ROUND(I86*H86,2)</f>
        <v>0</v>
      </c>
      <c r="BL86" s="22" t="s">
        <v>132</v>
      </c>
      <c r="BM86" s="22" t="s">
        <v>194</v>
      </c>
    </row>
    <row r="87" spans="2:47" s="1" customFormat="1" ht="36">
      <c r="B87" s="39"/>
      <c r="C87" s="61"/>
      <c r="D87" s="208" t="s">
        <v>134</v>
      </c>
      <c r="E87" s="61"/>
      <c r="F87" s="221" t="s">
        <v>135</v>
      </c>
      <c r="G87" s="61"/>
      <c r="H87" s="61"/>
      <c r="I87" s="161"/>
      <c r="J87" s="61"/>
      <c r="K87" s="61"/>
      <c r="L87" s="59"/>
      <c r="M87" s="205"/>
      <c r="N87" s="40"/>
      <c r="O87" s="40"/>
      <c r="P87" s="40"/>
      <c r="Q87" s="40"/>
      <c r="R87" s="40"/>
      <c r="S87" s="40"/>
      <c r="T87" s="76"/>
      <c r="AT87" s="22" t="s">
        <v>134</v>
      </c>
      <c r="AU87" s="22" t="s">
        <v>81</v>
      </c>
    </row>
    <row r="88" spans="2:65" s="1" customFormat="1" ht="28.8" customHeight="1">
      <c r="B88" s="39"/>
      <c r="C88" s="191" t="s">
        <v>81</v>
      </c>
      <c r="D88" s="191" t="s">
        <v>127</v>
      </c>
      <c r="E88" s="192" t="s">
        <v>138</v>
      </c>
      <c r="F88" s="193" t="s">
        <v>139</v>
      </c>
      <c r="G88" s="194" t="s">
        <v>130</v>
      </c>
      <c r="H88" s="195">
        <v>2.255</v>
      </c>
      <c r="I88" s="196"/>
      <c r="J88" s="197">
        <f>ROUND(I88*H88,2)</f>
        <v>0</v>
      </c>
      <c r="K88" s="193" t="s">
        <v>131</v>
      </c>
      <c r="L88" s="59"/>
      <c r="M88" s="198" t="s">
        <v>21</v>
      </c>
      <c r="N88" s="199" t="s">
        <v>42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2" t="s">
        <v>132</v>
      </c>
      <c r="AT88" s="22" t="s">
        <v>127</v>
      </c>
      <c r="AU88" s="22" t="s">
        <v>81</v>
      </c>
      <c r="AY88" s="22" t="s">
        <v>125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79</v>
      </c>
      <c r="BK88" s="202">
        <f>ROUND(I88*H88,2)</f>
        <v>0</v>
      </c>
      <c r="BL88" s="22" t="s">
        <v>132</v>
      </c>
      <c r="BM88" s="22" t="s">
        <v>195</v>
      </c>
    </row>
    <row r="89" spans="2:47" s="1" customFormat="1" ht="36">
      <c r="B89" s="39"/>
      <c r="C89" s="61"/>
      <c r="D89" s="203" t="s">
        <v>134</v>
      </c>
      <c r="E89" s="61"/>
      <c r="F89" s="204" t="s">
        <v>141</v>
      </c>
      <c r="G89" s="61"/>
      <c r="H89" s="61"/>
      <c r="I89" s="161"/>
      <c r="J89" s="61"/>
      <c r="K89" s="61"/>
      <c r="L89" s="59"/>
      <c r="M89" s="205"/>
      <c r="N89" s="40"/>
      <c r="O89" s="40"/>
      <c r="P89" s="40"/>
      <c r="Q89" s="40"/>
      <c r="R89" s="40"/>
      <c r="S89" s="40"/>
      <c r="T89" s="76"/>
      <c r="AT89" s="22" t="s">
        <v>134</v>
      </c>
      <c r="AU89" s="22" t="s">
        <v>81</v>
      </c>
    </row>
    <row r="90" spans="2:51" s="11" customFormat="1" ht="12">
      <c r="B90" s="206"/>
      <c r="C90" s="207"/>
      <c r="D90" s="208" t="s">
        <v>136</v>
      </c>
      <c r="E90" s="209" t="s">
        <v>21</v>
      </c>
      <c r="F90" s="210" t="s">
        <v>196</v>
      </c>
      <c r="G90" s="207"/>
      <c r="H90" s="211">
        <v>2.255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136</v>
      </c>
      <c r="AU90" s="217" t="s">
        <v>81</v>
      </c>
      <c r="AV90" s="11" t="s">
        <v>81</v>
      </c>
      <c r="AW90" s="11" t="s">
        <v>35</v>
      </c>
      <c r="AX90" s="11" t="s">
        <v>79</v>
      </c>
      <c r="AY90" s="217" t="s">
        <v>125</v>
      </c>
    </row>
    <row r="91" spans="2:65" s="1" customFormat="1" ht="20.4" customHeight="1">
      <c r="B91" s="39"/>
      <c r="C91" s="191" t="s">
        <v>142</v>
      </c>
      <c r="D91" s="191" t="s">
        <v>127</v>
      </c>
      <c r="E91" s="192" t="s">
        <v>197</v>
      </c>
      <c r="F91" s="193" t="s">
        <v>198</v>
      </c>
      <c r="G91" s="194" t="s">
        <v>130</v>
      </c>
      <c r="H91" s="195">
        <v>3.168</v>
      </c>
      <c r="I91" s="196"/>
      <c r="J91" s="197">
        <f>ROUND(I91*H91,2)</f>
        <v>0</v>
      </c>
      <c r="K91" s="193" t="s">
        <v>131</v>
      </c>
      <c r="L91" s="59"/>
      <c r="M91" s="198" t="s">
        <v>21</v>
      </c>
      <c r="N91" s="199" t="s">
        <v>42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2" t="s">
        <v>132</v>
      </c>
      <c r="AT91" s="22" t="s">
        <v>127</v>
      </c>
      <c r="AU91" s="22" t="s">
        <v>81</v>
      </c>
      <c r="AY91" s="22" t="s">
        <v>125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79</v>
      </c>
      <c r="BK91" s="202">
        <f>ROUND(I91*H91,2)</f>
        <v>0</v>
      </c>
      <c r="BL91" s="22" t="s">
        <v>132</v>
      </c>
      <c r="BM91" s="22" t="s">
        <v>199</v>
      </c>
    </row>
    <row r="92" spans="2:47" s="1" customFormat="1" ht="24">
      <c r="B92" s="39"/>
      <c r="C92" s="61"/>
      <c r="D92" s="203" t="s">
        <v>134</v>
      </c>
      <c r="E92" s="61"/>
      <c r="F92" s="204" t="s">
        <v>200</v>
      </c>
      <c r="G92" s="61"/>
      <c r="H92" s="61"/>
      <c r="I92" s="161"/>
      <c r="J92" s="61"/>
      <c r="K92" s="61"/>
      <c r="L92" s="59"/>
      <c r="M92" s="205"/>
      <c r="N92" s="40"/>
      <c r="O92" s="40"/>
      <c r="P92" s="40"/>
      <c r="Q92" s="40"/>
      <c r="R92" s="40"/>
      <c r="S92" s="40"/>
      <c r="T92" s="76"/>
      <c r="AT92" s="22" t="s">
        <v>134</v>
      </c>
      <c r="AU92" s="22" t="s">
        <v>81</v>
      </c>
    </row>
    <row r="93" spans="2:51" s="11" customFormat="1" ht="12">
      <c r="B93" s="206"/>
      <c r="C93" s="207"/>
      <c r="D93" s="208" t="s">
        <v>136</v>
      </c>
      <c r="E93" s="209" t="s">
        <v>21</v>
      </c>
      <c r="F93" s="210" t="s">
        <v>201</v>
      </c>
      <c r="G93" s="207"/>
      <c r="H93" s="211">
        <v>3.168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136</v>
      </c>
      <c r="AU93" s="217" t="s">
        <v>81</v>
      </c>
      <c r="AV93" s="11" t="s">
        <v>81</v>
      </c>
      <c r="AW93" s="11" t="s">
        <v>35</v>
      </c>
      <c r="AX93" s="11" t="s">
        <v>79</v>
      </c>
      <c r="AY93" s="217" t="s">
        <v>125</v>
      </c>
    </row>
    <row r="94" spans="2:65" s="1" customFormat="1" ht="20.4" customHeight="1">
      <c r="B94" s="39"/>
      <c r="C94" s="191" t="s">
        <v>132</v>
      </c>
      <c r="D94" s="191" t="s">
        <v>127</v>
      </c>
      <c r="E94" s="192" t="s">
        <v>202</v>
      </c>
      <c r="F94" s="193" t="s">
        <v>203</v>
      </c>
      <c r="G94" s="194" t="s">
        <v>130</v>
      </c>
      <c r="H94" s="195">
        <v>0.95</v>
      </c>
      <c r="I94" s="196"/>
      <c r="J94" s="197">
        <f>ROUND(I94*H94,2)</f>
        <v>0</v>
      </c>
      <c r="K94" s="193" t="s">
        <v>131</v>
      </c>
      <c r="L94" s="59"/>
      <c r="M94" s="198" t="s">
        <v>21</v>
      </c>
      <c r="N94" s="199" t="s">
        <v>42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132</v>
      </c>
      <c r="AT94" s="22" t="s">
        <v>127</v>
      </c>
      <c r="AU94" s="22" t="s">
        <v>81</v>
      </c>
      <c r="AY94" s="22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79</v>
      </c>
      <c r="BK94" s="202">
        <f>ROUND(I94*H94,2)</f>
        <v>0</v>
      </c>
      <c r="BL94" s="22" t="s">
        <v>132</v>
      </c>
      <c r="BM94" s="22" t="s">
        <v>204</v>
      </c>
    </row>
    <row r="95" spans="2:47" s="1" customFormat="1" ht="36">
      <c r="B95" s="39"/>
      <c r="C95" s="61"/>
      <c r="D95" s="203" t="s">
        <v>134</v>
      </c>
      <c r="E95" s="61"/>
      <c r="F95" s="204" t="s">
        <v>205</v>
      </c>
      <c r="G95" s="61"/>
      <c r="H95" s="61"/>
      <c r="I95" s="161"/>
      <c r="J95" s="61"/>
      <c r="K95" s="61"/>
      <c r="L95" s="59"/>
      <c r="M95" s="205"/>
      <c r="N95" s="40"/>
      <c r="O95" s="40"/>
      <c r="P95" s="40"/>
      <c r="Q95" s="40"/>
      <c r="R95" s="40"/>
      <c r="S95" s="40"/>
      <c r="T95" s="76"/>
      <c r="AT95" s="22" t="s">
        <v>134</v>
      </c>
      <c r="AU95" s="22" t="s">
        <v>81</v>
      </c>
    </row>
    <row r="96" spans="2:51" s="11" customFormat="1" ht="12">
      <c r="B96" s="206"/>
      <c r="C96" s="207"/>
      <c r="D96" s="208" t="s">
        <v>136</v>
      </c>
      <c r="E96" s="209" t="s">
        <v>21</v>
      </c>
      <c r="F96" s="210" t="s">
        <v>206</v>
      </c>
      <c r="G96" s="207"/>
      <c r="H96" s="211">
        <v>0.95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136</v>
      </c>
      <c r="AU96" s="217" t="s">
        <v>81</v>
      </c>
      <c r="AV96" s="11" t="s">
        <v>81</v>
      </c>
      <c r="AW96" s="11" t="s">
        <v>35</v>
      </c>
      <c r="AX96" s="11" t="s">
        <v>79</v>
      </c>
      <c r="AY96" s="217" t="s">
        <v>125</v>
      </c>
    </row>
    <row r="97" spans="2:65" s="1" customFormat="1" ht="28.8" customHeight="1">
      <c r="B97" s="39"/>
      <c r="C97" s="191" t="s">
        <v>149</v>
      </c>
      <c r="D97" s="191" t="s">
        <v>127</v>
      </c>
      <c r="E97" s="192" t="s">
        <v>207</v>
      </c>
      <c r="F97" s="193" t="s">
        <v>208</v>
      </c>
      <c r="G97" s="194" t="s">
        <v>130</v>
      </c>
      <c r="H97" s="195">
        <v>0.288</v>
      </c>
      <c r="I97" s="196"/>
      <c r="J97" s="197">
        <f>ROUND(I97*H97,2)</f>
        <v>0</v>
      </c>
      <c r="K97" s="193" t="s">
        <v>131</v>
      </c>
      <c r="L97" s="59"/>
      <c r="M97" s="198" t="s">
        <v>21</v>
      </c>
      <c r="N97" s="199" t="s">
        <v>42</v>
      </c>
      <c r="O97" s="40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2" t="s">
        <v>132</v>
      </c>
      <c r="AT97" s="22" t="s">
        <v>127</v>
      </c>
      <c r="AU97" s="22" t="s">
        <v>81</v>
      </c>
      <c r="AY97" s="22" t="s">
        <v>125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79</v>
      </c>
      <c r="BK97" s="202">
        <f>ROUND(I97*H97,2)</f>
        <v>0</v>
      </c>
      <c r="BL97" s="22" t="s">
        <v>132</v>
      </c>
      <c r="BM97" s="22" t="s">
        <v>209</v>
      </c>
    </row>
    <row r="98" spans="2:47" s="1" customFormat="1" ht="36">
      <c r="B98" s="39"/>
      <c r="C98" s="61"/>
      <c r="D98" s="208" t="s">
        <v>134</v>
      </c>
      <c r="E98" s="61"/>
      <c r="F98" s="221" t="s">
        <v>210</v>
      </c>
      <c r="G98" s="61"/>
      <c r="H98" s="61"/>
      <c r="I98" s="161"/>
      <c r="J98" s="61"/>
      <c r="K98" s="61"/>
      <c r="L98" s="59"/>
      <c r="M98" s="205"/>
      <c r="N98" s="40"/>
      <c r="O98" s="40"/>
      <c r="P98" s="40"/>
      <c r="Q98" s="40"/>
      <c r="R98" s="40"/>
      <c r="S98" s="40"/>
      <c r="T98" s="76"/>
      <c r="AT98" s="22" t="s">
        <v>134</v>
      </c>
      <c r="AU98" s="22" t="s">
        <v>81</v>
      </c>
    </row>
    <row r="99" spans="2:65" s="1" customFormat="1" ht="20.4" customHeight="1">
      <c r="B99" s="39"/>
      <c r="C99" s="191" t="s">
        <v>166</v>
      </c>
      <c r="D99" s="191" t="s">
        <v>127</v>
      </c>
      <c r="E99" s="192" t="s">
        <v>211</v>
      </c>
      <c r="F99" s="193" t="s">
        <v>212</v>
      </c>
      <c r="G99" s="194" t="s">
        <v>130</v>
      </c>
      <c r="H99" s="195">
        <v>3.722</v>
      </c>
      <c r="I99" s="196"/>
      <c r="J99" s="197">
        <f>ROUND(I99*H99,2)</f>
        <v>0</v>
      </c>
      <c r="K99" s="193" t="s">
        <v>131</v>
      </c>
      <c r="L99" s="59"/>
      <c r="M99" s="198" t="s">
        <v>21</v>
      </c>
      <c r="N99" s="199" t="s">
        <v>42</v>
      </c>
      <c r="O99" s="40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2" t="s">
        <v>132</v>
      </c>
      <c r="AT99" s="22" t="s">
        <v>127</v>
      </c>
      <c r="AU99" s="22" t="s">
        <v>81</v>
      </c>
      <c r="AY99" s="22" t="s">
        <v>125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79</v>
      </c>
      <c r="BK99" s="202">
        <f>ROUND(I99*H99,2)</f>
        <v>0</v>
      </c>
      <c r="BL99" s="22" t="s">
        <v>132</v>
      </c>
      <c r="BM99" s="22" t="s">
        <v>213</v>
      </c>
    </row>
    <row r="100" spans="2:47" s="1" customFormat="1" ht="36">
      <c r="B100" s="39"/>
      <c r="C100" s="61"/>
      <c r="D100" s="203" t="s">
        <v>134</v>
      </c>
      <c r="E100" s="61"/>
      <c r="F100" s="204" t="s">
        <v>214</v>
      </c>
      <c r="G100" s="61"/>
      <c r="H100" s="61"/>
      <c r="I100" s="161"/>
      <c r="J100" s="61"/>
      <c r="K100" s="61"/>
      <c r="L100" s="59"/>
      <c r="M100" s="205"/>
      <c r="N100" s="40"/>
      <c r="O100" s="40"/>
      <c r="P100" s="40"/>
      <c r="Q100" s="40"/>
      <c r="R100" s="40"/>
      <c r="S100" s="40"/>
      <c r="T100" s="76"/>
      <c r="AT100" s="22" t="s">
        <v>134</v>
      </c>
      <c r="AU100" s="22" t="s">
        <v>81</v>
      </c>
    </row>
    <row r="101" spans="2:51" s="11" customFormat="1" ht="12">
      <c r="B101" s="206"/>
      <c r="C101" s="207"/>
      <c r="D101" s="208" t="s">
        <v>136</v>
      </c>
      <c r="E101" s="209" t="s">
        <v>21</v>
      </c>
      <c r="F101" s="210" t="s">
        <v>215</v>
      </c>
      <c r="G101" s="207"/>
      <c r="H101" s="211">
        <v>3.722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136</v>
      </c>
      <c r="AU101" s="217" t="s">
        <v>81</v>
      </c>
      <c r="AV101" s="11" t="s">
        <v>81</v>
      </c>
      <c r="AW101" s="11" t="s">
        <v>35</v>
      </c>
      <c r="AX101" s="11" t="s">
        <v>79</v>
      </c>
      <c r="AY101" s="217" t="s">
        <v>125</v>
      </c>
    </row>
    <row r="102" spans="2:65" s="1" customFormat="1" ht="20.4" customHeight="1">
      <c r="B102" s="39"/>
      <c r="C102" s="222" t="s">
        <v>216</v>
      </c>
      <c r="D102" s="222" t="s">
        <v>155</v>
      </c>
      <c r="E102" s="223" t="s">
        <v>217</v>
      </c>
      <c r="F102" s="224" t="s">
        <v>218</v>
      </c>
      <c r="G102" s="225" t="s">
        <v>158</v>
      </c>
      <c r="H102" s="226">
        <v>6.141</v>
      </c>
      <c r="I102" s="227"/>
      <c r="J102" s="228">
        <f>ROUND(I102*H102,2)</f>
        <v>0</v>
      </c>
      <c r="K102" s="224" t="s">
        <v>131</v>
      </c>
      <c r="L102" s="229"/>
      <c r="M102" s="230" t="s">
        <v>21</v>
      </c>
      <c r="N102" s="231" t="s">
        <v>42</v>
      </c>
      <c r="O102" s="40"/>
      <c r="P102" s="200">
        <f>O102*H102</f>
        <v>0</v>
      </c>
      <c r="Q102" s="200">
        <v>1</v>
      </c>
      <c r="R102" s="200">
        <f>Q102*H102</f>
        <v>6.141</v>
      </c>
      <c r="S102" s="200">
        <v>0</v>
      </c>
      <c r="T102" s="201">
        <f>S102*H102</f>
        <v>0</v>
      </c>
      <c r="AR102" s="22" t="s">
        <v>159</v>
      </c>
      <c r="AT102" s="22" t="s">
        <v>155</v>
      </c>
      <c r="AU102" s="22" t="s">
        <v>81</v>
      </c>
      <c r="AY102" s="22" t="s">
        <v>125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79</v>
      </c>
      <c r="BK102" s="202">
        <f>ROUND(I102*H102,2)</f>
        <v>0</v>
      </c>
      <c r="BL102" s="22" t="s">
        <v>132</v>
      </c>
      <c r="BM102" s="22" t="s">
        <v>219</v>
      </c>
    </row>
    <row r="103" spans="2:47" s="1" customFormat="1" ht="12">
      <c r="B103" s="39"/>
      <c r="C103" s="61"/>
      <c r="D103" s="203" t="s">
        <v>134</v>
      </c>
      <c r="E103" s="61"/>
      <c r="F103" s="204" t="s">
        <v>218</v>
      </c>
      <c r="G103" s="61"/>
      <c r="H103" s="61"/>
      <c r="I103" s="161"/>
      <c r="J103" s="61"/>
      <c r="K103" s="61"/>
      <c r="L103" s="59"/>
      <c r="M103" s="205"/>
      <c r="N103" s="40"/>
      <c r="O103" s="40"/>
      <c r="P103" s="40"/>
      <c r="Q103" s="40"/>
      <c r="R103" s="40"/>
      <c r="S103" s="40"/>
      <c r="T103" s="76"/>
      <c r="AT103" s="22" t="s">
        <v>134</v>
      </c>
      <c r="AU103" s="22" t="s">
        <v>81</v>
      </c>
    </row>
    <row r="104" spans="2:51" s="11" customFormat="1" ht="12">
      <c r="B104" s="206"/>
      <c r="C104" s="207"/>
      <c r="D104" s="208" t="s">
        <v>136</v>
      </c>
      <c r="E104" s="209" t="s">
        <v>21</v>
      </c>
      <c r="F104" s="210" t="s">
        <v>220</v>
      </c>
      <c r="G104" s="207"/>
      <c r="H104" s="211">
        <v>6.141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136</v>
      </c>
      <c r="AU104" s="217" t="s">
        <v>81</v>
      </c>
      <c r="AV104" s="11" t="s">
        <v>81</v>
      </c>
      <c r="AW104" s="11" t="s">
        <v>35</v>
      </c>
      <c r="AX104" s="11" t="s">
        <v>79</v>
      </c>
      <c r="AY104" s="217" t="s">
        <v>125</v>
      </c>
    </row>
    <row r="105" spans="2:65" s="1" customFormat="1" ht="20.4" customHeight="1">
      <c r="B105" s="39"/>
      <c r="C105" s="191" t="s">
        <v>159</v>
      </c>
      <c r="D105" s="191" t="s">
        <v>127</v>
      </c>
      <c r="E105" s="192" t="s">
        <v>221</v>
      </c>
      <c r="F105" s="193" t="s">
        <v>222</v>
      </c>
      <c r="G105" s="194" t="s">
        <v>130</v>
      </c>
      <c r="H105" s="195">
        <v>10.961</v>
      </c>
      <c r="I105" s="196"/>
      <c r="J105" s="197">
        <f>ROUND(I105*H105,2)</f>
        <v>0</v>
      </c>
      <c r="K105" s="193" t="s">
        <v>131</v>
      </c>
      <c r="L105" s="59"/>
      <c r="M105" s="198" t="s">
        <v>21</v>
      </c>
      <c r="N105" s="199" t="s">
        <v>42</v>
      </c>
      <c r="O105" s="40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132</v>
      </c>
      <c r="AT105" s="22" t="s">
        <v>127</v>
      </c>
      <c r="AU105" s="22" t="s">
        <v>81</v>
      </c>
      <c r="AY105" s="22" t="s">
        <v>125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79</v>
      </c>
      <c r="BK105" s="202">
        <f>ROUND(I105*H105,2)</f>
        <v>0</v>
      </c>
      <c r="BL105" s="22" t="s">
        <v>132</v>
      </c>
      <c r="BM105" s="22" t="s">
        <v>223</v>
      </c>
    </row>
    <row r="106" spans="2:47" s="1" customFormat="1" ht="36">
      <c r="B106" s="39"/>
      <c r="C106" s="61"/>
      <c r="D106" s="203" t="s">
        <v>134</v>
      </c>
      <c r="E106" s="61"/>
      <c r="F106" s="204" t="s">
        <v>224</v>
      </c>
      <c r="G106" s="61"/>
      <c r="H106" s="61"/>
      <c r="I106" s="161"/>
      <c r="J106" s="61"/>
      <c r="K106" s="61"/>
      <c r="L106" s="59"/>
      <c r="M106" s="205"/>
      <c r="N106" s="40"/>
      <c r="O106" s="40"/>
      <c r="P106" s="40"/>
      <c r="Q106" s="40"/>
      <c r="R106" s="40"/>
      <c r="S106" s="40"/>
      <c r="T106" s="76"/>
      <c r="AT106" s="22" t="s">
        <v>134</v>
      </c>
      <c r="AU106" s="22" t="s">
        <v>81</v>
      </c>
    </row>
    <row r="107" spans="2:51" s="11" customFormat="1" ht="12">
      <c r="B107" s="206"/>
      <c r="C107" s="207"/>
      <c r="D107" s="208" t="s">
        <v>136</v>
      </c>
      <c r="E107" s="209" t="s">
        <v>21</v>
      </c>
      <c r="F107" s="210" t="s">
        <v>225</v>
      </c>
      <c r="G107" s="207"/>
      <c r="H107" s="211">
        <v>10.961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136</v>
      </c>
      <c r="AU107" s="217" t="s">
        <v>81</v>
      </c>
      <c r="AV107" s="11" t="s">
        <v>81</v>
      </c>
      <c r="AW107" s="11" t="s">
        <v>35</v>
      </c>
      <c r="AX107" s="11" t="s">
        <v>79</v>
      </c>
      <c r="AY107" s="217" t="s">
        <v>125</v>
      </c>
    </row>
    <row r="108" spans="2:65" s="1" customFormat="1" ht="20.4" customHeight="1">
      <c r="B108" s="39"/>
      <c r="C108" s="191" t="s">
        <v>162</v>
      </c>
      <c r="D108" s="191" t="s">
        <v>127</v>
      </c>
      <c r="E108" s="192" t="s">
        <v>226</v>
      </c>
      <c r="F108" s="193" t="s">
        <v>227</v>
      </c>
      <c r="G108" s="194" t="s">
        <v>130</v>
      </c>
      <c r="H108" s="195">
        <v>3.168</v>
      </c>
      <c r="I108" s="196"/>
      <c r="J108" s="197">
        <f>ROUND(I108*H108,2)</f>
        <v>0</v>
      </c>
      <c r="K108" s="193" t="s">
        <v>131</v>
      </c>
      <c r="L108" s="59"/>
      <c r="M108" s="198" t="s">
        <v>21</v>
      </c>
      <c r="N108" s="199" t="s">
        <v>42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132</v>
      </c>
      <c r="AT108" s="22" t="s">
        <v>127</v>
      </c>
      <c r="AU108" s="22" t="s">
        <v>81</v>
      </c>
      <c r="AY108" s="22" t="s">
        <v>125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79</v>
      </c>
      <c r="BK108" s="202">
        <f>ROUND(I108*H108,2)</f>
        <v>0</v>
      </c>
      <c r="BL108" s="22" t="s">
        <v>132</v>
      </c>
      <c r="BM108" s="22" t="s">
        <v>228</v>
      </c>
    </row>
    <row r="109" spans="2:47" s="1" customFormat="1" ht="36">
      <c r="B109" s="39"/>
      <c r="C109" s="61"/>
      <c r="D109" s="203" t="s">
        <v>134</v>
      </c>
      <c r="E109" s="61"/>
      <c r="F109" s="204" t="s">
        <v>229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134</v>
      </c>
      <c r="AU109" s="22" t="s">
        <v>81</v>
      </c>
    </row>
    <row r="110" spans="2:51" s="11" customFormat="1" ht="12">
      <c r="B110" s="206"/>
      <c r="C110" s="207"/>
      <c r="D110" s="208" t="s">
        <v>136</v>
      </c>
      <c r="E110" s="209" t="s">
        <v>21</v>
      </c>
      <c r="F110" s="210" t="s">
        <v>230</v>
      </c>
      <c r="G110" s="207"/>
      <c r="H110" s="211">
        <v>3.168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136</v>
      </c>
      <c r="AU110" s="217" t="s">
        <v>81</v>
      </c>
      <c r="AV110" s="11" t="s">
        <v>81</v>
      </c>
      <c r="AW110" s="11" t="s">
        <v>35</v>
      </c>
      <c r="AX110" s="11" t="s">
        <v>79</v>
      </c>
      <c r="AY110" s="217" t="s">
        <v>125</v>
      </c>
    </row>
    <row r="111" spans="2:65" s="1" customFormat="1" ht="20.4" customHeight="1">
      <c r="B111" s="39"/>
      <c r="C111" s="222" t="s">
        <v>231</v>
      </c>
      <c r="D111" s="222" t="s">
        <v>155</v>
      </c>
      <c r="E111" s="223" t="s">
        <v>232</v>
      </c>
      <c r="F111" s="224" t="s">
        <v>233</v>
      </c>
      <c r="G111" s="225" t="s">
        <v>158</v>
      </c>
      <c r="H111" s="226">
        <v>6.336</v>
      </c>
      <c r="I111" s="227"/>
      <c r="J111" s="228">
        <f>ROUND(I111*H111,2)</f>
        <v>0</v>
      </c>
      <c r="K111" s="224" t="s">
        <v>131</v>
      </c>
      <c r="L111" s="229"/>
      <c r="M111" s="230" t="s">
        <v>21</v>
      </c>
      <c r="N111" s="231" t="s">
        <v>42</v>
      </c>
      <c r="O111" s="40"/>
      <c r="P111" s="200">
        <f>O111*H111</f>
        <v>0</v>
      </c>
      <c r="Q111" s="200">
        <v>1</v>
      </c>
      <c r="R111" s="200">
        <f>Q111*H111</f>
        <v>6.336</v>
      </c>
      <c r="S111" s="200">
        <v>0</v>
      </c>
      <c r="T111" s="201">
        <f>S111*H111</f>
        <v>0</v>
      </c>
      <c r="AR111" s="22" t="s">
        <v>159</v>
      </c>
      <c r="AT111" s="22" t="s">
        <v>155</v>
      </c>
      <c r="AU111" s="22" t="s">
        <v>81</v>
      </c>
      <c r="AY111" s="22" t="s">
        <v>125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79</v>
      </c>
      <c r="BK111" s="202">
        <f>ROUND(I111*H111,2)</f>
        <v>0</v>
      </c>
      <c r="BL111" s="22" t="s">
        <v>132</v>
      </c>
      <c r="BM111" s="22" t="s">
        <v>234</v>
      </c>
    </row>
    <row r="112" spans="2:47" s="1" customFormat="1" ht="12">
      <c r="B112" s="39"/>
      <c r="C112" s="61"/>
      <c r="D112" s="203" t="s">
        <v>134</v>
      </c>
      <c r="E112" s="61"/>
      <c r="F112" s="204" t="s">
        <v>235</v>
      </c>
      <c r="G112" s="61"/>
      <c r="H112" s="61"/>
      <c r="I112" s="161"/>
      <c r="J112" s="61"/>
      <c r="K112" s="61"/>
      <c r="L112" s="59"/>
      <c r="M112" s="205"/>
      <c r="N112" s="40"/>
      <c r="O112" s="40"/>
      <c r="P112" s="40"/>
      <c r="Q112" s="40"/>
      <c r="R112" s="40"/>
      <c r="S112" s="40"/>
      <c r="T112" s="76"/>
      <c r="AT112" s="22" t="s">
        <v>134</v>
      </c>
      <c r="AU112" s="22" t="s">
        <v>81</v>
      </c>
    </row>
    <row r="113" spans="2:51" s="11" customFormat="1" ht="12">
      <c r="B113" s="206"/>
      <c r="C113" s="207"/>
      <c r="D113" s="208" t="s">
        <v>136</v>
      </c>
      <c r="E113" s="207"/>
      <c r="F113" s="210" t="s">
        <v>236</v>
      </c>
      <c r="G113" s="207"/>
      <c r="H113" s="211">
        <v>6.336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136</v>
      </c>
      <c r="AU113" s="217" t="s">
        <v>81</v>
      </c>
      <c r="AV113" s="11" t="s">
        <v>81</v>
      </c>
      <c r="AW113" s="11" t="s">
        <v>6</v>
      </c>
      <c r="AX113" s="11" t="s">
        <v>79</v>
      </c>
      <c r="AY113" s="217" t="s">
        <v>125</v>
      </c>
    </row>
    <row r="114" spans="2:65" s="1" customFormat="1" ht="28.8" customHeight="1">
      <c r="B114" s="39"/>
      <c r="C114" s="191" t="s">
        <v>237</v>
      </c>
      <c r="D114" s="191" t="s">
        <v>127</v>
      </c>
      <c r="E114" s="192" t="s">
        <v>238</v>
      </c>
      <c r="F114" s="193" t="s">
        <v>239</v>
      </c>
      <c r="G114" s="194" t="s">
        <v>145</v>
      </c>
      <c r="H114" s="195">
        <v>33.81</v>
      </c>
      <c r="I114" s="196"/>
      <c r="J114" s="197">
        <f>ROUND(I114*H114,2)</f>
        <v>0</v>
      </c>
      <c r="K114" s="193" t="s">
        <v>131</v>
      </c>
      <c r="L114" s="59"/>
      <c r="M114" s="198" t="s">
        <v>21</v>
      </c>
      <c r="N114" s="199" t="s">
        <v>42</v>
      </c>
      <c r="O114" s="40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2" t="s">
        <v>132</v>
      </c>
      <c r="AT114" s="22" t="s">
        <v>127</v>
      </c>
      <c r="AU114" s="22" t="s">
        <v>81</v>
      </c>
      <c r="AY114" s="22" t="s">
        <v>125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79</v>
      </c>
      <c r="BK114" s="202">
        <f>ROUND(I114*H114,2)</f>
        <v>0</v>
      </c>
      <c r="BL114" s="22" t="s">
        <v>132</v>
      </c>
      <c r="BM114" s="22" t="s">
        <v>240</v>
      </c>
    </row>
    <row r="115" spans="2:47" s="1" customFormat="1" ht="24">
      <c r="B115" s="39"/>
      <c r="C115" s="61"/>
      <c r="D115" s="203" t="s">
        <v>134</v>
      </c>
      <c r="E115" s="61"/>
      <c r="F115" s="204" t="s">
        <v>241</v>
      </c>
      <c r="G115" s="61"/>
      <c r="H115" s="61"/>
      <c r="I115" s="161"/>
      <c r="J115" s="61"/>
      <c r="K115" s="61"/>
      <c r="L115" s="59"/>
      <c r="M115" s="205"/>
      <c r="N115" s="40"/>
      <c r="O115" s="40"/>
      <c r="P115" s="40"/>
      <c r="Q115" s="40"/>
      <c r="R115" s="40"/>
      <c r="S115" s="40"/>
      <c r="T115" s="76"/>
      <c r="AT115" s="22" t="s">
        <v>134</v>
      </c>
      <c r="AU115" s="22" t="s">
        <v>81</v>
      </c>
    </row>
    <row r="116" spans="2:51" s="11" customFormat="1" ht="12">
      <c r="B116" s="206"/>
      <c r="C116" s="207"/>
      <c r="D116" s="208" t="s">
        <v>136</v>
      </c>
      <c r="E116" s="209" t="s">
        <v>21</v>
      </c>
      <c r="F116" s="210" t="s">
        <v>242</v>
      </c>
      <c r="G116" s="207"/>
      <c r="H116" s="211">
        <v>33.81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136</v>
      </c>
      <c r="AU116" s="217" t="s">
        <v>81</v>
      </c>
      <c r="AV116" s="11" t="s">
        <v>81</v>
      </c>
      <c r="AW116" s="11" t="s">
        <v>35</v>
      </c>
      <c r="AX116" s="11" t="s">
        <v>79</v>
      </c>
      <c r="AY116" s="217" t="s">
        <v>125</v>
      </c>
    </row>
    <row r="117" spans="2:65" s="1" customFormat="1" ht="28.8" customHeight="1">
      <c r="B117" s="39"/>
      <c r="C117" s="191" t="s">
        <v>243</v>
      </c>
      <c r="D117" s="191" t="s">
        <v>127</v>
      </c>
      <c r="E117" s="192" t="s">
        <v>244</v>
      </c>
      <c r="F117" s="193" t="s">
        <v>245</v>
      </c>
      <c r="G117" s="194" t="s">
        <v>145</v>
      </c>
      <c r="H117" s="195">
        <v>33.81</v>
      </c>
      <c r="I117" s="196"/>
      <c r="J117" s="197">
        <f>ROUND(I117*H117,2)</f>
        <v>0</v>
      </c>
      <c r="K117" s="193" t="s">
        <v>131</v>
      </c>
      <c r="L117" s="59"/>
      <c r="M117" s="198" t="s">
        <v>21</v>
      </c>
      <c r="N117" s="199" t="s">
        <v>42</v>
      </c>
      <c r="O117" s="40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2" t="s">
        <v>132</v>
      </c>
      <c r="AT117" s="22" t="s">
        <v>127</v>
      </c>
      <c r="AU117" s="22" t="s">
        <v>81</v>
      </c>
      <c r="AY117" s="22" t="s">
        <v>125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2" t="s">
        <v>79</v>
      </c>
      <c r="BK117" s="202">
        <f>ROUND(I117*H117,2)</f>
        <v>0</v>
      </c>
      <c r="BL117" s="22" t="s">
        <v>132</v>
      </c>
      <c r="BM117" s="22" t="s">
        <v>246</v>
      </c>
    </row>
    <row r="118" spans="2:47" s="1" customFormat="1" ht="24">
      <c r="B118" s="39"/>
      <c r="C118" s="61"/>
      <c r="D118" s="203" t="s">
        <v>134</v>
      </c>
      <c r="E118" s="61"/>
      <c r="F118" s="204" t="s">
        <v>247</v>
      </c>
      <c r="G118" s="61"/>
      <c r="H118" s="61"/>
      <c r="I118" s="161"/>
      <c r="J118" s="61"/>
      <c r="K118" s="61"/>
      <c r="L118" s="59"/>
      <c r="M118" s="205"/>
      <c r="N118" s="40"/>
      <c r="O118" s="40"/>
      <c r="P118" s="40"/>
      <c r="Q118" s="40"/>
      <c r="R118" s="40"/>
      <c r="S118" s="40"/>
      <c r="T118" s="76"/>
      <c r="AT118" s="22" t="s">
        <v>134</v>
      </c>
      <c r="AU118" s="22" t="s">
        <v>81</v>
      </c>
    </row>
    <row r="119" spans="2:51" s="11" customFormat="1" ht="12">
      <c r="B119" s="206"/>
      <c r="C119" s="207"/>
      <c r="D119" s="208" t="s">
        <v>136</v>
      </c>
      <c r="E119" s="209" t="s">
        <v>21</v>
      </c>
      <c r="F119" s="210" t="s">
        <v>248</v>
      </c>
      <c r="G119" s="207"/>
      <c r="H119" s="211">
        <v>33.81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136</v>
      </c>
      <c r="AU119" s="217" t="s">
        <v>81</v>
      </c>
      <c r="AV119" s="11" t="s">
        <v>81</v>
      </c>
      <c r="AW119" s="11" t="s">
        <v>35</v>
      </c>
      <c r="AX119" s="11" t="s">
        <v>79</v>
      </c>
      <c r="AY119" s="217" t="s">
        <v>125</v>
      </c>
    </row>
    <row r="120" spans="2:65" s="1" customFormat="1" ht="20.4" customHeight="1">
      <c r="B120" s="39"/>
      <c r="C120" s="222" t="s">
        <v>249</v>
      </c>
      <c r="D120" s="222" t="s">
        <v>155</v>
      </c>
      <c r="E120" s="223" t="s">
        <v>250</v>
      </c>
      <c r="F120" s="224" t="s">
        <v>251</v>
      </c>
      <c r="G120" s="225" t="s">
        <v>252</v>
      </c>
      <c r="H120" s="226">
        <v>0.845</v>
      </c>
      <c r="I120" s="227"/>
      <c r="J120" s="228">
        <f>ROUND(I120*H120,2)</f>
        <v>0</v>
      </c>
      <c r="K120" s="224" t="s">
        <v>131</v>
      </c>
      <c r="L120" s="229"/>
      <c r="M120" s="230" t="s">
        <v>21</v>
      </c>
      <c r="N120" s="231" t="s">
        <v>42</v>
      </c>
      <c r="O120" s="40"/>
      <c r="P120" s="200">
        <f>O120*H120</f>
        <v>0</v>
      </c>
      <c r="Q120" s="200">
        <v>0.001</v>
      </c>
      <c r="R120" s="200">
        <f>Q120*H120</f>
        <v>0.0008449999999999999</v>
      </c>
      <c r="S120" s="200">
        <v>0</v>
      </c>
      <c r="T120" s="201">
        <f>S120*H120</f>
        <v>0</v>
      </c>
      <c r="AR120" s="22" t="s">
        <v>159</v>
      </c>
      <c r="AT120" s="22" t="s">
        <v>155</v>
      </c>
      <c r="AU120" s="22" t="s">
        <v>81</v>
      </c>
      <c r="AY120" s="22" t="s">
        <v>125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79</v>
      </c>
      <c r="BK120" s="202">
        <f>ROUND(I120*H120,2)</f>
        <v>0</v>
      </c>
      <c r="BL120" s="22" t="s">
        <v>132</v>
      </c>
      <c r="BM120" s="22" t="s">
        <v>253</v>
      </c>
    </row>
    <row r="121" spans="2:47" s="1" customFormat="1" ht="12">
      <c r="B121" s="39"/>
      <c r="C121" s="61"/>
      <c r="D121" s="203" t="s">
        <v>134</v>
      </c>
      <c r="E121" s="61"/>
      <c r="F121" s="204" t="s">
        <v>251</v>
      </c>
      <c r="G121" s="61"/>
      <c r="H121" s="61"/>
      <c r="I121" s="161"/>
      <c r="J121" s="61"/>
      <c r="K121" s="61"/>
      <c r="L121" s="59"/>
      <c r="M121" s="205"/>
      <c r="N121" s="40"/>
      <c r="O121" s="40"/>
      <c r="P121" s="40"/>
      <c r="Q121" s="40"/>
      <c r="R121" s="40"/>
      <c r="S121" s="40"/>
      <c r="T121" s="76"/>
      <c r="AT121" s="22" t="s">
        <v>134</v>
      </c>
      <c r="AU121" s="22" t="s">
        <v>81</v>
      </c>
    </row>
    <row r="122" spans="2:51" s="11" customFormat="1" ht="12">
      <c r="B122" s="206"/>
      <c r="C122" s="207"/>
      <c r="D122" s="208" t="s">
        <v>136</v>
      </c>
      <c r="E122" s="207"/>
      <c r="F122" s="210" t="s">
        <v>254</v>
      </c>
      <c r="G122" s="207"/>
      <c r="H122" s="211">
        <v>0.845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136</v>
      </c>
      <c r="AU122" s="217" t="s">
        <v>81</v>
      </c>
      <c r="AV122" s="11" t="s">
        <v>81</v>
      </c>
      <c r="AW122" s="11" t="s">
        <v>6</v>
      </c>
      <c r="AX122" s="11" t="s">
        <v>79</v>
      </c>
      <c r="AY122" s="217" t="s">
        <v>125</v>
      </c>
    </row>
    <row r="123" spans="2:65" s="1" customFormat="1" ht="20.4" customHeight="1">
      <c r="B123" s="39"/>
      <c r="C123" s="191" t="s">
        <v>255</v>
      </c>
      <c r="D123" s="191" t="s">
        <v>127</v>
      </c>
      <c r="E123" s="192" t="s">
        <v>143</v>
      </c>
      <c r="F123" s="193" t="s">
        <v>144</v>
      </c>
      <c r="G123" s="194" t="s">
        <v>145</v>
      </c>
      <c r="H123" s="195">
        <v>54.921</v>
      </c>
      <c r="I123" s="196"/>
      <c r="J123" s="197">
        <f>ROUND(I123*H123,2)</f>
        <v>0</v>
      </c>
      <c r="K123" s="193" t="s">
        <v>131</v>
      </c>
      <c r="L123" s="59"/>
      <c r="M123" s="198" t="s">
        <v>21</v>
      </c>
      <c r="N123" s="199" t="s">
        <v>42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132</v>
      </c>
      <c r="AT123" s="22" t="s">
        <v>127</v>
      </c>
      <c r="AU123" s="22" t="s">
        <v>81</v>
      </c>
      <c r="AY123" s="22" t="s">
        <v>125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79</v>
      </c>
      <c r="BK123" s="202">
        <f>ROUND(I123*H123,2)</f>
        <v>0</v>
      </c>
      <c r="BL123" s="22" t="s">
        <v>132</v>
      </c>
      <c r="BM123" s="22" t="s">
        <v>256</v>
      </c>
    </row>
    <row r="124" spans="2:47" s="1" customFormat="1" ht="12">
      <c r="B124" s="39"/>
      <c r="C124" s="61"/>
      <c r="D124" s="203" t="s">
        <v>134</v>
      </c>
      <c r="E124" s="61"/>
      <c r="F124" s="204" t="s">
        <v>147</v>
      </c>
      <c r="G124" s="61"/>
      <c r="H124" s="61"/>
      <c r="I124" s="161"/>
      <c r="J124" s="61"/>
      <c r="K124" s="61"/>
      <c r="L124" s="59"/>
      <c r="M124" s="205"/>
      <c r="N124" s="40"/>
      <c r="O124" s="40"/>
      <c r="P124" s="40"/>
      <c r="Q124" s="40"/>
      <c r="R124" s="40"/>
      <c r="S124" s="40"/>
      <c r="T124" s="76"/>
      <c r="AT124" s="22" t="s">
        <v>134</v>
      </c>
      <c r="AU124" s="22" t="s">
        <v>81</v>
      </c>
    </row>
    <row r="125" spans="2:51" s="11" customFormat="1" ht="12">
      <c r="B125" s="206"/>
      <c r="C125" s="207"/>
      <c r="D125" s="208" t="s">
        <v>136</v>
      </c>
      <c r="E125" s="209" t="s">
        <v>21</v>
      </c>
      <c r="F125" s="210" t="s">
        <v>148</v>
      </c>
      <c r="G125" s="207"/>
      <c r="H125" s="211">
        <v>54.921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136</v>
      </c>
      <c r="AU125" s="217" t="s">
        <v>81</v>
      </c>
      <c r="AV125" s="11" t="s">
        <v>81</v>
      </c>
      <c r="AW125" s="11" t="s">
        <v>35</v>
      </c>
      <c r="AX125" s="11" t="s">
        <v>79</v>
      </c>
      <c r="AY125" s="217" t="s">
        <v>125</v>
      </c>
    </row>
    <row r="126" spans="2:65" s="1" customFormat="1" ht="20.4" customHeight="1">
      <c r="B126" s="39"/>
      <c r="C126" s="191" t="s">
        <v>10</v>
      </c>
      <c r="D126" s="191" t="s">
        <v>127</v>
      </c>
      <c r="E126" s="192" t="s">
        <v>257</v>
      </c>
      <c r="F126" s="193" t="s">
        <v>258</v>
      </c>
      <c r="G126" s="194" t="s">
        <v>145</v>
      </c>
      <c r="H126" s="195">
        <v>10.086</v>
      </c>
      <c r="I126" s="196"/>
      <c r="J126" s="197">
        <f>ROUND(I126*H126,2)</f>
        <v>0</v>
      </c>
      <c r="K126" s="193" t="s">
        <v>131</v>
      </c>
      <c r="L126" s="59"/>
      <c r="M126" s="198" t="s">
        <v>21</v>
      </c>
      <c r="N126" s="199" t="s">
        <v>42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132</v>
      </c>
      <c r="AT126" s="22" t="s">
        <v>127</v>
      </c>
      <c r="AU126" s="22" t="s">
        <v>81</v>
      </c>
      <c r="AY126" s="22" t="s">
        <v>125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79</v>
      </c>
      <c r="BK126" s="202">
        <f>ROUND(I126*H126,2)</f>
        <v>0</v>
      </c>
      <c r="BL126" s="22" t="s">
        <v>132</v>
      </c>
      <c r="BM126" s="22" t="s">
        <v>259</v>
      </c>
    </row>
    <row r="127" spans="2:47" s="1" customFormat="1" ht="24">
      <c r="B127" s="39"/>
      <c r="C127" s="61"/>
      <c r="D127" s="203" t="s">
        <v>134</v>
      </c>
      <c r="E127" s="61"/>
      <c r="F127" s="204" t="s">
        <v>260</v>
      </c>
      <c r="G127" s="61"/>
      <c r="H127" s="61"/>
      <c r="I127" s="161"/>
      <c r="J127" s="61"/>
      <c r="K127" s="61"/>
      <c r="L127" s="59"/>
      <c r="M127" s="205"/>
      <c r="N127" s="40"/>
      <c r="O127" s="40"/>
      <c r="P127" s="40"/>
      <c r="Q127" s="40"/>
      <c r="R127" s="40"/>
      <c r="S127" s="40"/>
      <c r="T127" s="76"/>
      <c r="AT127" s="22" t="s">
        <v>134</v>
      </c>
      <c r="AU127" s="22" t="s">
        <v>81</v>
      </c>
    </row>
    <row r="128" spans="2:51" s="11" customFormat="1" ht="12">
      <c r="B128" s="206"/>
      <c r="C128" s="207"/>
      <c r="D128" s="208" t="s">
        <v>136</v>
      </c>
      <c r="E128" s="209" t="s">
        <v>21</v>
      </c>
      <c r="F128" s="210" t="s">
        <v>261</v>
      </c>
      <c r="G128" s="207"/>
      <c r="H128" s="211">
        <v>10.086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136</v>
      </c>
      <c r="AU128" s="217" t="s">
        <v>81</v>
      </c>
      <c r="AV128" s="11" t="s">
        <v>81</v>
      </c>
      <c r="AW128" s="11" t="s">
        <v>35</v>
      </c>
      <c r="AX128" s="11" t="s">
        <v>79</v>
      </c>
      <c r="AY128" s="217" t="s">
        <v>125</v>
      </c>
    </row>
    <row r="129" spans="2:65" s="1" customFormat="1" ht="20.4" customHeight="1">
      <c r="B129" s="39"/>
      <c r="C129" s="191" t="s">
        <v>262</v>
      </c>
      <c r="D129" s="191" t="s">
        <v>127</v>
      </c>
      <c r="E129" s="192" t="s">
        <v>263</v>
      </c>
      <c r="F129" s="193" t="s">
        <v>264</v>
      </c>
      <c r="G129" s="194" t="s">
        <v>145</v>
      </c>
      <c r="H129" s="195">
        <v>8.526</v>
      </c>
      <c r="I129" s="196"/>
      <c r="J129" s="197">
        <f>ROUND(I129*H129,2)</f>
        <v>0</v>
      </c>
      <c r="K129" s="193" t="s">
        <v>131</v>
      </c>
      <c r="L129" s="59"/>
      <c r="M129" s="198" t="s">
        <v>21</v>
      </c>
      <c r="N129" s="199" t="s">
        <v>42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132</v>
      </c>
      <c r="AT129" s="22" t="s">
        <v>127</v>
      </c>
      <c r="AU129" s="22" t="s">
        <v>81</v>
      </c>
      <c r="AY129" s="22" t="s">
        <v>125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79</v>
      </c>
      <c r="BK129" s="202">
        <f>ROUND(I129*H129,2)</f>
        <v>0</v>
      </c>
      <c r="BL129" s="22" t="s">
        <v>132</v>
      </c>
      <c r="BM129" s="22" t="s">
        <v>265</v>
      </c>
    </row>
    <row r="130" spans="2:47" s="1" customFormat="1" ht="24">
      <c r="B130" s="39"/>
      <c r="C130" s="61"/>
      <c r="D130" s="203" t="s">
        <v>134</v>
      </c>
      <c r="E130" s="61"/>
      <c r="F130" s="204" t="s">
        <v>266</v>
      </c>
      <c r="G130" s="61"/>
      <c r="H130" s="61"/>
      <c r="I130" s="161"/>
      <c r="J130" s="61"/>
      <c r="K130" s="61"/>
      <c r="L130" s="59"/>
      <c r="M130" s="205"/>
      <c r="N130" s="40"/>
      <c r="O130" s="40"/>
      <c r="P130" s="40"/>
      <c r="Q130" s="40"/>
      <c r="R130" s="40"/>
      <c r="S130" s="40"/>
      <c r="T130" s="76"/>
      <c r="AT130" s="22" t="s">
        <v>134</v>
      </c>
      <c r="AU130" s="22" t="s">
        <v>81</v>
      </c>
    </row>
    <row r="131" spans="2:63" s="10" customFormat="1" ht="29.85" customHeight="1">
      <c r="B131" s="174"/>
      <c r="C131" s="175"/>
      <c r="D131" s="188" t="s">
        <v>70</v>
      </c>
      <c r="E131" s="189" t="s">
        <v>81</v>
      </c>
      <c r="F131" s="189" t="s">
        <v>267</v>
      </c>
      <c r="G131" s="175"/>
      <c r="H131" s="175"/>
      <c r="I131" s="178"/>
      <c r="J131" s="190">
        <f>BK131</f>
        <v>0</v>
      </c>
      <c r="K131" s="175"/>
      <c r="L131" s="180"/>
      <c r="M131" s="181"/>
      <c r="N131" s="182"/>
      <c r="O131" s="182"/>
      <c r="P131" s="183">
        <f>SUM(P132:P134)</f>
        <v>0</v>
      </c>
      <c r="Q131" s="182"/>
      <c r="R131" s="183">
        <f>SUM(R132:R134)</f>
        <v>0.64982592</v>
      </c>
      <c r="S131" s="182"/>
      <c r="T131" s="184">
        <f>SUM(T132:T134)</f>
        <v>0</v>
      </c>
      <c r="AR131" s="185" t="s">
        <v>79</v>
      </c>
      <c r="AT131" s="186" t="s">
        <v>70</v>
      </c>
      <c r="AU131" s="186" t="s">
        <v>79</v>
      </c>
      <c r="AY131" s="185" t="s">
        <v>125</v>
      </c>
      <c r="BK131" s="187">
        <f>SUM(BK132:BK134)</f>
        <v>0</v>
      </c>
    </row>
    <row r="132" spans="2:65" s="1" customFormat="1" ht="20.4" customHeight="1">
      <c r="B132" s="39"/>
      <c r="C132" s="191" t="s">
        <v>268</v>
      </c>
      <c r="D132" s="191" t="s">
        <v>127</v>
      </c>
      <c r="E132" s="192" t="s">
        <v>269</v>
      </c>
      <c r="F132" s="193" t="s">
        <v>270</v>
      </c>
      <c r="G132" s="194" t="s">
        <v>130</v>
      </c>
      <c r="H132" s="195">
        <v>0.288</v>
      </c>
      <c r="I132" s="196"/>
      <c r="J132" s="197">
        <f>ROUND(I132*H132,2)</f>
        <v>0</v>
      </c>
      <c r="K132" s="193" t="s">
        <v>131</v>
      </c>
      <c r="L132" s="59"/>
      <c r="M132" s="198" t="s">
        <v>21</v>
      </c>
      <c r="N132" s="199" t="s">
        <v>42</v>
      </c>
      <c r="O132" s="40"/>
      <c r="P132" s="200">
        <f>O132*H132</f>
        <v>0</v>
      </c>
      <c r="Q132" s="200">
        <v>2.25634</v>
      </c>
      <c r="R132" s="200">
        <f>Q132*H132</f>
        <v>0.64982592</v>
      </c>
      <c r="S132" s="200">
        <v>0</v>
      </c>
      <c r="T132" s="201">
        <f>S132*H132</f>
        <v>0</v>
      </c>
      <c r="AR132" s="22" t="s">
        <v>132</v>
      </c>
      <c r="AT132" s="22" t="s">
        <v>127</v>
      </c>
      <c r="AU132" s="22" t="s">
        <v>81</v>
      </c>
      <c r="AY132" s="22" t="s">
        <v>125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79</v>
      </c>
      <c r="BK132" s="202">
        <f>ROUND(I132*H132,2)</f>
        <v>0</v>
      </c>
      <c r="BL132" s="22" t="s">
        <v>132</v>
      </c>
      <c r="BM132" s="22" t="s">
        <v>271</v>
      </c>
    </row>
    <row r="133" spans="2:47" s="1" customFormat="1" ht="24">
      <c r="B133" s="39"/>
      <c r="C133" s="61"/>
      <c r="D133" s="203" t="s">
        <v>134</v>
      </c>
      <c r="E133" s="61"/>
      <c r="F133" s="204" t="s">
        <v>272</v>
      </c>
      <c r="G133" s="61"/>
      <c r="H133" s="61"/>
      <c r="I133" s="161"/>
      <c r="J133" s="61"/>
      <c r="K133" s="61"/>
      <c r="L133" s="59"/>
      <c r="M133" s="205"/>
      <c r="N133" s="40"/>
      <c r="O133" s="40"/>
      <c r="P133" s="40"/>
      <c r="Q133" s="40"/>
      <c r="R133" s="40"/>
      <c r="S133" s="40"/>
      <c r="T133" s="76"/>
      <c r="AT133" s="22" t="s">
        <v>134</v>
      </c>
      <c r="AU133" s="22" t="s">
        <v>81</v>
      </c>
    </row>
    <row r="134" spans="2:51" s="11" customFormat="1" ht="12">
      <c r="B134" s="206"/>
      <c r="C134" s="207"/>
      <c r="D134" s="203" t="s">
        <v>136</v>
      </c>
      <c r="E134" s="218" t="s">
        <v>21</v>
      </c>
      <c r="F134" s="219" t="s">
        <v>273</v>
      </c>
      <c r="G134" s="207"/>
      <c r="H134" s="220">
        <v>0.288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136</v>
      </c>
      <c r="AU134" s="217" t="s">
        <v>81</v>
      </c>
      <c r="AV134" s="11" t="s">
        <v>81</v>
      </c>
      <c r="AW134" s="11" t="s">
        <v>35</v>
      </c>
      <c r="AX134" s="11" t="s">
        <v>79</v>
      </c>
      <c r="AY134" s="217" t="s">
        <v>125</v>
      </c>
    </row>
    <row r="135" spans="2:63" s="10" customFormat="1" ht="29.85" customHeight="1">
      <c r="B135" s="174"/>
      <c r="C135" s="175"/>
      <c r="D135" s="188" t="s">
        <v>70</v>
      </c>
      <c r="E135" s="189" t="s">
        <v>149</v>
      </c>
      <c r="F135" s="189" t="s">
        <v>150</v>
      </c>
      <c r="G135" s="175"/>
      <c r="H135" s="175"/>
      <c r="I135" s="178"/>
      <c r="J135" s="190">
        <f>BK135</f>
        <v>0</v>
      </c>
      <c r="K135" s="175"/>
      <c r="L135" s="180"/>
      <c r="M135" s="181"/>
      <c r="N135" s="182"/>
      <c r="O135" s="182"/>
      <c r="P135" s="183">
        <f>SUM(P136:P151)</f>
        <v>0</v>
      </c>
      <c r="Q135" s="182"/>
      <c r="R135" s="183">
        <f>SUM(R136:R151)</f>
        <v>0.077674</v>
      </c>
      <c r="S135" s="182"/>
      <c r="T135" s="184">
        <f>SUM(T136:T151)</f>
        <v>0</v>
      </c>
      <c r="AR135" s="185" t="s">
        <v>79</v>
      </c>
      <c r="AT135" s="186" t="s">
        <v>70</v>
      </c>
      <c r="AU135" s="186" t="s">
        <v>79</v>
      </c>
      <c r="AY135" s="185" t="s">
        <v>125</v>
      </c>
      <c r="BK135" s="187">
        <f>SUM(BK136:BK151)</f>
        <v>0</v>
      </c>
    </row>
    <row r="136" spans="2:65" s="1" customFormat="1" ht="20.4" customHeight="1">
      <c r="B136" s="39"/>
      <c r="C136" s="191" t="s">
        <v>274</v>
      </c>
      <c r="D136" s="191" t="s">
        <v>127</v>
      </c>
      <c r="E136" s="192" t="s">
        <v>275</v>
      </c>
      <c r="F136" s="193" t="s">
        <v>276</v>
      </c>
      <c r="G136" s="194" t="s">
        <v>145</v>
      </c>
      <c r="H136" s="195">
        <v>0.594</v>
      </c>
      <c r="I136" s="196"/>
      <c r="J136" s="197">
        <f>ROUND(I136*H136,2)</f>
        <v>0</v>
      </c>
      <c r="K136" s="193" t="s">
        <v>131</v>
      </c>
      <c r="L136" s="59"/>
      <c r="M136" s="198" t="s">
        <v>21</v>
      </c>
      <c r="N136" s="199" t="s">
        <v>42</v>
      </c>
      <c r="O136" s="40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2" t="s">
        <v>132</v>
      </c>
      <c r="AT136" s="22" t="s">
        <v>127</v>
      </c>
      <c r="AU136" s="22" t="s">
        <v>81</v>
      </c>
      <c r="AY136" s="22" t="s">
        <v>125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2" t="s">
        <v>79</v>
      </c>
      <c r="BK136" s="202">
        <f>ROUND(I136*H136,2)</f>
        <v>0</v>
      </c>
      <c r="BL136" s="22" t="s">
        <v>132</v>
      </c>
      <c r="BM136" s="22" t="s">
        <v>277</v>
      </c>
    </row>
    <row r="137" spans="2:47" s="1" customFormat="1" ht="12">
      <c r="B137" s="39"/>
      <c r="C137" s="61"/>
      <c r="D137" s="208" t="s">
        <v>134</v>
      </c>
      <c r="E137" s="61"/>
      <c r="F137" s="221" t="s">
        <v>278</v>
      </c>
      <c r="G137" s="61"/>
      <c r="H137" s="61"/>
      <c r="I137" s="161"/>
      <c r="J137" s="61"/>
      <c r="K137" s="61"/>
      <c r="L137" s="59"/>
      <c r="M137" s="205"/>
      <c r="N137" s="40"/>
      <c r="O137" s="40"/>
      <c r="P137" s="40"/>
      <c r="Q137" s="40"/>
      <c r="R137" s="40"/>
      <c r="S137" s="40"/>
      <c r="T137" s="76"/>
      <c r="AT137" s="22" t="s">
        <v>134</v>
      </c>
      <c r="AU137" s="22" t="s">
        <v>81</v>
      </c>
    </row>
    <row r="138" spans="2:65" s="1" customFormat="1" ht="20.4" customHeight="1">
      <c r="B138" s="39"/>
      <c r="C138" s="191" t="s">
        <v>279</v>
      </c>
      <c r="D138" s="191" t="s">
        <v>127</v>
      </c>
      <c r="E138" s="192" t="s">
        <v>280</v>
      </c>
      <c r="F138" s="193" t="s">
        <v>281</v>
      </c>
      <c r="G138" s="194" t="s">
        <v>145</v>
      </c>
      <c r="H138" s="195">
        <v>54.7</v>
      </c>
      <c r="I138" s="196"/>
      <c r="J138" s="197">
        <f>ROUND(I138*H138,2)</f>
        <v>0</v>
      </c>
      <c r="K138" s="193" t="s">
        <v>131</v>
      </c>
      <c r="L138" s="59"/>
      <c r="M138" s="198" t="s">
        <v>21</v>
      </c>
      <c r="N138" s="199" t="s">
        <v>42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132</v>
      </c>
      <c r="AT138" s="22" t="s">
        <v>127</v>
      </c>
      <c r="AU138" s="22" t="s">
        <v>81</v>
      </c>
      <c r="AY138" s="22" t="s">
        <v>125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79</v>
      </c>
      <c r="BK138" s="202">
        <f>ROUND(I138*H138,2)</f>
        <v>0</v>
      </c>
      <c r="BL138" s="22" t="s">
        <v>132</v>
      </c>
      <c r="BM138" s="22" t="s">
        <v>282</v>
      </c>
    </row>
    <row r="139" spans="2:47" s="1" customFormat="1" ht="12">
      <c r="B139" s="39"/>
      <c r="C139" s="61"/>
      <c r="D139" s="203" t="s">
        <v>134</v>
      </c>
      <c r="E139" s="61"/>
      <c r="F139" s="204" t="s">
        <v>283</v>
      </c>
      <c r="G139" s="61"/>
      <c r="H139" s="61"/>
      <c r="I139" s="161"/>
      <c r="J139" s="61"/>
      <c r="K139" s="61"/>
      <c r="L139" s="59"/>
      <c r="M139" s="205"/>
      <c r="N139" s="40"/>
      <c r="O139" s="40"/>
      <c r="P139" s="40"/>
      <c r="Q139" s="40"/>
      <c r="R139" s="40"/>
      <c r="S139" s="40"/>
      <c r="T139" s="76"/>
      <c r="AT139" s="22" t="s">
        <v>134</v>
      </c>
      <c r="AU139" s="22" t="s">
        <v>81</v>
      </c>
    </row>
    <row r="140" spans="2:51" s="11" customFormat="1" ht="12">
      <c r="B140" s="206"/>
      <c r="C140" s="207"/>
      <c r="D140" s="208" t="s">
        <v>136</v>
      </c>
      <c r="E140" s="209" t="s">
        <v>21</v>
      </c>
      <c r="F140" s="210" t="s">
        <v>189</v>
      </c>
      <c r="G140" s="207"/>
      <c r="H140" s="211">
        <v>54.7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136</v>
      </c>
      <c r="AU140" s="217" t="s">
        <v>81</v>
      </c>
      <c r="AV140" s="11" t="s">
        <v>81</v>
      </c>
      <c r="AW140" s="11" t="s">
        <v>35</v>
      </c>
      <c r="AX140" s="11" t="s">
        <v>79</v>
      </c>
      <c r="AY140" s="217" t="s">
        <v>125</v>
      </c>
    </row>
    <row r="141" spans="2:65" s="1" customFormat="1" ht="20.4" customHeight="1">
      <c r="B141" s="39"/>
      <c r="C141" s="191" t="s">
        <v>284</v>
      </c>
      <c r="D141" s="191" t="s">
        <v>127</v>
      </c>
      <c r="E141" s="192" t="s">
        <v>285</v>
      </c>
      <c r="F141" s="193" t="s">
        <v>286</v>
      </c>
      <c r="G141" s="194" t="s">
        <v>145</v>
      </c>
      <c r="H141" s="195">
        <v>54.7</v>
      </c>
      <c r="I141" s="196"/>
      <c r="J141" s="197">
        <f>ROUND(I141*H141,2)</f>
        <v>0</v>
      </c>
      <c r="K141" s="193" t="s">
        <v>131</v>
      </c>
      <c r="L141" s="59"/>
      <c r="M141" s="198" t="s">
        <v>21</v>
      </c>
      <c r="N141" s="199" t="s">
        <v>42</v>
      </c>
      <c r="O141" s="40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2" t="s">
        <v>132</v>
      </c>
      <c r="AT141" s="22" t="s">
        <v>127</v>
      </c>
      <c r="AU141" s="22" t="s">
        <v>81</v>
      </c>
      <c r="AY141" s="22" t="s">
        <v>125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79</v>
      </c>
      <c r="BK141" s="202">
        <f>ROUND(I141*H141,2)</f>
        <v>0</v>
      </c>
      <c r="BL141" s="22" t="s">
        <v>132</v>
      </c>
      <c r="BM141" s="22" t="s">
        <v>287</v>
      </c>
    </row>
    <row r="142" spans="2:47" s="1" customFormat="1" ht="24">
      <c r="B142" s="39"/>
      <c r="C142" s="61"/>
      <c r="D142" s="203" t="s">
        <v>134</v>
      </c>
      <c r="E142" s="61"/>
      <c r="F142" s="204" t="s">
        <v>288</v>
      </c>
      <c r="G142" s="61"/>
      <c r="H142" s="61"/>
      <c r="I142" s="161"/>
      <c r="J142" s="61"/>
      <c r="K142" s="61"/>
      <c r="L142" s="59"/>
      <c r="M142" s="205"/>
      <c r="N142" s="40"/>
      <c r="O142" s="40"/>
      <c r="P142" s="40"/>
      <c r="Q142" s="40"/>
      <c r="R142" s="40"/>
      <c r="S142" s="40"/>
      <c r="T142" s="76"/>
      <c r="AT142" s="22" t="s">
        <v>134</v>
      </c>
      <c r="AU142" s="22" t="s">
        <v>81</v>
      </c>
    </row>
    <row r="143" spans="2:51" s="11" customFormat="1" ht="12">
      <c r="B143" s="206"/>
      <c r="C143" s="207"/>
      <c r="D143" s="208" t="s">
        <v>136</v>
      </c>
      <c r="E143" s="209" t="s">
        <v>21</v>
      </c>
      <c r="F143" s="210" t="s">
        <v>189</v>
      </c>
      <c r="G143" s="207"/>
      <c r="H143" s="211">
        <v>54.7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136</v>
      </c>
      <c r="AU143" s="217" t="s">
        <v>81</v>
      </c>
      <c r="AV143" s="11" t="s">
        <v>81</v>
      </c>
      <c r="AW143" s="11" t="s">
        <v>35</v>
      </c>
      <c r="AX143" s="11" t="s">
        <v>79</v>
      </c>
      <c r="AY143" s="217" t="s">
        <v>125</v>
      </c>
    </row>
    <row r="144" spans="2:65" s="1" customFormat="1" ht="20.4" customHeight="1">
      <c r="B144" s="39"/>
      <c r="C144" s="191" t="s">
        <v>9</v>
      </c>
      <c r="D144" s="191" t="s">
        <v>127</v>
      </c>
      <c r="E144" s="192" t="s">
        <v>289</v>
      </c>
      <c r="F144" s="193" t="s">
        <v>290</v>
      </c>
      <c r="G144" s="194" t="s">
        <v>130</v>
      </c>
      <c r="H144" s="195">
        <v>0.594</v>
      </c>
      <c r="I144" s="196"/>
      <c r="J144" s="197">
        <f>ROUND(I144*H144,2)</f>
        <v>0</v>
      </c>
      <c r="K144" s="193" t="s">
        <v>131</v>
      </c>
      <c r="L144" s="59"/>
      <c r="M144" s="198" t="s">
        <v>21</v>
      </c>
      <c r="N144" s="199" t="s">
        <v>42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132</v>
      </c>
      <c r="AT144" s="22" t="s">
        <v>127</v>
      </c>
      <c r="AU144" s="22" t="s">
        <v>81</v>
      </c>
      <c r="AY144" s="22" t="s">
        <v>125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79</v>
      </c>
      <c r="BK144" s="202">
        <f>ROUND(I144*H144,2)</f>
        <v>0</v>
      </c>
      <c r="BL144" s="22" t="s">
        <v>132</v>
      </c>
      <c r="BM144" s="22" t="s">
        <v>291</v>
      </c>
    </row>
    <row r="145" spans="2:47" s="1" customFormat="1" ht="12">
      <c r="B145" s="39"/>
      <c r="C145" s="61"/>
      <c r="D145" s="208" t="s">
        <v>134</v>
      </c>
      <c r="E145" s="61"/>
      <c r="F145" s="221" t="s">
        <v>292</v>
      </c>
      <c r="G145" s="61"/>
      <c r="H145" s="61"/>
      <c r="I145" s="161"/>
      <c r="J145" s="61"/>
      <c r="K145" s="61"/>
      <c r="L145" s="59"/>
      <c r="M145" s="205"/>
      <c r="N145" s="40"/>
      <c r="O145" s="40"/>
      <c r="P145" s="40"/>
      <c r="Q145" s="40"/>
      <c r="R145" s="40"/>
      <c r="S145" s="40"/>
      <c r="T145" s="76"/>
      <c r="AT145" s="22" t="s">
        <v>134</v>
      </c>
      <c r="AU145" s="22" t="s">
        <v>81</v>
      </c>
    </row>
    <row r="146" spans="2:65" s="1" customFormat="1" ht="20.4" customHeight="1">
      <c r="B146" s="39"/>
      <c r="C146" s="191" t="s">
        <v>293</v>
      </c>
      <c r="D146" s="191" t="s">
        <v>127</v>
      </c>
      <c r="E146" s="192" t="s">
        <v>294</v>
      </c>
      <c r="F146" s="193" t="s">
        <v>295</v>
      </c>
      <c r="G146" s="194" t="s">
        <v>145</v>
      </c>
      <c r="H146" s="195">
        <v>109.4</v>
      </c>
      <c r="I146" s="196"/>
      <c r="J146" s="197">
        <f>ROUND(I146*H146,2)</f>
        <v>0</v>
      </c>
      <c r="K146" s="193" t="s">
        <v>131</v>
      </c>
      <c r="L146" s="59"/>
      <c r="M146" s="198" t="s">
        <v>21</v>
      </c>
      <c r="N146" s="199" t="s">
        <v>42</v>
      </c>
      <c r="O146" s="40"/>
      <c r="P146" s="200">
        <f>O146*H146</f>
        <v>0</v>
      </c>
      <c r="Q146" s="200">
        <v>0.00071</v>
      </c>
      <c r="R146" s="200">
        <f>Q146*H146</f>
        <v>0.077674</v>
      </c>
      <c r="S146" s="200">
        <v>0</v>
      </c>
      <c r="T146" s="201">
        <f>S146*H146</f>
        <v>0</v>
      </c>
      <c r="AR146" s="22" t="s">
        <v>132</v>
      </c>
      <c r="AT146" s="22" t="s">
        <v>127</v>
      </c>
      <c r="AU146" s="22" t="s">
        <v>81</v>
      </c>
      <c r="AY146" s="22" t="s">
        <v>125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79</v>
      </c>
      <c r="BK146" s="202">
        <f>ROUND(I146*H146,2)</f>
        <v>0</v>
      </c>
      <c r="BL146" s="22" t="s">
        <v>132</v>
      </c>
      <c r="BM146" s="22" t="s">
        <v>296</v>
      </c>
    </row>
    <row r="147" spans="2:47" s="1" customFormat="1" ht="24">
      <c r="B147" s="39"/>
      <c r="C147" s="61"/>
      <c r="D147" s="203" t="s">
        <v>134</v>
      </c>
      <c r="E147" s="61"/>
      <c r="F147" s="204" t="s">
        <v>297</v>
      </c>
      <c r="G147" s="61"/>
      <c r="H147" s="61"/>
      <c r="I147" s="161"/>
      <c r="J147" s="61"/>
      <c r="K147" s="61"/>
      <c r="L147" s="59"/>
      <c r="M147" s="205"/>
      <c r="N147" s="40"/>
      <c r="O147" s="40"/>
      <c r="P147" s="40"/>
      <c r="Q147" s="40"/>
      <c r="R147" s="40"/>
      <c r="S147" s="40"/>
      <c r="T147" s="76"/>
      <c r="AT147" s="22" t="s">
        <v>134</v>
      </c>
      <c r="AU147" s="22" t="s">
        <v>81</v>
      </c>
    </row>
    <row r="148" spans="2:51" s="11" customFormat="1" ht="12">
      <c r="B148" s="206"/>
      <c r="C148" s="207"/>
      <c r="D148" s="208" t="s">
        <v>136</v>
      </c>
      <c r="E148" s="209" t="s">
        <v>21</v>
      </c>
      <c r="F148" s="210" t="s">
        <v>298</v>
      </c>
      <c r="G148" s="207"/>
      <c r="H148" s="211">
        <v>109.4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136</v>
      </c>
      <c r="AU148" s="217" t="s">
        <v>81</v>
      </c>
      <c r="AV148" s="11" t="s">
        <v>81</v>
      </c>
      <c r="AW148" s="11" t="s">
        <v>35</v>
      </c>
      <c r="AX148" s="11" t="s">
        <v>79</v>
      </c>
      <c r="AY148" s="217" t="s">
        <v>125</v>
      </c>
    </row>
    <row r="149" spans="2:65" s="1" customFormat="1" ht="28.8" customHeight="1">
      <c r="B149" s="39"/>
      <c r="C149" s="191" t="s">
        <v>299</v>
      </c>
      <c r="D149" s="191" t="s">
        <v>127</v>
      </c>
      <c r="E149" s="192" t="s">
        <v>300</v>
      </c>
      <c r="F149" s="193" t="s">
        <v>301</v>
      </c>
      <c r="G149" s="194" t="s">
        <v>145</v>
      </c>
      <c r="H149" s="195">
        <v>54.7</v>
      </c>
      <c r="I149" s="196"/>
      <c r="J149" s="197">
        <f>ROUND(I149*H149,2)</f>
        <v>0</v>
      </c>
      <c r="K149" s="193" t="s">
        <v>131</v>
      </c>
      <c r="L149" s="59"/>
      <c r="M149" s="198" t="s">
        <v>21</v>
      </c>
      <c r="N149" s="199" t="s">
        <v>42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132</v>
      </c>
      <c r="AT149" s="22" t="s">
        <v>127</v>
      </c>
      <c r="AU149" s="22" t="s">
        <v>81</v>
      </c>
      <c r="AY149" s="22" t="s">
        <v>125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79</v>
      </c>
      <c r="BK149" s="202">
        <f>ROUND(I149*H149,2)</f>
        <v>0</v>
      </c>
      <c r="BL149" s="22" t="s">
        <v>132</v>
      </c>
      <c r="BM149" s="22" t="s">
        <v>302</v>
      </c>
    </row>
    <row r="150" spans="2:47" s="1" customFormat="1" ht="24">
      <c r="B150" s="39"/>
      <c r="C150" s="61"/>
      <c r="D150" s="203" t="s">
        <v>134</v>
      </c>
      <c r="E150" s="61"/>
      <c r="F150" s="204" t="s">
        <v>303</v>
      </c>
      <c r="G150" s="61"/>
      <c r="H150" s="61"/>
      <c r="I150" s="161"/>
      <c r="J150" s="61"/>
      <c r="K150" s="61"/>
      <c r="L150" s="59"/>
      <c r="M150" s="205"/>
      <c r="N150" s="40"/>
      <c r="O150" s="40"/>
      <c r="P150" s="40"/>
      <c r="Q150" s="40"/>
      <c r="R150" s="40"/>
      <c r="S150" s="40"/>
      <c r="T150" s="76"/>
      <c r="AT150" s="22" t="s">
        <v>134</v>
      </c>
      <c r="AU150" s="22" t="s">
        <v>81</v>
      </c>
    </row>
    <row r="151" spans="2:51" s="11" customFormat="1" ht="12">
      <c r="B151" s="206"/>
      <c r="C151" s="207"/>
      <c r="D151" s="203" t="s">
        <v>136</v>
      </c>
      <c r="E151" s="218" t="s">
        <v>189</v>
      </c>
      <c r="F151" s="219" t="s">
        <v>190</v>
      </c>
      <c r="G151" s="207"/>
      <c r="H151" s="220">
        <v>54.7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136</v>
      </c>
      <c r="AU151" s="217" t="s">
        <v>81</v>
      </c>
      <c r="AV151" s="11" t="s">
        <v>81</v>
      </c>
      <c r="AW151" s="11" t="s">
        <v>35</v>
      </c>
      <c r="AX151" s="11" t="s">
        <v>79</v>
      </c>
      <c r="AY151" s="217" t="s">
        <v>125</v>
      </c>
    </row>
    <row r="152" spans="2:63" s="10" customFormat="1" ht="29.85" customHeight="1">
      <c r="B152" s="174"/>
      <c r="C152" s="175"/>
      <c r="D152" s="188" t="s">
        <v>70</v>
      </c>
      <c r="E152" s="189" t="s">
        <v>159</v>
      </c>
      <c r="F152" s="189" t="s">
        <v>304</v>
      </c>
      <c r="G152" s="175"/>
      <c r="H152" s="175"/>
      <c r="I152" s="178"/>
      <c r="J152" s="190">
        <f>BK152</f>
        <v>0</v>
      </c>
      <c r="K152" s="175"/>
      <c r="L152" s="180"/>
      <c r="M152" s="181"/>
      <c r="N152" s="182"/>
      <c r="O152" s="182"/>
      <c r="P152" s="183">
        <f>SUM(P153:P157)</f>
        <v>0</v>
      </c>
      <c r="Q152" s="182"/>
      <c r="R152" s="183">
        <f>SUM(R153:R157)</f>
        <v>0.009504</v>
      </c>
      <c r="S152" s="182"/>
      <c r="T152" s="184">
        <f>SUM(T153:T157)</f>
        <v>0</v>
      </c>
      <c r="AR152" s="185" t="s">
        <v>79</v>
      </c>
      <c r="AT152" s="186" t="s">
        <v>70</v>
      </c>
      <c r="AU152" s="186" t="s">
        <v>79</v>
      </c>
      <c r="AY152" s="185" t="s">
        <v>125</v>
      </c>
      <c r="BK152" s="187">
        <f>SUM(BK153:BK157)</f>
        <v>0</v>
      </c>
    </row>
    <row r="153" spans="2:65" s="1" customFormat="1" ht="20.4" customHeight="1">
      <c r="B153" s="39"/>
      <c r="C153" s="191" t="s">
        <v>305</v>
      </c>
      <c r="D153" s="191" t="s">
        <v>127</v>
      </c>
      <c r="E153" s="192" t="s">
        <v>306</v>
      </c>
      <c r="F153" s="193" t="s">
        <v>307</v>
      </c>
      <c r="G153" s="194" t="s">
        <v>308</v>
      </c>
      <c r="H153" s="195">
        <v>19.8</v>
      </c>
      <c r="I153" s="196"/>
      <c r="J153" s="197">
        <f>ROUND(I153*H153,2)</f>
        <v>0</v>
      </c>
      <c r="K153" s="193" t="s">
        <v>131</v>
      </c>
      <c r="L153" s="59"/>
      <c r="M153" s="198" t="s">
        <v>21</v>
      </c>
      <c r="N153" s="199" t="s">
        <v>42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132</v>
      </c>
      <c r="AT153" s="22" t="s">
        <v>127</v>
      </c>
      <c r="AU153" s="22" t="s">
        <v>81</v>
      </c>
      <c r="AY153" s="22" t="s">
        <v>125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79</v>
      </c>
      <c r="BK153" s="202">
        <f>ROUND(I153*H153,2)</f>
        <v>0</v>
      </c>
      <c r="BL153" s="22" t="s">
        <v>132</v>
      </c>
      <c r="BM153" s="22" t="s">
        <v>309</v>
      </c>
    </row>
    <row r="154" spans="2:47" s="1" customFormat="1" ht="24">
      <c r="B154" s="39"/>
      <c r="C154" s="61"/>
      <c r="D154" s="203" t="s">
        <v>134</v>
      </c>
      <c r="E154" s="61"/>
      <c r="F154" s="204" t="s">
        <v>310</v>
      </c>
      <c r="G154" s="61"/>
      <c r="H154" s="61"/>
      <c r="I154" s="161"/>
      <c r="J154" s="61"/>
      <c r="K154" s="61"/>
      <c r="L154" s="59"/>
      <c r="M154" s="205"/>
      <c r="N154" s="40"/>
      <c r="O154" s="40"/>
      <c r="P154" s="40"/>
      <c r="Q154" s="40"/>
      <c r="R154" s="40"/>
      <c r="S154" s="40"/>
      <c r="T154" s="76"/>
      <c r="AT154" s="22" t="s">
        <v>134</v>
      </c>
      <c r="AU154" s="22" t="s">
        <v>81</v>
      </c>
    </row>
    <row r="155" spans="2:51" s="11" customFormat="1" ht="12">
      <c r="B155" s="206"/>
      <c r="C155" s="207"/>
      <c r="D155" s="208" t="s">
        <v>136</v>
      </c>
      <c r="E155" s="209" t="s">
        <v>21</v>
      </c>
      <c r="F155" s="210" t="s">
        <v>311</v>
      </c>
      <c r="G155" s="207"/>
      <c r="H155" s="211">
        <v>19.8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136</v>
      </c>
      <c r="AU155" s="217" t="s">
        <v>81</v>
      </c>
      <c r="AV155" s="11" t="s">
        <v>81</v>
      </c>
      <c r="AW155" s="11" t="s">
        <v>35</v>
      </c>
      <c r="AX155" s="11" t="s">
        <v>79</v>
      </c>
      <c r="AY155" s="217" t="s">
        <v>125</v>
      </c>
    </row>
    <row r="156" spans="2:65" s="1" customFormat="1" ht="20.4" customHeight="1">
      <c r="B156" s="39"/>
      <c r="C156" s="222" t="s">
        <v>312</v>
      </c>
      <c r="D156" s="222" t="s">
        <v>155</v>
      </c>
      <c r="E156" s="223" t="s">
        <v>313</v>
      </c>
      <c r="F156" s="224" t="s">
        <v>314</v>
      </c>
      <c r="G156" s="225" t="s">
        <v>308</v>
      </c>
      <c r="H156" s="226">
        <v>19.8</v>
      </c>
      <c r="I156" s="227"/>
      <c r="J156" s="228">
        <f>ROUND(I156*H156,2)</f>
        <v>0</v>
      </c>
      <c r="K156" s="224" t="s">
        <v>131</v>
      </c>
      <c r="L156" s="229"/>
      <c r="M156" s="230" t="s">
        <v>21</v>
      </c>
      <c r="N156" s="231" t="s">
        <v>42</v>
      </c>
      <c r="O156" s="40"/>
      <c r="P156" s="200">
        <f>O156*H156</f>
        <v>0</v>
      </c>
      <c r="Q156" s="200">
        <v>0.00048</v>
      </c>
      <c r="R156" s="200">
        <f>Q156*H156</f>
        <v>0.009504</v>
      </c>
      <c r="S156" s="200">
        <v>0</v>
      </c>
      <c r="T156" s="201">
        <f>S156*H156</f>
        <v>0</v>
      </c>
      <c r="AR156" s="22" t="s">
        <v>159</v>
      </c>
      <c r="AT156" s="22" t="s">
        <v>155</v>
      </c>
      <c r="AU156" s="22" t="s">
        <v>81</v>
      </c>
      <c r="AY156" s="22" t="s">
        <v>125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79</v>
      </c>
      <c r="BK156" s="202">
        <f>ROUND(I156*H156,2)</f>
        <v>0</v>
      </c>
      <c r="BL156" s="22" t="s">
        <v>132</v>
      </c>
      <c r="BM156" s="22" t="s">
        <v>315</v>
      </c>
    </row>
    <row r="157" spans="2:47" s="1" customFormat="1" ht="12">
      <c r="B157" s="39"/>
      <c r="C157" s="61"/>
      <c r="D157" s="203" t="s">
        <v>134</v>
      </c>
      <c r="E157" s="61"/>
      <c r="F157" s="204" t="s">
        <v>316</v>
      </c>
      <c r="G157" s="61"/>
      <c r="H157" s="61"/>
      <c r="I157" s="161"/>
      <c r="J157" s="61"/>
      <c r="K157" s="61"/>
      <c r="L157" s="59"/>
      <c r="M157" s="205"/>
      <c r="N157" s="40"/>
      <c r="O157" s="40"/>
      <c r="P157" s="40"/>
      <c r="Q157" s="40"/>
      <c r="R157" s="40"/>
      <c r="S157" s="40"/>
      <c r="T157" s="76"/>
      <c r="AT157" s="22" t="s">
        <v>134</v>
      </c>
      <c r="AU157" s="22" t="s">
        <v>81</v>
      </c>
    </row>
    <row r="158" spans="2:63" s="10" customFormat="1" ht="29.85" customHeight="1">
      <c r="B158" s="174"/>
      <c r="C158" s="175"/>
      <c r="D158" s="188" t="s">
        <v>70</v>
      </c>
      <c r="E158" s="189" t="s">
        <v>162</v>
      </c>
      <c r="F158" s="189" t="s">
        <v>163</v>
      </c>
      <c r="G158" s="175"/>
      <c r="H158" s="175"/>
      <c r="I158" s="178"/>
      <c r="J158" s="190">
        <f>BK158</f>
        <v>0</v>
      </c>
      <c r="K158" s="175"/>
      <c r="L158" s="180"/>
      <c r="M158" s="181"/>
      <c r="N158" s="182"/>
      <c r="O158" s="182"/>
      <c r="P158" s="183">
        <f>P159+SUM(P160:P187)</f>
        <v>0</v>
      </c>
      <c r="Q158" s="182"/>
      <c r="R158" s="183">
        <f>R159+SUM(R160:R187)</f>
        <v>6.33654</v>
      </c>
      <c r="S158" s="182"/>
      <c r="T158" s="184">
        <f>T159+SUM(T160:T187)</f>
        <v>0</v>
      </c>
      <c r="AR158" s="185" t="s">
        <v>79</v>
      </c>
      <c r="AT158" s="186" t="s">
        <v>70</v>
      </c>
      <c r="AU158" s="186" t="s">
        <v>79</v>
      </c>
      <c r="AY158" s="185" t="s">
        <v>125</v>
      </c>
      <c r="BK158" s="187">
        <f>BK159+SUM(BK160:BK187)</f>
        <v>0</v>
      </c>
    </row>
    <row r="159" spans="2:65" s="1" customFormat="1" ht="28.8" customHeight="1">
      <c r="B159" s="39"/>
      <c r="C159" s="191" t="s">
        <v>317</v>
      </c>
      <c r="D159" s="191" t="s">
        <v>127</v>
      </c>
      <c r="E159" s="192" t="s">
        <v>318</v>
      </c>
      <c r="F159" s="193" t="s">
        <v>319</v>
      </c>
      <c r="G159" s="194" t="s">
        <v>174</v>
      </c>
      <c r="H159" s="195">
        <v>2</v>
      </c>
      <c r="I159" s="196"/>
      <c r="J159" s="197">
        <f>ROUND(I159*H159,2)</f>
        <v>0</v>
      </c>
      <c r="K159" s="193" t="s">
        <v>131</v>
      </c>
      <c r="L159" s="59"/>
      <c r="M159" s="198" t="s">
        <v>21</v>
      </c>
      <c r="N159" s="199" t="s">
        <v>42</v>
      </c>
      <c r="O159" s="40"/>
      <c r="P159" s="200">
        <f>O159*H159</f>
        <v>0</v>
      </c>
      <c r="Q159" s="200">
        <v>0.0007</v>
      </c>
      <c r="R159" s="200">
        <f>Q159*H159</f>
        <v>0.0014</v>
      </c>
      <c r="S159" s="200">
        <v>0</v>
      </c>
      <c r="T159" s="201">
        <f>S159*H159</f>
        <v>0</v>
      </c>
      <c r="AR159" s="22" t="s">
        <v>132</v>
      </c>
      <c r="AT159" s="22" t="s">
        <v>127</v>
      </c>
      <c r="AU159" s="22" t="s">
        <v>81</v>
      </c>
      <c r="AY159" s="22" t="s">
        <v>125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79</v>
      </c>
      <c r="BK159" s="202">
        <f>ROUND(I159*H159,2)</f>
        <v>0</v>
      </c>
      <c r="BL159" s="22" t="s">
        <v>132</v>
      </c>
      <c r="BM159" s="22" t="s">
        <v>320</v>
      </c>
    </row>
    <row r="160" spans="2:47" s="1" customFormat="1" ht="24">
      <c r="B160" s="39"/>
      <c r="C160" s="61"/>
      <c r="D160" s="208" t="s">
        <v>134</v>
      </c>
      <c r="E160" s="61"/>
      <c r="F160" s="221" t="s">
        <v>321</v>
      </c>
      <c r="G160" s="61"/>
      <c r="H160" s="61"/>
      <c r="I160" s="161"/>
      <c r="J160" s="61"/>
      <c r="K160" s="61"/>
      <c r="L160" s="59"/>
      <c r="M160" s="205"/>
      <c r="N160" s="40"/>
      <c r="O160" s="40"/>
      <c r="P160" s="40"/>
      <c r="Q160" s="40"/>
      <c r="R160" s="40"/>
      <c r="S160" s="40"/>
      <c r="T160" s="76"/>
      <c r="AT160" s="22" t="s">
        <v>134</v>
      </c>
      <c r="AU160" s="22" t="s">
        <v>81</v>
      </c>
    </row>
    <row r="161" spans="2:65" s="1" customFormat="1" ht="20.4" customHeight="1">
      <c r="B161" s="39"/>
      <c r="C161" s="222" t="s">
        <v>322</v>
      </c>
      <c r="D161" s="222" t="s">
        <v>155</v>
      </c>
      <c r="E161" s="223" t="s">
        <v>323</v>
      </c>
      <c r="F161" s="224" t="s">
        <v>324</v>
      </c>
      <c r="G161" s="225" t="s">
        <v>174</v>
      </c>
      <c r="H161" s="226">
        <v>2</v>
      </c>
      <c r="I161" s="227"/>
      <c r="J161" s="228">
        <f>ROUND(I161*H161,2)</f>
        <v>0</v>
      </c>
      <c r="K161" s="224" t="s">
        <v>131</v>
      </c>
      <c r="L161" s="229"/>
      <c r="M161" s="230" t="s">
        <v>21</v>
      </c>
      <c r="N161" s="231" t="s">
        <v>42</v>
      </c>
      <c r="O161" s="40"/>
      <c r="P161" s="200">
        <f>O161*H161</f>
        <v>0</v>
      </c>
      <c r="Q161" s="200">
        <v>0.004</v>
      </c>
      <c r="R161" s="200">
        <f>Q161*H161</f>
        <v>0.008</v>
      </c>
      <c r="S161" s="200">
        <v>0</v>
      </c>
      <c r="T161" s="201">
        <f>S161*H161</f>
        <v>0</v>
      </c>
      <c r="AR161" s="22" t="s">
        <v>159</v>
      </c>
      <c r="AT161" s="22" t="s">
        <v>155</v>
      </c>
      <c r="AU161" s="22" t="s">
        <v>81</v>
      </c>
      <c r="AY161" s="22" t="s">
        <v>125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79</v>
      </c>
      <c r="BK161" s="202">
        <f>ROUND(I161*H161,2)</f>
        <v>0</v>
      </c>
      <c r="BL161" s="22" t="s">
        <v>132</v>
      </c>
      <c r="BM161" s="22" t="s">
        <v>325</v>
      </c>
    </row>
    <row r="162" spans="2:47" s="1" customFormat="1" ht="12">
      <c r="B162" s="39"/>
      <c r="C162" s="61"/>
      <c r="D162" s="208" t="s">
        <v>134</v>
      </c>
      <c r="E162" s="61"/>
      <c r="F162" s="221" t="s">
        <v>326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134</v>
      </c>
      <c r="AU162" s="22" t="s">
        <v>81</v>
      </c>
    </row>
    <row r="163" spans="2:65" s="1" customFormat="1" ht="20.4" customHeight="1">
      <c r="B163" s="39"/>
      <c r="C163" s="191" t="s">
        <v>327</v>
      </c>
      <c r="D163" s="191" t="s">
        <v>127</v>
      </c>
      <c r="E163" s="192" t="s">
        <v>328</v>
      </c>
      <c r="F163" s="193" t="s">
        <v>329</v>
      </c>
      <c r="G163" s="194" t="s">
        <v>174</v>
      </c>
      <c r="H163" s="195">
        <v>2</v>
      </c>
      <c r="I163" s="196"/>
      <c r="J163" s="197">
        <f>ROUND(I163*H163,2)</f>
        <v>0</v>
      </c>
      <c r="K163" s="193" t="s">
        <v>131</v>
      </c>
      <c r="L163" s="59"/>
      <c r="M163" s="198" t="s">
        <v>21</v>
      </c>
      <c r="N163" s="199" t="s">
        <v>42</v>
      </c>
      <c r="O163" s="40"/>
      <c r="P163" s="200">
        <f>O163*H163</f>
        <v>0</v>
      </c>
      <c r="Q163" s="200">
        <v>0.10941</v>
      </c>
      <c r="R163" s="200">
        <f>Q163*H163</f>
        <v>0.21882</v>
      </c>
      <c r="S163" s="200">
        <v>0</v>
      </c>
      <c r="T163" s="201">
        <f>S163*H163</f>
        <v>0</v>
      </c>
      <c r="AR163" s="22" t="s">
        <v>132</v>
      </c>
      <c r="AT163" s="22" t="s">
        <v>127</v>
      </c>
      <c r="AU163" s="22" t="s">
        <v>81</v>
      </c>
      <c r="AY163" s="22" t="s">
        <v>125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79</v>
      </c>
      <c r="BK163" s="202">
        <f>ROUND(I163*H163,2)</f>
        <v>0</v>
      </c>
      <c r="BL163" s="22" t="s">
        <v>132</v>
      </c>
      <c r="BM163" s="22" t="s">
        <v>330</v>
      </c>
    </row>
    <row r="164" spans="2:47" s="1" customFormat="1" ht="12">
      <c r="B164" s="39"/>
      <c r="C164" s="61"/>
      <c r="D164" s="208" t="s">
        <v>134</v>
      </c>
      <c r="E164" s="61"/>
      <c r="F164" s="221" t="s">
        <v>331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134</v>
      </c>
      <c r="AU164" s="22" t="s">
        <v>81</v>
      </c>
    </row>
    <row r="165" spans="2:65" s="1" customFormat="1" ht="20.4" customHeight="1">
      <c r="B165" s="39"/>
      <c r="C165" s="222" t="s">
        <v>332</v>
      </c>
      <c r="D165" s="222" t="s">
        <v>155</v>
      </c>
      <c r="E165" s="223" t="s">
        <v>333</v>
      </c>
      <c r="F165" s="224" t="s">
        <v>334</v>
      </c>
      <c r="G165" s="225" t="s">
        <v>174</v>
      </c>
      <c r="H165" s="226">
        <v>2</v>
      </c>
      <c r="I165" s="227"/>
      <c r="J165" s="228">
        <f>ROUND(I165*H165,2)</f>
        <v>0</v>
      </c>
      <c r="K165" s="224" t="s">
        <v>131</v>
      </c>
      <c r="L165" s="229"/>
      <c r="M165" s="230" t="s">
        <v>21</v>
      </c>
      <c r="N165" s="231" t="s">
        <v>42</v>
      </c>
      <c r="O165" s="40"/>
      <c r="P165" s="200">
        <f>O165*H165</f>
        <v>0</v>
      </c>
      <c r="Q165" s="200">
        <v>0.0065</v>
      </c>
      <c r="R165" s="200">
        <f>Q165*H165</f>
        <v>0.013</v>
      </c>
      <c r="S165" s="200">
        <v>0</v>
      </c>
      <c r="T165" s="201">
        <f>S165*H165</f>
        <v>0</v>
      </c>
      <c r="AR165" s="22" t="s">
        <v>159</v>
      </c>
      <c r="AT165" s="22" t="s">
        <v>155</v>
      </c>
      <c r="AU165" s="22" t="s">
        <v>81</v>
      </c>
      <c r="AY165" s="22" t="s">
        <v>125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79</v>
      </c>
      <c r="BK165" s="202">
        <f>ROUND(I165*H165,2)</f>
        <v>0</v>
      </c>
      <c r="BL165" s="22" t="s">
        <v>132</v>
      </c>
      <c r="BM165" s="22" t="s">
        <v>335</v>
      </c>
    </row>
    <row r="166" spans="2:47" s="1" customFormat="1" ht="12">
      <c r="B166" s="39"/>
      <c r="C166" s="61"/>
      <c r="D166" s="208" t="s">
        <v>134</v>
      </c>
      <c r="E166" s="61"/>
      <c r="F166" s="221" t="s">
        <v>334</v>
      </c>
      <c r="G166" s="61"/>
      <c r="H166" s="61"/>
      <c r="I166" s="161"/>
      <c r="J166" s="61"/>
      <c r="K166" s="61"/>
      <c r="L166" s="59"/>
      <c r="M166" s="205"/>
      <c r="N166" s="40"/>
      <c r="O166" s="40"/>
      <c r="P166" s="40"/>
      <c r="Q166" s="40"/>
      <c r="R166" s="40"/>
      <c r="S166" s="40"/>
      <c r="T166" s="76"/>
      <c r="AT166" s="22" t="s">
        <v>134</v>
      </c>
      <c r="AU166" s="22" t="s">
        <v>81</v>
      </c>
    </row>
    <row r="167" spans="2:65" s="1" customFormat="1" ht="20.4" customHeight="1">
      <c r="B167" s="39"/>
      <c r="C167" s="222" t="s">
        <v>336</v>
      </c>
      <c r="D167" s="222" t="s">
        <v>155</v>
      </c>
      <c r="E167" s="223" t="s">
        <v>337</v>
      </c>
      <c r="F167" s="224" t="s">
        <v>338</v>
      </c>
      <c r="G167" s="225" t="s">
        <v>174</v>
      </c>
      <c r="H167" s="226">
        <v>2</v>
      </c>
      <c r="I167" s="227"/>
      <c r="J167" s="228">
        <f>ROUND(I167*H167,2)</f>
        <v>0</v>
      </c>
      <c r="K167" s="224" t="s">
        <v>131</v>
      </c>
      <c r="L167" s="229"/>
      <c r="M167" s="230" t="s">
        <v>21</v>
      </c>
      <c r="N167" s="231" t="s">
        <v>42</v>
      </c>
      <c r="O167" s="40"/>
      <c r="P167" s="200">
        <f>O167*H167</f>
        <v>0</v>
      </c>
      <c r="Q167" s="200">
        <v>0.00015</v>
      </c>
      <c r="R167" s="200">
        <f>Q167*H167</f>
        <v>0.0003</v>
      </c>
      <c r="S167" s="200">
        <v>0</v>
      </c>
      <c r="T167" s="201">
        <f>S167*H167</f>
        <v>0</v>
      </c>
      <c r="AR167" s="22" t="s">
        <v>159</v>
      </c>
      <c r="AT167" s="22" t="s">
        <v>155</v>
      </c>
      <c r="AU167" s="22" t="s">
        <v>81</v>
      </c>
      <c r="AY167" s="22" t="s">
        <v>125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79</v>
      </c>
      <c r="BK167" s="202">
        <f>ROUND(I167*H167,2)</f>
        <v>0</v>
      </c>
      <c r="BL167" s="22" t="s">
        <v>132</v>
      </c>
      <c r="BM167" s="22" t="s">
        <v>339</v>
      </c>
    </row>
    <row r="168" spans="2:47" s="1" customFormat="1" ht="12">
      <c r="B168" s="39"/>
      <c r="C168" s="61"/>
      <c r="D168" s="208" t="s">
        <v>134</v>
      </c>
      <c r="E168" s="61"/>
      <c r="F168" s="221" t="s">
        <v>338</v>
      </c>
      <c r="G168" s="61"/>
      <c r="H168" s="61"/>
      <c r="I168" s="161"/>
      <c r="J168" s="61"/>
      <c r="K168" s="61"/>
      <c r="L168" s="59"/>
      <c r="M168" s="205"/>
      <c r="N168" s="40"/>
      <c r="O168" s="40"/>
      <c r="P168" s="40"/>
      <c r="Q168" s="40"/>
      <c r="R168" s="40"/>
      <c r="S168" s="40"/>
      <c r="T168" s="76"/>
      <c r="AT168" s="22" t="s">
        <v>134</v>
      </c>
      <c r="AU168" s="22" t="s">
        <v>81</v>
      </c>
    </row>
    <row r="169" spans="2:65" s="1" customFormat="1" ht="20.4" customHeight="1">
      <c r="B169" s="39"/>
      <c r="C169" s="222" t="s">
        <v>340</v>
      </c>
      <c r="D169" s="222" t="s">
        <v>155</v>
      </c>
      <c r="E169" s="223" t="s">
        <v>341</v>
      </c>
      <c r="F169" s="224" t="s">
        <v>342</v>
      </c>
      <c r="G169" s="225" t="s">
        <v>174</v>
      </c>
      <c r="H169" s="226">
        <v>4</v>
      </c>
      <c r="I169" s="227"/>
      <c r="J169" s="228">
        <f>ROUND(I169*H169,2)</f>
        <v>0</v>
      </c>
      <c r="K169" s="224" t="s">
        <v>131</v>
      </c>
      <c r="L169" s="229"/>
      <c r="M169" s="230" t="s">
        <v>21</v>
      </c>
      <c r="N169" s="231" t="s">
        <v>42</v>
      </c>
      <c r="O169" s="40"/>
      <c r="P169" s="200">
        <f>O169*H169</f>
        <v>0</v>
      </c>
      <c r="Q169" s="200">
        <v>0.0004</v>
      </c>
      <c r="R169" s="200">
        <f>Q169*H169</f>
        <v>0.0016</v>
      </c>
      <c r="S169" s="200">
        <v>0</v>
      </c>
      <c r="T169" s="201">
        <f>S169*H169</f>
        <v>0</v>
      </c>
      <c r="AR169" s="22" t="s">
        <v>159</v>
      </c>
      <c r="AT169" s="22" t="s">
        <v>155</v>
      </c>
      <c r="AU169" s="22" t="s">
        <v>81</v>
      </c>
      <c r="AY169" s="22" t="s">
        <v>125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79</v>
      </c>
      <c r="BK169" s="202">
        <f>ROUND(I169*H169,2)</f>
        <v>0</v>
      </c>
      <c r="BL169" s="22" t="s">
        <v>132</v>
      </c>
      <c r="BM169" s="22" t="s">
        <v>343</v>
      </c>
    </row>
    <row r="170" spans="2:47" s="1" customFormat="1" ht="12">
      <c r="B170" s="39"/>
      <c r="C170" s="61"/>
      <c r="D170" s="203" t="s">
        <v>134</v>
      </c>
      <c r="E170" s="61"/>
      <c r="F170" s="204" t="s">
        <v>344</v>
      </c>
      <c r="G170" s="61"/>
      <c r="H170" s="61"/>
      <c r="I170" s="161"/>
      <c r="J170" s="61"/>
      <c r="K170" s="61"/>
      <c r="L170" s="59"/>
      <c r="M170" s="205"/>
      <c r="N170" s="40"/>
      <c r="O170" s="40"/>
      <c r="P170" s="40"/>
      <c r="Q170" s="40"/>
      <c r="R170" s="40"/>
      <c r="S170" s="40"/>
      <c r="T170" s="76"/>
      <c r="AT170" s="22" t="s">
        <v>134</v>
      </c>
      <c r="AU170" s="22" t="s">
        <v>81</v>
      </c>
    </row>
    <row r="171" spans="2:51" s="11" customFormat="1" ht="12">
      <c r="B171" s="206"/>
      <c r="C171" s="207"/>
      <c r="D171" s="208" t="s">
        <v>136</v>
      </c>
      <c r="E171" s="209" t="s">
        <v>21</v>
      </c>
      <c r="F171" s="210" t="s">
        <v>345</v>
      </c>
      <c r="G171" s="207"/>
      <c r="H171" s="211">
        <v>4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136</v>
      </c>
      <c r="AU171" s="217" t="s">
        <v>81</v>
      </c>
      <c r="AV171" s="11" t="s">
        <v>81</v>
      </c>
      <c r="AW171" s="11" t="s">
        <v>35</v>
      </c>
      <c r="AX171" s="11" t="s">
        <v>79</v>
      </c>
      <c r="AY171" s="217" t="s">
        <v>125</v>
      </c>
    </row>
    <row r="172" spans="2:65" s="1" customFormat="1" ht="28.8" customHeight="1">
      <c r="B172" s="39"/>
      <c r="C172" s="191" t="s">
        <v>346</v>
      </c>
      <c r="D172" s="191" t="s">
        <v>127</v>
      </c>
      <c r="E172" s="192" t="s">
        <v>347</v>
      </c>
      <c r="F172" s="193" t="s">
        <v>348</v>
      </c>
      <c r="G172" s="194" t="s">
        <v>308</v>
      </c>
      <c r="H172" s="195">
        <v>29.5</v>
      </c>
      <c r="I172" s="196"/>
      <c r="J172" s="197">
        <f>ROUND(I172*H172,2)</f>
        <v>0</v>
      </c>
      <c r="K172" s="193" t="s">
        <v>131</v>
      </c>
      <c r="L172" s="59"/>
      <c r="M172" s="198" t="s">
        <v>21</v>
      </c>
      <c r="N172" s="199" t="s">
        <v>42</v>
      </c>
      <c r="O172" s="40"/>
      <c r="P172" s="200">
        <f>O172*H172</f>
        <v>0</v>
      </c>
      <c r="Q172" s="200">
        <v>0.1554</v>
      </c>
      <c r="R172" s="200">
        <f>Q172*H172</f>
        <v>4.584300000000001</v>
      </c>
      <c r="S172" s="200">
        <v>0</v>
      </c>
      <c r="T172" s="201">
        <f>S172*H172</f>
        <v>0</v>
      </c>
      <c r="AR172" s="22" t="s">
        <v>132</v>
      </c>
      <c r="AT172" s="22" t="s">
        <v>127</v>
      </c>
      <c r="AU172" s="22" t="s">
        <v>81</v>
      </c>
      <c r="AY172" s="22" t="s">
        <v>125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79</v>
      </c>
      <c r="BK172" s="202">
        <f>ROUND(I172*H172,2)</f>
        <v>0</v>
      </c>
      <c r="BL172" s="22" t="s">
        <v>132</v>
      </c>
      <c r="BM172" s="22" t="s">
        <v>349</v>
      </c>
    </row>
    <row r="173" spans="2:47" s="1" customFormat="1" ht="36">
      <c r="B173" s="39"/>
      <c r="C173" s="61"/>
      <c r="D173" s="203" t="s">
        <v>134</v>
      </c>
      <c r="E173" s="61"/>
      <c r="F173" s="204" t="s">
        <v>350</v>
      </c>
      <c r="G173" s="61"/>
      <c r="H173" s="61"/>
      <c r="I173" s="161"/>
      <c r="J173" s="61"/>
      <c r="K173" s="61"/>
      <c r="L173" s="59"/>
      <c r="M173" s="205"/>
      <c r="N173" s="40"/>
      <c r="O173" s="40"/>
      <c r="P173" s="40"/>
      <c r="Q173" s="40"/>
      <c r="R173" s="40"/>
      <c r="S173" s="40"/>
      <c r="T173" s="76"/>
      <c r="AT173" s="22" t="s">
        <v>134</v>
      </c>
      <c r="AU173" s="22" t="s">
        <v>81</v>
      </c>
    </row>
    <row r="174" spans="2:51" s="11" customFormat="1" ht="12">
      <c r="B174" s="206"/>
      <c r="C174" s="207"/>
      <c r="D174" s="208" t="s">
        <v>136</v>
      </c>
      <c r="E174" s="209" t="s">
        <v>21</v>
      </c>
      <c r="F174" s="210" t="s">
        <v>351</v>
      </c>
      <c r="G174" s="207"/>
      <c r="H174" s="211">
        <v>29.5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136</v>
      </c>
      <c r="AU174" s="217" t="s">
        <v>81</v>
      </c>
      <c r="AV174" s="11" t="s">
        <v>81</v>
      </c>
      <c r="AW174" s="11" t="s">
        <v>35</v>
      </c>
      <c r="AX174" s="11" t="s">
        <v>79</v>
      </c>
      <c r="AY174" s="217" t="s">
        <v>125</v>
      </c>
    </row>
    <row r="175" spans="2:65" s="1" customFormat="1" ht="20.4" customHeight="1">
      <c r="B175" s="39"/>
      <c r="C175" s="222" t="s">
        <v>352</v>
      </c>
      <c r="D175" s="222" t="s">
        <v>155</v>
      </c>
      <c r="E175" s="223" t="s">
        <v>353</v>
      </c>
      <c r="F175" s="224" t="s">
        <v>354</v>
      </c>
      <c r="G175" s="225" t="s">
        <v>174</v>
      </c>
      <c r="H175" s="226">
        <v>59.59</v>
      </c>
      <c r="I175" s="227"/>
      <c r="J175" s="228">
        <f>ROUND(I175*H175,2)</f>
        <v>0</v>
      </c>
      <c r="K175" s="224" t="s">
        <v>131</v>
      </c>
      <c r="L175" s="229"/>
      <c r="M175" s="230" t="s">
        <v>21</v>
      </c>
      <c r="N175" s="231" t="s">
        <v>42</v>
      </c>
      <c r="O175" s="40"/>
      <c r="P175" s="200">
        <f>O175*H175</f>
        <v>0</v>
      </c>
      <c r="Q175" s="200">
        <v>0.024</v>
      </c>
      <c r="R175" s="200">
        <f>Q175*H175</f>
        <v>1.43016</v>
      </c>
      <c r="S175" s="200">
        <v>0</v>
      </c>
      <c r="T175" s="201">
        <f>S175*H175</f>
        <v>0</v>
      </c>
      <c r="AR175" s="22" t="s">
        <v>159</v>
      </c>
      <c r="AT175" s="22" t="s">
        <v>155</v>
      </c>
      <c r="AU175" s="22" t="s">
        <v>81</v>
      </c>
      <c r="AY175" s="22" t="s">
        <v>125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79</v>
      </c>
      <c r="BK175" s="202">
        <f>ROUND(I175*H175,2)</f>
        <v>0</v>
      </c>
      <c r="BL175" s="22" t="s">
        <v>132</v>
      </c>
      <c r="BM175" s="22" t="s">
        <v>355</v>
      </c>
    </row>
    <row r="176" spans="2:47" s="1" customFormat="1" ht="12">
      <c r="B176" s="39"/>
      <c r="C176" s="61"/>
      <c r="D176" s="203" t="s">
        <v>134</v>
      </c>
      <c r="E176" s="61"/>
      <c r="F176" s="204" t="s">
        <v>356</v>
      </c>
      <c r="G176" s="61"/>
      <c r="H176" s="61"/>
      <c r="I176" s="161"/>
      <c r="J176" s="61"/>
      <c r="K176" s="61"/>
      <c r="L176" s="59"/>
      <c r="M176" s="205"/>
      <c r="N176" s="40"/>
      <c r="O176" s="40"/>
      <c r="P176" s="40"/>
      <c r="Q176" s="40"/>
      <c r="R176" s="40"/>
      <c r="S176" s="40"/>
      <c r="T176" s="76"/>
      <c r="AT176" s="22" t="s">
        <v>134</v>
      </c>
      <c r="AU176" s="22" t="s">
        <v>81</v>
      </c>
    </row>
    <row r="177" spans="2:51" s="11" customFormat="1" ht="12">
      <c r="B177" s="206"/>
      <c r="C177" s="207"/>
      <c r="D177" s="203" t="s">
        <v>136</v>
      </c>
      <c r="E177" s="218" t="s">
        <v>21</v>
      </c>
      <c r="F177" s="219" t="s">
        <v>357</v>
      </c>
      <c r="G177" s="207"/>
      <c r="H177" s="220">
        <v>59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136</v>
      </c>
      <c r="AU177" s="217" t="s">
        <v>81</v>
      </c>
      <c r="AV177" s="11" t="s">
        <v>81</v>
      </c>
      <c r="AW177" s="11" t="s">
        <v>35</v>
      </c>
      <c r="AX177" s="11" t="s">
        <v>79</v>
      </c>
      <c r="AY177" s="217" t="s">
        <v>125</v>
      </c>
    </row>
    <row r="178" spans="2:51" s="11" customFormat="1" ht="12">
      <c r="B178" s="206"/>
      <c r="C178" s="207"/>
      <c r="D178" s="208" t="s">
        <v>136</v>
      </c>
      <c r="E178" s="207"/>
      <c r="F178" s="210" t="s">
        <v>358</v>
      </c>
      <c r="G178" s="207"/>
      <c r="H178" s="211">
        <v>59.59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136</v>
      </c>
      <c r="AU178" s="217" t="s">
        <v>81</v>
      </c>
      <c r="AV178" s="11" t="s">
        <v>81</v>
      </c>
      <c r="AW178" s="11" t="s">
        <v>6</v>
      </c>
      <c r="AX178" s="11" t="s">
        <v>79</v>
      </c>
      <c r="AY178" s="217" t="s">
        <v>125</v>
      </c>
    </row>
    <row r="179" spans="2:65" s="1" customFormat="1" ht="20.4" customHeight="1">
      <c r="B179" s="39"/>
      <c r="C179" s="191" t="s">
        <v>359</v>
      </c>
      <c r="D179" s="191" t="s">
        <v>127</v>
      </c>
      <c r="E179" s="192" t="s">
        <v>360</v>
      </c>
      <c r="F179" s="193" t="s">
        <v>361</v>
      </c>
      <c r="G179" s="194" t="s">
        <v>174</v>
      </c>
      <c r="H179" s="195">
        <v>1</v>
      </c>
      <c r="I179" s="196"/>
      <c r="J179" s="197">
        <f>ROUND(I179*H179,2)</f>
        <v>0</v>
      </c>
      <c r="K179" s="193" t="s">
        <v>131</v>
      </c>
      <c r="L179" s="59"/>
      <c r="M179" s="198" t="s">
        <v>21</v>
      </c>
      <c r="N179" s="199" t="s">
        <v>42</v>
      </c>
      <c r="O179" s="40"/>
      <c r="P179" s="200">
        <f>O179*H179</f>
        <v>0</v>
      </c>
      <c r="Q179" s="200">
        <v>0.00116</v>
      </c>
      <c r="R179" s="200">
        <f>Q179*H179</f>
        <v>0.00116</v>
      </c>
      <c r="S179" s="200">
        <v>0</v>
      </c>
      <c r="T179" s="201">
        <f>S179*H179</f>
        <v>0</v>
      </c>
      <c r="AR179" s="22" t="s">
        <v>132</v>
      </c>
      <c r="AT179" s="22" t="s">
        <v>127</v>
      </c>
      <c r="AU179" s="22" t="s">
        <v>81</v>
      </c>
      <c r="AY179" s="22" t="s">
        <v>125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79</v>
      </c>
      <c r="BK179" s="202">
        <f>ROUND(I179*H179,2)</f>
        <v>0</v>
      </c>
      <c r="BL179" s="22" t="s">
        <v>132</v>
      </c>
      <c r="BM179" s="22" t="s">
        <v>362</v>
      </c>
    </row>
    <row r="180" spans="2:47" s="1" customFormat="1" ht="12">
      <c r="B180" s="39"/>
      <c r="C180" s="61"/>
      <c r="D180" s="208" t="s">
        <v>134</v>
      </c>
      <c r="E180" s="61"/>
      <c r="F180" s="221" t="s">
        <v>363</v>
      </c>
      <c r="G180" s="61"/>
      <c r="H180" s="61"/>
      <c r="I180" s="161"/>
      <c r="J180" s="61"/>
      <c r="K180" s="61"/>
      <c r="L180" s="59"/>
      <c r="M180" s="205"/>
      <c r="N180" s="40"/>
      <c r="O180" s="40"/>
      <c r="P180" s="40"/>
      <c r="Q180" s="40"/>
      <c r="R180" s="40"/>
      <c r="S180" s="40"/>
      <c r="T180" s="76"/>
      <c r="AT180" s="22" t="s">
        <v>134</v>
      </c>
      <c r="AU180" s="22" t="s">
        <v>81</v>
      </c>
    </row>
    <row r="181" spans="2:65" s="1" customFormat="1" ht="20.4" customHeight="1">
      <c r="B181" s="39"/>
      <c r="C181" s="222" t="s">
        <v>364</v>
      </c>
      <c r="D181" s="222" t="s">
        <v>155</v>
      </c>
      <c r="E181" s="223" t="s">
        <v>365</v>
      </c>
      <c r="F181" s="224" t="s">
        <v>366</v>
      </c>
      <c r="G181" s="225" t="s">
        <v>174</v>
      </c>
      <c r="H181" s="226">
        <v>1</v>
      </c>
      <c r="I181" s="227"/>
      <c r="J181" s="228">
        <f>ROUND(I181*H181,2)</f>
        <v>0</v>
      </c>
      <c r="K181" s="224" t="s">
        <v>21</v>
      </c>
      <c r="L181" s="229"/>
      <c r="M181" s="230" t="s">
        <v>21</v>
      </c>
      <c r="N181" s="231" t="s">
        <v>42</v>
      </c>
      <c r="O181" s="40"/>
      <c r="P181" s="200">
        <f>O181*H181</f>
        <v>0</v>
      </c>
      <c r="Q181" s="200">
        <v>0.0566</v>
      </c>
      <c r="R181" s="200">
        <f>Q181*H181</f>
        <v>0.0566</v>
      </c>
      <c r="S181" s="200">
        <v>0</v>
      </c>
      <c r="T181" s="201">
        <f>S181*H181</f>
        <v>0</v>
      </c>
      <c r="AR181" s="22" t="s">
        <v>159</v>
      </c>
      <c r="AT181" s="22" t="s">
        <v>155</v>
      </c>
      <c r="AU181" s="22" t="s">
        <v>81</v>
      </c>
      <c r="AY181" s="22" t="s">
        <v>125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79</v>
      </c>
      <c r="BK181" s="202">
        <f>ROUND(I181*H181,2)</f>
        <v>0</v>
      </c>
      <c r="BL181" s="22" t="s">
        <v>132</v>
      </c>
      <c r="BM181" s="22" t="s">
        <v>367</v>
      </c>
    </row>
    <row r="182" spans="2:47" s="1" customFormat="1" ht="12">
      <c r="B182" s="39"/>
      <c r="C182" s="61"/>
      <c r="D182" s="208" t="s">
        <v>134</v>
      </c>
      <c r="E182" s="61"/>
      <c r="F182" s="221" t="s">
        <v>368</v>
      </c>
      <c r="G182" s="61"/>
      <c r="H182" s="61"/>
      <c r="I182" s="161"/>
      <c r="J182" s="61"/>
      <c r="K182" s="61"/>
      <c r="L182" s="59"/>
      <c r="M182" s="205"/>
      <c r="N182" s="40"/>
      <c r="O182" s="40"/>
      <c r="P182" s="40"/>
      <c r="Q182" s="40"/>
      <c r="R182" s="40"/>
      <c r="S182" s="40"/>
      <c r="T182" s="76"/>
      <c r="AT182" s="22" t="s">
        <v>134</v>
      </c>
      <c r="AU182" s="22" t="s">
        <v>81</v>
      </c>
    </row>
    <row r="183" spans="2:65" s="1" customFormat="1" ht="20.4" customHeight="1">
      <c r="B183" s="39"/>
      <c r="C183" s="191" t="s">
        <v>369</v>
      </c>
      <c r="D183" s="191" t="s">
        <v>127</v>
      </c>
      <c r="E183" s="192" t="s">
        <v>370</v>
      </c>
      <c r="F183" s="193" t="s">
        <v>371</v>
      </c>
      <c r="G183" s="194" t="s">
        <v>174</v>
      </c>
      <c r="H183" s="195">
        <v>1</v>
      </c>
      <c r="I183" s="196"/>
      <c r="J183" s="197">
        <f>ROUND(I183*H183,2)</f>
        <v>0</v>
      </c>
      <c r="K183" s="193" t="s">
        <v>131</v>
      </c>
      <c r="L183" s="59"/>
      <c r="M183" s="198" t="s">
        <v>21</v>
      </c>
      <c r="N183" s="199" t="s">
        <v>42</v>
      </c>
      <c r="O183" s="40"/>
      <c r="P183" s="200">
        <f>O183*H183</f>
        <v>0</v>
      </c>
      <c r="Q183" s="200">
        <v>0.0012</v>
      </c>
      <c r="R183" s="200">
        <f>Q183*H183</f>
        <v>0.0012</v>
      </c>
      <c r="S183" s="200">
        <v>0</v>
      </c>
      <c r="T183" s="201">
        <f>S183*H183</f>
        <v>0</v>
      </c>
      <c r="AR183" s="22" t="s">
        <v>132</v>
      </c>
      <c r="AT183" s="22" t="s">
        <v>127</v>
      </c>
      <c r="AU183" s="22" t="s">
        <v>81</v>
      </c>
      <c r="AY183" s="22" t="s">
        <v>125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79</v>
      </c>
      <c r="BK183" s="202">
        <f>ROUND(I183*H183,2)</f>
        <v>0</v>
      </c>
      <c r="BL183" s="22" t="s">
        <v>132</v>
      </c>
      <c r="BM183" s="22" t="s">
        <v>372</v>
      </c>
    </row>
    <row r="184" spans="2:47" s="1" customFormat="1" ht="12">
      <c r="B184" s="39"/>
      <c r="C184" s="61"/>
      <c r="D184" s="208" t="s">
        <v>134</v>
      </c>
      <c r="E184" s="61"/>
      <c r="F184" s="221" t="s">
        <v>373</v>
      </c>
      <c r="G184" s="61"/>
      <c r="H184" s="61"/>
      <c r="I184" s="161"/>
      <c r="J184" s="61"/>
      <c r="K184" s="61"/>
      <c r="L184" s="59"/>
      <c r="M184" s="205"/>
      <c r="N184" s="40"/>
      <c r="O184" s="40"/>
      <c r="P184" s="40"/>
      <c r="Q184" s="40"/>
      <c r="R184" s="40"/>
      <c r="S184" s="40"/>
      <c r="T184" s="76"/>
      <c r="AT184" s="22" t="s">
        <v>134</v>
      </c>
      <c r="AU184" s="22" t="s">
        <v>81</v>
      </c>
    </row>
    <row r="185" spans="2:65" s="1" customFormat="1" ht="20.4" customHeight="1">
      <c r="B185" s="39"/>
      <c r="C185" s="222" t="s">
        <v>374</v>
      </c>
      <c r="D185" s="222" t="s">
        <v>155</v>
      </c>
      <c r="E185" s="223" t="s">
        <v>375</v>
      </c>
      <c r="F185" s="224" t="s">
        <v>376</v>
      </c>
      <c r="G185" s="225" t="s">
        <v>174</v>
      </c>
      <c r="H185" s="226">
        <v>1</v>
      </c>
      <c r="I185" s="227"/>
      <c r="J185" s="228">
        <f>ROUND(I185*H185,2)</f>
        <v>0</v>
      </c>
      <c r="K185" s="224" t="s">
        <v>131</v>
      </c>
      <c r="L185" s="229"/>
      <c r="M185" s="230" t="s">
        <v>21</v>
      </c>
      <c r="N185" s="231" t="s">
        <v>42</v>
      </c>
      <c r="O185" s="40"/>
      <c r="P185" s="200">
        <f>O185*H185</f>
        <v>0</v>
      </c>
      <c r="Q185" s="200">
        <v>0.02</v>
      </c>
      <c r="R185" s="200">
        <f>Q185*H185</f>
        <v>0.02</v>
      </c>
      <c r="S185" s="200">
        <v>0</v>
      </c>
      <c r="T185" s="201">
        <f>S185*H185</f>
        <v>0</v>
      </c>
      <c r="AR185" s="22" t="s">
        <v>159</v>
      </c>
      <c r="AT185" s="22" t="s">
        <v>155</v>
      </c>
      <c r="AU185" s="22" t="s">
        <v>81</v>
      </c>
      <c r="AY185" s="22" t="s">
        <v>125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79</v>
      </c>
      <c r="BK185" s="202">
        <f>ROUND(I185*H185,2)</f>
        <v>0</v>
      </c>
      <c r="BL185" s="22" t="s">
        <v>132</v>
      </c>
      <c r="BM185" s="22" t="s">
        <v>377</v>
      </c>
    </row>
    <row r="186" spans="2:47" s="1" customFormat="1" ht="12">
      <c r="B186" s="39"/>
      <c r="C186" s="61"/>
      <c r="D186" s="203" t="s">
        <v>134</v>
      </c>
      <c r="E186" s="61"/>
      <c r="F186" s="204" t="s">
        <v>378</v>
      </c>
      <c r="G186" s="61"/>
      <c r="H186" s="61"/>
      <c r="I186" s="161"/>
      <c r="J186" s="61"/>
      <c r="K186" s="61"/>
      <c r="L186" s="59"/>
      <c r="M186" s="205"/>
      <c r="N186" s="40"/>
      <c r="O186" s="40"/>
      <c r="P186" s="40"/>
      <c r="Q186" s="40"/>
      <c r="R186" s="40"/>
      <c r="S186" s="40"/>
      <c r="T186" s="76"/>
      <c r="AT186" s="22" t="s">
        <v>134</v>
      </c>
      <c r="AU186" s="22" t="s">
        <v>81</v>
      </c>
    </row>
    <row r="187" spans="2:63" s="10" customFormat="1" ht="22.35" customHeight="1">
      <c r="B187" s="174"/>
      <c r="C187" s="175"/>
      <c r="D187" s="188" t="s">
        <v>70</v>
      </c>
      <c r="E187" s="189" t="s">
        <v>164</v>
      </c>
      <c r="F187" s="189" t="s">
        <v>165</v>
      </c>
      <c r="G187" s="175"/>
      <c r="H187" s="175"/>
      <c r="I187" s="178"/>
      <c r="J187" s="190">
        <f>BK187</f>
        <v>0</v>
      </c>
      <c r="K187" s="175"/>
      <c r="L187" s="180"/>
      <c r="M187" s="181"/>
      <c r="N187" s="182"/>
      <c r="O187" s="182"/>
      <c r="P187" s="183">
        <f>SUM(P188:P189)</f>
        <v>0</v>
      </c>
      <c r="Q187" s="182"/>
      <c r="R187" s="183">
        <f>SUM(R188:R189)</f>
        <v>0</v>
      </c>
      <c r="S187" s="182"/>
      <c r="T187" s="184">
        <f>SUM(T188:T189)</f>
        <v>0</v>
      </c>
      <c r="AR187" s="185" t="s">
        <v>79</v>
      </c>
      <c r="AT187" s="186" t="s">
        <v>70</v>
      </c>
      <c r="AU187" s="186" t="s">
        <v>81</v>
      </c>
      <c r="AY187" s="185" t="s">
        <v>125</v>
      </c>
      <c r="BK187" s="187">
        <f>SUM(BK188:BK189)</f>
        <v>0</v>
      </c>
    </row>
    <row r="188" spans="2:65" s="1" customFormat="1" ht="28.8" customHeight="1">
      <c r="B188" s="39"/>
      <c r="C188" s="191" t="s">
        <v>379</v>
      </c>
      <c r="D188" s="191" t="s">
        <v>127</v>
      </c>
      <c r="E188" s="192" t="s">
        <v>167</v>
      </c>
      <c r="F188" s="193" t="s">
        <v>168</v>
      </c>
      <c r="G188" s="194" t="s">
        <v>158</v>
      </c>
      <c r="H188" s="195">
        <v>19.551</v>
      </c>
      <c r="I188" s="196"/>
      <c r="J188" s="197">
        <f>ROUND(I188*H188,2)</f>
        <v>0</v>
      </c>
      <c r="K188" s="193" t="s">
        <v>131</v>
      </c>
      <c r="L188" s="59"/>
      <c r="M188" s="198" t="s">
        <v>21</v>
      </c>
      <c r="N188" s="199" t="s">
        <v>42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2" t="s">
        <v>132</v>
      </c>
      <c r="AT188" s="22" t="s">
        <v>127</v>
      </c>
      <c r="AU188" s="22" t="s">
        <v>142</v>
      </c>
      <c r="AY188" s="22" t="s">
        <v>125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79</v>
      </c>
      <c r="BK188" s="202">
        <f>ROUND(I188*H188,2)</f>
        <v>0</v>
      </c>
      <c r="BL188" s="22" t="s">
        <v>132</v>
      </c>
      <c r="BM188" s="22" t="s">
        <v>380</v>
      </c>
    </row>
    <row r="189" spans="2:47" s="1" customFormat="1" ht="24">
      <c r="B189" s="39"/>
      <c r="C189" s="61"/>
      <c r="D189" s="203" t="s">
        <v>134</v>
      </c>
      <c r="E189" s="61"/>
      <c r="F189" s="204" t="s">
        <v>170</v>
      </c>
      <c r="G189" s="61"/>
      <c r="H189" s="61"/>
      <c r="I189" s="161"/>
      <c r="J189" s="61"/>
      <c r="K189" s="61"/>
      <c r="L189" s="59"/>
      <c r="M189" s="234"/>
      <c r="N189" s="235"/>
      <c r="O189" s="235"/>
      <c r="P189" s="235"/>
      <c r="Q189" s="235"/>
      <c r="R189" s="235"/>
      <c r="S189" s="235"/>
      <c r="T189" s="236"/>
      <c r="AT189" s="22" t="s">
        <v>134</v>
      </c>
      <c r="AU189" s="22" t="s">
        <v>142</v>
      </c>
    </row>
    <row r="190" spans="2:12" s="1" customFormat="1" ht="6.9" customHeight="1">
      <c r="B190" s="54"/>
      <c r="C190" s="55"/>
      <c r="D190" s="55"/>
      <c r="E190" s="55"/>
      <c r="F190" s="55"/>
      <c r="G190" s="55"/>
      <c r="H190" s="55"/>
      <c r="I190" s="137"/>
      <c r="J190" s="55"/>
      <c r="K190" s="55"/>
      <c r="L190" s="59"/>
    </row>
  </sheetData>
  <sheetProtection algorithmName="SHA-512" hashValue="mOxDg/td+V5knvXLxPBjDQUA00wJCQATpUbXj0nozTxP7/jntSgYz2ewDK9USENgjH94Tr5eIUNHgAfdTM4lkw==" saltValue="i8I6SJl0vzT+K1/HSSmhyg==" spinCount="100000" sheet="1" objects="1" scenarios="1" formatCells="0" formatColumns="0" formatRows="0" sort="0" autoFilter="0"/>
  <autoFilter ref="C82:K189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8" t="s">
        <v>92</v>
      </c>
      <c r="H1" s="378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2" t="s">
        <v>90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0.4" customHeight="1">
      <c r="B7" s="26"/>
      <c r="C7" s="27"/>
      <c r="D7" s="27"/>
      <c r="E7" s="371" t="str">
        <f>'Rekapitulace stavby'!K6</f>
        <v>Židovský vrch Šluknov</v>
      </c>
      <c r="F7" s="372"/>
      <c r="G7" s="372"/>
      <c r="H7" s="372"/>
      <c r="I7" s="115"/>
      <c r="J7" s="27"/>
      <c r="K7" s="29"/>
    </row>
    <row r="8" spans="2:11" s="1" customFormat="1" ht="13.2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373" t="s">
        <v>381</v>
      </c>
      <c r="F9" s="374"/>
      <c r="G9" s="374"/>
      <c r="H9" s="374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14. 12. 2017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30</v>
      </c>
      <c r="J21" s="33" t="str">
        <f>IF('Rekapitulace stavby'!AN17="","",'Rekapitulace stavby'!AN17)</f>
        <v/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20.4" customHeight="1">
      <c r="B24" s="119"/>
      <c r="C24" s="120"/>
      <c r="D24" s="120"/>
      <c r="E24" s="340" t="s">
        <v>21</v>
      </c>
      <c r="F24" s="340"/>
      <c r="G24" s="340"/>
      <c r="H24" s="340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ROUND(J87,2)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" customHeight="1">
      <c r="B30" s="39"/>
      <c r="C30" s="40"/>
      <c r="D30" s="47" t="s">
        <v>41</v>
      </c>
      <c r="E30" s="47" t="s">
        <v>42</v>
      </c>
      <c r="F30" s="128">
        <f>ROUND(SUM(BE87:BE195),2)</f>
        <v>0</v>
      </c>
      <c r="G30" s="40"/>
      <c r="H30" s="40"/>
      <c r="I30" s="129">
        <v>0.21</v>
      </c>
      <c r="J30" s="128">
        <f>ROUND(ROUND((SUM(BE87:BE195)),2)*I30,2)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43</v>
      </c>
      <c r="F31" s="128">
        <f>ROUND(SUM(BF87:BF195),2)</f>
        <v>0</v>
      </c>
      <c r="G31" s="40"/>
      <c r="H31" s="40"/>
      <c r="I31" s="129">
        <v>0.15</v>
      </c>
      <c r="J31" s="128">
        <f>ROUND(ROUND((SUM(BF87:BF195)),2)*I31,2)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44</v>
      </c>
      <c r="F32" s="128">
        <f>ROUND(SUM(BG87:BG195),2)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45</v>
      </c>
      <c r="F33" s="128">
        <f>ROUND(SUM(BH87:BH195),2)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46</v>
      </c>
      <c r="F34" s="128">
        <f>ROUND(SUM(BI87:BI195),2)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0.4" customHeight="1">
      <c r="B45" s="39"/>
      <c r="C45" s="40"/>
      <c r="D45" s="40"/>
      <c r="E45" s="371" t="str">
        <f>E7</f>
        <v>Židovský vrch Šluknov</v>
      </c>
      <c r="F45" s="372"/>
      <c r="G45" s="372"/>
      <c r="H45" s="372"/>
      <c r="I45" s="116"/>
      <c r="J45" s="40"/>
      <c r="K45" s="43"/>
    </row>
    <row r="46" spans="2:11" s="1" customFormat="1" ht="14.4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2.2" customHeight="1">
      <c r="B47" s="39"/>
      <c r="C47" s="40"/>
      <c r="D47" s="40"/>
      <c r="E47" s="373" t="str">
        <f>E9</f>
        <v>SO 03 - Vyhlídková terasa</v>
      </c>
      <c r="F47" s="374"/>
      <c r="G47" s="374"/>
      <c r="H47" s="374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Šluknov</v>
      </c>
      <c r="G49" s="40"/>
      <c r="H49" s="40"/>
      <c r="I49" s="117" t="s">
        <v>25</v>
      </c>
      <c r="J49" s="118" t="str">
        <f>IF(J12="","",J12)</f>
        <v>14. 12. 2017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Město Šluknov</v>
      </c>
      <c r="G51" s="40"/>
      <c r="H51" s="40"/>
      <c r="I51" s="117" t="s">
        <v>33</v>
      </c>
      <c r="J51" s="33" t="str">
        <f>E21</f>
        <v xml:space="preserve"> </v>
      </c>
      <c r="K51" s="43"/>
    </row>
    <row r="52" spans="2:11" s="1" customFormat="1" ht="14.4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J87</f>
        <v>0</v>
      </c>
      <c r="K56" s="43"/>
      <c r="AU56" s="22" t="s">
        <v>103</v>
      </c>
    </row>
    <row r="57" spans="2:11" s="7" customFormat="1" ht="24.9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J88</f>
        <v>0</v>
      </c>
      <c r="K57" s="153"/>
    </row>
    <row r="58" spans="2:11" s="8" customFormat="1" ht="19.95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J89</f>
        <v>0</v>
      </c>
      <c r="K58" s="160"/>
    </row>
    <row r="59" spans="2:11" s="8" customFormat="1" ht="19.95" customHeight="1">
      <c r="B59" s="154"/>
      <c r="C59" s="155"/>
      <c r="D59" s="156" t="s">
        <v>192</v>
      </c>
      <c r="E59" s="157"/>
      <c r="F59" s="157"/>
      <c r="G59" s="157"/>
      <c r="H59" s="157"/>
      <c r="I59" s="158"/>
      <c r="J59" s="159">
        <f>J124</f>
        <v>0</v>
      </c>
      <c r="K59" s="160"/>
    </row>
    <row r="60" spans="2:11" s="8" customFormat="1" ht="19.95" customHeight="1">
      <c r="B60" s="154"/>
      <c r="C60" s="155"/>
      <c r="D60" s="156" t="s">
        <v>382</v>
      </c>
      <c r="E60" s="157"/>
      <c r="F60" s="157"/>
      <c r="G60" s="157"/>
      <c r="H60" s="157"/>
      <c r="I60" s="158"/>
      <c r="J60" s="159">
        <f>J151</f>
        <v>0</v>
      </c>
      <c r="K60" s="160"/>
    </row>
    <row r="61" spans="2:11" s="8" customFormat="1" ht="19.95" customHeight="1">
      <c r="B61" s="154"/>
      <c r="C61" s="155"/>
      <c r="D61" s="156" t="s">
        <v>383</v>
      </c>
      <c r="E61" s="157"/>
      <c r="F61" s="157"/>
      <c r="G61" s="157"/>
      <c r="H61" s="157"/>
      <c r="I61" s="158"/>
      <c r="J61" s="159">
        <f>J160</f>
        <v>0</v>
      </c>
      <c r="K61" s="160"/>
    </row>
    <row r="62" spans="2:11" s="8" customFormat="1" ht="19.95" customHeight="1">
      <c r="B62" s="154"/>
      <c r="C62" s="155"/>
      <c r="D62" s="156" t="s">
        <v>193</v>
      </c>
      <c r="E62" s="157"/>
      <c r="F62" s="157"/>
      <c r="G62" s="157"/>
      <c r="H62" s="157"/>
      <c r="I62" s="158"/>
      <c r="J62" s="159">
        <f>J168</f>
        <v>0</v>
      </c>
      <c r="K62" s="160"/>
    </row>
    <row r="63" spans="2:11" s="8" customFormat="1" ht="19.95" customHeight="1">
      <c r="B63" s="154"/>
      <c r="C63" s="155"/>
      <c r="D63" s="156" t="s">
        <v>384</v>
      </c>
      <c r="E63" s="157"/>
      <c r="F63" s="157"/>
      <c r="G63" s="157"/>
      <c r="H63" s="157"/>
      <c r="I63" s="158"/>
      <c r="J63" s="159">
        <f>J175</f>
        <v>0</v>
      </c>
      <c r="K63" s="160"/>
    </row>
    <row r="64" spans="2:11" s="8" customFormat="1" ht="19.95" customHeight="1">
      <c r="B64" s="154"/>
      <c r="C64" s="155"/>
      <c r="D64" s="156" t="s">
        <v>385</v>
      </c>
      <c r="E64" s="157"/>
      <c r="F64" s="157"/>
      <c r="G64" s="157"/>
      <c r="H64" s="157"/>
      <c r="I64" s="158"/>
      <c r="J64" s="159">
        <f>J178</f>
        <v>0</v>
      </c>
      <c r="K64" s="160"/>
    </row>
    <row r="65" spans="2:11" s="7" customFormat="1" ht="24.9" customHeight="1">
      <c r="B65" s="147"/>
      <c r="C65" s="148"/>
      <c r="D65" s="149" t="s">
        <v>386</v>
      </c>
      <c r="E65" s="150"/>
      <c r="F65" s="150"/>
      <c r="G65" s="150"/>
      <c r="H65" s="150"/>
      <c r="I65" s="151"/>
      <c r="J65" s="152">
        <f>J181</f>
        <v>0</v>
      </c>
      <c r="K65" s="153"/>
    </row>
    <row r="66" spans="2:11" s="8" customFormat="1" ht="19.95" customHeight="1">
      <c r="B66" s="154"/>
      <c r="C66" s="155"/>
      <c r="D66" s="156" t="s">
        <v>387</v>
      </c>
      <c r="E66" s="157"/>
      <c r="F66" s="157"/>
      <c r="G66" s="157"/>
      <c r="H66" s="157"/>
      <c r="I66" s="158"/>
      <c r="J66" s="159">
        <f>J182</f>
        <v>0</v>
      </c>
      <c r="K66" s="160"/>
    </row>
    <row r="67" spans="2:11" s="8" customFormat="1" ht="19.95" customHeight="1">
      <c r="B67" s="154"/>
      <c r="C67" s="155"/>
      <c r="D67" s="156" t="s">
        <v>388</v>
      </c>
      <c r="E67" s="157"/>
      <c r="F67" s="157"/>
      <c r="G67" s="157"/>
      <c r="H67" s="157"/>
      <c r="I67" s="158"/>
      <c r="J67" s="159">
        <f>J192</f>
        <v>0</v>
      </c>
      <c r="K67" s="160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16"/>
      <c r="J68" s="40"/>
      <c r="K68" s="43"/>
    </row>
    <row r="69" spans="2:11" s="1" customFormat="1" ht="6.9" customHeight="1">
      <c r="B69" s="54"/>
      <c r="C69" s="55"/>
      <c r="D69" s="55"/>
      <c r="E69" s="55"/>
      <c r="F69" s="55"/>
      <c r="G69" s="55"/>
      <c r="H69" s="55"/>
      <c r="I69" s="137"/>
      <c r="J69" s="55"/>
      <c r="K69" s="56"/>
    </row>
    <row r="73" spans="2:12" s="1" customFormat="1" ht="6.9" customHeight="1">
      <c r="B73" s="57"/>
      <c r="C73" s="58"/>
      <c r="D73" s="58"/>
      <c r="E73" s="58"/>
      <c r="F73" s="58"/>
      <c r="G73" s="58"/>
      <c r="H73" s="58"/>
      <c r="I73" s="140"/>
      <c r="J73" s="58"/>
      <c r="K73" s="58"/>
      <c r="L73" s="59"/>
    </row>
    <row r="74" spans="2:12" s="1" customFormat="1" ht="36.9" customHeight="1">
      <c r="B74" s="39"/>
      <c r="C74" s="60" t="s">
        <v>109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6.9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4.4" customHeight="1">
      <c r="B76" s="39"/>
      <c r="C76" s="63" t="s">
        <v>18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20.4" customHeight="1">
      <c r="B77" s="39"/>
      <c r="C77" s="61"/>
      <c r="D77" s="61"/>
      <c r="E77" s="375" t="str">
        <f>E7</f>
        <v>Židovský vrch Šluknov</v>
      </c>
      <c r="F77" s="376"/>
      <c r="G77" s="376"/>
      <c r="H77" s="376"/>
      <c r="I77" s="161"/>
      <c r="J77" s="61"/>
      <c r="K77" s="61"/>
      <c r="L77" s="59"/>
    </row>
    <row r="78" spans="2:12" s="1" customFormat="1" ht="14.4" customHeight="1">
      <c r="B78" s="39"/>
      <c r="C78" s="63" t="s">
        <v>97</v>
      </c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22.2" customHeight="1">
      <c r="B79" s="39"/>
      <c r="C79" s="61"/>
      <c r="D79" s="61"/>
      <c r="E79" s="351" t="str">
        <f>E9</f>
        <v>SO 03 - Vyhlídková terasa</v>
      </c>
      <c r="F79" s="377"/>
      <c r="G79" s="377"/>
      <c r="H79" s="377"/>
      <c r="I79" s="161"/>
      <c r="J79" s="61"/>
      <c r="K79" s="61"/>
      <c r="L79" s="59"/>
    </row>
    <row r="80" spans="2:12" s="1" customFormat="1" ht="6.9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8" customHeight="1">
      <c r="B81" s="39"/>
      <c r="C81" s="63" t="s">
        <v>23</v>
      </c>
      <c r="D81" s="61"/>
      <c r="E81" s="61"/>
      <c r="F81" s="162" t="str">
        <f>F12</f>
        <v>Šluknov</v>
      </c>
      <c r="G81" s="61"/>
      <c r="H81" s="61"/>
      <c r="I81" s="163" t="s">
        <v>25</v>
      </c>
      <c r="J81" s="71" t="str">
        <f>IF(J12="","",J12)</f>
        <v>14. 12. 2017</v>
      </c>
      <c r="K81" s="61"/>
      <c r="L81" s="59"/>
    </row>
    <row r="82" spans="2:12" s="1" customFormat="1" ht="6.9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13.2">
      <c r="B83" s="39"/>
      <c r="C83" s="63" t="s">
        <v>27</v>
      </c>
      <c r="D83" s="61"/>
      <c r="E83" s="61"/>
      <c r="F83" s="162" t="str">
        <f>E15</f>
        <v>Město Šluknov</v>
      </c>
      <c r="G83" s="61"/>
      <c r="H83" s="61"/>
      <c r="I83" s="163" t="s">
        <v>33</v>
      </c>
      <c r="J83" s="162" t="str">
        <f>E21</f>
        <v xml:space="preserve"> </v>
      </c>
      <c r="K83" s="61"/>
      <c r="L83" s="59"/>
    </row>
    <row r="84" spans="2:12" s="1" customFormat="1" ht="14.4" customHeight="1">
      <c r="B84" s="39"/>
      <c r="C84" s="63" t="s">
        <v>31</v>
      </c>
      <c r="D84" s="61"/>
      <c r="E84" s="61"/>
      <c r="F84" s="162" t="str">
        <f>IF(E18="","",E18)</f>
        <v/>
      </c>
      <c r="G84" s="61"/>
      <c r="H84" s="61"/>
      <c r="I84" s="161"/>
      <c r="J84" s="61"/>
      <c r="K84" s="61"/>
      <c r="L84" s="59"/>
    </row>
    <row r="85" spans="2:12" s="1" customFormat="1" ht="10.3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20" s="9" customFormat="1" ht="29.25" customHeight="1">
      <c r="B86" s="164"/>
      <c r="C86" s="165" t="s">
        <v>110</v>
      </c>
      <c r="D86" s="166" t="s">
        <v>56</v>
      </c>
      <c r="E86" s="166" t="s">
        <v>52</v>
      </c>
      <c r="F86" s="166" t="s">
        <v>111</v>
      </c>
      <c r="G86" s="166" t="s">
        <v>112</v>
      </c>
      <c r="H86" s="166" t="s">
        <v>113</v>
      </c>
      <c r="I86" s="167" t="s">
        <v>114</v>
      </c>
      <c r="J86" s="166" t="s">
        <v>101</v>
      </c>
      <c r="K86" s="168" t="s">
        <v>115</v>
      </c>
      <c r="L86" s="169"/>
      <c r="M86" s="79" t="s">
        <v>116</v>
      </c>
      <c r="N86" s="80" t="s">
        <v>41</v>
      </c>
      <c r="O86" s="80" t="s">
        <v>117</v>
      </c>
      <c r="P86" s="80" t="s">
        <v>118</v>
      </c>
      <c r="Q86" s="80" t="s">
        <v>119</v>
      </c>
      <c r="R86" s="80" t="s">
        <v>120</v>
      </c>
      <c r="S86" s="80" t="s">
        <v>121</v>
      </c>
      <c r="T86" s="81" t="s">
        <v>122</v>
      </c>
    </row>
    <row r="87" spans="2:63" s="1" customFormat="1" ht="29.25" customHeight="1">
      <c r="B87" s="39"/>
      <c r="C87" s="85" t="s">
        <v>102</v>
      </c>
      <c r="D87" s="61"/>
      <c r="E87" s="61"/>
      <c r="F87" s="61"/>
      <c r="G87" s="61"/>
      <c r="H87" s="61"/>
      <c r="I87" s="161"/>
      <c r="J87" s="170">
        <f>BK87</f>
        <v>0</v>
      </c>
      <c r="K87" s="61"/>
      <c r="L87" s="59"/>
      <c r="M87" s="82"/>
      <c r="N87" s="83"/>
      <c r="O87" s="83"/>
      <c r="P87" s="171">
        <f>P88+P181</f>
        <v>0</v>
      </c>
      <c r="Q87" s="83"/>
      <c r="R87" s="171">
        <f>R88+R181</f>
        <v>101.00340338</v>
      </c>
      <c r="S87" s="83"/>
      <c r="T87" s="172">
        <f>T88+T181</f>
        <v>0</v>
      </c>
      <c r="AT87" s="22" t="s">
        <v>70</v>
      </c>
      <c r="AU87" s="22" t="s">
        <v>103</v>
      </c>
      <c r="BK87" s="173">
        <f>BK88+BK181</f>
        <v>0</v>
      </c>
    </row>
    <row r="88" spans="2:63" s="10" customFormat="1" ht="37.35" customHeight="1">
      <c r="B88" s="174"/>
      <c r="C88" s="175"/>
      <c r="D88" s="176" t="s">
        <v>70</v>
      </c>
      <c r="E88" s="177" t="s">
        <v>123</v>
      </c>
      <c r="F88" s="177" t="s">
        <v>124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P89+P124+P151+P160+P168+P175+P178</f>
        <v>0</v>
      </c>
      <c r="Q88" s="182"/>
      <c r="R88" s="183">
        <f>R89+R124+R151+R160+R168+R175+R178</f>
        <v>98.64624938</v>
      </c>
      <c r="S88" s="182"/>
      <c r="T88" s="184">
        <f>T89+T124+T151+T160+T168+T175+T178</f>
        <v>0</v>
      </c>
      <c r="AR88" s="185" t="s">
        <v>79</v>
      </c>
      <c r="AT88" s="186" t="s">
        <v>70</v>
      </c>
      <c r="AU88" s="186" t="s">
        <v>71</v>
      </c>
      <c r="AY88" s="185" t="s">
        <v>125</v>
      </c>
      <c r="BK88" s="187">
        <f>BK89+BK124+BK151+BK160+BK168+BK175+BK178</f>
        <v>0</v>
      </c>
    </row>
    <row r="89" spans="2:63" s="10" customFormat="1" ht="19.95" customHeight="1">
      <c r="B89" s="174"/>
      <c r="C89" s="175"/>
      <c r="D89" s="188" t="s">
        <v>70</v>
      </c>
      <c r="E89" s="189" t="s">
        <v>79</v>
      </c>
      <c r="F89" s="189" t="s">
        <v>126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SUM(P90:P123)</f>
        <v>0</v>
      </c>
      <c r="Q89" s="182"/>
      <c r="R89" s="183">
        <f>SUM(R90:R123)</f>
        <v>0.026099999999999998</v>
      </c>
      <c r="S89" s="182"/>
      <c r="T89" s="184">
        <f>SUM(T90:T123)</f>
        <v>0</v>
      </c>
      <c r="AR89" s="185" t="s">
        <v>79</v>
      </c>
      <c r="AT89" s="186" t="s">
        <v>70</v>
      </c>
      <c r="AU89" s="186" t="s">
        <v>79</v>
      </c>
      <c r="AY89" s="185" t="s">
        <v>125</v>
      </c>
      <c r="BK89" s="187">
        <f>SUM(BK90:BK123)</f>
        <v>0</v>
      </c>
    </row>
    <row r="90" spans="2:65" s="1" customFormat="1" ht="20.4" customHeight="1">
      <c r="B90" s="39"/>
      <c r="C90" s="191" t="s">
        <v>79</v>
      </c>
      <c r="D90" s="191" t="s">
        <v>127</v>
      </c>
      <c r="E90" s="192" t="s">
        <v>389</v>
      </c>
      <c r="F90" s="193" t="s">
        <v>390</v>
      </c>
      <c r="G90" s="194" t="s">
        <v>130</v>
      </c>
      <c r="H90" s="195">
        <v>18</v>
      </c>
      <c r="I90" s="196"/>
      <c r="J90" s="197">
        <f>ROUND(I90*H90,2)</f>
        <v>0</v>
      </c>
      <c r="K90" s="193" t="s">
        <v>131</v>
      </c>
      <c r="L90" s="59"/>
      <c r="M90" s="198" t="s">
        <v>21</v>
      </c>
      <c r="N90" s="199" t="s">
        <v>42</v>
      </c>
      <c r="O90" s="40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2" t="s">
        <v>132</v>
      </c>
      <c r="AT90" s="22" t="s">
        <v>127</v>
      </c>
      <c r="AU90" s="22" t="s">
        <v>81</v>
      </c>
      <c r="AY90" s="22" t="s">
        <v>125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2" t="s">
        <v>79</v>
      </c>
      <c r="BK90" s="202">
        <f>ROUND(I90*H90,2)</f>
        <v>0</v>
      </c>
      <c r="BL90" s="22" t="s">
        <v>132</v>
      </c>
      <c r="BM90" s="22" t="s">
        <v>391</v>
      </c>
    </row>
    <row r="91" spans="2:47" s="1" customFormat="1" ht="36">
      <c r="B91" s="39"/>
      <c r="C91" s="61"/>
      <c r="D91" s="203" t="s">
        <v>134</v>
      </c>
      <c r="E91" s="61"/>
      <c r="F91" s="204" t="s">
        <v>392</v>
      </c>
      <c r="G91" s="61"/>
      <c r="H91" s="61"/>
      <c r="I91" s="161"/>
      <c r="J91" s="61"/>
      <c r="K91" s="61"/>
      <c r="L91" s="59"/>
      <c r="M91" s="205"/>
      <c r="N91" s="40"/>
      <c r="O91" s="40"/>
      <c r="P91" s="40"/>
      <c r="Q91" s="40"/>
      <c r="R91" s="40"/>
      <c r="S91" s="40"/>
      <c r="T91" s="76"/>
      <c r="AT91" s="22" t="s">
        <v>134</v>
      </c>
      <c r="AU91" s="22" t="s">
        <v>81</v>
      </c>
    </row>
    <row r="92" spans="2:51" s="11" customFormat="1" ht="12">
      <c r="B92" s="206"/>
      <c r="C92" s="207"/>
      <c r="D92" s="208" t="s">
        <v>136</v>
      </c>
      <c r="E92" s="209" t="s">
        <v>21</v>
      </c>
      <c r="F92" s="210" t="s">
        <v>393</v>
      </c>
      <c r="G92" s="207"/>
      <c r="H92" s="211">
        <v>18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136</v>
      </c>
      <c r="AU92" s="217" t="s">
        <v>81</v>
      </c>
      <c r="AV92" s="11" t="s">
        <v>81</v>
      </c>
      <c r="AW92" s="11" t="s">
        <v>35</v>
      </c>
      <c r="AX92" s="11" t="s">
        <v>79</v>
      </c>
      <c r="AY92" s="217" t="s">
        <v>125</v>
      </c>
    </row>
    <row r="93" spans="2:65" s="1" customFormat="1" ht="20.4" customHeight="1">
      <c r="B93" s="39"/>
      <c r="C93" s="191" t="s">
        <v>81</v>
      </c>
      <c r="D93" s="191" t="s">
        <v>127</v>
      </c>
      <c r="E93" s="192" t="s">
        <v>394</v>
      </c>
      <c r="F93" s="193" t="s">
        <v>395</v>
      </c>
      <c r="G93" s="194" t="s">
        <v>130</v>
      </c>
      <c r="H93" s="195">
        <v>52.47</v>
      </c>
      <c r="I93" s="196"/>
      <c r="J93" s="197">
        <f>ROUND(I93*H93,2)</f>
        <v>0</v>
      </c>
      <c r="K93" s="193" t="s">
        <v>131</v>
      </c>
      <c r="L93" s="59"/>
      <c r="M93" s="198" t="s">
        <v>21</v>
      </c>
      <c r="N93" s="199" t="s">
        <v>42</v>
      </c>
      <c r="O93" s="40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2" t="s">
        <v>132</v>
      </c>
      <c r="AT93" s="22" t="s">
        <v>127</v>
      </c>
      <c r="AU93" s="22" t="s">
        <v>81</v>
      </c>
      <c r="AY93" s="22" t="s">
        <v>125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79</v>
      </c>
      <c r="BK93" s="202">
        <f>ROUND(I93*H93,2)</f>
        <v>0</v>
      </c>
      <c r="BL93" s="22" t="s">
        <v>132</v>
      </c>
      <c r="BM93" s="22" t="s">
        <v>396</v>
      </c>
    </row>
    <row r="94" spans="2:47" s="1" customFormat="1" ht="24">
      <c r="B94" s="39"/>
      <c r="C94" s="61"/>
      <c r="D94" s="203" t="s">
        <v>134</v>
      </c>
      <c r="E94" s="61"/>
      <c r="F94" s="204" t="s">
        <v>397</v>
      </c>
      <c r="G94" s="61"/>
      <c r="H94" s="61"/>
      <c r="I94" s="161"/>
      <c r="J94" s="61"/>
      <c r="K94" s="61"/>
      <c r="L94" s="59"/>
      <c r="M94" s="205"/>
      <c r="N94" s="40"/>
      <c r="O94" s="40"/>
      <c r="P94" s="40"/>
      <c r="Q94" s="40"/>
      <c r="R94" s="40"/>
      <c r="S94" s="40"/>
      <c r="T94" s="76"/>
      <c r="AT94" s="22" t="s">
        <v>134</v>
      </c>
      <c r="AU94" s="22" t="s">
        <v>81</v>
      </c>
    </row>
    <row r="95" spans="2:51" s="11" customFormat="1" ht="12">
      <c r="B95" s="206"/>
      <c r="C95" s="207"/>
      <c r="D95" s="203" t="s">
        <v>136</v>
      </c>
      <c r="E95" s="218" t="s">
        <v>21</v>
      </c>
      <c r="F95" s="219" t="s">
        <v>398</v>
      </c>
      <c r="G95" s="207"/>
      <c r="H95" s="220">
        <v>34.32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136</v>
      </c>
      <c r="AU95" s="217" t="s">
        <v>81</v>
      </c>
      <c r="AV95" s="11" t="s">
        <v>81</v>
      </c>
      <c r="AW95" s="11" t="s">
        <v>35</v>
      </c>
      <c r="AX95" s="11" t="s">
        <v>71</v>
      </c>
      <c r="AY95" s="217" t="s">
        <v>125</v>
      </c>
    </row>
    <row r="96" spans="2:51" s="11" customFormat="1" ht="12">
      <c r="B96" s="206"/>
      <c r="C96" s="207"/>
      <c r="D96" s="203" t="s">
        <v>136</v>
      </c>
      <c r="E96" s="218" t="s">
        <v>21</v>
      </c>
      <c r="F96" s="219" t="s">
        <v>399</v>
      </c>
      <c r="G96" s="207"/>
      <c r="H96" s="220">
        <v>18.15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136</v>
      </c>
      <c r="AU96" s="217" t="s">
        <v>81</v>
      </c>
      <c r="AV96" s="11" t="s">
        <v>81</v>
      </c>
      <c r="AW96" s="11" t="s">
        <v>35</v>
      </c>
      <c r="AX96" s="11" t="s">
        <v>71</v>
      </c>
      <c r="AY96" s="217" t="s">
        <v>125</v>
      </c>
    </row>
    <row r="97" spans="2:51" s="12" customFormat="1" ht="12">
      <c r="B97" s="238"/>
      <c r="C97" s="239"/>
      <c r="D97" s="208" t="s">
        <v>136</v>
      </c>
      <c r="E97" s="240" t="s">
        <v>21</v>
      </c>
      <c r="F97" s="241" t="s">
        <v>400</v>
      </c>
      <c r="G97" s="239"/>
      <c r="H97" s="242">
        <v>52.47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136</v>
      </c>
      <c r="AU97" s="248" t="s">
        <v>81</v>
      </c>
      <c r="AV97" s="12" t="s">
        <v>132</v>
      </c>
      <c r="AW97" s="12" t="s">
        <v>35</v>
      </c>
      <c r="AX97" s="12" t="s">
        <v>79</v>
      </c>
      <c r="AY97" s="248" t="s">
        <v>125</v>
      </c>
    </row>
    <row r="98" spans="2:65" s="1" customFormat="1" ht="20.4" customHeight="1">
      <c r="B98" s="39"/>
      <c r="C98" s="191" t="s">
        <v>142</v>
      </c>
      <c r="D98" s="191" t="s">
        <v>127</v>
      </c>
      <c r="E98" s="192" t="s">
        <v>401</v>
      </c>
      <c r="F98" s="193" t="s">
        <v>402</v>
      </c>
      <c r="G98" s="194" t="s">
        <v>130</v>
      </c>
      <c r="H98" s="195">
        <v>9.11</v>
      </c>
      <c r="I98" s="196"/>
      <c r="J98" s="197">
        <f>ROUND(I98*H98,2)</f>
        <v>0</v>
      </c>
      <c r="K98" s="193" t="s">
        <v>131</v>
      </c>
      <c r="L98" s="59"/>
      <c r="M98" s="198" t="s">
        <v>21</v>
      </c>
      <c r="N98" s="199" t="s">
        <v>42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132</v>
      </c>
      <c r="AT98" s="22" t="s">
        <v>127</v>
      </c>
      <c r="AU98" s="22" t="s">
        <v>81</v>
      </c>
      <c r="AY98" s="22" t="s">
        <v>125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79</v>
      </c>
      <c r="BK98" s="202">
        <f>ROUND(I98*H98,2)</f>
        <v>0</v>
      </c>
      <c r="BL98" s="22" t="s">
        <v>132</v>
      </c>
      <c r="BM98" s="22" t="s">
        <v>403</v>
      </c>
    </row>
    <row r="99" spans="2:47" s="1" customFormat="1" ht="24">
      <c r="B99" s="39"/>
      <c r="C99" s="61"/>
      <c r="D99" s="203" t="s">
        <v>134</v>
      </c>
      <c r="E99" s="61"/>
      <c r="F99" s="204" t="s">
        <v>404</v>
      </c>
      <c r="G99" s="61"/>
      <c r="H99" s="61"/>
      <c r="I99" s="161"/>
      <c r="J99" s="61"/>
      <c r="K99" s="61"/>
      <c r="L99" s="59"/>
      <c r="M99" s="205"/>
      <c r="N99" s="40"/>
      <c r="O99" s="40"/>
      <c r="P99" s="40"/>
      <c r="Q99" s="40"/>
      <c r="R99" s="40"/>
      <c r="S99" s="40"/>
      <c r="T99" s="76"/>
      <c r="AT99" s="22" t="s">
        <v>134</v>
      </c>
      <c r="AU99" s="22" t="s">
        <v>81</v>
      </c>
    </row>
    <row r="100" spans="2:51" s="11" customFormat="1" ht="12">
      <c r="B100" s="206"/>
      <c r="C100" s="207"/>
      <c r="D100" s="203" t="s">
        <v>136</v>
      </c>
      <c r="E100" s="218" t="s">
        <v>21</v>
      </c>
      <c r="F100" s="219" t="s">
        <v>405</v>
      </c>
      <c r="G100" s="207"/>
      <c r="H100" s="220">
        <v>5.06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136</v>
      </c>
      <c r="AU100" s="217" t="s">
        <v>81</v>
      </c>
      <c r="AV100" s="11" t="s">
        <v>81</v>
      </c>
      <c r="AW100" s="11" t="s">
        <v>35</v>
      </c>
      <c r="AX100" s="11" t="s">
        <v>71</v>
      </c>
      <c r="AY100" s="217" t="s">
        <v>125</v>
      </c>
    </row>
    <row r="101" spans="2:51" s="11" customFormat="1" ht="12">
      <c r="B101" s="206"/>
      <c r="C101" s="207"/>
      <c r="D101" s="203" t="s">
        <v>136</v>
      </c>
      <c r="E101" s="218" t="s">
        <v>21</v>
      </c>
      <c r="F101" s="219" t="s">
        <v>406</v>
      </c>
      <c r="G101" s="207"/>
      <c r="H101" s="220">
        <v>4.05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136</v>
      </c>
      <c r="AU101" s="217" t="s">
        <v>81</v>
      </c>
      <c r="AV101" s="11" t="s">
        <v>81</v>
      </c>
      <c r="AW101" s="11" t="s">
        <v>35</v>
      </c>
      <c r="AX101" s="11" t="s">
        <v>71</v>
      </c>
      <c r="AY101" s="217" t="s">
        <v>125</v>
      </c>
    </row>
    <row r="102" spans="2:51" s="12" customFormat="1" ht="12">
      <c r="B102" s="238"/>
      <c r="C102" s="239"/>
      <c r="D102" s="208" t="s">
        <v>136</v>
      </c>
      <c r="E102" s="240" t="s">
        <v>21</v>
      </c>
      <c r="F102" s="241" t="s">
        <v>400</v>
      </c>
      <c r="G102" s="239"/>
      <c r="H102" s="242">
        <v>9.11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136</v>
      </c>
      <c r="AU102" s="248" t="s">
        <v>81</v>
      </c>
      <c r="AV102" s="12" t="s">
        <v>132</v>
      </c>
      <c r="AW102" s="12" t="s">
        <v>35</v>
      </c>
      <c r="AX102" s="12" t="s">
        <v>79</v>
      </c>
      <c r="AY102" s="248" t="s">
        <v>125</v>
      </c>
    </row>
    <row r="103" spans="2:65" s="1" customFormat="1" ht="20.4" customHeight="1">
      <c r="B103" s="39"/>
      <c r="C103" s="191" t="s">
        <v>132</v>
      </c>
      <c r="D103" s="191" t="s">
        <v>127</v>
      </c>
      <c r="E103" s="192" t="s">
        <v>407</v>
      </c>
      <c r="F103" s="193" t="s">
        <v>408</v>
      </c>
      <c r="G103" s="194" t="s">
        <v>145</v>
      </c>
      <c r="H103" s="195">
        <v>22.5</v>
      </c>
      <c r="I103" s="196"/>
      <c r="J103" s="197">
        <f>ROUND(I103*H103,2)</f>
        <v>0</v>
      </c>
      <c r="K103" s="193" t="s">
        <v>131</v>
      </c>
      <c r="L103" s="59"/>
      <c r="M103" s="198" t="s">
        <v>21</v>
      </c>
      <c r="N103" s="199" t="s">
        <v>42</v>
      </c>
      <c r="O103" s="40"/>
      <c r="P103" s="200">
        <f>O103*H103</f>
        <v>0</v>
      </c>
      <c r="Q103" s="200">
        <v>0.0007</v>
      </c>
      <c r="R103" s="200">
        <f>Q103*H103</f>
        <v>0.01575</v>
      </c>
      <c r="S103" s="200">
        <v>0</v>
      </c>
      <c r="T103" s="201">
        <f>S103*H103</f>
        <v>0</v>
      </c>
      <c r="AR103" s="22" t="s">
        <v>132</v>
      </c>
      <c r="AT103" s="22" t="s">
        <v>127</v>
      </c>
      <c r="AU103" s="22" t="s">
        <v>81</v>
      </c>
      <c r="AY103" s="22" t="s">
        <v>125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79</v>
      </c>
      <c r="BK103" s="202">
        <f>ROUND(I103*H103,2)</f>
        <v>0</v>
      </c>
      <c r="BL103" s="22" t="s">
        <v>132</v>
      </c>
      <c r="BM103" s="22" t="s">
        <v>409</v>
      </c>
    </row>
    <row r="104" spans="2:47" s="1" customFormat="1" ht="24">
      <c r="B104" s="39"/>
      <c r="C104" s="61"/>
      <c r="D104" s="203" t="s">
        <v>134</v>
      </c>
      <c r="E104" s="61"/>
      <c r="F104" s="204" t="s">
        <v>410</v>
      </c>
      <c r="G104" s="61"/>
      <c r="H104" s="61"/>
      <c r="I104" s="161"/>
      <c r="J104" s="61"/>
      <c r="K104" s="61"/>
      <c r="L104" s="59"/>
      <c r="M104" s="205"/>
      <c r="N104" s="40"/>
      <c r="O104" s="40"/>
      <c r="P104" s="40"/>
      <c r="Q104" s="40"/>
      <c r="R104" s="40"/>
      <c r="S104" s="40"/>
      <c r="T104" s="76"/>
      <c r="AT104" s="22" t="s">
        <v>134</v>
      </c>
      <c r="AU104" s="22" t="s">
        <v>81</v>
      </c>
    </row>
    <row r="105" spans="2:51" s="11" customFormat="1" ht="12">
      <c r="B105" s="206"/>
      <c r="C105" s="207"/>
      <c r="D105" s="208" t="s">
        <v>136</v>
      </c>
      <c r="E105" s="209" t="s">
        <v>21</v>
      </c>
      <c r="F105" s="210" t="s">
        <v>411</v>
      </c>
      <c r="G105" s="207"/>
      <c r="H105" s="211">
        <v>22.5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136</v>
      </c>
      <c r="AU105" s="217" t="s">
        <v>81</v>
      </c>
      <c r="AV105" s="11" t="s">
        <v>81</v>
      </c>
      <c r="AW105" s="11" t="s">
        <v>35</v>
      </c>
      <c r="AX105" s="11" t="s">
        <v>79</v>
      </c>
      <c r="AY105" s="217" t="s">
        <v>125</v>
      </c>
    </row>
    <row r="106" spans="2:65" s="1" customFormat="1" ht="20.4" customHeight="1">
      <c r="B106" s="39"/>
      <c r="C106" s="191" t="s">
        <v>149</v>
      </c>
      <c r="D106" s="191" t="s">
        <v>127</v>
      </c>
      <c r="E106" s="192" t="s">
        <v>412</v>
      </c>
      <c r="F106" s="193" t="s">
        <v>413</v>
      </c>
      <c r="G106" s="194" t="s">
        <v>145</v>
      </c>
      <c r="H106" s="195">
        <v>22.5</v>
      </c>
      <c r="I106" s="196"/>
      <c r="J106" s="197">
        <f>ROUND(I106*H106,2)</f>
        <v>0</v>
      </c>
      <c r="K106" s="193" t="s">
        <v>131</v>
      </c>
      <c r="L106" s="59"/>
      <c r="M106" s="198" t="s">
        <v>21</v>
      </c>
      <c r="N106" s="199" t="s">
        <v>42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132</v>
      </c>
      <c r="AT106" s="22" t="s">
        <v>127</v>
      </c>
      <c r="AU106" s="22" t="s">
        <v>81</v>
      </c>
      <c r="AY106" s="22" t="s">
        <v>125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79</v>
      </c>
      <c r="BK106" s="202">
        <f>ROUND(I106*H106,2)</f>
        <v>0</v>
      </c>
      <c r="BL106" s="22" t="s">
        <v>132</v>
      </c>
      <c r="BM106" s="22" t="s">
        <v>414</v>
      </c>
    </row>
    <row r="107" spans="2:47" s="1" customFormat="1" ht="24">
      <c r="B107" s="39"/>
      <c r="C107" s="61"/>
      <c r="D107" s="208" t="s">
        <v>134</v>
      </c>
      <c r="E107" s="61"/>
      <c r="F107" s="221" t="s">
        <v>415</v>
      </c>
      <c r="G107" s="61"/>
      <c r="H107" s="61"/>
      <c r="I107" s="161"/>
      <c r="J107" s="61"/>
      <c r="K107" s="61"/>
      <c r="L107" s="59"/>
      <c r="M107" s="205"/>
      <c r="N107" s="40"/>
      <c r="O107" s="40"/>
      <c r="P107" s="40"/>
      <c r="Q107" s="40"/>
      <c r="R107" s="40"/>
      <c r="S107" s="40"/>
      <c r="T107" s="76"/>
      <c r="AT107" s="22" t="s">
        <v>134</v>
      </c>
      <c r="AU107" s="22" t="s">
        <v>81</v>
      </c>
    </row>
    <row r="108" spans="2:65" s="1" customFormat="1" ht="20.4" customHeight="1">
      <c r="B108" s="39"/>
      <c r="C108" s="191" t="s">
        <v>166</v>
      </c>
      <c r="D108" s="191" t="s">
        <v>127</v>
      </c>
      <c r="E108" s="192" t="s">
        <v>416</v>
      </c>
      <c r="F108" s="193" t="s">
        <v>417</v>
      </c>
      <c r="G108" s="194" t="s">
        <v>130</v>
      </c>
      <c r="H108" s="195">
        <v>22.5</v>
      </c>
      <c r="I108" s="196"/>
      <c r="J108" s="197">
        <f>ROUND(I108*H108,2)</f>
        <v>0</v>
      </c>
      <c r="K108" s="193" t="s">
        <v>131</v>
      </c>
      <c r="L108" s="59"/>
      <c r="M108" s="198" t="s">
        <v>21</v>
      </c>
      <c r="N108" s="199" t="s">
        <v>42</v>
      </c>
      <c r="O108" s="40"/>
      <c r="P108" s="200">
        <f>O108*H108</f>
        <v>0</v>
      </c>
      <c r="Q108" s="200">
        <v>0.00046</v>
      </c>
      <c r="R108" s="200">
        <f>Q108*H108</f>
        <v>0.01035</v>
      </c>
      <c r="S108" s="200">
        <v>0</v>
      </c>
      <c r="T108" s="201">
        <f>S108*H108</f>
        <v>0</v>
      </c>
      <c r="AR108" s="22" t="s">
        <v>132</v>
      </c>
      <c r="AT108" s="22" t="s">
        <v>127</v>
      </c>
      <c r="AU108" s="22" t="s">
        <v>81</v>
      </c>
      <c r="AY108" s="22" t="s">
        <v>125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79</v>
      </c>
      <c r="BK108" s="202">
        <f>ROUND(I108*H108,2)</f>
        <v>0</v>
      </c>
      <c r="BL108" s="22" t="s">
        <v>132</v>
      </c>
      <c r="BM108" s="22" t="s">
        <v>418</v>
      </c>
    </row>
    <row r="109" spans="2:47" s="1" customFormat="1" ht="24">
      <c r="B109" s="39"/>
      <c r="C109" s="61"/>
      <c r="D109" s="208" t="s">
        <v>134</v>
      </c>
      <c r="E109" s="61"/>
      <c r="F109" s="221" t="s">
        <v>419</v>
      </c>
      <c r="G109" s="61"/>
      <c r="H109" s="61"/>
      <c r="I109" s="161"/>
      <c r="J109" s="61"/>
      <c r="K109" s="61"/>
      <c r="L109" s="59"/>
      <c r="M109" s="205"/>
      <c r="N109" s="40"/>
      <c r="O109" s="40"/>
      <c r="P109" s="40"/>
      <c r="Q109" s="40"/>
      <c r="R109" s="40"/>
      <c r="S109" s="40"/>
      <c r="T109" s="76"/>
      <c r="AT109" s="22" t="s">
        <v>134</v>
      </c>
      <c r="AU109" s="22" t="s">
        <v>81</v>
      </c>
    </row>
    <row r="110" spans="2:65" s="1" customFormat="1" ht="20.4" customHeight="1">
      <c r="B110" s="39"/>
      <c r="C110" s="191" t="s">
        <v>216</v>
      </c>
      <c r="D110" s="191" t="s">
        <v>127</v>
      </c>
      <c r="E110" s="192" t="s">
        <v>420</v>
      </c>
      <c r="F110" s="193" t="s">
        <v>421</v>
      </c>
      <c r="G110" s="194" t="s">
        <v>130</v>
      </c>
      <c r="H110" s="195">
        <v>22.5</v>
      </c>
      <c r="I110" s="196"/>
      <c r="J110" s="197">
        <f>ROUND(I110*H110,2)</f>
        <v>0</v>
      </c>
      <c r="K110" s="193" t="s">
        <v>131</v>
      </c>
      <c r="L110" s="59"/>
      <c r="M110" s="198" t="s">
        <v>21</v>
      </c>
      <c r="N110" s="199" t="s">
        <v>42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132</v>
      </c>
      <c r="AT110" s="22" t="s">
        <v>127</v>
      </c>
      <c r="AU110" s="22" t="s">
        <v>81</v>
      </c>
      <c r="AY110" s="22" t="s">
        <v>125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79</v>
      </c>
      <c r="BK110" s="202">
        <f>ROUND(I110*H110,2)</f>
        <v>0</v>
      </c>
      <c r="BL110" s="22" t="s">
        <v>132</v>
      </c>
      <c r="BM110" s="22" t="s">
        <v>422</v>
      </c>
    </row>
    <row r="111" spans="2:47" s="1" customFormat="1" ht="24">
      <c r="B111" s="39"/>
      <c r="C111" s="61"/>
      <c r="D111" s="208" t="s">
        <v>134</v>
      </c>
      <c r="E111" s="61"/>
      <c r="F111" s="221" t="s">
        <v>423</v>
      </c>
      <c r="G111" s="61"/>
      <c r="H111" s="61"/>
      <c r="I111" s="161"/>
      <c r="J111" s="61"/>
      <c r="K111" s="61"/>
      <c r="L111" s="59"/>
      <c r="M111" s="205"/>
      <c r="N111" s="40"/>
      <c r="O111" s="40"/>
      <c r="P111" s="40"/>
      <c r="Q111" s="40"/>
      <c r="R111" s="40"/>
      <c r="S111" s="40"/>
      <c r="T111" s="76"/>
      <c r="AT111" s="22" t="s">
        <v>134</v>
      </c>
      <c r="AU111" s="22" t="s">
        <v>81</v>
      </c>
    </row>
    <row r="112" spans="2:65" s="1" customFormat="1" ht="20.4" customHeight="1">
      <c r="B112" s="39"/>
      <c r="C112" s="191" t="s">
        <v>159</v>
      </c>
      <c r="D112" s="191" t="s">
        <v>127</v>
      </c>
      <c r="E112" s="192" t="s">
        <v>424</v>
      </c>
      <c r="F112" s="193" t="s">
        <v>425</v>
      </c>
      <c r="G112" s="194" t="s">
        <v>130</v>
      </c>
      <c r="H112" s="195">
        <v>48.1</v>
      </c>
      <c r="I112" s="196"/>
      <c r="J112" s="197">
        <f>ROUND(I112*H112,2)</f>
        <v>0</v>
      </c>
      <c r="K112" s="193" t="s">
        <v>131</v>
      </c>
      <c r="L112" s="59"/>
      <c r="M112" s="198" t="s">
        <v>21</v>
      </c>
      <c r="N112" s="199" t="s">
        <v>42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2" t="s">
        <v>132</v>
      </c>
      <c r="AT112" s="22" t="s">
        <v>127</v>
      </c>
      <c r="AU112" s="22" t="s">
        <v>81</v>
      </c>
      <c r="AY112" s="22" t="s">
        <v>125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79</v>
      </c>
      <c r="BK112" s="202">
        <f>ROUND(I112*H112,2)</f>
        <v>0</v>
      </c>
      <c r="BL112" s="22" t="s">
        <v>132</v>
      </c>
      <c r="BM112" s="22" t="s">
        <v>426</v>
      </c>
    </row>
    <row r="113" spans="2:47" s="1" customFormat="1" ht="48">
      <c r="B113" s="39"/>
      <c r="C113" s="61"/>
      <c r="D113" s="203" t="s">
        <v>134</v>
      </c>
      <c r="E113" s="61"/>
      <c r="F113" s="204" t="s">
        <v>427</v>
      </c>
      <c r="G113" s="61"/>
      <c r="H113" s="61"/>
      <c r="I113" s="161"/>
      <c r="J113" s="61"/>
      <c r="K113" s="61"/>
      <c r="L113" s="59"/>
      <c r="M113" s="205"/>
      <c r="N113" s="40"/>
      <c r="O113" s="40"/>
      <c r="P113" s="40"/>
      <c r="Q113" s="40"/>
      <c r="R113" s="40"/>
      <c r="S113" s="40"/>
      <c r="T113" s="76"/>
      <c r="AT113" s="22" t="s">
        <v>134</v>
      </c>
      <c r="AU113" s="22" t="s">
        <v>81</v>
      </c>
    </row>
    <row r="114" spans="2:51" s="11" customFormat="1" ht="12">
      <c r="B114" s="206"/>
      <c r="C114" s="207"/>
      <c r="D114" s="208" t="s">
        <v>136</v>
      </c>
      <c r="E114" s="209" t="s">
        <v>21</v>
      </c>
      <c r="F114" s="210" t="s">
        <v>428</v>
      </c>
      <c r="G114" s="207"/>
      <c r="H114" s="211">
        <v>48.1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136</v>
      </c>
      <c r="AU114" s="217" t="s">
        <v>81</v>
      </c>
      <c r="AV114" s="11" t="s">
        <v>81</v>
      </c>
      <c r="AW114" s="11" t="s">
        <v>35</v>
      </c>
      <c r="AX114" s="11" t="s">
        <v>79</v>
      </c>
      <c r="AY114" s="217" t="s">
        <v>125</v>
      </c>
    </row>
    <row r="115" spans="2:65" s="1" customFormat="1" ht="20.4" customHeight="1">
      <c r="B115" s="39"/>
      <c r="C115" s="191" t="s">
        <v>162</v>
      </c>
      <c r="D115" s="191" t="s">
        <v>127</v>
      </c>
      <c r="E115" s="192" t="s">
        <v>429</v>
      </c>
      <c r="F115" s="193" t="s">
        <v>430</v>
      </c>
      <c r="G115" s="194" t="s">
        <v>130</v>
      </c>
      <c r="H115" s="195">
        <v>7.5</v>
      </c>
      <c r="I115" s="196"/>
      <c r="J115" s="197">
        <f>ROUND(I115*H115,2)</f>
        <v>0</v>
      </c>
      <c r="K115" s="193" t="s">
        <v>131</v>
      </c>
      <c r="L115" s="59"/>
      <c r="M115" s="198" t="s">
        <v>21</v>
      </c>
      <c r="N115" s="199" t="s">
        <v>42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2" t="s">
        <v>132</v>
      </c>
      <c r="AT115" s="22" t="s">
        <v>127</v>
      </c>
      <c r="AU115" s="22" t="s">
        <v>81</v>
      </c>
      <c r="AY115" s="22" t="s">
        <v>125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79</v>
      </c>
      <c r="BK115" s="202">
        <f>ROUND(I115*H115,2)</f>
        <v>0</v>
      </c>
      <c r="BL115" s="22" t="s">
        <v>132</v>
      </c>
      <c r="BM115" s="22" t="s">
        <v>431</v>
      </c>
    </row>
    <row r="116" spans="2:47" s="1" customFormat="1" ht="24">
      <c r="B116" s="39"/>
      <c r="C116" s="61"/>
      <c r="D116" s="203" t="s">
        <v>134</v>
      </c>
      <c r="E116" s="61"/>
      <c r="F116" s="204" t="s">
        <v>432</v>
      </c>
      <c r="G116" s="61"/>
      <c r="H116" s="61"/>
      <c r="I116" s="161"/>
      <c r="J116" s="61"/>
      <c r="K116" s="61"/>
      <c r="L116" s="59"/>
      <c r="M116" s="205"/>
      <c r="N116" s="40"/>
      <c r="O116" s="40"/>
      <c r="P116" s="40"/>
      <c r="Q116" s="40"/>
      <c r="R116" s="40"/>
      <c r="S116" s="40"/>
      <c r="T116" s="76"/>
      <c r="AT116" s="22" t="s">
        <v>134</v>
      </c>
      <c r="AU116" s="22" t="s">
        <v>81</v>
      </c>
    </row>
    <row r="117" spans="2:51" s="11" customFormat="1" ht="12">
      <c r="B117" s="206"/>
      <c r="C117" s="207"/>
      <c r="D117" s="208" t="s">
        <v>136</v>
      </c>
      <c r="E117" s="209" t="s">
        <v>21</v>
      </c>
      <c r="F117" s="210" t="s">
        <v>433</v>
      </c>
      <c r="G117" s="207"/>
      <c r="H117" s="211">
        <v>7.5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136</v>
      </c>
      <c r="AU117" s="217" t="s">
        <v>81</v>
      </c>
      <c r="AV117" s="11" t="s">
        <v>81</v>
      </c>
      <c r="AW117" s="11" t="s">
        <v>35</v>
      </c>
      <c r="AX117" s="11" t="s">
        <v>79</v>
      </c>
      <c r="AY117" s="217" t="s">
        <v>125</v>
      </c>
    </row>
    <row r="118" spans="2:65" s="1" customFormat="1" ht="20.4" customHeight="1">
      <c r="B118" s="39"/>
      <c r="C118" s="191" t="s">
        <v>231</v>
      </c>
      <c r="D118" s="191" t="s">
        <v>127</v>
      </c>
      <c r="E118" s="192" t="s">
        <v>434</v>
      </c>
      <c r="F118" s="193" t="s">
        <v>435</v>
      </c>
      <c r="G118" s="194" t="s">
        <v>130</v>
      </c>
      <c r="H118" s="195">
        <v>6</v>
      </c>
      <c r="I118" s="196"/>
      <c r="J118" s="197">
        <f>ROUND(I118*H118,2)</f>
        <v>0</v>
      </c>
      <c r="K118" s="193" t="s">
        <v>131</v>
      </c>
      <c r="L118" s="59"/>
      <c r="M118" s="198" t="s">
        <v>21</v>
      </c>
      <c r="N118" s="199" t="s">
        <v>42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132</v>
      </c>
      <c r="AT118" s="22" t="s">
        <v>127</v>
      </c>
      <c r="AU118" s="22" t="s">
        <v>81</v>
      </c>
      <c r="AY118" s="22" t="s">
        <v>125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79</v>
      </c>
      <c r="BK118" s="202">
        <f>ROUND(I118*H118,2)</f>
        <v>0</v>
      </c>
      <c r="BL118" s="22" t="s">
        <v>132</v>
      </c>
      <c r="BM118" s="22" t="s">
        <v>436</v>
      </c>
    </row>
    <row r="119" spans="2:47" s="1" customFormat="1" ht="24">
      <c r="B119" s="39"/>
      <c r="C119" s="61"/>
      <c r="D119" s="203" t="s">
        <v>134</v>
      </c>
      <c r="E119" s="61"/>
      <c r="F119" s="204" t="s">
        <v>437</v>
      </c>
      <c r="G119" s="61"/>
      <c r="H119" s="61"/>
      <c r="I119" s="161"/>
      <c r="J119" s="61"/>
      <c r="K119" s="61"/>
      <c r="L119" s="59"/>
      <c r="M119" s="205"/>
      <c r="N119" s="40"/>
      <c r="O119" s="40"/>
      <c r="P119" s="40"/>
      <c r="Q119" s="40"/>
      <c r="R119" s="40"/>
      <c r="S119" s="40"/>
      <c r="T119" s="76"/>
      <c r="AT119" s="22" t="s">
        <v>134</v>
      </c>
      <c r="AU119" s="22" t="s">
        <v>81</v>
      </c>
    </row>
    <row r="120" spans="2:51" s="11" customFormat="1" ht="12">
      <c r="B120" s="206"/>
      <c r="C120" s="207"/>
      <c r="D120" s="208" t="s">
        <v>136</v>
      </c>
      <c r="E120" s="209" t="s">
        <v>21</v>
      </c>
      <c r="F120" s="210" t="s">
        <v>438</v>
      </c>
      <c r="G120" s="207"/>
      <c r="H120" s="211">
        <v>6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136</v>
      </c>
      <c r="AU120" s="217" t="s">
        <v>81</v>
      </c>
      <c r="AV120" s="11" t="s">
        <v>81</v>
      </c>
      <c r="AW120" s="11" t="s">
        <v>35</v>
      </c>
      <c r="AX120" s="11" t="s">
        <v>79</v>
      </c>
      <c r="AY120" s="217" t="s">
        <v>125</v>
      </c>
    </row>
    <row r="121" spans="2:65" s="1" customFormat="1" ht="20.4" customHeight="1">
      <c r="B121" s="39"/>
      <c r="C121" s="191" t="s">
        <v>237</v>
      </c>
      <c r="D121" s="191" t="s">
        <v>127</v>
      </c>
      <c r="E121" s="192" t="s">
        <v>439</v>
      </c>
      <c r="F121" s="193" t="s">
        <v>440</v>
      </c>
      <c r="G121" s="194" t="s">
        <v>145</v>
      </c>
      <c r="H121" s="195">
        <v>50</v>
      </c>
      <c r="I121" s="196"/>
      <c r="J121" s="197">
        <f>ROUND(I121*H121,2)</f>
        <v>0</v>
      </c>
      <c r="K121" s="193" t="s">
        <v>131</v>
      </c>
      <c r="L121" s="59"/>
      <c r="M121" s="198" t="s">
        <v>21</v>
      </c>
      <c r="N121" s="199" t="s">
        <v>42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132</v>
      </c>
      <c r="AT121" s="22" t="s">
        <v>127</v>
      </c>
      <c r="AU121" s="22" t="s">
        <v>81</v>
      </c>
      <c r="AY121" s="22" t="s">
        <v>125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79</v>
      </c>
      <c r="BK121" s="202">
        <f>ROUND(I121*H121,2)</f>
        <v>0</v>
      </c>
      <c r="BL121" s="22" t="s">
        <v>132</v>
      </c>
      <c r="BM121" s="22" t="s">
        <v>441</v>
      </c>
    </row>
    <row r="122" spans="2:47" s="1" customFormat="1" ht="24">
      <c r="B122" s="39"/>
      <c r="C122" s="61"/>
      <c r="D122" s="203" t="s">
        <v>134</v>
      </c>
      <c r="E122" s="61"/>
      <c r="F122" s="204" t="s">
        <v>442</v>
      </c>
      <c r="G122" s="61"/>
      <c r="H122" s="61"/>
      <c r="I122" s="161"/>
      <c r="J122" s="61"/>
      <c r="K122" s="61"/>
      <c r="L122" s="59"/>
      <c r="M122" s="205"/>
      <c r="N122" s="40"/>
      <c r="O122" s="40"/>
      <c r="P122" s="40"/>
      <c r="Q122" s="40"/>
      <c r="R122" s="40"/>
      <c r="S122" s="40"/>
      <c r="T122" s="76"/>
      <c r="AT122" s="22" t="s">
        <v>134</v>
      </c>
      <c r="AU122" s="22" t="s">
        <v>81</v>
      </c>
    </row>
    <row r="123" spans="2:51" s="11" customFormat="1" ht="12">
      <c r="B123" s="206"/>
      <c r="C123" s="207"/>
      <c r="D123" s="203" t="s">
        <v>136</v>
      </c>
      <c r="E123" s="218" t="s">
        <v>21</v>
      </c>
      <c r="F123" s="219" t="s">
        <v>443</v>
      </c>
      <c r="G123" s="207"/>
      <c r="H123" s="220">
        <v>50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136</v>
      </c>
      <c r="AU123" s="217" t="s">
        <v>81</v>
      </c>
      <c r="AV123" s="11" t="s">
        <v>81</v>
      </c>
      <c r="AW123" s="11" t="s">
        <v>35</v>
      </c>
      <c r="AX123" s="11" t="s">
        <v>79</v>
      </c>
      <c r="AY123" s="217" t="s">
        <v>125</v>
      </c>
    </row>
    <row r="124" spans="2:63" s="10" customFormat="1" ht="29.85" customHeight="1">
      <c r="B124" s="174"/>
      <c r="C124" s="175"/>
      <c r="D124" s="188" t="s">
        <v>70</v>
      </c>
      <c r="E124" s="189" t="s">
        <v>81</v>
      </c>
      <c r="F124" s="189" t="s">
        <v>267</v>
      </c>
      <c r="G124" s="175"/>
      <c r="H124" s="175"/>
      <c r="I124" s="178"/>
      <c r="J124" s="190">
        <f>BK124</f>
        <v>0</v>
      </c>
      <c r="K124" s="175"/>
      <c r="L124" s="180"/>
      <c r="M124" s="181"/>
      <c r="N124" s="182"/>
      <c r="O124" s="182"/>
      <c r="P124" s="183">
        <f>SUM(P125:P150)</f>
        <v>0</v>
      </c>
      <c r="Q124" s="182"/>
      <c r="R124" s="183">
        <f>SUM(R125:R150)</f>
        <v>20.621888499999997</v>
      </c>
      <c r="S124" s="182"/>
      <c r="T124" s="184">
        <f>SUM(T125:T150)</f>
        <v>0</v>
      </c>
      <c r="AR124" s="185" t="s">
        <v>79</v>
      </c>
      <c r="AT124" s="186" t="s">
        <v>70</v>
      </c>
      <c r="AU124" s="186" t="s">
        <v>79</v>
      </c>
      <c r="AY124" s="185" t="s">
        <v>125</v>
      </c>
      <c r="BK124" s="187">
        <f>SUM(BK125:BK150)</f>
        <v>0</v>
      </c>
    </row>
    <row r="125" spans="2:65" s="1" customFormat="1" ht="20.4" customHeight="1">
      <c r="B125" s="39"/>
      <c r="C125" s="191" t="s">
        <v>243</v>
      </c>
      <c r="D125" s="191" t="s">
        <v>127</v>
      </c>
      <c r="E125" s="192" t="s">
        <v>444</v>
      </c>
      <c r="F125" s="193" t="s">
        <v>445</v>
      </c>
      <c r="G125" s="194" t="s">
        <v>130</v>
      </c>
      <c r="H125" s="195">
        <v>6.4</v>
      </c>
      <c r="I125" s="196"/>
      <c r="J125" s="197">
        <f>ROUND(I125*H125,2)</f>
        <v>0</v>
      </c>
      <c r="K125" s="193" t="s">
        <v>131</v>
      </c>
      <c r="L125" s="59"/>
      <c r="M125" s="198" t="s">
        <v>21</v>
      </c>
      <c r="N125" s="199" t="s">
        <v>42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2" t="s">
        <v>132</v>
      </c>
      <c r="AT125" s="22" t="s">
        <v>127</v>
      </c>
      <c r="AU125" s="22" t="s">
        <v>81</v>
      </c>
      <c r="AY125" s="22" t="s">
        <v>125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79</v>
      </c>
      <c r="BK125" s="202">
        <f>ROUND(I125*H125,2)</f>
        <v>0</v>
      </c>
      <c r="BL125" s="22" t="s">
        <v>132</v>
      </c>
      <c r="BM125" s="22" t="s">
        <v>446</v>
      </c>
    </row>
    <row r="126" spans="2:47" s="1" customFormat="1" ht="24">
      <c r="B126" s="39"/>
      <c r="C126" s="61"/>
      <c r="D126" s="203" t="s">
        <v>134</v>
      </c>
      <c r="E126" s="61"/>
      <c r="F126" s="204" t="s">
        <v>447</v>
      </c>
      <c r="G126" s="61"/>
      <c r="H126" s="61"/>
      <c r="I126" s="161"/>
      <c r="J126" s="61"/>
      <c r="K126" s="61"/>
      <c r="L126" s="59"/>
      <c r="M126" s="205"/>
      <c r="N126" s="40"/>
      <c r="O126" s="40"/>
      <c r="P126" s="40"/>
      <c r="Q126" s="40"/>
      <c r="R126" s="40"/>
      <c r="S126" s="40"/>
      <c r="T126" s="76"/>
      <c r="AT126" s="22" t="s">
        <v>134</v>
      </c>
      <c r="AU126" s="22" t="s">
        <v>81</v>
      </c>
    </row>
    <row r="127" spans="2:51" s="11" customFormat="1" ht="12">
      <c r="B127" s="206"/>
      <c r="C127" s="207"/>
      <c r="D127" s="208" t="s">
        <v>136</v>
      </c>
      <c r="E127" s="209" t="s">
        <v>21</v>
      </c>
      <c r="F127" s="210" t="s">
        <v>448</v>
      </c>
      <c r="G127" s="207"/>
      <c r="H127" s="211">
        <v>6.4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136</v>
      </c>
      <c r="AU127" s="217" t="s">
        <v>81</v>
      </c>
      <c r="AV127" s="11" t="s">
        <v>81</v>
      </c>
      <c r="AW127" s="11" t="s">
        <v>35</v>
      </c>
      <c r="AX127" s="11" t="s">
        <v>79</v>
      </c>
      <c r="AY127" s="217" t="s">
        <v>125</v>
      </c>
    </row>
    <row r="128" spans="2:65" s="1" customFormat="1" ht="20.4" customHeight="1">
      <c r="B128" s="39"/>
      <c r="C128" s="191" t="s">
        <v>249</v>
      </c>
      <c r="D128" s="191" t="s">
        <v>127</v>
      </c>
      <c r="E128" s="192" t="s">
        <v>449</v>
      </c>
      <c r="F128" s="193" t="s">
        <v>450</v>
      </c>
      <c r="G128" s="194" t="s">
        <v>130</v>
      </c>
      <c r="H128" s="195">
        <v>1.6</v>
      </c>
      <c r="I128" s="196"/>
      <c r="J128" s="197">
        <f>ROUND(I128*H128,2)</f>
        <v>0</v>
      </c>
      <c r="K128" s="193" t="s">
        <v>131</v>
      </c>
      <c r="L128" s="59"/>
      <c r="M128" s="198" t="s">
        <v>21</v>
      </c>
      <c r="N128" s="199" t="s">
        <v>42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132</v>
      </c>
      <c r="AT128" s="22" t="s">
        <v>127</v>
      </c>
      <c r="AU128" s="22" t="s">
        <v>81</v>
      </c>
      <c r="AY128" s="22" t="s">
        <v>125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79</v>
      </c>
      <c r="BK128" s="202">
        <f>ROUND(I128*H128,2)</f>
        <v>0</v>
      </c>
      <c r="BL128" s="22" t="s">
        <v>132</v>
      </c>
      <c r="BM128" s="22" t="s">
        <v>451</v>
      </c>
    </row>
    <row r="129" spans="2:47" s="1" customFormat="1" ht="12">
      <c r="B129" s="39"/>
      <c r="C129" s="61"/>
      <c r="D129" s="203" t="s">
        <v>134</v>
      </c>
      <c r="E129" s="61"/>
      <c r="F129" s="204" t="s">
        <v>450</v>
      </c>
      <c r="G129" s="61"/>
      <c r="H129" s="61"/>
      <c r="I129" s="161"/>
      <c r="J129" s="61"/>
      <c r="K129" s="61"/>
      <c r="L129" s="59"/>
      <c r="M129" s="205"/>
      <c r="N129" s="40"/>
      <c r="O129" s="40"/>
      <c r="P129" s="40"/>
      <c r="Q129" s="40"/>
      <c r="R129" s="40"/>
      <c r="S129" s="40"/>
      <c r="T129" s="76"/>
      <c r="AT129" s="22" t="s">
        <v>134</v>
      </c>
      <c r="AU129" s="22" t="s">
        <v>81</v>
      </c>
    </row>
    <row r="130" spans="2:51" s="11" customFormat="1" ht="12">
      <c r="B130" s="206"/>
      <c r="C130" s="207"/>
      <c r="D130" s="208" t="s">
        <v>136</v>
      </c>
      <c r="E130" s="209" t="s">
        <v>21</v>
      </c>
      <c r="F130" s="210" t="s">
        <v>452</v>
      </c>
      <c r="G130" s="207"/>
      <c r="H130" s="211">
        <v>1.6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136</v>
      </c>
      <c r="AU130" s="217" t="s">
        <v>81</v>
      </c>
      <c r="AV130" s="11" t="s">
        <v>81</v>
      </c>
      <c r="AW130" s="11" t="s">
        <v>35</v>
      </c>
      <c r="AX130" s="11" t="s">
        <v>79</v>
      </c>
      <c r="AY130" s="217" t="s">
        <v>125</v>
      </c>
    </row>
    <row r="131" spans="2:65" s="1" customFormat="1" ht="20.4" customHeight="1">
      <c r="B131" s="39"/>
      <c r="C131" s="191" t="s">
        <v>255</v>
      </c>
      <c r="D131" s="191" t="s">
        <v>127</v>
      </c>
      <c r="E131" s="192" t="s">
        <v>453</v>
      </c>
      <c r="F131" s="193" t="s">
        <v>454</v>
      </c>
      <c r="G131" s="194" t="s">
        <v>308</v>
      </c>
      <c r="H131" s="195">
        <v>32</v>
      </c>
      <c r="I131" s="196"/>
      <c r="J131" s="197">
        <f>ROUND(I131*H131,2)</f>
        <v>0</v>
      </c>
      <c r="K131" s="193" t="s">
        <v>131</v>
      </c>
      <c r="L131" s="59"/>
      <c r="M131" s="198" t="s">
        <v>21</v>
      </c>
      <c r="N131" s="199" t="s">
        <v>42</v>
      </c>
      <c r="O131" s="40"/>
      <c r="P131" s="200">
        <f>O131*H131</f>
        <v>0</v>
      </c>
      <c r="Q131" s="200">
        <v>0.00049</v>
      </c>
      <c r="R131" s="200">
        <f>Q131*H131</f>
        <v>0.01568</v>
      </c>
      <c r="S131" s="200">
        <v>0</v>
      </c>
      <c r="T131" s="201">
        <f>S131*H131</f>
        <v>0</v>
      </c>
      <c r="AR131" s="22" t="s">
        <v>132</v>
      </c>
      <c r="AT131" s="22" t="s">
        <v>127</v>
      </c>
      <c r="AU131" s="22" t="s">
        <v>81</v>
      </c>
      <c r="AY131" s="22" t="s">
        <v>125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79</v>
      </c>
      <c r="BK131" s="202">
        <f>ROUND(I131*H131,2)</f>
        <v>0</v>
      </c>
      <c r="BL131" s="22" t="s">
        <v>132</v>
      </c>
      <c r="BM131" s="22" t="s">
        <v>455</v>
      </c>
    </row>
    <row r="132" spans="2:47" s="1" customFormat="1" ht="12">
      <c r="B132" s="39"/>
      <c r="C132" s="61"/>
      <c r="D132" s="203" t="s">
        <v>134</v>
      </c>
      <c r="E132" s="61"/>
      <c r="F132" s="204" t="s">
        <v>456</v>
      </c>
      <c r="G132" s="61"/>
      <c r="H132" s="61"/>
      <c r="I132" s="161"/>
      <c r="J132" s="61"/>
      <c r="K132" s="61"/>
      <c r="L132" s="59"/>
      <c r="M132" s="205"/>
      <c r="N132" s="40"/>
      <c r="O132" s="40"/>
      <c r="P132" s="40"/>
      <c r="Q132" s="40"/>
      <c r="R132" s="40"/>
      <c r="S132" s="40"/>
      <c r="T132" s="76"/>
      <c r="AT132" s="22" t="s">
        <v>134</v>
      </c>
      <c r="AU132" s="22" t="s">
        <v>81</v>
      </c>
    </row>
    <row r="133" spans="2:51" s="11" customFormat="1" ht="12">
      <c r="B133" s="206"/>
      <c r="C133" s="207"/>
      <c r="D133" s="208" t="s">
        <v>136</v>
      </c>
      <c r="E133" s="209" t="s">
        <v>21</v>
      </c>
      <c r="F133" s="210" t="s">
        <v>457</v>
      </c>
      <c r="G133" s="207"/>
      <c r="H133" s="211">
        <v>32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136</v>
      </c>
      <c r="AU133" s="217" t="s">
        <v>81</v>
      </c>
      <c r="AV133" s="11" t="s">
        <v>81</v>
      </c>
      <c r="AW133" s="11" t="s">
        <v>35</v>
      </c>
      <c r="AX133" s="11" t="s">
        <v>79</v>
      </c>
      <c r="AY133" s="217" t="s">
        <v>125</v>
      </c>
    </row>
    <row r="134" spans="2:65" s="1" customFormat="1" ht="20.4" customHeight="1">
      <c r="B134" s="39"/>
      <c r="C134" s="191" t="s">
        <v>10</v>
      </c>
      <c r="D134" s="191" t="s">
        <v>127</v>
      </c>
      <c r="E134" s="192" t="s">
        <v>458</v>
      </c>
      <c r="F134" s="193" t="s">
        <v>459</v>
      </c>
      <c r="G134" s="194" t="s">
        <v>130</v>
      </c>
      <c r="H134" s="195">
        <v>2.2</v>
      </c>
      <c r="I134" s="196"/>
      <c r="J134" s="197">
        <f>ROUND(I134*H134,2)</f>
        <v>0</v>
      </c>
      <c r="K134" s="193" t="s">
        <v>131</v>
      </c>
      <c r="L134" s="59"/>
      <c r="M134" s="198" t="s">
        <v>21</v>
      </c>
      <c r="N134" s="199" t="s">
        <v>42</v>
      </c>
      <c r="O134" s="40"/>
      <c r="P134" s="200">
        <f>O134*H134</f>
        <v>0</v>
      </c>
      <c r="Q134" s="200">
        <v>2.16</v>
      </c>
      <c r="R134" s="200">
        <f>Q134*H134</f>
        <v>4.752000000000001</v>
      </c>
      <c r="S134" s="200">
        <v>0</v>
      </c>
      <c r="T134" s="201">
        <f>S134*H134</f>
        <v>0</v>
      </c>
      <c r="AR134" s="22" t="s">
        <v>132</v>
      </c>
      <c r="AT134" s="22" t="s">
        <v>127</v>
      </c>
      <c r="AU134" s="22" t="s">
        <v>81</v>
      </c>
      <c r="AY134" s="22" t="s">
        <v>125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79</v>
      </c>
      <c r="BK134" s="202">
        <f>ROUND(I134*H134,2)</f>
        <v>0</v>
      </c>
      <c r="BL134" s="22" t="s">
        <v>132</v>
      </c>
      <c r="BM134" s="22" t="s">
        <v>460</v>
      </c>
    </row>
    <row r="135" spans="2:47" s="1" customFormat="1" ht="24">
      <c r="B135" s="39"/>
      <c r="C135" s="61"/>
      <c r="D135" s="203" t="s">
        <v>134</v>
      </c>
      <c r="E135" s="61"/>
      <c r="F135" s="204" t="s">
        <v>461</v>
      </c>
      <c r="G135" s="61"/>
      <c r="H135" s="61"/>
      <c r="I135" s="161"/>
      <c r="J135" s="61"/>
      <c r="K135" s="61"/>
      <c r="L135" s="59"/>
      <c r="M135" s="205"/>
      <c r="N135" s="40"/>
      <c r="O135" s="40"/>
      <c r="P135" s="40"/>
      <c r="Q135" s="40"/>
      <c r="R135" s="40"/>
      <c r="S135" s="40"/>
      <c r="T135" s="76"/>
      <c r="AT135" s="22" t="s">
        <v>134</v>
      </c>
      <c r="AU135" s="22" t="s">
        <v>81</v>
      </c>
    </row>
    <row r="136" spans="2:51" s="11" customFormat="1" ht="12">
      <c r="B136" s="206"/>
      <c r="C136" s="207"/>
      <c r="D136" s="208" t="s">
        <v>136</v>
      </c>
      <c r="E136" s="209" t="s">
        <v>21</v>
      </c>
      <c r="F136" s="210" t="s">
        <v>462</v>
      </c>
      <c r="G136" s="207"/>
      <c r="H136" s="211">
        <v>2.2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136</v>
      </c>
      <c r="AU136" s="217" t="s">
        <v>81</v>
      </c>
      <c r="AV136" s="11" t="s">
        <v>81</v>
      </c>
      <c r="AW136" s="11" t="s">
        <v>35</v>
      </c>
      <c r="AX136" s="11" t="s">
        <v>79</v>
      </c>
      <c r="AY136" s="217" t="s">
        <v>125</v>
      </c>
    </row>
    <row r="137" spans="2:65" s="1" customFormat="1" ht="20.4" customHeight="1">
      <c r="B137" s="39"/>
      <c r="C137" s="191" t="s">
        <v>262</v>
      </c>
      <c r="D137" s="191" t="s">
        <v>127</v>
      </c>
      <c r="E137" s="192" t="s">
        <v>463</v>
      </c>
      <c r="F137" s="193" t="s">
        <v>464</v>
      </c>
      <c r="G137" s="194" t="s">
        <v>130</v>
      </c>
      <c r="H137" s="195">
        <v>6.45</v>
      </c>
      <c r="I137" s="196"/>
      <c r="J137" s="197">
        <f>ROUND(I137*H137,2)</f>
        <v>0</v>
      </c>
      <c r="K137" s="193" t="s">
        <v>131</v>
      </c>
      <c r="L137" s="59"/>
      <c r="M137" s="198" t="s">
        <v>21</v>
      </c>
      <c r="N137" s="199" t="s">
        <v>42</v>
      </c>
      <c r="O137" s="40"/>
      <c r="P137" s="200">
        <f>O137*H137</f>
        <v>0</v>
      </c>
      <c r="Q137" s="200">
        <v>2.45329</v>
      </c>
      <c r="R137" s="200">
        <f>Q137*H137</f>
        <v>15.8237205</v>
      </c>
      <c r="S137" s="200">
        <v>0</v>
      </c>
      <c r="T137" s="201">
        <f>S137*H137</f>
        <v>0</v>
      </c>
      <c r="AR137" s="22" t="s">
        <v>132</v>
      </c>
      <c r="AT137" s="22" t="s">
        <v>127</v>
      </c>
      <c r="AU137" s="22" t="s">
        <v>81</v>
      </c>
      <c r="AY137" s="22" t="s">
        <v>125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79</v>
      </c>
      <c r="BK137" s="202">
        <f>ROUND(I137*H137,2)</f>
        <v>0</v>
      </c>
      <c r="BL137" s="22" t="s">
        <v>132</v>
      </c>
      <c r="BM137" s="22" t="s">
        <v>465</v>
      </c>
    </row>
    <row r="138" spans="2:47" s="1" customFormat="1" ht="24">
      <c r="B138" s="39"/>
      <c r="C138" s="61"/>
      <c r="D138" s="203" t="s">
        <v>134</v>
      </c>
      <c r="E138" s="61"/>
      <c r="F138" s="204" t="s">
        <v>466</v>
      </c>
      <c r="G138" s="61"/>
      <c r="H138" s="61"/>
      <c r="I138" s="161"/>
      <c r="J138" s="61"/>
      <c r="K138" s="61"/>
      <c r="L138" s="59"/>
      <c r="M138" s="205"/>
      <c r="N138" s="40"/>
      <c r="O138" s="40"/>
      <c r="P138" s="40"/>
      <c r="Q138" s="40"/>
      <c r="R138" s="40"/>
      <c r="S138" s="40"/>
      <c r="T138" s="76"/>
      <c r="AT138" s="22" t="s">
        <v>134</v>
      </c>
      <c r="AU138" s="22" t="s">
        <v>81</v>
      </c>
    </row>
    <row r="139" spans="2:51" s="11" customFormat="1" ht="12">
      <c r="B139" s="206"/>
      <c r="C139" s="207"/>
      <c r="D139" s="203" t="s">
        <v>136</v>
      </c>
      <c r="E139" s="218" t="s">
        <v>21</v>
      </c>
      <c r="F139" s="219" t="s">
        <v>467</v>
      </c>
      <c r="G139" s="207"/>
      <c r="H139" s="220">
        <v>3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136</v>
      </c>
      <c r="AU139" s="217" t="s">
        <v>81</v>
      </c>
      <c r="AV139" s="11" t="s">
        <v>81</v>
      </c>
      <c r="AW139" s="11" t="s">
        <v>35</v>
      </c>
      <c r="AX139" s="11" t="s">
        <v>71</v>
      </c>
      <c r="AY139" s="217" t="s">
        <v>125</v>
      </c>
    </row>
    <row r="140" spans="2:51" s="11" customFormat="1" ht="12">
      <c r="B140" s="206"/>
      <c r="C140" s="207"/>
      <c r="D140" s="203" t="s">
        <v>136</v>
      </c>
      <c r="E140" s="218" t="s">
        <v>21</v>
      </c>
      <c r="F140" s="219" t="s">
        <v>468</v>
      </c>
      <c r="G140" s="207"/>
      <c r="H140" s="220">
        <v>3.225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136</v>
      </c>
      <c r="AU140" s="217" t="s">
        <v>81</v>
      </c>
      <c r="AV140" s="11" t="s">
        <v>81</v>
      </c>
      <c r="AW140" s="11" t="s">
        <v>35</v>
      </c>
      <c r="AX140" s="11" t="s">
        <v>71</v>
      </c>
      <c r="AY140" s="217" t="s">
        <v>125</v>
      </c>
    </row>
    <row r="141" spans="2:51" s="11" customFormat="1" ht="12">
      <c r="B141" s="206"/>
      <c r="C141" s="207"/>
      <c r="D141" s="203" t="s">
        <v>136</v>
      </c>
      <c r="E141" s="218" t="s">
        <v>21</v>
      </c>
      <c r="F141" s="219" t="s">
        <v>469</v>
      </c>
      <c r="G141" s="207"/>
      <c r="H141" s="220">
        <v>0.225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136</v>
      </c>
      <c r="AU141" s="217" t="s">
        <v>81</v>
      </c>
      <c r="AV141" s="11" t="s">
        <v>81</v>
      </c>
      <c r="AW141" s="11" t="s">
        <v>35</v>
      </c>
      <c r="AX141" s="11" t="s">
        <v>71</v>
      </c>
      <c r="AY141" s="217" t="s">
        <v>125</v>
      </c>
    </row>
    <row r="142" spans="2:51" s="12" customFormat="1" ht="12">
      <c r="B142" s="238"/>
      <c r="C142" s="239"/>
      <c r="D142" s="208" t="s">
        <v>136</v>
      </c>
      <c r="E142" s="240" t="s">
        <v>21</v>
      </c>
      <c r="F142" s="241" t="s">
        <v>400</v>
      </c>
      <c r="G142" s="239"/>
      <c r="H142" s="242">
        <v>6.45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81</v>
      </c>
      <c r="AV142" s="12" t="s">
        <v>132</v>
      </c>
      <c r="AW142" s="12" t="s">
        <v>35</v>
      </c>
      <c r="AX142" s="12" t="s">
        <v>79</v>
      </c>
      <c r="AY142" s="248" t="s">
        <v>125</v>
      </c>
    </row>
    <row r="143" spans="2:65" s="1" customFormat="1" ht="20.4" customHeight="1">
      <c r="B143" s="39"/>
      <c r="C143" s="191" t="s">
        <v>268</v>
      </c>
      <c r="D143" s="191" t="s">
        <v>127</v>
      </c>
      <c r="E143" s="192" t="s">
        <v>470</v>
      </c>
      <c r="F143" s="193" t="s">
        <v>471</v>
      </c>
      <c r="G143" s="194" t="s">
        <v>145</v>
      </c>
      <c r="H143" s="195">
        <v>29.6</v>
      </c>
      <c r="I143" s="196"/>
      <c r="J143" s="197">
        <f>ROUND(I143*H143,2)</f>
        <v>0</v>
      </c>
      <c r="K143" s="193" t="s">
        <v>131</v>
      </c>
      <c r="L143" s="59"/>
      <c r="M143" s="198" t="s">
        <v>21</v>
      </c>
      <c r="N143" s="199" t="s">
        <v>42</v>
      </c>
      <c r="O143" s="40"/>
      <c r="P143" s="200">
        <f>O143*H143</f>
        <v>0</v>
      </c>
      <c r="Q143" s="200">
        <v>0.00103</v>
      </c>
      <c r="R143" s="200">
        <f>Q143*H143</f>
        <v>0.030488000000000005</v>
      </c>
      <c r="S143" s="200">
        <v>0</v>
      </c>
      <c r="T143" s="201">
        <f>S143*H143</f>
        <v>0</v>
      </c>
      <c r="AR143" s="22" t="s">
        <v>132</v>
      </c>
      <c r="AT143" s="22" t="s">
        <v>127</v>
      </c>
      <c r="AU143" s="22" t="s">
        <v>81</v>
      </c>
      <c r="AY143" s="22" t="s">
        <v>125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79</v>
      </c>
      <c r="BK143" s="202">
        <f>ROUND(I143*H143,2)</f>
        <v>0</v>
      </c>
      <c r="BL143" s="22" t="s">
        <v>132</v>
      </c>
      <c r="BM143" s="22" t="s">
        <v>472</v>
      </c>
    </row>
    <row r="144" spans="2:47" s="1" customFormat="1" ht="36">
      <c r="B144" s="39"/>
      <c r="C144" s="61"/>
      <c r="D144" s="203" t="s">
        <v>134</v>
      </c>
      <c r="E144" s="61"/>
      <c r="F144" s="204" t="s">
        <v>473</v>
      </c>
      <c r="G144" s="61"/>
      <c r="H144" s="61"/>
      <c r="I144" s="161"/>
      <c r="J144" s="61"/>
      <c r="K144" s="61"/>
      <c r="L144" s="59"/>
      <c r="M144" s="205"/>
      <c r="N144" s="40"/>
      <c r="O144" s="40"/>
      <c r="P144" s="40"/>
      <c r="Q144" s="40"/>
      <c r="R144" s="40"/>
      <c r="S144" s="40"/>
      <c r="T144" s="76"/>
      <c r="AT144" s="22" t="s">
        <v>134</v>
      </c>
      <c r="AU144" s="22" t="s">
        <v>81</v>
      </c>
    </row>
    <row r="145" spans="2:51" s="11" customFormat="1" ht="12">
      <c r="B145" s="206"/>
      <c r="C145" s="207"/>
      <c r="D145" s="203" t="s">
        <v>136</v>
      </c>
      <c r="E145" s="218" t="s">
        <v>21</v>
      </c>
      <c r="F145" s="219" t="s">
        <v>474</v>
      </c>
      <c r="G145" s="207"/>
      <c r="H145" s="220">
        <v>13.5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136</v>
      </c>
      <c r="AU145" s="217" t="s">
        <v>81</v>
      </c>
      <c r="AV145" s="11" t="s">
        <v>81</v>
      </c>
      <c r="AW145" s="11" t="s">
        <v>35</v>
      </c>
      <c r="AX145" s="11" t="s">
        <v>71</v>
      </c>
      <c r="AY145" s="217" t="s">
        <v>125</v>
      </c>
    </row>
    <row r="146" spans="2:51" s="11" customFormat="1" ht="12">
      <c r="B146" s="206"/>
      <c r="C146" s="207"/>
      <c r="D146" s="203" t="s">
        <v>136</v>
      </c>
      <c r="E146" s="218" t="s">
        <v>21</v>
      </c>
      <c r="F146" s="219" t="s">
        <v>475</v>
      </c>
      <c r="G146" s="207"/>
      <c r="H146" s="220">
        <v>15.05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136</v>
      </c>
      <c r="AU146" s="217" t="s">
        <v>81</v>
      </c>
      <c r="AV146" s="11" t="s">
        <v>81</v>
      </c>
      <c r="AW146" s="11" t="s">
        <v>35</v>
      </c>
      <c r="AX146" s="11" t="s">
        <v>71</v>
      </c>
      <c r="AY146" s="217" t="s">
        <v>125</v>
      </c>
    </row>
    <row r="147" spans="2:51" s="11" customFormat="1" ht="12">
      <c r="B147" s="206"/>
      <c r="C147" s="207"/>
      <c r="D147" s="203" t="s">
        <v>136</v>
      </c>
      <c r="E147" s="218" t="s">
        <v>21</v>
      </c>
      <c r="F147" s="219" t="s">
        <v>476</v>
      </c>
      <c r="G147" s="207"/>
      <c r="H147" s="220">
        <v>1.05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136</v>
      </c>
      <c r="AU147" s="217" t="s">
        <v>81</v>
      </c>
      <c r="AV147" s="11" t="s">
        <v>81</v>
      </c>
      <c r="AW147" s="11" t="s">
        <v>35</v>
      </c>
      <c r="AX147" s="11" t="s">
        <v>71</v>
      </c>
      <c r="AY147" s="217" t="s">
        <v>125</v>
      </c>
    </row>
    <row r="148" spans="2:51" s="12" customFormat="1" ht="12">
      <c r="B148" s="238"/>
      <c r="C148" s="239"/>
      <c r="D148" s="208" t="s">
        <v>136</v>
      </c>
      <c r="E148" s="240" t="s">
        <v>21</v>
      </c>
      <c r="F148" s="241" t="s">
        <v>400</v>
      </c>
      <c r="G148" s="239"/>
      <c r="H148" s="242">
        <v>29.6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136</v>
      </c>
      <c r="AU148" s="248" t="s">
        <v>81</v>
      </c>
      <c r="AV148" s="12" t="s">
        <v>132</v>
      </c>
      <c r="AW148" s="12" t="s">
        <v>35</v>
      </c>
      <c r="AX148" s="12" t="s">
        <v>79</v>
      </c>
      <c r="AY148" s="248" t="s">
        <v>125</v>
      </c>
    </row>
    <row r="149" spans="2:65" s="1" customFormat="1" ht="20.4" customHeight="1">
      <c r="B149" s="39"/>
      <c r="C149" s="191" t="s">
        <v>274</v>
      </c>
      <c r="D149" s="191" t="s">
        <v>127</v>
      </c>
      <c r="E149" s="192" t="s">
        <v>477</v>
      </c>
      <c r="F149" s="193" t="s">
        <v>478</v>
      </c>
      <c r="G149" s="194" t="s">
        <v>145</v>
      </c>
      <c r="H149" s="195">
        <v>29.6</v>
      </c>
      <c r="I149" s="196"/>
      <c r="J149" s="197">
        <f>ROUND(I149*H149,2)</f>
        <v>0</v>
      </c>
      <c r="K149" s="193" t="s">
        <v>131</v>
      </c>
      <c r="L149" s="59"/>
      <c r="M149" s="198" t="s">
        <v>21</v>
      </c>
      <c r="N149" s="199" t="s">
        <v>42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132</v>
      </c>
      <c r="AT149" s="22" t="s">
        <v>127</v>
      </c>
      <c r="AU149" s="22" t="s">
        <v>81</v>
      </c>
      <c r="AY149" s="22" t="s">
        <v>125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79</v>
      </c>
      <c r="BK149" s="202">
        <f>ROUND(I149*H149,2)</f>
        <v>0</v>
      </c>
      <c r="BL149" s="22" t="s">
        <v>132</v>
      </c>
      <c r="BM149" s="22" t="s">
        <v>479</v>
      </c>
    </row>
    <row r="150" spans="2:47" s="1" customFormat="1" ht="36">
      <c r="B150" s="39"/>
      <c r="C150" s="61"/>
      <c r="D150" s="203" t="s">
        <v>134</v>
      </c>
      <c r="E150" s="61"/>
      <c r="F150" s="204" t="s">
        <v>480</v>
      </c>
      <c r="G150" s="61"/>
      <c r="H150" s="61"/>
      <c r="I150" s="161"/>
      <c r="J150" s="61"/>
      <c r="K150" s="61"/>
      <c r="L150" s="59"/>
      <c r="M150" s="205"/>
      <c r="N150" s="40"/>
      <c r="O150" s="40"/>
      <c r="P150" s="40"/>
      <c r="Q150" s="40"/>
      <c r="R150" s="40"/>
      <c r="S150" s="40"/>
      <c r="T150" s="76"/>
      <c r="AT150" s="22" t="s">
        <v>134</v>
      </c>
      <c r="AU150" s="22" t="s">
        <v>81</v>
      </c>
    </row>
    <row r="151" spans="2:63" s="10" customFormat="1" ht="29.85" customHeight="1">
      <c r="B151" s="174"/>
      <c r="C151" s="175"/>
      <c r="D151" s="188" t="s">
        <v>70</v>
      </c>
      <c r="E151" s="189" t="s">
        <v>142</v>
      </c>
      <c r="F151" s="189" t="s">
        <v>481</v>
      </c>
      <c r="G151" s="175"/>
      <c r="H151" s="175"/>
      <c r="I151" s="178"/>
      <c r="J151" s="190">
        <f>BK151</f>
        <v>0</v>
      </c>
      <c r="K151" s="175"/>
      <c r="L151" s="180"/>
      <c r="M151" s="181"/>
      <c r="N151" s="182"/>
      <c r="O151" s="182"/>
      <c r="P151" s="183">
        <f>SUM(P152:P159)</f>
        <v>0</v>
      </c>
      <c r="Q151" s="182"/>
      <c r="R151" s="183">
        <f>SUM(R152:R159)</f>
        <v>46.50392088</v>
      </c>
      <c r="S151" s="182"/>
      <c r="T151" s="184">
        <f>SUM(T152:T159)</f>
        <v>0</v>
      </c>
      <c r="AR151" s="185" t="s">
        <v>79</v>
      </c>
      <c r="AT151" s="186" t="s">
        <v>70</v>
      </c>
      <c r="AU151" s="186" t="s">
        <v>79</v>
      </c>
      <c r="AY151" s="185" t="s">
        <v>125</v>
      </c>
      <c r="BK151" s="187">
        <f>SUM(BK152:BK159)</f>
        <v>0</v>
      </c>
    </row>
    <row r="152" spans="2:65" s="1" customFormat="1" ht="28.8" customHeight="1">
      <c r="B152" s="39"/>
      <c r="C152" s="191" t="s">
        <v>279</v>
      </c>
      <c r="D152" s="191" t="s">
        <v>127</v>
      </c>
      <c r="E152" s="192" t="s">
        <v>482</v>
      </c>
      <c r="F152" s="193" t="s">
        <v>483</v>
      </c>
      <c r="G152" s="194" t="s">
        <v>130</v>
      </c>
      <c r="H152" s="195">
        <v>20.088</v>
      </c>
      <c r="I152" s="196"/>
      <c r="J152" s="197">
        <f>ROUND(I152*H152,2)</f>
        <v>0</v>
      </c>
      <c r="K152" s="193" t="s">
        <v>131</v>
      </c>
      <c r="L152" s="59"/>
      <c r="M152" s="198" t="s">
        <v>21</v>
      </c>
      <c r="N152" s="199" t="s">
        <v>42</v>
      </c>
      <c r="O152" s="40"/>
      <c r="P152" s="200">
        <f>O152*H152</f>
        <v>0</v>
      </c>
      <c r="Q152" s="200">
        <v>2.31501</v>
      </c>
      <c r="R152" s="200">
        <f>Q152*H152</f>
        <v>46.50392088</v>
      </c>
      <c r="S152" s="200">
        <v>0</v>
      </c>
      <c r="T152" s="201">
        <f>S152*H152</f>
        <v>0</v>
      </c>
      <c r="AR152" s="22" t="s">
        <v>132</v>
      </c>
      <c r="AT152" s="22" t="s">
        <v>127</v>
      </c>
      <c r="AU152" s="22" t="s">
        <v>81</v>
      </c>
      <c r="AY152" s="22" t="s">
        <v>125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79</v>
      </c>
      <c r="BK152" s="202">
        <f>ROUND(I152*H152,2)</f>
        <v>0</v>
      </c>
      <c r="BL152" s="22" t="s">
        <v>132</v>
      </c>
      <c r="BM152" s="22" t="s">
        <v>484</v>
      </c>
    </row>
    <row r="153" spans="2:47" s="1" customFormat="1" ht="24">
      <c r="B153" s="39"/>
      <c r="C153" s="61"/>
      <c r="D153" s="203" t="s">
        <v>134</v>
      </c>
      <c r="E153" s="61"/>
      <c r="F153" s="204" t="s">
        <v>485</v>
      </c>
      <c r="G153" s="61"/>
      <c r="H153" s="61"/>
      <c r="I153" s="161"/>
      <c r="J153" s="61"/>
      <c r="K153" s="61"/>
      <c r="L153" s="59"/>
      <c r="M153" s="205"/>
      <c r="N153" s="40"/>
      <c r="O153" s="40"/>
      <c r="P153" s="40"/>
      <c r="Q153" s="40"/>
      <c r="R153" s="40"/>
      <c r="S153" s="40"/>
      <c r="T153" s="76"/>
      <c r="AT153" s="22" t="s">
        <v>134</v>
      </c>
      <c r="AU153" s="22" t="s">
        <v>81</v>
      </c>
    </row>
    <row r="154" spans="2:51" s="11" customFormat="1" ht="12">
      <c r="B154" s="206"/>
      <c r="C154" s="207"/>
      <c r="D154" s="203" t="s">
        <v>136</v>
      </c>
      <c r="E154" s="218" t="s">
        <v>21</v>
      </c>
      <c r="F154" s="219" t="s">
        <v>486</v>
      </c>
      <c r="G154" s="207"/>
      <c r="H154" s="220">
        <v>4.263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136</v>
      </c>
      <c r="AU154" s="217" t="s">
        <v>81</v>
      </c>
      <c r="AV154" s="11" t="s">
        <v>81</v>
      </c>
      <c r="AW154" s="11" t="s">
        <v>35</v>
      </c>
      <c r="AX154" s="11" t="s">
        <v>71</v>
      </c>
      <c r="AY154" s="217" t="s">
        <v>125</v>
      </c>
    </row>
    <row r="155" spans="2:51" s="11" customFormat="1" ht="12">
      <c r="B155" s="206"/>
      <c r="C155" s="207"/>
      <c r="D155" s="203" t="s">
        <v>136</v>
      </c>
      <c r="E155" s="218" t="s">
        <v>21</v>
      </c>
      <c r="F155" s="219" t="s">
        <v>487</v>
      </c>
      <c r="G155" s="207"/>
      <c r="H155" s="220">
        <v>4.2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136</v>
      </c>
      <c r="AU155" s="217" t="s">
        <v>81</v>
      </c>
      <c r="AV155" s="11" t="s">
        <v>81</v>
      </c>
      <c r="AW155" s="11" t="s">
        <v>35</v>
      </c>
      <c r="AX155" s="11" t="s">
        <v>71</v>
      </c>
      <c r="AY155" s="217" t="s">
        <v>125</v>
      </c>
    </row>
    <row r="156" spans="2:51" s="11" customFormat="1" ht="12">
      <c r="B156" s="206"/>
      <c r="C156" s="207"/>
      <c r="D156" s="203" t="s">
        <v>136</v>
      </c>
      <c r="E156" s="218" t="s">
        <v>21</v>
      </c>
      <c r="F156" s="219" t="s">
        <v>488</v>
      </c>
      <c r="G156" s="207"/>
      <c r="H156" s="220">
        <v>2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136</v>
      </c>
      <c r="AU156" s="217" t="s">
        <v>81</v>
      </c>
      <c r="AV156" s="11" t="s">
        <v>81</v>
      </c>
      <c r="AW156" s="11" t="s">
        <v>35</v>
      </c>
      <c r="AX156" s="11" t="s">
        <v>71</v>
      </c>
      <c r="AY156" s="217" t="s">
        <v>125</v>
      </c>
    </row>
    <row r="157" spans="2:51" s="11" customFormat="1" ht="12">
      <c r="B157" s="206"/>
      <c r="C157" s="207"/>
      <c r="D157" s="203" t="s">
        <v>136</v>
      </c>
      <c r="E157" s="218" t="s">
        <v>21</v>
      </c>
      <c r="F157" s="219" t="s">
        <v>489</v>
      </c>
      <c r="G157" s="207"/>
      <c r="H157" s="220">
        <v>5.625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136</v>
      </c>
      <c r="AU157" s="217" t="s">
        <v>81</v>
      </c>
      <c r="AV157" s="11" t="s">
        <v>81</v>
      </c>
      <c r="AW157" s="11" t="s">
        <v>35</v>
      </c>
      <c r="AX157" s="11" t="s">
        <v>71</v>
      </c>
      <c r="AY157" s="217" t="s">
        <v>125</v>
      </c>
    </row>
    <row r="158" spans="2:51" s="11" customFormat="1" ht="12">
      <c r="B158" s="206"/>
      <c r="C158" s="207"/>
      <c r="D158" s="203" t="s">
        <v>136</v>
      </c>
      <c r="E158" s="218" t="s">
        <v>21</v>
      </c>
      <c r="F158" s="219" t="s">
        <v>490</v>
      </c>
      <c r="G158" s="207"/>
      <c r="H158" s="220">
        <v>4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136</v>
      </c>
      <c r="AU158" s="217" t="s">
        <v>81</v>
      </c>
      <c r="AV158" s="11" t="s">
        <v>81</v>
      </c>
      <c r="AW158" s="11" t="s">
        <v>35</v>
      </c>
      <c r="AX158" s="11" t="s">
        <v>71</v>
      </c>
      <c r="AY158" s="217" t="s">
        <v>125</v>
      </c>
    </row>
    <row r="159" spans="2:51" s="12" customFormat="1" ht="12">
      <c r="B159" s="238"/>
      <c r="C159" s="239"/>
      <c r="D159" s="203" t="s">
        <v>136</v>
      </c>
      <c r="E159" s="249" t="s">
        <v>21</v>
      </c>
      <c r="F159" s="250" t="s">
        <v>400</v>
      </c>
      <c r="G159" s="239"/>
      <c r="H159" s="251">
        <v>20.088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81</v>
      </c>
      <c r="AV159" s="12" t="s">
        <v>132</v>
      </c>
      <c r="AW159" s="12" t="s">
        <v>35</v>
      </c>
      <c r="AX159" s="12" t="s">
        <v>79</v>
      </c>
      <c r="AY159" s="248" t="s">
        <v>125</v>
      </c>
    </row>
    <row r="160" spans="2:63" s="10" customFormat="1" ht="29.85" customHeight="1">
      <c r="B160" s="174"/>
      <c r="C160" s="175"/>
      <c r="D160" s="188" t="s">
        <v>70</v>
      </c>
      <c r="E160" s="189" t="s">
        <v>132</v>
      </c>
      <c r="F160" s="189" t="s">
        <v>491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SUM(P161:P167)</f>
        <v>0</v>
      </c>
      <c r="Q160" s="182"/>
      <c r="R160" s="183">
        <f>SUM(R161:R167)</f>
        <v>31.4165</v>
      </c>
      <c r="S160" s="182"/>
      <c r="T160" s="184">
        <f>SUM(T161:T167)</f>
        <v>0</v>
      </c>
      <c r="AR160" s="185" t="s">
        <v>79</v>
      </c>
      <c r="AT160" s="186" t="s">
        <v>70</v>
      </c>
      <c r="AU160" s="186" t="s">
        <v>79</v>
      </c>
      <c r="AY160" s="185" t="s">
        <v>125</v>
      </c>
      <c r="BK160" s="187">
        <f>SUM(BK161:BK167)</f>
        <v>0</v>
      </c>
    </row>
    <row r="161" spans="2:65" s="1" customFormat="1" ht="20.4" customHeight="1">
      <c r="B161" s="39"/>
      <c r="C161" s="191" t="s">
        <v>284</v>
      </c>
      <c r="D161" s="191" t="s">
        <v>127</v>
      </c>
      <c r="E161" s="192" t="s">
        <v>492</v>
      </c>
      <c r="F161" s="193" t="s">
        <v>493</v>
      </c>
      <c r="G161" s="194" t="s">
        <v>145</v>
      </c>
      <c r="H161" s="195">
        <v>38</v>
      </c>
      <c r="I161" s="196"/>
      <c r="J161" s="197">
        <f>ROUND(I161*H161,2)</f>
        <v>0</v>
      </c>
      <c r="K161" s="193" t="s">
        <v>131</v>
      </c>
      <c r="L161" s="59"/>
      <c r="M161" s="198" t="s">
        <v>21</v>
      </c>
      <c r="N161" s="199" t="s">
        <v>42</v>
      </c>
      <c r="O161" s="40"/>
      <c r="P161" s="200">
        <f>O161*H161</f>
        <v>0</v>
      </c>
      <c r="Q161" s="200">
        <v>0.03187</v>
      </c>
      <c r="R161" s="200">
        <f>Q161*H161</f>
        <v>1.21106</v>
      </c>
      <c r="S161" s="200">
        <v>0</v>
      </c>
      <c r="T161" s="201">
        <f>S161*H161</f>
        <v>0</v>
      </c>
      <c r="AR161" s="22" t="s">
        <v>132</v>
      </c>
      <c r="AT161" s="22" t="s">
        <v>127</v>
      </c>
      <c r="AU161" s="22" t="s">
        <v>81</v>
      </c>
      <c r="AY161" s="22" t="s">
        <v>125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79</v>
      </c>
      <c r="BK161" s="202">
        <f>ROUND(I161*H161,2)</f>
        <v>0</v>
      </c>
      <c r="BL161" s="22" t="s">
        <v>132</v>
      </c>
      <c r="BM161" s="22" t="s">
        <v>494</v>
      </c>
    </row>
    <row r="162" spans="2:47" s="1" customFormat="1" ht="12">
      <c r="B162" s="39"/>
      <c r="C162" s="61"/>
      <c r="D162" s="208" t="s">
        <v>134</v>
      </c>
      <c r="E162" s="61"/>
      <c r="F162" s="221" t="s">
        <v>495</v>
      </c>
      <c r="G162" s="61"/>
      <c r="H162" s="61"/>
      <c r="I162" s="161"/>
      <c r="J162" s="61"/>
      <c r="K162" s="61"/>
      <c r="L162" s="59"/>
      <c r="M162" s="205"/>
      <c r="N162" s="40"/>
      <c r="O162" s="40"/>
      <c r="P162" s="40"/>
      <c r="Q162" s="40"/>
      <c r="R162" s="40"/>
      <c r="S162" s="40"/>
      <c r="T162" s="76"/>
      <c r="AT162" s="22" t="s">
        <v>134</v>
      </c>
      <c r="AU162" s="22" t="s">
        <v>81</v>
      </c>
    </row>
    <row r="163" spans="2:65" s="1" customFormat="1" ht="20.4" customHeight="1">
      <c r="B163" s="39"/>
      <c r="C163" s="191" t="s">
        <v>9</v>
      </c>
      <c r="D163" s="191" t="s">
        <v>127</v>
      </c>
      <c r="E163" s="192" t="s">
        <v>496</v>
      </c>
      <c r="F163" s="193" t="s">
        <v>497</v>
      </c>
      <c r="G163" s="194" t="s">
        <v>145</v>
      </c>
      <c r="H163" s="195">
        <v>38</v>
      </c>
      <c r="I163" s="196"/>
      <c r="J163" s="197">
        <f>ROUND(I163*H163,2)</f>
        <v>0</v>
      </c>
      <c r="K163" s="193" t="s">
        <v>131</v>
      </c>
      <c r="L163" s="59"/>
      <c r="M163" s="198" t="s">
        <v>21</v>
      </c>
      <c r="N163" s="199" t="s">
        <v>42</v>
      </c>
      <c r="O163" s="40"/>
      <c r="P163" s="200">
        <f>O163*H163</f>
        <v>0</v>
      </c>
      <c r="Q163" s="200">
        <v>0.00013</v>
      </c>
      <c r="R163" s="200">
        <f>Q163*H163</f>
        <v>0.00494</v>
      </c>
      <c r="S163" s="200">
        <v>0</v>
      </c>
      <c r="T163" s="201">
        <f>S163*H163</f>
        <v>0</v>
      </c>
      <c r="AR163" s="22" t="s">
        <v>132</v>
      </c>
      <c r="AT163" s="22" t="s">
        <v>127</v>
      </c>
      <c r="AU163" s="22" t="s">
        <v>81</v>
      </c>
      <c r="AY163" s="22" t="s">
        <v>125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79</v>
      </c>
      <c r="BK163" s="202">
        <f>ROUND(I163*H163,2)</f>
        <v>0</v>
      </c>
      <c r="BL163" s="22" t="s">
        <v>132</v>
      </c>
      <c r="BM163" s="22" t="s">
        <v>498</v>
      </c>
    </row>
    <row r="164" spans="2:47" s="1" customFormat="1" ht="12">
      <c r="B164" s="39"/>
      <c r="C164" s="61"/>
      <c r="D164" s="208" t="s">
        <v>134</v>
      </c>
      <c r="E164" s="61"/>
      <c r="F164" s="221" t="s">
        <v>499</v>
      </c>
      <c r="G164" s="61"/>
      <c r="H164" s="61"/>
      <c r="I164" s="161"/>
      <c r="J164" s="61"/>
      <c r="K164" s="61"/>
      <c r="L164" s="59"/>
      <c r="M164" s="205"/>
      <c r="N164" s="40"/>
      <c r="O164" s="40"/>
      <c r="P164" s="40"/>
      <c r="Q164" s="40"/>
      <c r="R164" s="40"/>
      <c r="S164" s="40"/>
      <c r="T164" s="76"/>
      <c r="AT164" s="22" t="s">
        <v>134</v>
      </c>
      <c r="AU164" s="22" t="s">
        <v>81</v>
      </c>
    </row>
    <row r="165" spans="2:65" s="1" customFormat="1" ht="20.4" customHeight="1">
      <c r="B165" s="39"/>
      <c r="C165" s="191" t="s">
        <v>293</v>
      </c>
      <c r="D165" s="191" t="s">
        <v>127</v>
      </c>
      <c r="E165" s="192" t="s">
        <v>500</v>
      </c>
      <c r="F165" s="193" t="s">
        <v>501</v>
      </c>
      <c r="G165" s="194" t="s">
        <v>130</v>
      </c>
      <c r="H165" s="195">
        <v>16.15</v>
      </c>
      <c r="I165" s="196"/>
      <c r="J165" s="197">
        <f>ROUND(I165*H165,2)</f>
        <v>0</v>
      </c>
      <c r="K165" s="193" t="s">
        <v>131</v>
      </c>
      <c r="L165" s="59"/>
      <c r="M165" s="198" t="s">
        <v>21</v>
      </c>
      <c r="N165" s="199" t="s">
        <v>42</v>
      </c>
      <c r="O165" s="40"/>
      <c r="P165" s="200">
        <f>O165*H165</f>
        <v>0</v>
      </c>
      <c r="Q165" s="200">
        <v>1.87</v>
      </c>
      <c r="R165" s="200">
        <f>Q165*H165</f>
        <v>30.200499999999998</v>
      </c>
      <c r="S165" s="200">
        <v>0</v>
      </c>
      <c r="T165" s="201">
        <f>S165*H165</f>
        <v>0</v>
      </c>
      <c r="AR165" s="22" t="s">
        <v>132</v>
      </c>
      <c r="AT165" s="22" t="s">
        <v>127</v>
      </c>
      <c r="AU165" s="22" t="s">
        <v>81</v>
      </c>
      <c r="AY165" s="22" t="s">
        <v>125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79</v>
      </c>
      <c r="BK165" s="202">
        <f>ROUND(I165*H165,2)</f>
        <v>0</v>
      </c>
      <c r="BL165" s="22" t="s">
        <v>132</v>
      </c>
      <c r="BM165" s="22" t="s">
        <v>502</v>
      </c>
    </row>
    <row r="166" spans="2:47" s="1" customFormat="1" ht="36">
      <c r="B166" s="39"/>
      <c r="C166" s="61"/>
      <c r="D166" s="203" t="s">
        <v>134</v>
      </c>
      <c r="E166" s="61"/>
      <c r="F166" s="204" t="s">
        <v>503</v>
      </c>
      <c r="G166" s="61"/>
      <c r="H166" s="61"/>
      <c r="I166" s="161"/>
      <c r="J166" s="61"/>
      <c r="K166" s="61"/>
      <c r="L166" s="59"/>
      <c r="M166" s="205"/>
      <c r="N166" s="40"/>
      <c r="O166" s="40"/>
      <c r="P166" s="40"/>
      <c r="Q166" s="40"/>
      <c r="R166" s="40"/>
      <c r="S166" s="40"/>
      <c r="T166" s="76"/>
      <c r="AT166" s="22" t="s">
        <v>134</v>
      </c>
      <c r="AU166" s="22" t="s">
        <v>81</v>
      </c>
    </row>
    <row r="167" spans="2:51" s="11" customFormat="1" ht="12">
      <c r="B167" s="206"/>
      <c r="C167" s="207"/>
      <c r="D167" s="203" t="s">
        <v>136</v>
      </c>
      <c r="E167" s="218" t="s">
        <v>21</v>
      </c>
      <c r="F167" s="219" t="s">
        <v>504</v>
      </c>
      <c r="G167" s="207"/>
      <c r="H167" s="220">
        <v>16.15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136</v>
      </c>
      <c r="AU167" s="217" t="s">
        <v>81</v>
      </c>
      <c r="AV167" s="11" t="s">
        <v>81</v>
      </c>
      <c r="AW167" s="11" t="s">
        <v>35</v>
      </c>
      <c r="AX167" s="11" t="s">
        <v>79</v>
      </c>
      <c r="AY167" s="217" t="s">
        <v>125</v>
      </c>
    </row>
    <row r="168" spans="2:63" s="10" customFormat="1" ht="29.85" customHeight="1">
      <c r="B168" s="174"/>
      <c r="C168" s="175"/>
      <c r="D168" s="188" t="s">
        <v>70</v>
      </c>
      <c r="E168" s="189" t="s">
        <v>159</v>
      </c>
      <c r="F168" s="189" t="s">
        <v>304</v>
      </c>
      <c r="G168" s="175"/>
      <c r="H168" s="175"/>
      <c r="I168" s="178"/>
      <c r="J168" s="190">
        <f>BK168</f>
        <v>0</v>
      </c>
      <c r="K168" s="175"/>
      <c r="L168" s="180"/>
      <c r="M168" s="181"/>
      <c r="N168" s="182"/>
      <c r="O168" s="182"/>
      <c r="P168" s="183">
        <f>SUM(P169:P174)</f>
        <v>0</v>
      </c>
      <c r="Q168" s="182"/>
      <c r="R168" s="183">
        <f>SUM(R169:R174)</f>
        <v>0.06594</v>
      </c>
      <c r="S168" s="182"/>
      <c r="T168" s="184">
        <f>SUM(T169:T174)</f>
        <v>0</v>
      </c>
      <c r="AR168" s="185" t="s">
        <v>79</v>
      </c>
      <c r="AT168" s="186" t="s">
        <v>70</v>
      </c>
      <c r="AU168" s="186" t="s">
        <v>79</v>
      </c>
      <c r="AY168" s="185" t="s">
        <v>125</v>
      </c>
      <c r="BK168" s="187">
        <f>SUM(BK169:BK174)</f>
        <v>0</v>
      </c>
    </row>
    <row r="169" spans="2:65" s="1" customFormat="1" ht="20.4" customHeight="1">
      <c r="B169" s="39"/>
      <c r="C169" s="191" t="s">
        <v>299</v>
      </c>
      <c r="D169" s="191" t="s">
        <v>127</v>
      </c>
      <c r="E169" s="192" t="s">
        <v>505</v>
      </c>
      <c r="F169" s="193" t="s">
        <v>506</v>
      </c>
      <c r="G169" s="194" t="s">
        <v>308</v>
      </c>
      <c r="H169" s="195">
        <v>5</v>
      </c>
      <c r="I169" s="196"/>
      <c r="J169" s="197">
        <f>ROUND(I169*H169,2)</f>
        <v>0</v>
      </c>
      <c r="K169" s="193" t="s">
        <v>131</v>
      </c>
      <c r="L169" s="59"/>
      <c r="M169" s="198" t="s">
        <v>21</v>
      </c>
      <c r="N169" s="199" t="s">
        <v>42</v>
      </c>
      <c r="O169" s="40"/>
      <c r="P169" s="200">
        <f>O169*H169</f>
        <v>0</v>
      </c>
      <c r="Q169" s="200">
        <v>0.00178</v>
      </c>
      <c r="R169" s="200">
        <f>Q169*H169</f>
        <v>0.0089</v>
      </c>
      <c r="S169" s="200">
        <v>0</v>
      </c>
      <c r="T169" s="201">
        <f>S169*H169</f>
        <v>0</v>
      </c>
      <c r="AR169" s="22" t="s">
        <v>132</v>
      </c>
      <c r="AT169" s="22" t="s">
        <v>127</v>
      </c>
      <c r="AU169" s="22" t="s">
        <v>81</v>
      </c>
      <c r="AY169" s="22" t="s">
        <v>125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79</v>
      </c>
      <c r="BK169" s="202">
        <f>ROUND(I169*H169,2)</f>
        <v>0</v>
      </c>
      <c r="BL169" s="22" t="s">
        <v>132</v>
      </c>
      <c r="BM169" s="22" t="s">
        <v>507</v>
      </c>
    </row>
    <row r="170" spans="2:47" s="1" customFormat="1" ht="24">
      <c r="B170" s="39"/>
      <c r="C170" s="61"/>
      <c r="D170" s="208" t="s">
        <v>134</v>
      </c>
      <c r="E170" s="61"/>
      <c r="F170" s="221" t="s">
        <v>508</v>
      </c>
      <c r="G170" s="61"/>
      <c r="H170" s="61"/>
      <c r="I170" s="161"/>
      <c r="J170" s="61"/>
      <c r="K170" s="61"/>
      <c r="L170" s="59"/>
      <c r="M170" s="205"/>
      <c r="N170" s="40"/>
      <c r="O170" s="40"/>
      <c r="P170" s="40"/>
      <c r="Q170" s="40"/>
      <c r="R170" s="40"/>
      <c r="S170" s="40"/>
      <c r="T170" s="76"/>
      <c r="AT170" s="22" t="s">
        <v>134</v>
      </c>
      <c r="AU170" s="22" t="s">
        <v>81</v>
      </c>
    </row>
    <row r="171" spans="2:65" s="1" customFormat="1" ht="28.8" customHeight="1">
      <c r="B171" s="39"/>
      <c r="C171" s="191" t="s">
        <v>305</v>
      </c>
      <c r="D171" s="191" t="s">
        <v>127</v>
      </c>
      <c r="E171" s="192" t="s">
        <v>509</v>
      </c>
      <c r="F171" s="193" t="s">
        <v>510</v>
      </c>
      <c r="G171" s="194" t="s">
        <v>174</v>
      </c>
      <c r="H171" s="195">
        <v>1</v>
      </c>
      <c r="I171" s="196"/>
      <c r="J171" s="197">
        <f>ROUND(I171*H171,2)</f>
        <v>0</v>
      </c>
      <c r="K171" s="193" t="s">
        <v>131</v>
      </c>
      <c r="L171" s="59"/>
      <c r="M171" s="198" t="s">
        <v>21</v>
      </c>
      <c r="N171" s="199" t="s">
        <v>42</v>
      </c>
      <c r="O171" s="40"/>
      <c r="P171" s="200">
        <f>O171*H171</f>
        <v>0</v>
      </c>
      <c r="Q171" s="200">
        <v>0.04694</v>
      </c>
      <c r="R171" s="200">
        <f>Q171*H171</f>
        <v>0.04694</v>
      </c>
      <c r="S171" s="200">
        <v>0</v>
      </c>
      <c r="T171" s="201">
        <f>S171*H171</f>
        <v>0</v>
      </c>
      <c r="AR171" s="22" t="s">
        <v>132</v>
      </c>
      <c r="AT171" s="22" t="s">
        <v>127</v>
      </c>
      <c r="AU171" s="22" t="s">
        <v>81</v>
      </c>
      <c r="AY171" s="22" t="s">
        <v>125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79</v>
      </c>
      <c r="BK171" s="202">
        <f>ROUND(I171*H171,2)</f>
        <v>0</v>
      </c>
      <c r="BL171" s="22" t="s">
        <v>132</v>
      </c>
      <c r="BM171" s="22" t="s">
        <v>511</v>
      </c>
    </row>
    <row r="172" spans="2:47" s="1" customFormat="1" ht="36">
      <c r="B172" s="39"/>
      <c r="C172" s="61"/>
      <c r="D172" s="208" t="s">
        <v>134</v>
      </c>
      <c r="E172" s="61"/>
      <c r="F172" s="221" t="s">
        <v>512</v>
      </c>
      <c r="G172" s="61"/>
      <c r="H172" s="61"/>
      <c r="I172" s="161"/>
      <c r="J172" s="61"/>
      <c r="K172" s="61"/>
      <c r="L172" s="59"/>
      <c r="M172" s="205"/>
      <c r="N172" s="40"/>
      <c r="O172" s="40"/>
      <c r="P172" s="40"/>
      <c r="Q172" s="40"/>
      <c r="R172" s="40"/>
      <c r="S172" s="40"/>
      <c r="T172" s="76"/>
      <c r="AT172" s="22" t="s">
        <v>134</v>
      </c>
      <c r="AU172" s="22" t="s">
        <v>81</v>
      </c>
    </row>
    <row r="173" spans="2:65" s="1" customFormat="1" ht="28.8" customHeight="1">
      <c r="B173" s="39"/>
      <c r="C173" s="191" t="s">
        <v>312</v>
      </c>
      <c r="D173" s="191" t="s">
        <v>127</v>
      </c>
      <c r="E173" s="192" t="s">
        <v>513</v>
      </c>
      <c r="F173" s="193" t="s">
        <v>514</v>
      </c>
      <c r="G173" s="194" t="s">
        <v>174</v>
      </c>
      <c r="H173" s="195">
        <v>1</v>
      </c>
      <c r="I173" s="196"/>
      <c r="J173" s="197">
        <f>ROUND(I173*H173,2)</f>
        <v>0</v>
      </c>
      <c r="K173" s="193" t="s">
        <v>131</v>
      </c>
      <c r="L173" s="59"/>
      <c r="M173" s="198" t="s">
        <v>21</v>
      </c>
      <c r="N173" s="199" t="s">
        <v>42</v>
      </c>
      <c r="O173" s="40"/>
      <c r="P173" s="200">
        <f>O173*H173</f>
        <v>0</v>
      </c>
      <c r="Q173" s="200">
        <v>0.0101</v>
      </c>
      <c r="R173" s="200">
        <f>Q173*H173</f>
        <v>0.0101</v>
      </c>
      <c r="S173" s="200">
        <v>0</v>
      </c>
      <c r="T173" s="201">
        <f>S173*H173</f>
        <v>0</v>
      </c>
      <c r="AR173" s="22" t="s">
        <v>132</v>
      </c>
      <c r="AT173" s="22" t="s">
        <v>127</v>
      </c>
      <c r="AU173" s="22" t="s">
        <v>81</v>
      </c>
      <c r="AY173" s="22" t="s">
        <v>125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79</v>
      </c>
      <c r="BK173" s="202">
        <f>ROUND(I173*H173,2)</f>
        <v>0</v>
      </c>
      <c r="BL173" s="22" t="s">
        <v>132</v>
      </c>
      <c r="BM173" s="22" t="s">
        <v>515</v>
      </c>
    </row>
    <row r="174" spans="2:47" s="1" customFormat="1" ht="24">
      <c r="B174" s="39"/>
      <c r="C174" s="61"/>
      <c r="D174" s="203" t="s">
        <v>134</v>
      </c>
      <c r="E174" s="61"/>
      <c r="F174" s="204" t="s">
        <v>516</v>
      </c>
      <c r="G174" s="61"/>
      <c r="H174" s="61"/>
      <c r="I174" s="161"/>
      <c r="J174" s="61"/>
      <c r="K174" s="61"/>
      <c r="L174" s="59"/>
      <c r="M174" s="205"/>
      <c r="N174" s="40"/>
      <c r="O174" s="40"/>
      <c r="P174" s="40"/>
      <c r="Q174" s="40"/>
      <c r="R174" s="40"/>
      <c r="S174" s="40"/>
      <c r="T174" s="76"/>
      <c r="AT174" s="22" t="s">
        <v>134</v>
      </c>
      <c r="AU174" s="22" t="s">
        <v>81</v>
      </c>
    </row>
    <row r="175" spans="2:63" s="10" customFormat="1" ht="29.85" customHeight="1">
      <c r="B175" s="174"/>
      <c r="C175" s="175"/>
      <c r="D175" s="188" t="s">
        <v>70</v>
      </c>
      <c r="E175" s="189" t="s">
        <v>162</v>
      </c>
      <c r="F175" s="189" t="s">
        <v>517</v>
      </c>
      <c r="G175" s="175"/>
      <c r="H175" s="175"/>
      <c r="I175" s="178"/>
      <c r="J175" s="190">
        <f>BK175</f>
        <v>0</v>
      </c>
      <c r="K175" s="175"/>
      <c r="L175" s="180"/>
      <c r="M175" s="181"/>
      <c r="N175" s="182"/>
      <c r="O175" s="182"/>
      <c r="P175" s="183">
        <f>SUM(P176:P177)</f>
        <v>0</v>
      </c>
      <c r="Q175" s="182"/>
      <c r="R175" s="183">
        <f>SUM(R176:R177)</f>
        <v>0.0119</v>
      </c>
      <c r="S175" s="182"/>
      <c r="T175" s="184">
        <f>SUM(T176:T177)</f>
        <v>0</v>
      </c>
      <c r="AR175" s="185" t="s">
        <v>79</v>
      </c>
      <c r="AT175" s="186" t="s">
        <v>70</v>
      </c>
      <c r="AU175" s="186" t="s">
        <v>79</v>
      </c>
      <c r="AY175" s="185" t="s">
        <v>125</v>
      </c>
      <c r="BK175" s="187">
        <f>SUM(BK176:BK177)</f>
        <v>0</v>
      </c>
    </row>
    <row r="176" spans="2:65" s="1" customFormat="1" ht="20.4" customHeight="1">
      <c r="B176" s="39"/>
      <c r="C176" s="191" t="s">
        <v>317</v>
      </c>
      <c r="D176" s="191" t="s">
        <v>127</v>
      </c>
      <c r="E176" s="192" t="s">
        <v>518</v>
      </c>
      <c r="F176" s="193" t="s">
        <v>519</v>
      </c>
      <c r="G176" s="194" t="s">
        <v>174</v>
      </c>
      <c r="H176" s="195">
        <v>1</v>
      </c>
      <c r="I176" s="196"/>
      <c r="J176" s="197">
        <f>ROUND(I176*H176,2)</f>
        <v>0</v>
      </c>
      <c r="K176" s="193" t="s">
        <v>21</v>
      </c>
      <c r="L176" s="59"/>
      <c r="M176" s="198" t="s">
        <v>21</v>
      </c>
      <c r="N176" s="199" t="s">
        <v>42</v>
      </c>
      <c r="O176" s="40"/>
      <c r="P176" s="200">
        <f>O176*H176</f>
        <v>0</v>
      </c>
      <c r="Q176" s="200">
        <v>0.0119</v>
      </c>
      <c r="R176" s="200">
        <f>Q176*H176</f>
        <v>0.0119</v>
      </c>
      <c r="S176" s="200">
        <v>0</v>
      </c>
      <c r="T176" s="201">
        <f>S176*H176</f>
        <v>0</v>
      </c>
      <c r="AR176" s="22" t="s">
        <v>132</v>
      </c>
      <c r="AT176" s="22" t="s">
        <v>127</v>
      </c>
      <c r="AU176" s="22" t="s">
        <v>81</v>
      </c>
      <c r="AY176" s="22" t="s">
        <v>125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79</v>
      </c>
      <c r="BK176" s="202">
        <f>ROUND(I176*H176,2)</f>
        <v>0</v>
      </c>
      <c r="BL176" s="22" t="s">
        <v>132</v>
      </c>
      <c r="BM176" s="22" t="s">
        <v>520</v>
      </c>
    </row>
    <row r="177" spans="2:47" s="1" customFormat="1" ht="12">
      <c r="B177" s="39"/>
      <c r="C177" s="61"/>
      <c r="D177" s="203" t="s">
        <v>134</v>
      </c>
      <c r="E177" s="61"/>
      <c r="F177" s="204" t="s">
        <v>519</v>
      </c>
      <c r="G177" s="61"/>
      <c r="H177" s="61"/>
      <c r="I177" s="161"/>
      <c r="J177" s="61"/>
      <c r="K177" s="61"/>
      <c r="L177" s="59"/>
      <c r="M177" s="205"/>
      <c r="N177" s="40"/>
      <c r="O177" s="40"/>
      <c r="P177" s="40"/>
      <c r="Q177" s="40"/>
      <c r="R177" s="40"/>
      <c r="S177" s="40"/>
      <c r="T177" s="76"/>
      <c r="AT177" s="22" t="s">
        <v>134</v>
      </c>
      <c r="AU177" s="22" t="s">
        <v>81</v>
      </c>
    </row>
    <row r="178" spans="2:63" s="10" customFormat="1" ht="29.85" customHeight="1">
      <c r="B178" s="174"/>
      <c r="C178" s="175"/>
      <c r="D178" s="188" t="s">
        <v>70</v>
      </c>
      <c r="E178" s="189" t="s">
        <v>521</v>
      </c>
      <c r="F178" s="189" t="s">
        <v>165</v>
      </c>
      <c r="G178" s="175"/>
      <c r="H178" s="175"/>
      <c r="I178" s="178"/>
      <c r="J178" s="190">
        <f>BK178</f>
        <v>0</v>
      </c>
      <c r="K178" s="175"/>
      <c r="L178" s="180"/>
      <c r="M178" s="181"/>
      <c r="N178" s="182"/>
      <c r="O178" s="182"/>
      <c r="P178" s="183">
        <f>SUM(P179:P180)</f>
        <v>0</v>
      </c>
      <c r="Q178" s="182"/>
      <c r="R178" s="183">
        <f>SUM(R179:R180)</f>
        <v>0</v>
      </c>
      <c r="S178" s="182"/>
      <c r="T178" s="184">
        <f>SUM(T179:T180)</f>
        <v>0</v>
      </c>
      <c r="AR178" s="185" t="s">
        <v>79</v>
      </c>
      <c r="AT178" s="186" t="s">
        <v>70</v>
      </c>
      <c r="AU178" s="186" t="s">
        <v>79</v>
      </c>
      <c r="AY178" s="185" t="s">
        <v>125</v>
      </c>
      <c r="BK178" s="187">
        <f>SUM(BK179:BK180)</f>
        <v>0</v>
      </c>
    </row>
    <row r="179" spans="2:65" s="1" customFormat="1" ht="20.4" customHeight="1">
      <c r="B179" s="39"/>
      <c r="C179" s="191" t="s">
        <v>322</v>
      </c>
      <c r="D179" s="191" t="s">
        <v>127</v>
      </c>
      <c r="E179" s="192" t="s">
        <v>522</v>
      </c>
      <c r="F179" s="193" t="s">
        <v>523</v>
      </c>
      <c r="G179" s="194" t="s">
        <v>158</v>
      </c>
      <c r="H179" s="195">
        <v>98.646</v>
      </c>
      <c r="I179" s="196"/>
      <c r="J179" s="197">
        <f>ROUND(I179*H179,2)</f>
        <v>0</v>
      </c>
      <c r="K179" s="193" t="s">
        <v>131</v>
      </c>
      <c r="L179" s="59"/>
      <c r="M179" s="198" t="s">
        <v>21</v>
      </c>
      <c r="N179" s="199" t="s">
        <v>42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132</v>
      </c>
      <c r="AT179" s="22" t="s">
        <v>127</v>
      </c>
      <c r="AU179" s="22" t="s">
        <v>81</v>
      </c>
      <c r="AY179" s="22" t="s">
        <v>125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79</v>
      </c>
      <c r="BK179" s="202">
        <f>ROUND(I179*H179,2)</f>
        <v>0</v>
      </c>
      <c r="BL179" s="22" t="s">
        <v>132</v>
      </c>
      <c r="BM179" s="22" t="s">
        <v>524</v>
      </c>
    </row>
    <row r="180" spans="2:47" s="1" customFormat="1" ht="36">
      <c r="B180" s="39"/>
      <c r="C180" s="61"/>
      <c r="D180" s="203" t="s">
        <v>134</v>
      </c>
      <c r="E180" s="61"/>
      <c r="F180" s="204" t="s">
        <v>525</v>
      </c>
      <c r="G180" s="61"/>
      <c r="H180" s="61"/>
      <c r="I180" s="161"/>
      <c r="J180" s="61"/>
      <c r="K180" s="61"/>
      <c r="L180" s="59"/>
      <c r="M180" s="205"/>
      <c r="N180" s="40"/>
      <c r="O180" s="40"/>
      <c r="P180" s="40"/>
      <c r="Q180" s="40"/>
      <c r="R180" s="40"/>
      <c r="S180" s="40"/>
      <c r="T180" s="76"/>
      <c r="AT180" s="22" t="s">
        <v>134</v>
      </c>
      <c r="AU180" s="22" t="s">
        <v>81</v>
      </c>
    </row>
    <row r="181" spans="2:63" s="10" customFormat="1" ht="37.35" customHeight="1">
      <c r="B181" s="174"/>
      <c r="C181" s="175"/>
      <c r="D181" s="176" t="s">
        <v>70</v>
      </c>
      <c r="E181" s="177" t="s">
        <v>526</v>
      </c>
      <c r="F181" s="177" t="s">
        <v>527</v>
      </c>
      <c r="G181" s="175"/>
      <c r="H181" s="175"/>
      <c r="I181" s="178"/>
      <c r="J181" s="179">
        <f>BK181</f>
        <v>0</v>
      </c>
      <c r="K181" s="175"/>
      <c r="L181" s="180"/>
      <c r="M181" s="181"/>
      <c r="N181" s="182"/>
      <c r="O181" s="182"/>
      <c r="P181" s="183">
        <f>P182+P192</f>
        <v>0</v>
      </c>
      <c r="Q181" s="182"/>
      <c r="R181" s="183">
        <f>R182+R192</f>
        <v>2.357154</v>
      </c>
      <c r="S181" s="182"/>
      <c r="T181" s="184">
        <f>T182+T192</f>
        <v>0</v>
      </c>
      <c r="AR181" s="185" t="s">
        <v>81</v>
      </c>
      <c r="AT181" s="186" t="s">
        <v>70</v>
      </c>
      <c r="AU181" s="186" t="s">
        <v>71</v>
      </c>
      <c r="AY181" s="185" t="s">
        <v>125</v>
      </c>
      <c r="BK181" s="187">
        <f>BK182+BK192</f>
        <v>0</v>
      </c>
    </row>
    <row r="182" spans="2:63" s="10" customFormat="1" ht="19.95" customHeight="1">
      <c r="B182" s="174"/>
      <c r="C182" s="175"/>
      <c r="D182" s="188" t="s">
        <v>70</v>
      </c>
      <c r="E182" s="189" t="s">
        <v>528</v>
      </c>
      <c r="F182" s="189" t="s">
        <v>529</v>
      </c>
      <c r="G182" s="175"/>
      <c r="H182" s="175"/>
      <c r="I182" s="178"/>
      <c r="J182" s="190">
        <f>BK182</f>
        <v>0</v>
      </c>
      <c r="K182" s="175"/>
      <c r="L182" s="180"/>
      <c r="M182" s="181"/>
      <c r="N182" s="182"/>
      <c r="O182" s="182"/>
      <c r="P182" s="183">
        <f>SUM(P183:P191)</f>
        <v>0</v>
      </c>
      <c r="Q182" s="182"/>
      <c r="R182" s="183">
        <f>SUM(R183:R191)</f>
        <v>2.338914</v>
      </c>
      <c r="S182" s="182"/>
      <c r="T182" s="184">
        <f>SUM(T183:T191)</f>
        <v>0</v>
      </c>
      <c r="AR182" s="185" t="s">
        <v>81</v>
      </c>
      <c r="AT182" s="186" t="s">
        <v>70</v>
      </c>
      <c r="AU182" s="186" t="s">
        <v>79</v>
      </c>
      <c r="AY182" s="185" t="s">
        <v>125</v>
      </c>
      <c r="BK182" s="187">
        <f>SUM(BK183:BK191)</f>
        <v>0</v>
      </c>
    </row>
    <row r="183" spans="2:65" s="1" customFormat="1" ht="28.8" customHeight="1">
      <c r="B183" s="39"/>
      <c r="C183" s="191" t="s">
        <v>327</v>
      </c>
      <c r="D183" s="191" t="s">
        <v>127</v>
      </c>
      <c r="E183" s="192" t="s">
        <v>530</v>
      </c>
      <c r="F183" s="193" t="s">
        <v>531</v>
      </c>
      <c r="G183" s="194" t="s">
        <v>308</v>
      </c>
      <c r="H183" s="195">
        <v>23.83</v>
      </c>
      <c r="I183" s="196"/>
      <c r="J183" s="197">
        <f>ROUND(I183*H183,2)</f>
        <v>0</v>
      </c>
      <c r="K183" s="193" t="s">
        <v>131</v>
      </c>
      <c r="L183" s="59"/>
      <c r="M183" s="198" t="s">
        <v>21</v>
      </c>
      <c r="N183" s="199" t="s">
        <v>42</v>
      </c>
      <c r="O183" s="40"/>
      <c r="P183" s="200">
        <f>O183*H183</f>
        <v>0</v>
      </c>
      <c r="Q183" s="200">
        <v>6E-05</v>
      </c>
      <c r="R183" s="200">
        <f>Q183*H183</f>
        <v>0.0014298</v>
      </c>
      <c r="S183" s="200">
        <v>0</v>
      </c>
      <c r="T183" s="201">
        <f>S183*H183</f>
        <v>0</v>
      </c>
      <c r="AR183" s="22" t="s">
        <v>262</v>
      </c>
      <c r="AT183" s="22" t="s">
        <v>127</v>
      </c>
      <c r="AU183" s="22" t="s">
        <v>81</v>
      </c>
      <c r="AY183" s="22" t="s">
        <v>125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79</v>
      </c>
      <c r="BK183" s="202">
        <f>ROUND(I183*H183,2)</f>
        <v>0</v>
      </c>
      <c r="BL183" s="22" t="s">
        <v>262</v>
      </c>
      <c r="BM183" s="22" t="s">
        <v>532</v>
      </c>
    </row>
    <row r="184" spans="2:47" s="1" customFormat="1" ht="24">
      <c r="B184" s="39"/>
      <c r="C184" s="61"/>
      <c r="D184" s="203" t="s">
        <v>134</v>
      </c>
      <c r="E184" s="61"/>
      <c r="F184" s="204" t="s">
        <v>533</v>
      </c>
      <c r="G184" s="61"/>
      <c r="H184" s="61"/>
      <c r="I184" s="161"/>
      <c r="J184" s="61"/>
      <c r="K184" s="61"/>
      <c r="L184" s="59"/>
      <c r="M184" s="205"/>
      <c r="N184" s="40"/>
      <c r="O184" s="40"/>
      <c r="P184" s="40"/>
      <c r="Q184" s="40"/>
      <c r="R184" s="40"/>
      <c r="S184" s="40"/>
      <c r="T184" s="76"/>
      <c r="AT184" s="22" t="s">
        <v>134</v>
      </c>
      <c r="AU184" s="22" t="s">
        <v>81</v>
      </c>
    </row>
    <row r="185" spans="2:51" s="11" customFormat="1" ht="12">
      <c r="B185" s="206"/>
      <c r="C185" s="207"/>
      <c r="D185" s="208" t="s">
        <v>136</v>
      </c>
      <c r="E185" s="209" t="s">
        <v>21</v>
      </c>
      <c r="F185" s="210" t="s">
        <v>534</v>
      </c>
      <c r="G185" s="207"/>
      <c r="H185" s="211">
        <v>23.83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136</v>
      </c>
      <c r="AU185" s="217" t="s">
        <v>81</v>
      </c>
      <c r="AV185" s="11" t="s">
        <v>81</v>
      </c>
      <c r="AW185" s="11" t="s">
        <v>35</v>
      </c>
      <c r="AX185" s="11" t="s">
        <v>79</v>
      </c>
      <c r="AY185" s="217" t="s">
        <v>125</v>
      </c>
    </row>
    <row r="186" spans="2:65" s="1" customFormat="1" ht="20.4" customHeight="1">
      <c r="B186" s="39"/>
      <c r="C186" s="222" t="s">
        <v>332</v>
      </c>
      <c r="D186" s="222" t="s">
        <v>155</v>
      </c>
      <c r="E186" s="223" t="s">
        <v>535</v>
      </c>
      <c r="F186" s="224" t="s">
        <v>536</v>
      </c>
      <c r="G186" s="225" t="s">
        <v>308</v>
      </c>
      <c r="H186" s="226">
        <v>23.83</v>
      </c>
      <c r="I186" s="227"/>
      <c r="J186" s="228">
        <f>ROUND(I186*H186,2)</f>
        <v>0</v>
      </c>
      <c r="K186" s="224" t="s">
        <v>21</v>
      </c>
      <c r="L186" s="229"/>
      <c r="M186" s="230" t="s">
        <v>21</v>
      </c>
      <c r="N186" s="231" t="s">
        <v>42</v>
      </c>
      <c r="O186" s="40"/>
      <c r="P186" s="200">
        <f>O186*H186</f>
        <v>0</v>
      </c>
      <c r="Q186" s="200">
        <v>0.00274</v>
      </c>
      <c r="R186" s="200">
        <f>Q186*H186</f>
        <v>0.0652942</v>
      </c>
      <c r="S186" s="200">
        <v>0</v>
      </c>
      <c r="T186" s="201">
        <f>S186*H186</f>
        <v>0</v>
      </c>
      <c r="AR186" s="22" t="s">
        <v>346</v>
      </c>
      <c r="AT186" s="22" t="s">
        <v>155</v>
      </c>
      <c r="AU186" s="22" t="s">
        <v>81</v>
      </c>
      <c r="AY186" s="22" t="s">
        <v>125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2" t="s">
        <v>79</v>
      </c>
      <c r="BK186" s="202">
        <f>ROUND(I186*H186,2)</f>
        <v>0</v>
      </c>
      <c r="BL186" s="22" t="s">
        <v>262</v>
      </c>
      <c r="BM186" s="22" t="s">
        <v>537</v>
      </c>
    </row>
    <row r="187" spans="2:47" s="1" customFormat="1" ht="12">
      <c r="B187" s="39"/>
      <c r="C187" s="61"/>
      <c r="D187" s="208" t="s">
        <v>134</v>
      </c>
      <c r="E187" s="61"/>
      <c r="F187" s="221" t="s">
        <v>536</v>
      </c>
      <c r="G187" s="61"/>
      <c r="H187" s="61"/>
      <c r="I187" s="161"/>
      <c r="J187" s="61"/>
      <c r="K187" s="61"/>
      <c r="L187" s="59"/>
      <c r="M187" s="205"/>
      <c r="N187" s="40"/>
      <c r="O187" s="40"/>
      <c r="P187" s="40"/>
      <c r="Q187" s="40"/>
      <c r="R187" s="40"/>
      <c r="S187" s="40"/>
      <c r="T187" s="76"/>
      <c r="AT187" s="22" t="s">
        <v>134</v>
      </c>
      <c r="AU187" s="22" t="s">
        <v>81</v>
      </c>
    </row>
    <row r="188" spans="2:65" s="1" customFormat="1" ht="20.4" customHeight="1">
      <c r="B188" s="39"/>
      <c r="C188" s="191" t="s">
        <v>336</v>
      </c>
      <c r="D188" s="191" t="s">
        <v>127</v>
      </c>
      <c r="E188" s="192" t="s">
        <v>538</v>
      </c>
      <c r="F188" s="193" t="s">
        <v>539</v>
      </c>
      <c r="G188" s="194" t="s">
        <v>252</v>
      </c>
      <c r="H188" s="195">
        <v>2163.8</v>
      </c>
      <c r="I188" s="196"/>
      <c r="J188" s="197">
        <f>ROUND(I188*H188,2)</f>
        <v>0</v>
      </c>
      <c r="K188" s="193" t="s">
        <v>131</v>
      </c>
      <c r="L188" s="59"/>
      <c r="M188" s="198" t="s">
        <v>21</v>
      </c>
      <c r="N188" s="199" t="s">
        <v>42</v>
      </c>
      <c r="O188" s="40"/>
      <c r="P188" s="200">
        <f>O188*H188</f>
        <v>0</v>
      </c>
      <c r="Q188" s="200">
        <v>5E-05</v>
      </c>
      <c r="R188" s="200">
        <f>Q188*H188</f>
        <v>0.10819000000000001</v>
      </c>
      <c r="S188" s="200">
        <v>0</v>
      </c>
      <c r="T188" s="201">
        <f>S188*H188</f>
        <v>0</v>
      </c>
      <c r="AR188" s="22" t="s">
        <v>262</v>
      </c>
      <c r="AT188" s="22" t="s">
        <v>127</v>
      </c>
      <c r="AU188" s="22" t="s">
        <v>81</v>
      </c>
      <c r="AY188" s="22" t="s">
        <v>125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79</v>
      </c>
      <c r="BK188" s="202">
        <f>ROUND(I188*H188,2)</f>
        <v>0</v>
      </c>
      <c r="BL188" s="22" t="s">
        <v>262</v>
      </c>
      <c r="BM188" s="22" t="s">
        <v>540</v>
      </c>
    </row>
    <row r="189" spans="2:47" s="1" customFormat="1" ht="24">
      <c r="B189" s="39"/>
      <c r="C189" s="61"/>
      <c r="D189" s="208" t="s">
        <v>134</v>
      </c>
      <c r="E189" s="61"/>
      <c r="F189" s="221" t="s">
        <v>541</v>
      </c>
      <c r="G189" s="61"/>
      <c r="H189" s="61"/>
      <c r="I189" s="161"/>
      <c r="J189" s="61"/>
      <c r="K189" s="61"/>
      <c r="L189" s="59"/>
      <c r="M189" s="205"/>
      <c r="N189" s="40"/>
      <c r="O189" s="40"/>
      <c r="P189" s="40"/>
      <c r="Q189" s="40"/>
      <c r="R189" s="40"/>
      <c r="S189" s="40"/>
      <c r="T189" s="76"/>
      <c r="AT189" s="22" t="s">
        <v>134</v>
      </c>
      <c r="AU189" s="22" t="s">
        <v>81</v>
      </c>
    </row>
    <row r="190" spans="2:65" s="1" customFormat="1" ht="20.4" customHeight="1">
      <c r="B190" s="39"/>
      <c r="C190" s="222" t="s">
        <v>340</v>
      </c>
      <c r="D190" s="222" t="s">
        <v>155</v>
      </c>
      <c r="E190" s="223" t="s">
        <v>542</v>
      </c>
      <c r="F190" s="224" t="s">
        <v>543</v>
      </c>
      <c r="G190" s="225" t="s">
        <v>158</v>
      </c>
      <c r="H190" s="226">
        <v>2.164</v>
      </c>
      <c r="I190" s="227"/>
      <c r="J190" s="228">
        <f>ROUND(I190*H190,2)</f>
        <v>0</v>
      </c>
      <c r="K190" s="224" t="s">
        <v>21</v>
      </c>
      <c r="L190" s="229"/>
      <c r="M190" s="230" t="s">
        <v>21</v>
      </c>
      <c r="N190" s="231" t="s">
        <v>42</v>
      </c>
      <c r="O190" s="40"/>
      <c r="P190" s="200">
        <f>O190*H190</f>
        <v>0</v>
      </c>
      <c r="Q190" s="200">
        <v>1</v>
      </c>
      <c r="R190" s="200">
        <f>Q190*H190</f>
        <v>2.164</v>
      </c>
      <c r="S190" s="200">
        <v>0</v>
      </c>
      <c r="T190" s="201">
        <f>S190*H190</f>
        <v>0</v>
      </c>
      <c r="AR190" s="22" t="s">
        <v>346</v>
      </c>
      <c r="AT190" s="22" t="s">
        <v>155</v>
      </c>
      <c r="AU190" s="22" t="s">
        <v>81</v>
      </c>
      <c r="AY190" s="22" t="s">
        <v>125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79</v>
      </c>
      <c r="BK190" s="202">
        <f>ROUND(I190*H190,2)</f>
        <v>0</v>
      </c>
      <c r="BL190" s="22" t="s">
        <v>262</v>
      </c>
      <c r="BM190" s="22" t="s">
        <v>544</v>
      </c>
    </row>
    <row r="191" spans="2:47" s="1" customFormat="1" ht="12">
      <c r="B191" s="39"/>
      <c r="C191" s="61"/>
      <c r="D191" s="203" t="s">
        <v>134</v>
      </c>
      <c r="E191" s="61"/>
      <c r="F191" s="204" t="s">
        <v>543</v>
      </c>
      <c r="G191" s="61"/>
      <c r="H191" s="61"/>
      <c r="I191" s="161"/>
      <c r="J191" s="61"/>
      <c r="K191" s="61"/>
      <c r="L191" s="59"/>
      <c r="M191" s="205"/>
      <c r="N191" s="40"/>
      <c r="O191" s="40"/>
      <c r="P191" s="40"/>
      <c r="Q191" s="40"/>
      <c r="R191" s="40"/>
      <c r="S191" s="40"/>
      <c r="T191" s="76"/>
      <c r="AT191" s="22" t="s">
        <v>134</v>
      </c>
      <c r="AU191" s="22" t="s">
        <v>81</v>
      </c>
    </row>
    <row r="192" spans="2:63" s="10" customFormat="1" ht="29.85" customHeight="1">
      <c r="B192" s="174"/>
      <c r="C192" s="175"/>
      <c r="D192" s="188" t="s">
        <v>70</v>
      </c>
      <c r="E192" s="189" t="s">
        <v>545</v>
      </c>
      <c r="F192" s="189" t="s">
        <v>546</v>
      </c>
      <c r="G192" s="175"/>
      <c r="H192" s="175"/>
      <c r="I192" s="178"/>
      <c r="J192" s="190">
        <f>BK192</f>
        <v>0</v>
      </c>
      <c r="K192" s="175"/>
      <c r="L192" s="180"/>
      <c r="M192" s="181"/>
      <c r="N192" s="182"/>
      <c r="O192" s="182"/>
      <c r="P192" s="183">
        <f>SUM(P193:P195)</f>
        <v>0</v>
      </c>
      <c r="Q192" s="182"/>
      <c r="R192" s="183">
        <f>SUM(R193:R195)</f>
        <v>0.018240000000000003</v>
      </c>
      <c r="S192" s="182"/>
      <c r="T192" s="184">
        <f>SUM(T193:T195)</f>
        <v>0</v>
      </c>
      <c r="AR192" s="185" t="s">
        <v>81</v>
      </c>
      <c r="AT192" s="186" t="s">
        <v>70</v>
      </c>
      <c r="AU192" s="186" t="s">
        <v>79</v>
      </c>
      <c r="AY192" s="185" t="s">
        <v>125</v>
      </c>
      <c r="BK192" s="187">
        <f>SUM(BK193:BK195)</f>
        <v>0</v>
      </c>
    </row>
    <row r="193" spans="2:65" s="1" customFormat="1" ht="28.8" customHeight="1">
      <c r="B193" s="39"/>
      <c r="C193" s="191" t="s">
        <v>346</v>
      </c>
      <c r="D193" s="191" t="s">
        <v>127</v>
      </c>
      <c r="E193" s="192" t="s">
        <v>547</v>
      </c>
      <c r="F193" s="193" t="s">
        <v>548</v>
      </c>
      <c r="G193" s="194" t="s">
        <v>145</v>
      </c>
      <c r="H193" s="195">
        <v>114</v>
      </c>
      <c r="I193" s="196"/>
      <c r="J193" s="197">
        <f>ROUND(I193*H193,2)</f>
        <v>0</v>
      </c>
      <c r="K193" s="193" t="s">
        <v>131</v>
      </c>
      <c r="L193" s="59"/>
      <c r="M193" s="198" t="s">
        <v>21</v>
      </c>
      <c r="N193" s="199" t="s">
        <v>42</v>
      </c>
      <c r="O193" s="40"/>
      <c r="P193" s="200">
        <f>O193*H193</f>
        <v>0</v>
      </c>
      <c r="Q193" s="200">
        <v>0.00016</v>
      </c>
      <c r="R193" s="200">
        <f>Q193*H193</f>
        <v>0.018240000000000003</v>
      </c>
      <c r="S193" s="200">
        <v>0</v>
      </c>
      <c r="T193" s="201">
        <f>S193*H193</f>
        <v>0</v>
      </c>
      <c r="AR193" s="22" t="s">
        <v>262</v>
      </c>
      <c r="AT193" s="22" t="s">
        <v>127</v>
      </c>
      <c r="AU193" s="22" t="s">
        <v>81</v>
      </c>
      <c r="AY193" s="22" t="s">
        <v>125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79</v>
      </c>
      <c r="BK193" s="202">
        <f>ROUND(I193*H193,2)</f>
        <v>0</v>
      </c>
      <c r="BL193" s="22" t="s">
        <v>262</v>
      </c>
      <c r="BM193" s="22" t="s">
        <v>549</v>
      </c>
    </row>
    <row r="194" spans="2:47" s="1" customFormat="1" ht="24">
      <c r="B194" s="39"/>
      <c r="C194" s="61"/>
      <c r="D194" s="203" t="s">
        <v>134</v>
      </c>
      <c r="E194" s="61"/>
      <c r="F194" s="204" t="s">
        <v>550</v>
      </c>
      <c r="G194" s="61"/>
      <c r="H194" s="61"/>
      <c r="I194" s="161"/>
      <c r="J194" s="61"/>
      <c r="K194" s="61"/>
      <c r="L194" s="59"/>
      <c r="M194" s="205"/>
      <c r="N194" s="40"/>
      <c r="O194" s="40"/>
      <c r="P194" s="40"/>
      <c r="Q194" s="40"/>
      <c r="R194" s="40"/>
      <c r="S194" s="40"/>
      <c r="T194" s="76"/>
      <c r="AT194" s="22" t="s">
        <v>134</v>
      </c>
      <c r="AU194" s="22" t="s">
        <v>81</v>
      </c>
    </row>
    <row r="195" spans="2:51" s="11" customFormat="1" ht="12">
      <c r="B195" s="206"/>
      <c r="C195" s="207"/>
      <c r="D195" s="203" t="s">
        <v>136</v>
      </c>
      <c r="E195" s="218" t="s">
        <v>21</v>
      </c>
      <c r="F195" s="219" t="s">
        <v>551</v>
      </c>
      <c r="G195" s="207"/>
      <c r="H195" s="220">
        <v>114</v>
      </c>
      <c r="I195" s="212"/>
      <c r="J195" s="207"/>
      <c r="K195" s="207"/>
      <c r="L195" s="213"/>
      <c r="M195" s="252"/>
      <c r="N195" s="253"/>
      <c r="O195" s="253"/>
      <c r="P195" s="253"/>
      <c r="Q195" s="253"/>
      <c r="R195" s="253"/>
      <c r="S195" s="253"/>
      <c r="T195" s="254"/>
      <c r="AT195" s="217" t="s">
        <v>136</v>
      </c>
      <c r="AU195" s="217" t="s">
        <v>81</v>
      </c>
      <c r="AV195" s="11" t="s">
        <v>81</v>
      </c>
      <c r="AW195" s="11" t="s">
        <v>35</v>
      </c>
      <c r="AX195" s="11" t="s">
        <v>79</v>
      </c>
      <c r="AY195" s="217" t="s">
        <v>125</v>
      </c>
    </row>
    <row r="196" spans="2:12" s="1" customFormat="1" ht="6.9" customHeight="1">
      <c r="B196" s="54"/>
      <c r="C196" s="55"/>
      <c r="D196" s="55"/>
      <c r="E196" s="55"/>
      <c r="F196" s="55"/>
      <c r="G196" s="55"/>
      <c r="H196" s="55"/>
      <c r="I196" s="137"/>
      <c r="J196" s="55"/>
      <c r="K196" s="55"/>
      <c r="L196" s="59"/>
    </row>
  </sheetData>
  <sheetProtection algorithmName="SHA-512" hashValue="AIsJQRJlyVlIN0diNVNyTLzfJuoZf0gOIuSPvZlh4MXtit53d3g5DXBhIhAECAiZUG8au2nBUDTbTdukwu4/ug==" saltValue="4Nt3oV+SU7x2KokW58OeWA==" spinCount="100000" sheet="1" objects="1" scenarios="1" formatCells="0" formatColumns="0" formatRows="0" sort="0" autoFilter="0"/>
  <autoFilter ref="C86:K195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3" customFormat="1" ht="45" customHeight="1">
      <c r="B3" s="259"/>
      <c r="C3" s="382" t="s">
        <v>552</v>
      </c>
      <c r="D3" s="382"/>
      <c r="E3" s="382"/>
      <c r="F3" s="382"/>
      <c r="G3" s="382"/>
      <c r="H3" s="382"/>
      <c r="I3" s="382"/>
      <c r="J3" s="382"/>
      <c r="K3" s="260"/>
    </row>
    <row r="4" spans="2:11" ht="25.5" customHeight="1">
      <c r="B4" s="261"/>
      <c r="C4" s="386" t="s">
        <v>553</v>
      </c>
      <c r="D4" s="386"/>
      <c r="E4" s="386"/>
      <c r="F4" s="386"/>
      <c r="G4" s="386"/>
      <c r="H4" s="386"/>
      <c r="I4" s="386"/>
      <c r="J4" s="386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5" t="s">
        <v>554</v>
      </c>
      <c r="D6" s="385"/>
      <c r="E6" s="385"/>
      <c r="F6" s="385"/>
      <c r="G6" s="385"/>
      <c r="H6" s="385"/>
      <c r="I6" s="385"/>
      <c r="J6" s="385"/>
      <c r="K6" s="262"/>
    </row>
    <row r="7" spans="2:11" ht="15" customHeight="1">
      <c r="B7" s="265"/>
      <c r="C7" s="385" t="s">
        <v>555</v>
      </c>
      <c r="D7" s="385"/>
      <c r="E7" s="385"/>
      <c r="F7" s="385"/>
      <c r="G7" s="385"/>
      <c r="H7" s="385"/>
      <c r="I7" s="385"/>
      <c r="J7" s="385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5" t="s">
        <v>556</v>
      </c>
      <c r="D9" s="385"/>
      <c r="E9" s="385"/>
      <c r="F9" s="385"/>
      <c r="G9" s="385"/>
      <c r="H9" s="385"/>
      <c r="I9" s="385"/>
      <c r="J9" s="385"/>
      <c r="K9" s="262"/>
    </row>
    <row r="10" spans="2:11" ht="15" customHeight="1">
      <c r="B10" s="265"/>
      <c r="C10" s="264"/>
      <c r="D10" s="385" t="s">
        <v>557</v>
      </c>
      <c r="E10" s="385"/>
      <c r="F10" s="385"/>
      <c r="G10" s="385"/>
      <c r="H10" s="385"/>
      <c r="I10" s="385"/>
      <c r="J10" s="385"/>
      <c r="K10" s="262"/>
    </row>
    <row r="11" spans="2:11" ht="15" customHeight="1">
      <c r="B11" s="265"/>
      <c r="C11" s="266"/>
      <c r="D11" s="385" t="s">
        <v>558</v>
      </c>
      <c r="E11" s="385"/>
      <c r="F11" s="385"/>
      <c r="G11" s="385"/>
      <c r="H11" s="385"/>
      <c r="I11" s="385"/>
      <c r="J11" s="385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5" t="s">
        <v>559</v>
      </c>
      <c r="E13" s="385"/>
      <c r="F13" s="385"/>
      <c r="G13" s="385"/>
      <c r="H13" s="385"/>
      <c r="I13" s="385"/>
      <c r="J13" s="385"/>
      <c r="K13" s="262"/>
    </row>
    <row r="14" spans="2:11" ht="15" customHeight="1">
      <c r="B14" s="265"/>
      <c r="C14" s="266"/>
      <c r="D14" s="385" t="s">
        <v>560</v>
      </c>
      <c r="E14" s="385"/>
      <c r="F14" s="385"/>
      <c r="G14" s="385"/>
      <c r="H14" s="385"/>
      <c r="I14" s="385"/>
      <c r="J14" s="385"/>
      <c r="K14" s="262"/>
    </row>
    <row r="15" spans="2:11" ht="15" customHeight="1">
      <c r="B15" s="265"/>
      <c r="C15" s="266"/>
      <c r="D15" s="385" t="s">
        <v>561</v>
      </c>
      <c r="E15" s="385"/>
      <c r="F15" s="385"/>
      <c r="G15" s="385"/>
      <c r="H15" s="385"/>
      <c r="I15" s="385"/>
      <c r="J15" s="385"/>
      <c r="K15" s="262"/>
    </row>
    <row r="16" spans="2:11" ht="15" customHeight="1">
      <c r="B16" s="265"/>
      <c r="C16" s="266"/>
      <c r="D16" s="266"/>
      <c r="E16" s="267" t="s">
        <v>78</v>
      </c>
      <c r="F16" s="385" t="s">
        <v>562</v>
      </c>
      <c r="G16" s="385"/>
      <c r="H16" s="385"/>
      <c r="I16" s="385"/>
      <c r="J16" s="385"/>
      <c r="K16" s="262"/>
    </row>
    <row r="17" spans="2:11" ht="15" customHeight="1">
      <c r="B17" s="265"/>
      <c r="C17" s="266"/>
      <c r="D17" s="266"/>
      <c r="E17" s="267" t="s">
        <v>563</v>
      </c>
      <c r="F17" s="385" t="s">
        <v>564</v>
      </c>
      <c r="G17" s="385"/>
      <c r="H17" s="385"/>
      <c r="I17" s="385"/>
      <c r="J17" s="385"/>
      <c r="K17" s="262"/>
    </row>
    <row r="18" spans="2:11" ht="15" customHeight="1">
      <c r="B18" s="265"/>
      <c r="C18" s="266"/>
      <c r="D18" s="266"/>
      <c r="E18" s="267" t="s">
        <v>565</v>
      </c>
      <c r="F18" s="385" t="s">
        <v>566</v>
      </c>
      <c r="G18" s="385"/>
      <c r="H18" s="385"/>
      <c r="I18" s="385"/>
      <c r="J18" s="385"/>
      <c r="K18" s="262"/>
    </row>
    <row r="19" spans="2:11" ht="15" customHeight="1">
      <c r="B19" s="265"/>
      <c r="C19" s="266"/>
      <c r="D19" s="266"/>
      <c r="E19" s="267" t="s">
        <v>567</v>
      </c>
      <c r="F19" s="385" t="s">
        <v>568</v>
      </c>
      <c r="G19" s="385"/>
      <c r="H19" s="385"/>
      <c r="I19" s="385"/>
      <c r="J19" s="385"/>
      <c r="K19" s="262"/>
    </row>
    <row r="20" spans="2:11" ht="15" customHeight="1">
      <c r="B20" s="265"/>
      <c r="C20" s="266"/>
      <c r="D20" s="266"/>
      <c r="E20" s="267" t="s">
        <v>569</v>
      </c>
      <c r="F20" s="385" t="s">
        <v>570</v>
      </c>
      <c r="G20" s="385"/>
      <c r="H20" s="385"/>
      <c r="I20" s="385"/>
      <c r="J20" s="385"/>
      <c r="K20" s="262"/>
    </row>
    <row r="21" spans="2:11" ht="15" customHeight="1">
      <c r="B21" s="265"/>
      <c r="C21" s="266"/>
      <c r="D21" s="266"/>
      <c r="E21" s="267" t="s">
        <v>571</v>
      </c>
      <c r="F21" s="385" t="s">
        <v>572</v>
      </c>
      <c r="G21" s="385"/>
      <c r="H21" s="385"/>
      <c r="I21" s="385"/>
      <c r="J21" s="385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5" t="s">
        <v>573</v>
      </c>
      <c r="D23" s="385"/>
      <c r="E23" s="385"/>
      <c r="F23" s="385"/>
      <c r="G23" s="385"/>
      <c r="H23" s="385"/>
      <c r="I23" s="385"/>
      <c r="J23" s="385"/>
      <c r="K23" s="262"/>
    </row>
    <row r="24" spans="2:11" ht="15" customHeight="1">
      <c r="B24" s="265"/>
      <c r="C24" s="385" t="s">
        <v>574</v>
      </c>
      <c r="D24" s="385"/>
      <c r="E24" s="385"/>
      <c r="F24" s="385"/>
      <c r="G24" s="385"/>
      <c r="H24" s="385"/>
      <c r="I24" s="385"/>
      <c r="J24" s="385"/>
      <c r="K24" s="262"/>
    </row>
    <row r="25" spans="2:11" ht="15" customHeight="1">
      <c r="B25" s="265"/>
      <c r="C25" s="264"/>
      <c r="D25" s="385" t="s">
        <v>575</v>
      </c>
      <c r="E25" s="385"/>
      <c r="F25" s="385"/>
      <c r="G25" s="385"/>
      <c r="H25" s="385"/>
      <c r="I25" s="385"/>
      <c r="J25" s="385"/>
      <c r="K25" s="262"/>
    </row>
    <row r="26" spans="2:11" ht="15" customHeight="1">
      <c r="B26" s="265"/>
      <c r="C26" s="266"/>
      <c r="D26" s="385" t="s">
        <v>576</v>
      </c>
      <c r="E26" s="385"/>
      <c r="F26" s="385"/>
      <c r="G26" s="385"/>
      <c r="H26" s="385"/>
      <c r="I26" s="385"/>
      <c r="J26" s="385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5" t="s">
        <v>577</v>
      </c>
      <c r="E28" s="385"/>
      <c r="F28" s="385"/>
      <c r="G28" s="385"/>
      <c r="H28" s="385"/>
      <c r="I28" s="385"/>
      <c r="J28" s="385"/>
      <c r="K28" s="262"/>
    </row>
    <row r="29" spans="2:11" ht="15" customHeight="1">
      <c r="B29" s="265"/>
      <c r="C29" s="266"/>
      <c r="D29" s="385" t="s">
        <v>578</v>
      </c>
      <c r="E29" s="385"/>
      <c r="F29" s="385"/>
      <c r="G29" s="385"/>
      <c r="H29" s="385"/>
      <c r="I29" s="385"/>
      <c r="J29" s="385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5" t="s">
        <v>579</v>
      </c>
      <c r="E31" s="385"/>
      <c r="F31" s="385"/>
      <c r="G31" s="385"/>
      <c r="H31" s="385"/>
      <c r="I31" s="385"/>
      <c r="J31" s="385"/>
      <c r="K31" s="262"/>
    </row>
    <row r="32" spans="2:11" ht="15" customHeight="1">
      <c r="B32" s="265"/>
      <c r="C32" s="266"/>
      <c r="D32" s="385" t="s">
        <v>580</v>
      </c>
      <c r="E32" s="385"/>
      <c r="F32" s="385"/>
      <c r="G32" s="385"/>
      <c r="H32" s="385"/>
      <c r="I32" s="385"/>
      <c r="J32" s="385"/>
      <c r="K32" s="262"/>
    </row>
    <row r="33" spans="2:11" ht="15" customHeight="1">
      <c r="B33" s="265"/>
      <c r="C33" s="266"/>
      <c r="D33" s="385" t="s">
        <v>581</v>
      </c>
      <c r="E33" s="385"/>
      <c r="F33" s="385"/>
      <c r="G33" s="385"/>
      <c r="H33" s="385"/>
      <c r="I33" s="385"/>
      <c r="J33" s="385"/>
      <c r="K33" s="262"/>
    </row>
    <row r="34" spans="2:11" ht="15" customHeight="1">
      <c r="B34" s="265"/>
      <c r="C34" s="266"/>
      <c r="D34" s="264"/>
      <c r="E34" s="268" t="s">
        <v>110</v>
      </c>
      <c r="F34" s="264"/>
      <c r="G34" s="385" t="s">
        <v>582</v>
      </c>
      <c r="H34" s="385"/>
      <c r="I34" s="385"/>
      <c r="J34" s="385"/>
      <c r="K34" s="262"/>
    </row>
    <row r="35" spans="2:11" ht="30.75" customHeight="1">
      <c r="B35" s="265"/>
      <c r="C35" s="266"/>
      <c r="D35" s="264"/>
      <c r="E35" s="268" t="s">
        <v>583</v>
      </c>
      <c r="F35" s="264"/>
      <c r="G35" s="385" t="s">
        <v>584</v>
      </c>
      <c r="H35" s="385"/>
      <c r="I35" s="385"/>
      <c r="J35" s="385"/>
      <c r="K35" s="262"/>
    </row>
    <row r="36" spans="2:11" ht="15" customHeight="1">
      <c r="B36" s="265"/>
      <c r="C36" s="266"/>
      <c r="D36" s="264"/>
      <c r="E36" s="268" t="s">
        <v>52</v>
      </c>
      <c r="F36" s="264"/>
      <c r="G36" s="385" t="s">
        <v>585</v>
      </c>
      <c r="H36" s="385"/>
      <c r="I36" s="385"/>
      <c r="J36" s="385"/>
      <c r="K36" s="262"/>
    </row>
    <row r="37" spans="2:11" ht="15" customHeight="1">
      <c r="B37" s="265"/>
      <c r="C37" s="266"/>
      <c r="D37" s="264"/>
      <c r="E37" s="268" t="s">
        <v>111</v>
      </c>
      <c r="F37" s="264"/>
      <c r="G37" s="385" t="s">
        <v>586</v>
      </c>
      <c r="H37" s="385"/>
      <c r="I37" s="385"/>
      <c r="J37" s="385"/>
      <c r="K37" s="262"/>
    </row>
    <row r="38" spans="2:11" ht="15" customHeight="1">
      <c r="B38" s="265"/>
      <c r="C38" s="266"/>
      <c r="D38" s="264"/>
      <c r="E38" s="268" t="s">
        <v>112</v>
      </c>
      <c r="F38" s="264"/>
      <c r="G38" s="385" t="s">
        <v>587</v>
      </c>
      <c r="H38" s="385"/>
      <c r="I38" s="385"/>
      <c r="J38" s="385"/>
      <c r="K38" s="262"/>
    </row>
    <row r="39" spans="2:11" ht="15" customHeight="1">
      <c r="B39" s="265"/>
      <c r="C39" s="266"/>
      <c r="D39" s="264"/>
      <c r="E39" s="268" t="s">
        <v>113</v>
      </c>
      <c r="F39" s="264"/>
      <c r="G39" s="385" t="s">
        <v>588</v>
      </c>
      <c r="H39" s="385"/>
      <c r="I39" s="385"/>
      <c r="J39" s="385"/>
      <c r="K39" s="262"/>
    </row>
    <row r="40" spans="2:11" ht="15" customHeight="1">
      <c r="B40" s="265"/>
      <c r="C40" s="266"/>
      <c r="D40" s="264"/>
      <c r="E40" s="268" t="s">
        <v>589</v>
      </c>
      <c r="F40" s="264"/>
      <c r="G40" s="385" t="s">
        <v>590</v>
      </c>
      <c r="H40" s="385"/>
      <c r="I40" s="385"/>
      <c r="J40" s="385"/>
      <c r="K40" s="262"/>
    </row>
    <row r="41" spans="2:11" ht="15" customHeight="1">
      <c r="B41" s="265"/>
      <c r="C41" s="266"/>
      <c r="D41" s="264"/>
      <c r="E41" s="268"/>
      <c r="F41" s="264"/>
      <c r="G41" s="385" t="s">
        <v>591</v>
      </c>
      <c r="H41" s="385"/>
      <c r="I41" s="385"/>
      <c r="J41" s="385"/>
      <c r="K41" s="262"/>
    </row>
    <row r="42" spans="2:11" ht="15" customHeight="1">
      <c r="B42" s="265"/>
      <c r="C42" s="266"/>
      <c r="D42" s="264"/>
      <c r="E42" s="268" t="s">
        <v>592</v>
      </c>
      <c r="F42" s="264"/>
      <c r="G42" s="385" t="s">
        <v>593</v>
      </c>
      <c r="H42" s="385"/>
      <c r="I42" s="385"/>
      <c r="J42" s="385"/>
      <c r="K42" s="262"/>
    </row>
    <row r="43" spans="2:11" ht="15" customHeight="1">
      <c r="B43" s="265"/>
      <c r="C43" s="266"/>
      <c r="D43" s="264"/>
      <c r="E43" s="268" t="s">
        <v>115</v>
      </c>
      <c r="F43" s="264"/>
      <c r="G43" s="385" t="s">
        <v>594</v>
      </c>
      <c r="H43" s="385"/>
      <c r="I43" s="385"/>
      <c r="J43" s="385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5" t="s">
        <v>595</v>
      </c>
      <c r="E45" s="385"/>
      <c r="F45" s="385"/>
      <c r="G45" s="385"/>
      <c r="H45" s="385"/>
      <c r="I45" s="385"/>
      <c r="J45" s="385"/>
      <c r="K45" s="262"/>
    </row>
    <row r="46" spans="2:11" ht="15" customHeight="1">
      <c r="B46" s="265"/>
      <c r="C46" s="266"/>
      <c r="D46" s="266"/>
      <c r="E46" s="385" t="s">
        <v>596</v>
      </c>
      <c r="F46" s="385"/>
      <c r="G46" s="385"/>
      <c r="H46" s="385"/>
      <c r="I46" s="385"/>
      <c r="J46" s="385"/>
      <c r="K46" s="262"/>
    </row>
    <row r="47" spans="2:11" ht="15" customHeight="1">
      <c r="B47" s="265"/>
      <c r="C47" s="266"/>
      <c r="D47" s="266"/>
      <c r="E47" s="385" t="s">
        <v>597</v>
      </c>
      <c r="F47" s="385"/>
      <c r="G47" s="385"/>
      <c r="H47" s="385"/>
      <c r="I47" s="385"/>
      <c r="J47" s="385"/>
      <c r="K47" s="262"/>
    </row>
    <row r="48" spans="2:11" ht="15" customHeight="1">
      <c r="B48" s="265"/>
      <c r="C48" s="266"/>
      <c r="D48" s="266"/>
      <c r="E48" s="385" t="s">
        <v>598</v>
      </c>
      <c r="F48" s="385"/>
      <c r="G48" s="385"/>
      <c r="H48" s="385"/>
      <c r="I48" s="385"/>
      <c r="J48" s="385"/>
      <c r="K48" s="262"/>
    </row>
    <row r="49" spans="2:11" ht="15" customHeight="1">
      <c r="B49" s="265"/>
      <c r="C49" s="266"/>
      <c r="D49" s="385" t="s">
        <v>599</v>
      </c>
      <c r="E49" s="385"/>
      <c r="F49" s="385"/>
      <c r="G49" s="385"/>
      <c r="H49" s="385"/>
      <c r="I49" s="385"/>
      <c r="J49" s="385"/>
      <c r="K49" s="262"/>
    </row>
    <row r="50" spans="2:11" ht="25.5" customHeight="1">
      <c r="B50" s="261"/>
      <c r="C50" s="386" t="s">
        <v>600</v>
      </c>
      <c r="D50" s="386"/>
      <c r="E50" s="386"/>
      <c r="F50" s="386"/>
      <c r="G50" s="386"/>
      <c r="H50" s="386"/>
      <c r="I50" s="386"/>
      <c r="J50" s="386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5" t="s">
        <v>601</v>
      </c>
      <c r="D52" s="385"/>
      <c r="E52" s="385"/>
      <c r="F52" s="385"/>
      <c r="G52" s="385"/>
      <c r="H52" s="385"/>
      <c r="I52" s="385"/>
      <c r="J52" s="385"/>
      <c r="K52" s="262"/>
    </row>
    <row r="53" spans="2:11" ht="15" customHeight="1">
      <c r="B53" s="261"/>
      <c r="C53" s="385" t="s">
        <v>602</v>
      </c>
      <c r="D53" s="385"/>
      <c r="E53" s="385"/>
      <c r="F53" s="385"/>
      <c r="G53" s="385"/>
      <c r="H53" s="385"/>
      <c r="I53" s="385"/>
      <c r="J53" s="385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5" t="s">
        <v>603</v>
      </c>
      <c r="D55" s="385"/>
      <c r="E55" s="385"/>
      <c r="F55" s="385"/>
      <c r="G55" s="385"/>
      <c r="H55" s="385"/>
      <c r="I55" s="385"/>
      <c r="J55" s="385"/>
      <c r="K55" s="262"/>
    </row>
    <row r="56" spans="2:11" ht="15" customHeight="1">
      <c r="B56" s="261"/>
      <c r="C56" s="266"/>
      <c r="D56" s="385" t="s">
        <v>604</v>
      </c>
      <c r="E56" s="385"/>
      <c r="F56" s="385"/>
      <c r="G56" s="385"/>
      <c r="H56" s="385"/>
      <c r="I56" s="385"/>
      <c r="J56" s="385"/>
      <c r="K56" s="262"/>
    </row>
    <row r="57" spans="2:11" ht="15" customHeight="1">
      <c r="B57" s="261"/>
      <c r="C57" s="266"/>
      <c r="D57" s="385" t="s">
        <v>605</v>
      </c>
      <c r="E57" s="385"/>
      <c r="F57" s="385"/>
      <c r="G57" s="385"/>
      <c r="H57" s="385"/>
      <c r="I57" s="385"/>
      <c r="J57" s="385"/>
      <c r="K57" s="262"/>
    </row>
    <row r="58" spans="2:11" ht="15" customHeight="1">
      <c r="B58" s="261"/>
      <c r="C58" s="266"/>
      <c r="D58" s="385" t="s">
        <v>606</v>
      </c>
      <c r="E58" s="385"/>
      <c r="F58" s="385"/>
      <c r="G58" s="385"/>
      <c r="H58" s="385"/>
      <c r="I58" s="385"/>
      <c r="J58" s="385"/>
      <c r="K58" s="262"/>
    </row>
    <row r="59" spans="2:11" ht="15" customHeight="1">
      <c r="B59" s="261"/>
      <c r="C59" s="266"/>
      <c r="D59" s="385" t="s">
        <v>607</v>
      </c>
      <c r="E59" s="385"/>
      <c r="F59" s="385"/>
      <c r="G59" s="385"/>
      <c r="H59" s="385"/>
      <c r="I59" s="385"/>
      <c r="J59" s="385"/>
      <c r="K59" s="262"/>
    </row>
    <row r="60" spans="2:11" ht="15" customHeight="1">
      <c r="B60" s="261"/>
      <c r="C60" s="266"/>
      <c r="D60" s="384" t="s">
        <v>608</v>
      </c>
      <c r="E60" s="384"/>
      <c r="F60" s="384"/>
      <c r="G60" s="384"/>
      <c r="H60" s="384"/>
      <c r="I60" s="384"/>
      <c r="J60" s="384"/>
      <c r="K60" s="262"/>
    </row>
    <row r="61" spans="2:11" ht="15" customHeight="1">
      <c r="B61" s="261"/>
      <c r="C61" s="266"/>
      <c r="D61" s="385" t="s">
        <v>609</v>
      </c>
      <c r="E61" s="385"/>
      <c r="F61" s="385"/>
      <c r="G61" s="385"/>
      <c r="H61" s="385"/>
      <c r="I61" s="385"/>
      <c r="J61" s="385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5" t="s">
        <v>610</v>
      </c>
      <c r="E63" s="385"/>
      <c r="F63" s="385"/>
      <c r="G63" s="385"/>
      <c r="H63" s="385"/>
      <c r="I63" s="385"/>
      <c r="J63" s="385"/>
      <c r="K63" s="262"/>
    </row>
    <row r="64" spans="2:11" ht="15" customHeight="1">
      <c r="B64" s="261"/>
      <c r="C64" s="266"/>
      <c r="D64" s="384" t="s">
        <v>611</v>
      </c>
      <c r="E64" s="384"/>
      <c r="F64" s="384"/>
      <c r="G64" s="384"/>
      <c r="H64" s="384"/>
      <c r="I64" s="384"/>
      <c r="J64" s="384"/>
      <c r="K64" s="262"/>
    </row>
    <row r="65" spans="2:11" ht="15" customHeight="1">
      <c r="B65" s="261"/>
      <c r="C65" s="266"/>
      <c r="D65" s="385" t="s">
        <v>612</v>
      </c>
      <c r="E65" s="385"/>
      <c r="F65" s="385"/>
      <c r="G65" s="385"/>
      <c r="H65" s="385"/>
      <c r="I65" s="385"/>
      <c r="J65" s="385"/>
      <c r="K65" s="262"/>
    </row>
    <row r="66" spans="2:11" ht="15" customHeight="1">
      <c r="B66" s="261"/>
      <c r="C66" s="266"/>
      <c r="D66" s="385" t="s">
        <v>613</v>
      </c>
      <c r="E66" s="385"/>
      <c r="F66" s="385"/>
      <c r="G66" s="385"/>
      <c r="H66" s="385"/>
      <c r="I66" s="385"/>
      <c r="J66" s="385"/>
      <c r="K66" s="262"/>
    </row>
    <row r="67" spans="2:11" ht="15" customHeight="1">
      <c r="B67" s="261"/>
      <c r="C67" s="266"/>
      <c r="D67" s="385" t="s">
        <v>614</v>
      </c>
      <c r="E67" s="385"/>
      <c r="F67" s="385"/>
      <c r="G67" s="385"/>
      <c r="H67" s="385"/>
      <c r="I67" s="385"/>
      <c r="J67" s="385"/>
      <c r="K67" s="262"/>
    </row>
    <row r="68" spans="2:11" ht="15" customHeight="1">
      <c r="B68" s="261"/>
      <c r="C68" s="266"/>
      <c r="D68" s="385" t="s">
        <v>615</v>
      </c>
      <c r="E68" s="385"/>
      <c r="F68" s="385"/>
      <c r="G68" s="385"/>
      <c r="H68" s="385"/>
      <c r="I68" s="385"/>
      <c r="J68" s="385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3" t="s">
        <v>95</v>
      </c>
      <c r="D73" s="383"/>
      <c r="E73" s="383"/>
      <c r="F73" s="383"/>
      <c r="G73" s="383"/>
      <c r="H73" s="383"/>
      <c r="I73" s="383"/>
      <c r="J73" s="383"/>
      <c r="K73" s="279"/>
    </row>
    <row r="74" spans="2:11" ht="17.25" customHeight="1">
      <c r="B74" s="278"/>
      <c r="C74" s="280" t="s">
        <v>616</v>
      </c>
      <c r="D74" s="280"/>
      <c r="E74" s="280"/>
      <c r="F74" s="280" t="s">
        <v>617</v>
      </c>
      <c r="G74" s="281"/>
      <c r="H74" s="280" t="s">
        <v>111</v>
      </c>
      <c r="I74" s="280" t="s">
        <v>56</v>
      </c>
      <c r="J74" s="280" t="s">
        <v>618</v>
      </c>
      <c r="K74" s="279"/>
    </row>
    <row r="75" spans="2:11" ht="17.25" customHeight="1">
      <c r="B75" s="278"/>
      <c r="C75" s="282" t="s">
        <v>619</v>
      </c>
      <c r="D75" s="282"/>
      <c r="E75" s="282"/>
      <c r="F75" s="283" t="s">
        <v>620</v>
      </c>
      <c r="G75" s="284"/>
      <c r="H75" s="282"/>
      <c r="I75" s="282"/>
      <c r="J75" s="282" t="s">
        <v>621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52</v>
      </c>
      <c r="D77" s="285"/>
      <c r="E77" s="285"/>
      <c r="F77" s="287" t="s">
        <v>622</v>
      </c>
      <c r="G77" s="286"/>
      <c r="H77" s="268" t="s">
        <v>623</v>
      </c>
      <c r="I77" s="268" t="s">
        <v>624</v>
      </c>
      <c r="J77" s="268">
        <v>20</v>
      </c>
      <c r="K77" s="279"/>
    </row>
    <row r="78" spans="2:11" ht="15" customHeight="1">
      <c r="B78" s="278"/>
      <c r="C78" s="268" t="s">
        <v>625</v>
      </c>
      <c r="D78" s="268"/>
      <c r="E78" s="268"/>
      <c r="F78" s="287" t="s">
        <v>622</v>
      </c>
      <c r="G78" s="286"/>
      <c r="H78" s="268" t="s">
        <v>626</v>
      </c>
      <c r="I78" s="268" t="s">
        <v>624</v>
      </c>
      <c r="J78" s="268">
        <v>120</v>
      </c>
      <c r="K78" s="279"/>
    </row>
    <row r="79" spans="2:11" ht="15" customHeight="1">
      <c r="B79" s="288"/>
      <c r="C79" s="268" t="s">
        <v>627</v>
      </c>
      <c r="D79" s="268"/>
      <c r="E79" s="268"/>
      <c r="F79" s="287" t="s">
        <v>628</v>
      </c>
      <c r="G79" s="286"/>
      <c r="H79" s="268" t="s">
        <v>629</v>
      </c>
      <c r="I79" s="268" t="s">
        <v>624</v>
      </c>
      <c r="J79" s="268">
        <v>50</v>
      </c>
      <c r="K79" s="279"/>
    </row>
    <row r="80" spans="2:11" ht="15" customHeight="1">
      <c r="B80" s="288"/>
      <c r="C80" s="268" t="s">
        <v>630</v>
      </c>
      <c r="D80" s="268"/>
      <c r="E80" s="268"/>
      <c r="F80" s="287" t="s">
        <v>622</v>
      </c>
      <c r="G80" s="286"/>
      <c r="H80" s="268" t="s">
        <v>631</v>
      </c>
      <c r="I80" s="268" t="s">
        <v>632</v>
      </c>
      <c r="J80" s="268"/>
      <c r="K80" s="279"/>
    </row>
    <row r="81" spans="2:11" ht="15" customHeight="1">
      <c r="B81" s="288"/>
      <c r="C81" s="289" t="s">
        <v>633</v>
      </c>
      <c r="D81" s="289"/>
      <c r="E81" s="289"/>
      <c r="F81" s="290" t="s">
        <v>628</v>
      </c>
      <c r="G81" s="289"/>
      <c r="H81" s="289" t="s">
        <v>634</v>
      </c>
      <c r="I81" s="289" t="s">
        <v>624</v>
      </c>
      <c r="J81" s="289">
        <v>15</v>
      </c>
      <c r="K81" s="279"/>
    </row>
    <row r="82" spans="2:11" ht="15" customHeight="1">
      <c r="B82" s="288"/>
      <c r="C82" s="289" t="s">
        <v>635</v>
      </c>
      <c r="D82" s="289"/>
      <c r="E82" s="289"/>
      <c r="F82" s="290" t="s">
        <v>628</v>
      </c>
      <c r="G82" s="289"/>
      <c r="H82" s="289" t="s">
        <v>636</v>
      </c>
      <c r="I82" s="289" t="s">
        <v>624</v>
      </c>
      <c r="J82" s="289">
        <v>15</v>
      </c>
      <c r="K82" s="279"/>
    </row>
    <row r="83" spans="2:11" ht="15" customHeight="1">
      <c r="B83" s="288"/>
      <c r="C83" s="289" t="s">
        <v>637</v>
      </c>
      <c r="D83" s="289"/>
      <c r="E83" s="289"/>
      <c r="F83" s="290" t="s">
        <v>628</v>
      </c>
      <c r="G83" s="289"/>
      <c r="H83" s="289" t="s">
        <v>638</v>
      </c>
      <c r="I83" s="289" t="s">
        <v>624</v>
      </c>
      <c r="J83" s="289">
        <v>20</v>
      </c>
      <c r="K83" s="279"/>
    </row>
    <row r="84" spans="2:11" ht="15" customHeight="1">
      <c r="B84" s="288"/>
      <c r="C84" s="289" t="s">
        <v>639</v>
      </c>
      <c r="D84" s="289"/>
      <c r="E84" s="289"/>
      <c r="F84" s="290" t="s">
        <v>628</v>
      </c>
      <c r="G84" s="289"/>
      <c r="H84" s="289" t="s">
        <v>640</v>
      </c>
      <c r="I84" s="289" t="s">
        <v>624</v>
      </c>
      <c r="J84" s="289">
        <v>20</v>
      </c>
      <c r="K84" s="279"/>
    </row>
    <row r="85" spans="2:11" ht="15" customHeight="1">
      <c r="B85" s="288"/>
      <c r="C85" s="268" t="s">
        <v>641</v>
      </c>
      <c r="D85" s="268"/>
      <c r="E85" s="268"/>
      <c r="F85" s="287" t="s">
        <v>628</v>
      </c>
      <c r="G85" s="286"/>
      <c r="H85" s="268" t="s">
        <v>642</v>
      </c>
      <c r="I85" s="268" t="s">
        <v>624</v>
      </c>
      <c r="J85" s="268">
        <v>50</v>
      </c>
      <c r="K85" s="279"/>
    </row>
    <row r="86" spans="2:11" ht="15" customHeight="1">
      <c r="B86" s="288"/>
      <c r="C86" s="268" t="s">
        <v>643</v>
      </c>
      <c r="D86" s="268"/>
      <c r="E86" s="268"/>
      <c r="F86" s="287" t="s">
        <v>628</v>
      </c>
      <c r="G86" s="286"/>
      <c r="H86" s="268" t="s">
        <v>644</v>
      </c>
      <c r="I86" s="268" t="s">
        <v>624</v>
      </c>
      <c r="J86" s="268">
        <v>20</v>
      </c>
      <c r="K86" s="279"/>
    </row>
    <row r="87" spans="2:11" ht="15" customHeight="1">
      <c r="B87" s="288"/>
      <c r="C87" s="268" t="s">
        <v>645</v>
      </c>
      <c r="D87" s="268"/>
      <c r="E87" s="268"/>
      <c r="F87" s="287" t="s">
        <v>628</v>
      </c>
      <c r="G87" s="286"/>
      <c r="H87" s="268" t="s">
        <v>646</v>
      </c>
      <c r="I87" s="268" t="s">
        <v>624</v>
      </c>
      <c r="J87" s="268">
        <v>20</v>
      </c>
      <c r="K87" s="279"/>
    </row>
    <row r="88" spans="2:11" ht="15" customHeight="1">
      <c r="B88" s="288"/>
      <c r="C88" s="268" t="s">
        <v>647</v>
      </c>
      <c r="D88" s="268"/>
      <c r="E88" s="268"/>
      <c r="F88" s="287" t="s">
        <v>628</v>
      </c>
      <c r="G88" s="286"/>
      <c r="H88" s="268" t="s">
        <v>648</v>
      </c>
      <c r="I88" s="268" t="s">
        <v>624</v>
      </c>
      <c r="J88" s="268">
        <v>50</v>
      </c>
      <c r="K88" s="279"/>
    </row>
    <row r="89" spans="2:11" ht="15" customHeight="1">
      <c r="B89" s="288"/>
      <c r="C89" s="268" t="s">
        <v>649</v>
      </c>
      <c r="D89" s="268"/>
      <c r="E89" s="268"/>
      <c r="F89" s="287" t="s">
        <v>628</v>
      </c>
      <c r="G89" s="286"/>
      <c r="H89" s="268" t="s">
        <v>649</v>
      </c>
      <c r="I89" s="268" t="s">
        <v>624</v>
      </c>
      <c r="J89" s="268">
        <v>50</v>
      </c>
      <c r="K89" s="279"/>
    </row>
    <row r="90" spans="2:11" ht="15" customHeight="1">
      <c r="B90" s="288"/>
      <c r="C90" s="268" t="s">
        <v>116</v>
      </c>
      <c r="D90" s="268"/>
      <c r="E90" s="268"/>
      <c r="F90" s="287" t="s">
        <v>628</v>
      </c>
      <c r="G90" s="286"/>
      <c r="H90" s="268" t="s">
        <v>650</v>
      </c>
      <c r="I90" s="268" t="s">
        <v>624</v>
      </c>
      <c r="J90" s="268">
        <v>255</v>
      </c>
      <c r="K90" s="279"/>
    </row>
    <row r="91" spans="2:11" ht="15" customHeight="1">
      <c r="B91" s="288"/>
      <c r="C91" s="268" t="s">
        <v>651</v>
      </c>
      <c r="D91" s="268"/>
      <c r="E91" s="268"/>
      <c r="F91" s="287" t="s">
        <v>622</v>
      </c>
      <c r="G91" s="286"/>
      <c r="H91" s="268" t="s">
        <v>652</v>
      </c>
      <c r="I91" s="268" t="s">
        <v>653</v>
      </c>
      <c r="J91" s="268"/>
      <c r="K91" s="279"/>
    </row>
    <row r="92" spans="2:11" ht="15" customHeight="1">
      <c r="B92" s="288"/>
      <c r="C92" s="268" t="s">
        <v>654</v>
      </c>
      <c r="D92" s="268"/>
      <c r="E92" s="268"/>
      <c r="F92" s="287" t="s">
        <v>622</v>
      </c>
      <c r="G92" s="286"/>
      <c r="H92" s="268" t="s">
        <v>655</v>
      </c>
      <c r="I92" s="268" t="s">
        <v>656</v>
      </c>
      <c r="J92" s="268"/>
      <c r="K92" s="279"/>
    </row>
    <row r="93" spans="2:11" ht="15" customHeight="1">
      <c r="B93" s="288"/>
      <c r="C93" s="268" t="s">
        <v>657</v>
      </c>
      <c r="D93" s="268"/>
      <c r="E93" s="268"/>
      <c r="F93" s="287" t="s">
        <v>622</v>
      </c>
      <c r="G93" s="286"/>
      <c r="H93" s="268" t="s">
        <v>657</v>
      </c>
      <c r="I93" s="268" t="s">
        <v>656</v>
      </c>
      <c r="J93" s="268"/>
      <c r="K93" s="279"/>
    </row>
    <row r="94" spans="2:11" ht="15" customHeight="1">
      <c r="B94" s="288"/>
      <c r="C94" s="268" t="s">
        <v>37</v>
      </c>
      <c r="D94" s="268"/>
      <c r="E94" s="268"/>
      <c r="F94" s="287" t="s">
        <v>622</v>
      </c>
      <c r="G94" s="286"/>
      <c r="H94" s="268" t="s">
        <v>658</v>
      </c>
      <c r="I94" s="268" t="s">
        <v>656</v>
      </c>
      <c r="J94" s="268"/>
      <c r="K94" s="279"/>
    </row>
    <row r="95" spans="2:11" ht="15" customHeight="1">
      <c r="B95" s="288"/>
      <c r="C95" s="268" t="s">
        <v>47</v>
      </c>
      <c r="D95" s="268"/>
      <c r="E95" s="268"/>
      <c r="F95" s="287" t="s">
        <v>622</v>
      </c>
      <c r="G95" s="286"/>
      <c r="H95" s="268" t="s">
        <v>659</v>
      </c>
      <c r="I95" s="268" t="s">
        <v>656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3" t="s">
        <v>660</v>
      </c>
      <c r="D100" s="383"/>
      <c r="E100" s="383"/>
      <c r="F100" s="383"/>
      <c r="G100" s="383"/>
      <c r="H100" s="383"/>
      <c r="I100" s="383"/>
      <c r="J100" s="383"/>
      <c r="K100" s="279"/>
    </row>
    <row r="101" spans="2:11" ht="17.25" customHeight="1">
      <c r="B101" s="278"/>
      <c r="C101" s="280" t="s">
        <v>616</v>
      </c>
      <c r="D101" s="280"/>
      <c r="E101" s="280"/>
      <c r="F101" s="280" t="s">
        <v>617</v>
      </c>
      <c r="G101" s="281"/>
      <c r="H101" s="280" t="s">
        <v>111</v>
      </c>
      <c r="I101" s="280" t="s">
        <v>56</v>
      </c>
      <c r="J101" s="280" t="s">
        <v>618</v>
      </c>
      <c r="K101" s="279"/>
    </row>
    <row r="102" spans="2:11" ht="17.25" customHeight="1">
      <c r="B102" s="278"/>
      <c r="C102" s="282" t="s">
        <v>619</v>
      </c>
      <c r="D102" s="282"/>
      <c r="E102" s="282"/>
      <c r="F102" s="283" t="s">
        <v>620</v>
      </c>
      <c r="G102" s="284"/>
      <c r="H102" s="282"/>
      <c r="I102" s="282"/>
      <c r="J102" s="282" t="s">
        <v>621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52</v>
      </c>
      <c r="D104" s="285"/>
      <c r="E104" s="285"/>
      <c r="F104" s="287" t="s">
        <v>622</v>
      </c>
      <c r="G104" s="296"/>
      <c r="H104" s="268" t="s">
        <v>661</v>
      </c>
      <c r="I104" s="268" t="s">
        <v>624</v>
      </c>
      <c r="J104" s="268">
        <v>20</v>
      </c>
      <c r="K104" s="279"/>
    </row>
    <row r="105" spans="2:11" ht="15" customHeight="1">
      <c r="B105" s="278"/>
      <c r="C105" s="268" t="s">
        <v>625</v>
      </c>
      <c r="D105" s="268"/>
      <c r="E105" s="268"/>
      <c r="F105" s="287" t="s">
        <v>622</v>
      </c>
      <c r="G105" s="268"/>
      <c r="H105" s="268" t="s">
        <v>661</v>
      </c>
      <c r="I105" s="268" t="s">
        <v>624</v>
      </c>
      <c r="J105" s="268">
        <v>120</v>
      </c>
      <c r="K105" s="279"/>
    </row>
    <row r="106" spans="2:11" ht="15" customHeight="1">
      <c r="B106" s="288"/>
      <c r="C106" s="268" t="s">
        <v>627</v>
      </c>
      <c r="D106" s="268"/>
      <c r="E106" s="268"/>
      <c r="F106" s="287" t="s">
        <v>628</v>
      </c>
      <c r="G106" s="268"/>
      <c r="H106" s="268" t="s">
        <v>661</v>
      </c>
      <c r="I106" s="268" t="s">
        <v>624</v>
      </c>
      <c r="J106" s="268">
        <v>50</v>
      </c>
      <c r="K106" s="279"/>
    </row>
    <row r="107" spans="2:11" ht="15" customHeight="1">
      <c r="B107" s="288"/>
      <c r="C107" s="268" t="s">
        <v>630</v>
      </c>
      <c r="D107" s="268"/>
      <c r="E107" s="268"/>
      <c r="F107" s="287" t="s">
        <v>622</v>
      </c>
      <c r="G107" s="268"/>
      <c r="H107" s="268" t="s">
        <v>661</v>
      </c>
      <c r="I107" s="268" t="s">
        <v>632</v>
      </c>
      <c r="J107" s="268"/>
      <c r="K107" s="279"/>
    </row>
    <row r="108" spans="2:11" ht="15" customHeight="1">
      <c r="B108" s="288"/>
      <c r="C108" s="268" t="s">
        <v>641</v>
      </c>
      <c r="D108" s="268"/>
      <c r="E108" s="268"/>
      <c r="F108" s="287" t="s">
        <v>628</v>
      </c>
      <c r="G108" s="268"/>
      <c r="H108" s="268" t="s">
        <v>661</v>
      </c>
      <c r="I108" s="268" t="s">
        <v>624</v>
      </c>
      <c r="J108" s="268">
        <v>50</v>
      </c>
      <c r="K108" s="279"/>
    </row>
    <row r="109" spans="2:11" ht="15" customHeight="1">
      <c r="B109" s="288"/>
      <c r="C109" s="268" t="s">
        <v>649</v>
      </c>
      <c r="D109" s="268"/>
      <c r="E109" s="268"/>
      <c r="F109" s="287" t="s">
        <v>628</v>
      </c>
      <c r="G109" s="268"/>
      <c r="H109" s="268" t="s">
        <v>661</v>
      </c>
      <c r="I109" s="268" t="s">
        <v>624</v>
      </c>
      <c r="J109" s="268">
        <v>50</v>
      </c>
      <c r="K109" s="279"/>
    </row>
    <row r="110" spans="2:11" ht="15" customHeight="1">
      <c r="B110" s="288"/>
      <c r="C110" s="268" t="s">
        <v>647</v>
      </c>
      <c r="D110" s="268"/>
      <c r="E110" s="268"/>
      <c r="F110" s="287" t="s">
        <v>628</v>
      </c>
      <c r="G110" s="268"/>
      <c r="H110" s="268" t="s">
        <v>661</v>
      </c>
      <c r="I110" s="268" t="s">
        <v>624</v>
      </c>
      <c r="J110" s="268">
        <v>50</v>
      </c>
      <c r="K110" s="279"/>
    </row>
    <row r="111" spans="2:11" ht="15" customHeight="1">
      <c r="B111" s="288"/>
      <c r="C111" s="268" t="s">
        <v>52</v>
      </c>
      <c r="D111" s="268"/>
      <c r="E111" s="268"/>
      <c r="F111" s="287" t="s">
        <v>622</v>
      </c>
      <c r="G111" s="268"/>
      <c r="H111" s="268" t="s">
        <v>662</v>
      </c>
      <c r="I111" s="268" t="s">
        <v>624</v>
      </c>
      <c r="J111" s="268">
        <v>20</v>
      </c>
      <c r="K111" s="279"/>
    </row>
    <row r="112" spans="2:11" ht="15" customHeight="1">
      <c r="B112" s="288"/>
      <c r="C112" s="268" t="s">
        <v>663</v>
      </c>
      <c r="D112" s="268"/>
      <c r="E112" s="268"/>
      <c r="F112" s="287" t="s">
        <v>622</v>
      </c>
      <c r="G112" s="268"/>
      <c r="H112" s="268" t="s">
        <v>664</v>
      </c>
      <c r="I112" s="268" t="s">
        <v>624</v>
      </c>
      <c r="J112" s="268">
        <v>120</v>
      </c>
      <c r="K112" s="279"/>
    </row>
    <row r="113" spans="2:11" ht="15" customHeight="1">
      <c r="B113" s="288"/>
      <c r="C113" s="268" t="s">
        <v>37</v>
      </c>
      <c r="D113" s="268"/>
      <c r="E113" s="268"/>
      <c r="F113" s="287" t="s">
        <v>622</v>
      </c>
      <c r="G113" s="268"/>
      <c r="H113" s="268" t="s">
        <v>665</v>
      </c>
      <c r="I113" s="268" t="s">
        <v>656</v>
      </c>
      <c r="J113" s="268"/>
      <c r="K113" s="279"/>
    </row>
    <row r="114" spans="2:11" ht="15" customHeight="1">
      <c r="B114" s="288"/>
      <c r="C114" s="268" t="s">
        <v>47</v>
      </c>
      <c r="D114" s="268"/>
      <c r="E114" s="268"/>
      <c r="F114" s="287" t="s">
        <v>622</v>
      </c>
      <c r="G114" s="268"/>
      <c r="H114" s="268" t="s">
        <v>666</v>
      </c>
      <c r="I114" s="268" t="s">
        <v>656</v>
      </c>
      <c r="J114" s="268"/>
      <c r="K114" s="279"/>
    </row>
    <row r="115" spans="2:11" ht="15" customHeight="1">
      <c r="B115" s="288"/>
      <c r="C115" s="268" t="s">
        <v>56</v>
      </c>
      <c r="D115" s="268"/>
      <c r="E115" s="268"/>
      <c r="F115" s="287" t="s">
        <v>622</v>
      </c>
      <c r="G115" s="268"/>
      <c r="H115" s="268" t="s">
        <v>667</v>
      </c>
      <c r="I115" s="268" t="s">
        <v>668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2" t="s">
        <v>669</v>
      </c>
      <c r="D120" s="382"/>
      <c r="E120" s="382"/>
      <c r="F120" s="382"/>
      <c r="G120" s="382"/>
      <c r="H120" s="382"/>
      <c r="I120" s="382"/>
      <c r="J120" s="382"/>
      <c r="K120" s="304"/>
    </row>
    <row r="121" spans="2:11" ht="17.25" customHeight="1">
      <c r="B121" s="305"/>
      <c r="C121" s="280" t="s">
        <v>616</v>
      </c>
      <c r="D121" s="280"/>
      <c r="E121" s="280"/>
      <c r="F121" s="280" t="s">
        <v>617</v>
      </c>
      <c r="G121" s="281"/>
      <c r="H121" s="280" t="s">
        <v>111</v>
      </c>
      <c r="I121" s="280" t="s">
        <v>56</v>
      </c>
      <c r="J121" s="280" t="s">
        <v>618</v>
      </c>
      <c r="K121" s="306"/>
    </row>
    <row r="122" spans="2:11" ht="17.25" customHeight="1">
      <c r="B122" s="305"/>
      <c r="C122" s="282" t="s">
        <v>619</v>
      </c>
      <c r="D122" s="282"/>
      <c r="E122" s="282"/>
      <c r="F122" s="283" t="s">
        <v>620</v>
      </c>
      <c r="G122" s="284"/>
      <c r="H122" s="282"/>
      <c r="I122" s="282"/>
      <c r="J122" s="282" t="s">
        <v>621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625</v>
      </c>
      <c r="D124" s="285"/>
      <c r="E124" s="285"/>
      <c r="F124" s="287" t="s">
        <v>622</v>
      </c>
      <c r="G124" s="268"/>
      <c r="H124" s="268" t="s">
        <v>661</v>
      </c>
      <c r="I124" s="268" t="s">
        <v>624</v>
      </c>
      <c r="J124" s="268">
        <v>120</v>
      </c>
      <c r="K124" s="309"/>
    </row>
    <row r="125" spans="2:11" ht="15" customHeight="1">
      <c r="B125" s="307"/>
      <c r="C125" s="268" t="s">
        <v>670</v>
      </c>
      <c r="D125" s="268"/>
      <c r="E125" s="268"/>
      <c r="F125" s="287" t="s">
        <v>622</v>
      </c>
      <c r="G125" s="268"/>
      <c r="H125" s="268" t="s">
        <v>671</v>
      </c>
      <c r="I125" s="268" t="s">
        <v>624</v>
      </c>
      <c r="J125" s="268" t="s">
        <v>672</v>
      </c>
      <c r="K125" s="309"/>
    </row>
    <row r="126" spans="2:11" ht="15" customHeight="1">
      <c r="B126" s="307"/>
      <c r="C126" s="268" t="s">
        <v>571</v>
      </c>
      <c r="D126" s="268"/>
      <c r="E126" s="268"/>
      <c r="F126" s="287" t="s">
        <v>622</v>
      </c>
      <c r="G126" s="268"/>
      <c r="H126" s="268" t="s">
        <v>673</v>
      </c>
      <c r="I126" s="268" t="s">
        <v>624</v>
      </c>
      <c r="J126" s="268" t="s">
        <v>672</v>
      </c>
      <c r="K126" s="309"/>
    </row>
    <row r="127" spans="2:11" ht="15" customHeight="1">
      <c r="B127" s="307"/>
      <c r="C127" s="268" t="s">
        <v>633</v>
      </c>
      <c r="D127" s="268"/>
      <c r="E127" s="268"/>
      <c r="F127" s="287" t="s">
        <v>628</v>
      </c>
      <c r="G127" s="268"/>
      <c r="H127" s="268" t="s">
        <v>634</v>
      </c>
      <c r="I127" s="268" t="s">
        <v>624</v>
      </c>
      <c r="J127" s="268">
        <v>15</v>
      </c>
      <c r="K127" s="309"/>
    </row>
    <row r="128" spans="2:11" ht="15" customHeight="1">
      <c r="B128" s="307"/>
      <c r="C128" s="289" t="s">
        <v>635</v>
      </c>
      <c r="D128" s="289"/>
      <c r="E128" s="289"/>
      <c r="F128" s="290" t="s">
        <v>628</v>
      </c>
      <c r="G128" s="289"/>
      <c r="H128" s="289" t="s">
        <v>636</v>
      </c>
      <c r="I128" s="289" t="s">
        <v>624</v>
      </c>
      <c r="J128" s="289">
        <v>15</v>
      </c>
      <c r="K128" s="309"/>
    </row>
    <row r="129" spans="2:11" ht="15" customHeight="1">
      <c r="B129" s="307"/>
      <c r="C129" s="289" t="s">
        <v>637</v>
      </c>
      <c r="D129" s="289"/>
      <c r="E129" s="289"/>
      <c r="F129" s="290" t="s">
        <v>628</v>
      </c>
      <c r="G129" s="289"/>
      <c r="H129" s="289" t="s">
        <v>638</v>
      </c>
      <c r="I129" s="289" t="s">
        <v>624</v>
      </c>
      <c r="J129" s="289">
        <v>20</v>
      </c>
      <c r="K129" s="309"/>
    </row>
    <row r="130" spans="2:11" ht="15" customHeight="1">
      <c r="B130" s="307"/>
      <c r="C130" s="289" t="s">
        <v>639</v>
      </c>
      <c r="D130" s="289"/>
      <c r="E130" s="289"/>
      <c r="F130" s="290" t="s">
        <v>628</v>
      </c>
      <c r="G130" s="289"/>
      <c r="H130" s="289" t="s">
        <v>640</v>
      </c>
      <c r="I130" s="289" t="s">
        <v>624</v>
      </c>
      <c r="J130" s="289">
        <v>20</v>
      </c>
      <c r="K130" s="309"/>
    </row>
    <row r="131" spans="2:11" ht="15" customHeight="1">
      <c r="B131" s="307"/>
      <c r="C131" s="268" t="s">
        <v>627</v>
      </c>
      <c r="D131" s="268"/>
      <c r="E131" s="268"/>
      <c r="F131" s="287" t="s">
        <v>628</v>
      </c>
      <c r="G131" s="268"/>
      <c r="H131" s="268" t="s">
        <v>661</v>
      </c>
      <c r="I131" s="268" t="s">
        <v>624</v>
      </c>
      <c r="J131" s="268">
        <v>50</v>
      </c>
      <c r="K131" s="309"/>
    </row>
    <row r="132" spans="2:11" ht="15" customHeight="1">
      <c r="B132" s="307"/>
      <c r="C132" s="268" t="s">
        <v>641</v>
      </c>
      <c r="D132" s="268"/>
      <c r="E132" s="268"/>
      <c r="F132" s="287" t="s">
        <v>628</v>
      </c>
      <c r="G132" s="268"/>
      <c r="H132" s="268" t="s">
        <v>661</v>
      </c>
      <c r="I132" s="268" t="s">
        <v>624</v>
      </c>
      <c r="J132" s="268">
        <v>50</v>
      </c>
      <c r="K132" s="309"/>
    </row>
    <row r="133" spans="2:11" ht="15" customHeight="1">
      <c r="B133" s="307"/>
      <c r="C133" s="268" t="s">
        <v>647</v>
      </c>
      <c r="D133" s="268"/>
      <c r="E133" s="268"/>
      <c r="F133" s="287" t="s">
        <v>628</v>
      </c>
      <c r="G133" s="268"/>
      <c r="H133" s="268" t="s">
        <v>661</v>
      </c>
      <c r="I133" s="268" t="s">
        <v>624</v>
      </c>
      <c r="J133" s="268">
        <v>50</v>
      </c>
      <c r="K133" s="309"/>
    </row>
    <row r="134" spans="2:11" ht="15" customHeight="1">
      <c r="B134" s="307"/>
      <c r="C134" s="268" t="s">
        <v>649</v>
      </c>
      <c r="D134" s="268"/>
      <c r="E134" s="268"/>
      <c r="F134" s="287" t="s">
        <v>628</v>
      </c>
      <c r="G134" s="268"/>
      <c r="H134" s="268" t="s">
        <v>661</v>
      </c>
      <c r="I134" s="268" t="s">
        <v>624</v>
      </c>
      <c r="J134" s="268">
        <v>50</v>
      </c>
      <c r="K134" s="309"/>
    </row>
    <row r="135" spans="2:11" ht="15" customHeight="1">
      <c r="B135" s="307"/>
      <c r="C135" s="268" t="s">
        <v>116</v>
      </c>
      <c r="D135" s="268"/>
      <c r="E135" s="268"/>
      <c r="F135" s="287" t="s">
        <v>628</v>
      </c>
      <c r="G135" s="268"/>
      <c r="H135" s="268" t="s">
        <v>674</v>
      </c>
      <c r="I135" s="268" t="s">
        <v>624</v>
      </c>
      <c r="J135" s="268">
        <v>255</v>
      </c>
      <c r="K135" s="309"/>
    </row>
    <row r="136" spans="2:11" ht="15" customHeight="1">
      <c r="B136" s="307"/>
      <c r="C136" s="268" t="s">
        <v>651</v>
      </c>
      <c r="D136" s="268"/>
      <c r="E136" s="268"/>
      <c r="F136" s="287" t="s">
        <v>622</v>
      </c>
      <c r="G136" s="268"/>
      <c r="H136" s="268" t="s">
        <v>675</v>
      </c>
      <c r="I136" s="268" t="s">
        <v>653</v>
      </c>
      <c r="J136" s="268"/>
      <c r="K136" s="309"/>
    </row>
    <row r="137" spans="2:11" ht="15" customHeight="1">
      <c r="B137" s="307"/>
      <c r="C137" s="268" t="s">
        <v>654</v>
      </c>
      <c r="D137" s="268"/>
      <c r="E137" s="268"/>
      <c r="F137" s="287" t="s">
        <v>622</v>
      </c>
      <c r="G137" s="268"/>
      <c r="H137" s="268" t="s">
        <v>676</v>
      </c>
      <c r="I137" s="268" t="s">
        <v>656</v>
      </c>
      <c r="J137" s="268"/>
      <c r="K137" s="309"/>
    </row>
    <row r="138" spans="2:11" ht="15" customHeight="1">
      <c r="B138" s="307"/>
      <c r="C138" s="268" t="s">
        <v>657</v>
      </c>
      <c r="D138" s="268"/>
      <c r="E138" s="268"/>
      <c r="F138" s="287" t="s">
        <v>622</v>
      </c>
      <c r="G138" s="268"/>
      <c r="H138" s="268" t="s">
        <v>657</v>
      </c>
      <c r="I138" s="268" t="s">
        <v>656</v>
      </c>
      <c r="J138" s="268"/>
      <c r="K138" s="309"/>
    </row>
    <row r="139" spans="2:11" ht="15" customHeight="1">
      <c r="B139" s="307"/>
      <c r="C139" s="268" t="s">
        <v>37</v>
      </c>
      <c r="D139" s="268"/>
      <c r="E139" s="268"/>
      <c r="F139" s="287" t="s">
        <v>622</v>
      </c>
      <c r="G139" s="268"/>
      <c r="H139" s="268" t="s">
        <v>677</v>
      </c>
      <c r="I139" s="268" t="s">
        <v>656</v>
      </c>
      <c r="J139" s="268"/>
      <c r="K139" s="309"/>
    </row>
    <row r="140" spans="2:11" ht="15" customHeight="1">
      <c r="B140" s="307"/>
      <c r="C140" s="268" t="s">
        <v>678</v>
      </c>
      <c r="D140" s="268"/>
      <c r="E140" s="268"/>
      <c r="F140" s="287" t="s">
        <v>622</v>
      </c>
      <c r="G140" s="268"/>
      <c r="H140" s="268" t="s">
        <v>679</v>
      </c>
      <c r="I140" s="268" t="s">
        <v>656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3" t="s">
        <v>680</v>
      </c>
      <c r="D145" s="383"/>
      <c r="E145" s="383"/>
      <c r="F145" s="383"/>
      <c r="G145" s="383"/>
      <c r="H145" s="383"/>
      <c r="I145" s="383"/>
      <c r="J145" s="383"/>
      <c r="K145" s="279"/>
    </row>
    <row r="146" spans="2:11" ht="17.25" customHeight="1">
      <c r="B146" s="278"/>
      <c r="C146" s="280" t="s">
        <v>616</v>
      </c>
      <c r="D146" s="280"/>
      <c r="E146" s="280"/>
      <c r="F146" s="280" t="s">
        <v>617</v>
      </c>
      <c r="G146" s="281"/>
      <c r="H146" s="280" t="s">
        <v>111</v>
      </c>
      <c r="I146" s="280" t="s">
        <v>56</v>
      </c>
      <c r="J146" s="280" t="s">
        <v>618</v>
      </c>
      <c r="K146" s="279"/>
    </row>
    <row r="147" spans="2:11" ht="17.25" customHeight="1">
      <c r="B147" s="278"/>
      <c r="C147" s="282" t="s">
        <v>619</v>
      </c>
      <c r="D147" s="282"/>
      <c r="E147" s="282"/>
      <c r="F147" s="283" t="s">
        <v>620</v>
      </c>
      <c r="G147" s="284"/>
      <c r="H147" s="282"/>
      <c r="I147" s="282"/>
      <c r="J147" s="282" t="s">
        <v>621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625</v>
      </c>
      <c r="D149" s="268"/>
      <c r="E149" s="268"/>
      <c r="F149" s="314" t="s">
        <v>622</v>
      </c>
      <c r="G149" s="268"/>
      <c r="H149" s="313" t="s">
        <v>661</v>
      </c>
      <c r="I149" s="313" t="s">
        <v>624</v>
      </c>
      <c r="J149" s="313">
        <v>120</v>
      </c>
      <c r="K149" s="309"/>
    </row>
    <row r="150" spans="2:11" ht="15" customHeight="1">
      <c r="B150" s="288"/>
      <c r="C150" s="313" t="s">
        <v>670</v>
      </c>
      <c r="D150" s="268"/>
      <c r="E150" s="268"/>
      <c r="F150" s="314" t="s">
        <v>622</v>
      </c>
      <c r="G150" s="268"/>
      <c r="H150" s="313" t="s">
        <v>681</v>
      </c>
      <c r="I150" s="313" t="s">
        <v>624</v>
      </c>
      <c r="J150" s="313" t="s">
        <v>672</v>
      </c>
      <c r="K150" s="309"/>
    </row>
    <row r="151" spans="2:11" ht="15" customHeight="1">
      <c r="B151" s="288"/>
      <c r="C151" s="313" t="s">
        <v>571</v>
      </c>
      <c r="D151" s="268"/>
      <c r="E151" s="268"/>
      <c r="F151" s="314" t="s">
        <v>622</v>
      </c>
      <c r="G151" s="268"/>
      <c r="H151" s="313" t="s">
        <v>682</v>
      </c>
      <c r="I151" s="313" t="s">
        <v>624</v>
      </c>
      <c r="J151" s="313" t="s">
        <v>672</v>
      </c>
      <c r="K151" s="309"/>
    </row>
    <row r="152" spans="2:11" ht="15" customHeight="1">
      <c r="B152" s="288"/>
      <c r="C152" s="313" t="s">
        <v>627</v>
      </c>
      <c r="D152" s="268"/>
      <c r="E152" s="268"/>
      <c r="F152" s="314" t="s">
        <v>628</v>
      </c>
      <c r="G152" s="268"/>
      <c r="H152" s="313" t="s">
        <v>661</v>
      </c>
      <c r="I152" s="313" t="s">
        <v>624</v>
      </c>
      <c r="J152" s="313">
        <v>50</v>
      </c>
      <c r="K152" s="309"/>
    </row>
    <row r="153" spans="2:11" ht="15" customHeight="1">
      <c r="B153" s="288"/>
      <c r="C153" s="313" t="s">
        <v>630</v>
      </c>
      <c r="D153" s="268"/>
      <c r="E153" s="268"/>
      <c r="F153" s="314" t="s">
        <v>622</v>
      </c>
      <c r="G153" s="268"/>
      <c r="H153" s="313" t="s">
        <v>661</v>
      </c>
      <c r="I153" s="313" t="s">
        <v>632</v>
      </c>
      <c r="J153" s="313"/>
      <c r="K153" s="309"/>
    </row>
    <row r="154" spans="2:11" ht="15" customHeight="1">
      <c r="B154" s="288"/>
      <c r="C154" s="313" t="s">
        <v>641</v>
      </c>
      <c r="D154" s="268"/>
      <c r="E154" s="268"/>
      <c r="F154" s="314" t="s">
        <v>628</v>
      </c>
      <c r="G154" s="268"/>
      <c r="H154" s="313" t="s">
        <v>661</v>
      </c>
      <c r="I154" s="313" t="s">
        <v>624</v>
      </c>
      <c r="J154" s="313">
        <v>50</v>
      </c>
      <c r="K154" s="309"/>
    </row>
    <row r="155" spans="2:11" ht="15" customHeight="1">
      <c r="B155" s="288"/>
      <c r="C155" s="313" t="s">
        <v>649</v>
      </c>
      <c r="D155" s="268"/>
      <c r="E155" s="268"/>
      <c r="F155" s="314" t="s">
        <v>628</v>
      </c>
      <c r="G155" s="268"/>
      <c r="H155" s="313" t="s">
        <v>661</v>
      </c>
      <c r="I155" s="313" t="s">
        <v>624</v>
      </c>
      <c r="J155" s="313">
        <v>50</v>
      </c>
      <c r="K155" s="309"/>
    </row>
    <row r="156" spans="2:11" ht="15" customHeight="1">
      <c r="B156" s="288"/>
      <c r="C156" s="313" t="s">
        <v>647</v>
      </c>
      <c r="D156" s="268"/>
      <c r="E156" s="268"/>
      <c r="F156" s="314" t="s">
        <v>628</v>
      </c>
      <c r="G156" s="268"/>
      <c r="H156" s="313" t="s">
        <v>661</v>
      </c>
      <c r="I156" s="313" t="s">
        <v>624</v>
      </c>
      <c r="J156" s="313">
        <v>50</v>
      </c>
      <c r="K156" s="309"/>
    </row>
    <row r="157" spans="2:11" ht="15" customHeight="1">
      <c r="B157" s="288"/>
      <c r="C157" s="313" t="s">
        <v>100</v>
      </c>
      <c r="D157" s="268"/>
      <c r="E157" s="268"/>
      <c r="F157" s="314" t="s">
        <v>622</v>
      </c>
      <c r="G157" s="268"/>
      <c r="H157" s="313" t="s">
        <v>683</v>
      </c>
      <c r="I157" s="313" t="s">
        <v>624</v>
      </c>
      <c r="J157" s="313" t="s">
        <v>684</v>
      </c>
      <c r="K157" s="309"/>
    </row>
    <row r="158" spans="2:11" ht="15" customHeight="1">
      <c r="B158" s="288"/>
      <c r="C158" s="313" t="s">
        <v>685</v>
      </c>
      <c r="D158" s="268"/>
      <c r="E158" s="268"/>
      <c r="F158" s="314" t="s">
        <v>622</v>
      </c>
      <c r="G158" s="268"/>
      <c r="H158" s="313" t="s">
        <v>686</v>
      </c>
      <c r="I158" s="313" t="s">
        <v>656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2" t="s">
        <v>687</v>
      </c>
      <c r="D163" s="382"/>
      <c r="E163" s="382"/>
      <c r="F163" s="382"/>
      <c r="G163" s="382"/>
      <c r="H163" s="382"/>
      <c r="I163" s="382"/>
      <c r="J163" s="382"/>
      <c r="K163" s="260"/>
    </row>
    <row r="164" spans="2:11" ht="17.25" customHeight="1">
      <c r="B164" s="259"/>
      <c r="C164" s="280" t="s">
        <v>616</v>
      </c>
      <c r="D164" s="280"/>
      <c r="E164" s="280"/>
      <c r="F164" s="280" t="s">
        <v>617</v>
      </c>
      <c r="G164" s="317"/>
      <c r="H164" s="318" t="s">
        <v>111</v>
      </c>
      <c r="I164" s="318" t="s">
        <v>56</v>
      </c>
      <c r="J164" s="280" t="s">
        <v>618</v>
      </c>
      <c r="K164" s="260"/>
    </row>
    <row r="165" spans="2:11" ht="17.25" customHeight="1">
      <c r="B165" s="261"/>
      <c r="C165" s="282" t="s">
        <v>619</v>
      </c>
      <c r="D165" s="282"/>
      <c r="E165" s="282"/>
      <c r="F165" s="283" t="s">
        <v>620</v>
      </c>
      <c r="G165" s="319"/>
      <c r="H165" s="320"/>
      <c r="I165" s="320"/>
      <c r="J165" s="282" t="s">
        <v>621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625</v>
      </c>
      <c r="D167" s="268"/>
      <c r="E167" s="268"/>
      <c r="F167" s="287" t="s">
        <v>622</v>
      </c>
      <c r="G167" s="268"/>
      <c r="H167" s="268" t="s">
        <v>661</v>
      </c>
      <c r="I167" s="268" t="s">
        <v>624</v>
      </c>
      <c r="J167" s="268">
        <v>120</v>
      </c>
      <c r="K167" s="309"/>
    </row>
    <row r="168" spans="2:11" ht="15" customHeight="1">
      <c r="B168" s="288"/>
      <c r="C168" s="268" t="s">
        <v>670</v>
      </c>
      <c r="D168" s="268"/>
      <c r="E168" s="268"/>
      <c r="F168" s="287" t="s">
        <v>622</v>
      </c>
      <c r="G168" s="268"/>
      <c r="H168" s="268" t="s">
        <v>671</v>
      </c>
      <c r="I168" s="268" t="s">
        <v>624</v>
      </c>
      <c r="J168" s="268" t="s">
        <v>672</v>
      </c>
      <c r="K168" s="309"/>
    </row>
    <row r="169" spans="2:11" ht="15" customHeight="1">
      <c r="B169" s="288"/>
      <c r="C169" s="268" t="s">
        <v>571</v>
      </c>
      <c r="D169" s="268"/>
      <c r="E169" s="268"/>
      <c r="F169" s="287" t="s">
        <v>622</v>
      </c>
      <c r="G169" s="268"/>
      <c r="H169" s="268" t="s">
        <v>688</v>
      </c>
      <c r="I169" s="268" t="s">
        <v>624</v>
      </c>
      <c r="J169" s="268" t="s">
        <v>672</v>
      </c>
      <c r="K169" s="309"/>
    </row>
    <row r="170" spans="2:11" ht="15" customHeight="1">
      <c r="B170" s="288"/>
      <c r="C170" s="268" t="s">
        <v>627</v>
      </c>
      <c r="D170" s="268"/>
      <c r="E170" s="268"/>
      <c r="F170" s="287" t="s">
        <v>628</v>
      </c>
      <c r="G170" s="268"/>
      <c r="H170" s="268" t="s">
        <v>688</v>
      </c>
      <c r="I170" s="268" t="s">
        <v>624</v>
      </c>
      <c r="J170" s="268">
        <v>50</v>
      </c>
      <c r="K170" s="309"/>
    </row>
    <row r="171" spans="2:11" ht="15" customHeight="1">
      <c r="B171" s="288"/>
      <c r="C171" s="268" t="s">
        <v>630</v>
      </c>
      <c r="D171" s="268"/>
      <c r="E171" s="268"/>
      <c r="F171" s="287" t="s">
        <v>622</v>
      </c>
      <c r="G171" s="268"/>
      <c r="H171" s="268" t="s">
        <v>688</v>
      </c>
      <c r="I171" s="268" t="s">
        <v>632</v>
      </c>
      <c r="J171" s="268"/>
      <c r="K171" s="309"/>
    </row>
    <row r="172" spans="2:11" ht="15" customHeight="1">
      <c r="B172" s="288"/>
      <c r="C172" s="268" t="s">
        <v>641</v>
      </c>
      <c r="D172" s="268"/>
      <c r="E172" s="268"/>
      <c r="F172" s="287" t="s">
        <v>628</v>
      </c>
      <c r="G172" s="268"/>
      <c r="H172" s="268" t="s">
        <v>688</v>
      </c>
      <c r="I172" s="268" t="s">
        <v>624</v>
      </c>
      <c r="J172" s="268">
        <v>50</v>
      </c>
      <c r="K172" s="309"/>
    </row>
    <row r="173" spans="2:11" ht="15" customHeight="1">
      <c r="B173" s="288"/>
      <c r="C173" s="268" t="s">
        <v>649</v>
      </c>
      <c r="D173" s="268"/>
      <c r="E173" s="268"/>
      <c r="F173" s="287" t="s">
        <v>628</v>
      </c>
      <c r="G173" s="268"/>
      <c r="H173" s="268" t="s">
        <v>688</v>
      </c>
      <c r="I173" s="268" t="s">
        <v>624</v>
      </c>
      <c r="J173" s="268">
        <v>50</v>
      </c>
      <c r="K173" s="309"/>
    </row>
    <row r="174" spans="2:11" ht="15" customHeight="1">
      <c r="B174" s="288"/>
      <c r="C174" s="268" t="s">
        <v>647</v>
      </c>
      <c r="D174" s="268"/>
      <c r="E174" s="268"/>
      <c r="F174" s="287" t="s">
        <v>628</v>
      </c>
      <c r="G174" s="268"/>
      <c r="H174" s="268" t="s">
        <v>688</v>
      </c>
      <c r="I174" s="268" t="s">
        <v>624</v>
      </c>
      <c r="J174" s="268">
        <v>50</v>
      </c>
      <c r="K174" s="309"/>
    </row>
    <row r="175" spans="2:11" ht="15" customHeight="1">
      <c r="B175" s="288"/>
      <c r="C175" s="268" t="s">
        <v>110</v>
      </c>
      <c r="D175" s="268"/>
      <c r="E175" s="268"/>
      <c r="F175" s="287" t="s">
        <v>622</v>
      </c>
      <c r="G175" s="268"/>
      <c r="H175" s="268" t="s">
        <v>689</v>
      </c>
      <c r="I175" s="268" t="s">
        <v>690</v>
      </c>
      <c r="J175" s="268"/>
      <c r="K175" s="309"/>
    </row>
    <row r="176" spans="2:11" ht="15" customHeight="1">
      <c r="B176" s="288"/>
      <c r="C176" s="268" t="s">
        <v>56</v>
      </c>
      <c r="D176" s="268"/>
      <c r="E176" s="268"/>
      <c r="F176" s="287" t="s">
        <v>622</v>
      </c>
      <c r="G176" s="268"/>
      <c r="H176" s="268" t="s">
        <v>691</v>
      </c>
      <c r="I176" s="268" t="s">
        <v>692</v>
      </c>
      <c r="J176" s="268">
        <v>1</v>
      </c>
      <c r="K176" s="309"/>
    </row>
    <row r="177" spans="2:11" ht="15" customHeight="1">
      <c r="B177" s="288"/>
      <c r="C177" s="268" t="s">
        <v>52</v>
      </c>
      <c r="D177" s="268"/>
      <c r="E177" s="268"/>
      <c r="F177" s="287" t="s">
        <v>622</v>
      </c>
      <c r="G177" s="268"/>
      <c r="H177" s="268" t="s">
        <v>693</v>
      </c>
      <c r="I177" s="268" t="s">
        <v>624</v>
      </c>
      <c r="J177" s="268">
        <v>20</v>
      </c>
      <c r="K177" s="309"/>
    </row>
    <row r="178" spans="2:11" ht="15" customHeight="1">
      <c r="B178" s="288"/>
      <c r="C178" s="268" t="s">
        <v>111</v>
      </c>
      <c r="D178" s="268"/>
      <c r="E178" s="268"/>
      <c r="F178" s="287" t="s">
        <v>622</v>
      </c>
      <c r="G178" s="268"/>
      <c r="H178" s="268" t="s">
        <v>694</v>
      </c>
      <c r="I178" s="268" t="s">
        <v>624</v>
      </c>
      <c r="J178" s="268">
        <v>255</v>
      </c>
      <c r="K178" s="309"/>
    </row>
    <row r="179" spans="2:11" ht="15" customHeight="1">
      <c r="B179" s="288"/>
      <c r="C179" s="268" t="s">
        <v>112</v>
      </c>
      <c r="D179" s="268"/>
      <c r="E179" s="268"/>
      <c r="F179" s="287" t="s">
        <v>622</v>
      </c>
      <c r="G179" s="268"/>
      <c r="H179" s="268" t="s">
        <v>587</v>
      </c>
      <c r="I179" s="268" t="s">
        <v>624</v>
      </c>
      <c r="J179" s="268">
        <v>10</v>
      </c>
      <c r="K179" s="309"/>
    </row>
    <row r="180" spans="2:11" ht="15" customHeight="1">
      <c r="B180" s="288"/>
      <c r="C180" s="268" t="s">
        <v>113</v>
      </c>
      <c r="D180" s="268"/>
      <c r="E180" s="268"/>
      <c r="F180" s="287" t="s">
        <v>622</v>
      </c>
      <c r="G180" s="268"/>
      <c r="H180" s="268" t="s">
        <v>695</v>
      </c>
      <c r="I180" s="268" t="s">
        <v>656</v>
      </c>
      <c r="J180" s="268"/>
      <c r="K180" s="309"/>
    </row>
    <row r="181" spans="2:11" ht="15" customHeight="1">
      <c r="B181" s="288"/>
      <c r="C181" s="268" t="s">
        <v>696</v>
      </c>
      <c r="D181" s="268"/>
      <c r="E181" s="268"/>
      <c r="F181" s="287" t="s">
        <v>622</v>
      </c>
      <c r="G181" s="268"/>
      <c r="H181" s="268" t="s">
        <v>697</v>
      </c>
      <c r="I181" s="268" t="s">
        <v>656</v>
      </c>
      <c r="J181" s="268"/>
      <c r="K181" s="309"/>
    </row>
    <row r="182" spans="2:11" ht="15" customHeight="1">
      <c r="B182" s="288"/>
      <c r="C182" s="268" t="s">
        <v>685</v>
      </c>
      <c r="D182" s="268"/>
      <c r="E182" s="268"/>
      <c r="F182" s="287" t="s">
        <v>622</v>
      </c>
      <c r="G182" s="268"/>
      <c r="H182" s="268" t="s">
        <v>698</v>
      </c>
      <c r="I182" s="268" t="s">
        <v>656</v>
      </c>
      <c r="J182" s="268"/>
      <c r="K182" s="309"/>
    </row>
    <row r="183" spans="2:11" ht="15" customHeight="1">
      <c r="B183" s="288"/>
      <c r="C183" s="268" t="s">
        <v>115</v>
      </c>
      <c r="D183" s="268"/>
      <c r="E183" s="268"/>
      <c r="F183" s="287" t="s">
        <v>628</v>
      </c>
      <c r="G183" s="268"/>
      <c r="H183" s="268" t="s">
        <v>699</v>
      </c>
      <c r="I183" s="268" t="s">
        <v>624</v>
      </c>
      <c r="J183" s="268">
        <v>50</v>
      </c>
      <c r="K183" s="309"/>
    </row>
    <row r="184" spans="2:11" ht="15" customHeight="1">
      <c r="B184" s="288"/>
      <c r="C184" s="268" t="s">
        <v>700</v>
      </c>
      <c r="D184" s="268"/>
      <c r="E184" s="268"/>
      <c r="F184" s="287" t="s">
        <v>628</v>
      </c>
      <c r="G184" s="268"/>
      <c r="H184" s="268" t="s">
        <v>701</v>
      </c>
      <c r="I184" s="268" t="s">
        <v>702</v>
      </c>
      <c r="J184" s="268"/>
      <c r="K184" s="309"/>
    </row>
    <row r="185" spans="2:11" ht="15" customHeight="1">
      <c r="B185" s="288"/>
      <c r="C185" s="268" t="s">
        <v>703</v>
      </c>
      <c r="D185" s="268"/>
      <c r="E185" s="268"/>
      <c r="F185" s="287" t="s">
        <v>628</v>
      </c>
      <c r="G185" s="268"/>
      <c r="H185" s="268" t="s">
        <v>704</v>
      </c>
      <c r="I185" s="268" t="s">
        <v>702</v>
      </c>
      <c r="J185" s="268"/>
      <c r="K185" s="309"/>
    </row>
    <row r="186" spans="2:11" ht="15" customHeight="1">
      <c r="B186" s="288"/>
      <c r="C186" s="268" t="s">
        <v>705</v>
      </c>
      <c r="D186" s="268"/>
      <c r="E186" s="268"/>
      <c r="F186" s="287" t="s">
        <v>628</v>
      </c>
      <c r="G186" s="268"/>
      <c r="H186" s="268" t="s">
        <v>706</v>
      </c>
      <c r="I186" s="268" t="s">
        <v>702</v>
      </c>
      <c r="J186" s="268"/>
      <c r="K186" s="309"/>
    </row>
    <row r="187" spans="2:11" ht="15" customHeight="1">
      <c r="B187" s="288"/>
      <c r="C187" s="321" t="s">
        <v>707</v>
      </c>
      <c r="D187" s="268"/>
      <c r="E187" s="268"/>
      <c r="F187" s="287" t="s">
        <v>628</v>
      </c>
      <c r="G187" s="268"/>
      <c r="H187" s="268" t="s">
        <v>708</v>
      </c>
      <c r="I187" s="268" t="s">
        <v>709</v>
      </c>
      <c r="J187" s="322" t="s">
        <v>710</v>
      </c>
      <c r="K187" s="309"/>
    </row>
    <row r="188" spans="2:11" ht="15" customHeight="1">
      <c r="B188" s="288"/>
      <c r="C188" s="273" t="s">
        <v>41</v>
      </c>
      <c r="D188" s="268"/>
      <c r="E188" s="268"/>
      <c r="F188" s="287" t="s">
        <v>622</v>
      </c>
      <c r="G188" s="268"/>
      <c r="H188" s="264" t="s">
        <v>711</v>
      </c>
      <c r="I188" s="268" t="s">
        <v>712</v>
      </c>
      <c r="J188" s="268"/>
      <c r="K188" s="309"/>
    </row>
    <row r="189" spans="2:11" ht="15" customHeight="1">
      <c r="B189" s="288"/>
      <c r="C189" s="273" t="s">
        <v>713</v>
      </c>
      <c r="D189" s="268"/>
      <c r="E189" s="268"/>
      <c r="F189" s="287" t="s">
        <v>622</v>
      </c>
      <c r="G189" s="268"/>
      <c r="H189" s="268" t="s">
        <v>714</v>
      </c>
      <c r="I189" s="268" t="s">
        <v>656</v>
      </c>
      <c r="J189" s="268"/>
      <c r="K189" s="309"/>
    </row>
    <row r="190" spans="2:11" ht="15" customHeight="1">
      <c r="B190" s="288"/>
      <c r="C190" s="273" t="s">
        <v>715</v>
      </c>
      <c r="D190" s="268"/>
      <c r="E190" s="268"/>
      <c r="F190" s="287" t="s">
        <v>622</v>
      </c>
      <c r="G190" s="268"/>
      <c r="H190" s="268" t="s">
        <v>716</v>
      </c>
      <c r="I190" s="268" t="s">
        <v>656</v>
      </c>
      <c r="J190" s="268"/>
      <c r="K190" s="309"/>
    </row>
    <row r="191" spans="2:11" ht="15" customHeight="1">
      <c r="B191" s="288"/>
      <c r="C191" s="273" t="s">
        <v>717</v>
      </c>
      <c r="D191" s="268"/>
      <c r="E191" s="268"/>
      <c r="F191" s="287" t="s">
        <v>628</v>
      </c>
      <c r="G191" s="268"/>
      <c r="H191" s="268" t="s">
        <v>718</v>
      </c>
      <c r="I191" s="268" t="s">
        <v>656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2.2">
      <c r="B197" s="259"/>
      <c r="C197" s="382" t="s">
        <v>719</v>
      </c>
      <c r="D197" s="382"/>
      <c r="E197" s="382"/>
      <c r="F197" s="382"/>
      <c r="G197" s="382"/>
      <c r="H197" s="382"/>
      <c r="I197" s="382"/>
      <c r="J197" s="382"/>
      <c r="K197" s="260"/>
    </row>
    <row r="198" spans="2:11" ht="25.5" customHeight="1">
      <c r="B198" s="259"/>
      <c r="C198" s="324" t="s">
        <v>720</v>
      </c>
      <c r="D198" s="324"/>
      <c r="E198" s="324"/>
      <c r="F198" s="324" t="s">
        <v>721</v>
      </c>
      <c r="G198" s="325"/>
      <c r="H198" s="381" t="s">
        <v>722</v>
      </c>
      <c r="I198" s="381"/>
      <c r="J198" s="381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712</v>
      </c>
      <c r="D200" s="268"/>
      <c r="E200" s="268"/>
      <c r="F200" s="287" t="s">
        <v>42</v>
      </c>
      <c r="G200" s="268"/>
      <c r="H200" s="379" t="s">
        <v>723</v>
      </c>
      <c r="I200" s="379"/>
      <c r="J200" s="379"/>
      <c r="K200" s="309"/>
    </row>
    <row r="201" spans="2:11" ht="15" customHeight="1">
      <c r="B201" s="288"/>
      <c r="C201" s="294"/>
      <c r="D201" s="268"/>
      <c r="E201" s="268"/>
      <c r="F201" s="287" t="s">
        <v>43</v>
      </c>
      <c r="G201" s="268"/>
      <c r="H201" s="379" t="s">
        <v>724</v>
      </c>
      <c r="I201" s="379"/>
      <c r="J201" s="379"/>
      <c r="K201" s="309"/>
    </row>
    <row r="202" spans="2:11" ht="15" customHeight="1">
      <c r="B202" s="288"/>
      <c r="C202" s="294"/>
      <c r="D202" s="268"/>
      <c r="E202" s="268"/>
      <c r="F202" s="287" t="s">
        <v>46</v>
      </c>
      <c r="G202" s="268"/>
      <c r="H202" s="379" t="s">
        <v>725</v>
      </c>
      <c r="I202" s="379"/>
      <c r="J202" s="379"/>
      <c r="K202" s="309"/>
    </row>
    <row r="203" spans="2:11" ht="15" customHeight="1">
      <c r="B203" s="288"/>
      <c r="C203" s="268"/>
      <c r="D203" s="268"/>
      <c r="E203" s="268"/>
      <c r="F203" s="287" t="s">
        <v>44</v>
      </c>
      <c r="G203" s="268"/>
      <c r="H203" s="379" t="s">
        <v>726</v>
      </c>
      <c r="I203" s="379"/>
      <c r="J203" s="379"/>
      <c r="K203" s="309"/>
    </row>
    <row r="204" spans="2:11" ht="15" customHeight="1">
      <c r="B204" s="288"/>
      <c r="C204" s="268"/>
      <c r="D204" s="268"/>
      <c r="E204" s="268"/>
      <c r="F204" s="287" t="s">
        <v>45</v>
      </c>
      <c r="G204" s="268"/>
      <c r="H204" s="379" t="s">
        <v>727</v>
      </c>
      <c r="I204" s="379"/>
      <c r="J204" s="379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668</v>
      </c>
      <c r="D206" s="268"/>
      <c r="E206" s="268"/>
      <c r="F206" s="287" t="s">
        <v>78</v>
      </c>
      <c r="G206" s="268"/>
      <c r="H206" s="379" t="s">
        <v>728</v>
      </c>
      <c r="I206" s="379"/>
      <c r="J206" s="379"/>
      <c r="K206" s="309"/>
    </row>
    <row r="207" spans="2:11" ht="15" customHeight="1">
      <c r="B207" s="288"/>
      <c r="C207" s="294"/>
      <c r="D207" s="268"/>
      <c r="E207" s="268"/>
      <c r="F207" s="287" t="s">
        <v>565</v>
      </c>
      <c r="G207" s="268"/>
      <c r="H207" s="379" t="s">
        <v>566</v>
      </c>
      <c r="I207" s="379"/>
      <c r="J207" s="379"/>
      <c r="K207" s="309"/>
    </row>
    <row r="208" spans="2:11" ht="15" customHeight="1">
      <c r="B208" s="288"/>
      <c r="C208" s="268"/>
      <c r="D208" s="268"/>
      <c r="E208" s="268"/>
      <c r="F208" s="287" t="s">
        <v>563</v>
      </c>
      <c r="G208" s="268"/>
      <c r="H208" s="379" t="s">
        <v>729</v>
      </c>
      <c r="I208" s="379"/>
      <c r="J208" s="379"/>
      <c r="K208" s="309"/>
    </row>
    <row r="209" spans="2:11" ht="15" customHeight="1">
      <c r="B209" s="326"/>
      <c r="C209" s="294"/>
      <c r="D209" s="294"/>
      <c r="E209" s="294"/>
      <c r="F209" s="287" t="s">
        <v>567</v>
      </c>
      <c r="G209" s="273"/>
      <c r="H209" s="380" t="s">
        <v>568</v>
      </c>
      <c r="I209" s="380"/>
      <c r="J209" s="380"/>
      <c r="K209" s="327"/>
    </row>
    <row r="210" spans="2:11" ht="15" customHeight="1">
      <c r="B210" s="326"/>
      <c r="C210" s="294"/>
      <c r="D210" s="294"/>
      <c r="E210" s="294"/>
      <c r="F210" s="287" t="s">
        <v>569</v>
      </c>
      <c r="G210" s="273"/>
      <c r="H210" s="380" t="s">
        <v>730</v>
      </c>
      <c r="I210" s="380"/>
      <c r="J210" s="380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692</v>
      </c>
      <c r="D212" s="294"/>
      <c r="E212" s="294"/>
      <c r="F212" s="287">
        <v>1</v>
      </c>
      <c r="G212" s="273"/>
      <c r="H212" s="380" t="s">
        <v>731</v>
      </c>
      <c r="I212" s="380"/>
      <c r="J212" s="380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0" t="s">
        <v>732</v>
      </c>
      <c r="I213" s="380"/>
      <c r="J213" s="380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0" t="s">
        <v>733</v>
      </c>
      <c r="I214" s="380"/>
      <c r="J214" s="380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0" t="s">
        <v>734</v>
      </c>
      <c r="I215" s="380"/>
      <c r="J215" s="380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algorithmName="SHA-512" hashValue="yHcJTrjcEs07aKN2YOze7Y4m+AcXaS0nmQxsZBq80G8yeq6IfUbybc4yn3bmG/mvnLCwtE8CqgotKSYmXMIOog==" saltValue="Aat3vVHUOfze659KTpOEm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Nesnera</cp:lastModifiedBy>
  <dcterms:created xsi:type="dcterms:W3CDTF">2017-12-14T15:21:27Z</dcterms:created>
  <dcterms:modified xsi:type="dcterms:W3CDTF">2017-12-14T15:21:34Z</dcterms:modified>
  <cp:category/>
  <cp:version/>
  <cp:contentType/>
  <cp:contentStatus/>
</cp:coreProperties>
</file>