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5440" windowHeight="12315"/>
  </bookViews>
  <sheets>
    <sheet name="osvětlení Šluknov" sheetId="1" r:id="rId1"/>
  </sheets>
  <externalReferences>
    <externalReference r:id="rId2"/>
    <externalReference r:id="rId3"/>
  </externalReferences>
  <definedNames>
    <definedName name="__DATA__">#REF!</definedName>
    <definedName name="__MAIN__">#REF!</definedName>
    <definedName name="_xlnm._FilterDatabase" localSheetId="0" hidden="1">'osvětlení Šluknov'!$C$9:$R$145</definedName>
    <definedName name="_Order1" hidden="1">0</definedName>
    <definedName name="_Order2" hidden="1">0</definedName>
    <definedName name="a" hidden="1">{"'List1'!$A$1:$J$73"}</definedName>
    <definedName name="AccessDatabase" hidden="1">"C:\Marek\ex - nab99\Czg 990.mdb"</definedName>
    <definedName name="d" hidden="1">{"'List1'!$A$1:$J$73"}</definedName>
    <definedName name="DPH">[1]Financování!$C$6</definedName>
    <definedName name="eC_Rekapitulace">#REF!</definedName>
    <definedName name="EUR">'[2] kursy'!$G$3</definedName>
    <definedName name="euroCALC">#REF!</definedName>
    <definedName name="GBP">'[2] kursy'!$G$4</definedName>
    <definedName name="HTML_CodePage" hidden="1">1250</definedName>
    <definedName name="HTML_Control" hidden="1">{"'List1'!$A$1:$J$73"}</definedName>
    <definedName name="HTML_Description" hidden="1">""</definedName>
    <definedName name="HTML_Email" hidden="1">""</definedName>
    <definedName name="HTML_Header" hidden="1">"List1"</definedName>
    <definedName name="HTML_LastUpdate" hidden="1">"20.2.1998"</definedName>
    <definedName name="HTML_LineAfter" hidden="1">FALSE</definedName>
    <definedName name="HTML_LineBefore" hidden="1">FALSE</definedName>
    <definedName name="HTML_Name" hidden="1">"Otakar KOUDELKA"</definedName>
    <definedName name="HTML_OBDlg2" hidden="1">TRUE</definedName>
    <definedName name="HTML_OBDlg4" hidden="1">TRUE</definedName>
    <definedName name="HTML_OS" hidden="1">0</definedName>
    <definedName name="HTML_PathFile" hidden="1">"C:\WINNT40\Profiles\Koudelka.000\Dokumenty\HTML.htm"</definedName>
    <definedName name="HTML_Title" hidden="1">"Sešit2"</definedName>
    <definedName name="kk" hidden="1">{"'List1'!$A$1:$J$73"}</definedName>
    <definedName name="Koef">[1]Financování!$F$32</definedName>
    <definedName name="POTR" hidden="1">{"'List1'!$A$1:$J$73"}</definedName>
    <definedName name="potr.větve" hidden="1">{"'List1'!$A$1:$J$73"}</definedName>
    <definedName name="SE" hidden="1">{"'List1'!$A$1:$J$73"}</definedName>
    <definedName name="soupis1" hidden="1">{"'List1'!$A$1:$J$73"}</definedName>
    <definedName name="USD">'[2] kursy'!$G$5</definedName>
    <definedName name="V.Č.30103" hidden="1">{"'List1'!$A$1:$J$73"}</definedName>
    <definedName name="wrn.Tisk." hidden="1">{#N/A,#N/A,FALSE,"Nabídka";#N/A,#N/A,FALSE,"Specifikace"}</definedName>
    <definedName name="Z_0216E4A3_6182_11D6_9494_000102FA4DF4_.wvu.Cols" hidden="1">#REF!</definedName>
    <definedName name="Z_0216E4A3_6182_11D6_9494_000102FA4DF4_.wvu.PrintArea" hidden="1">#REF!</definedName>
    <definedName name="Z_0216E4A3_6182_11D6_9494_000102FA4DF4_.wvu.PrintTitles" hidden="1">#REF!</definedName>
    <definedName name="Z_A6D38DCC_6184_11D6_8FBA_000476959415_.wvu.Cols" hidden="1">#REF!</definedName>
    <definedName name="Z_A6D38DCC_6184_11D6_8FBA_000476959415_.wvu.PrintArea" hidden="1">#REF!</definedName>
    <definedName name="Z_A6D38DCC_6184_11D6_8FBA_000476959415_.wvu.PrintTitles" hidden="1">#REF!</definedName>
  </definedNames>
  <calcPr calcId="145621"/>
</workbook>
</file>

<file path=xl/calcChain.xml><?xml version="1.0" encoding="utf-8"?>
<calcChain xmlns="http://schemas.openxmlformats.org/spreadsheetml/2006/main">
  <c r="I283" i="1" l="1"/>
  <c r="I284" i="1"/>
  <c r="I285" i="1"/>
  <c r="I282" i="1"/>
  <c r="I272" i="1"/>
  <c r="I273" i="1"/>
  <c r="I274" i="1"/>
  <c r="I275" i="1"/>
  <c r="I276" i="1"/>
  <c r="I271" i="1"/>
  <c r="I268" i="1"/>
  <c r="I267" i="1"/>
  <c r="I256" i="1"/>
  <c r="I255" i="1"/>
  <c r="I245" i="1"/>
  <c r="I246" i="1"/>
  <c r="I247" i="1"/>
  <c r="I248" i="1"/>
  <c r="I249" i="1"/>
  <c r="I244" i="1"/>
  <c r="I232" i="1"/>
  <c r="I233" i="1"/>
  <c r="I234" i="1"/>
  <c r="I231" i="1"/>
  <c r="I39" i="1"/>
  <c r="I40" i="1"/>
  <c r="I38" i="1"/>
  <c r="I134" i="1" s="1"/>
  <c r="I156" i="1"/>
  <c r="I155" i="1"/>
  <c r="I162" i="1"/>
  <c r="I166" i="1"/>
  <c r="I167" i="1" s="1"/>
  <c r="J336" i="1"/>
  <c r="J337" i="1" s="1"/>
  <c r="J335" i="1"/>
  <c r="J299" i="1"/>
  <c r="I74" i="1" l="1"/>
  <c r="I92" i="1"/>
  <c r="I99" i="1"/>
  <c r="I108" i="1"/>
  <c r="I123" i="1"/>
  <c r="I133" i="1"/>
  <c r="I137" i="1"/>
  <c r="I52" i="1"/>
  <c r="I63" i="1"/>
  <c r="I81" i="1"/>
  <c r="I85" i="1"/>
  <c r="I91" i="1"/>
  <c r="I94" i="1"/>
  <c r="I101" i="1"/>
  <c r="I111" i="1"/>
  <c r="I107" i="1"/>
  <c r="I126" i="1"/>
  <c r="I122" i="1"/>
  <c r="I118" i="1"/>
  <c r="I144" i="1"/>
  <c r="I140" i="1"/>
  <c r="I136" i="1"/>
  <c r="I51" i="1"/>
  <c r="I62" i="1"/>
  <c r="I84" i="1"/>
  <c r="I88" i="1"/>
  <c r="I112" i="1"/>
  <c r="I115" i="1"/>
  <c r="I119" i="1"/>
  <c r="I141" i="1"/>
  <c r="I53" i="1"/>
  <c r="I64" i="1"/>
  <c r="I82" i="1"/>
  <c r="I86" i="1"/>
  <c r="I90" i="1"/>
  <c r="I95" i="1"/>
  <c r="I100" i="1"/>
  <c r="I110" i="1"/>
  <c r="I106" i="1"/>
  <c r="I125" i="1"/>
  <c r="I121" i="1"/>
  <c r="I117" i="1"/>
  <c r="I143" i="1"/>
  <c r="I139" i="1"/>
  <c r="I135" i="1"/>
  <c r="I43" i="1"/>
  <c r="I61" i="1"/>
  <c r="I65" i="1"/>
  <c r="I83" i="1"/>
  <c r="I87" i="1"/>
  <c r="I89" i="1"/>
  <c r="I96" i="1"/>
  <c r="I104" i="1"/>
  <c r="I109" i="1"/>
  <c r="I105" i="1"/>
  <c r="I124" i="1"/>
  <c r="I120" i="1"/>
  <c r="I116" i="1"/>
  <c r="I142" i="1"/>
  <c r="I138" i="1"/>
  <c r="J300" i="1"/>
  <c r="J338" i="1"/>
  <c r="I17" i="1"/>
  <c r="G11" i="1"/>
  <c r="K11" i="1" s="1"/>
  <c r="G12" i="1"/>
  <c r="K12" i="1" s="1"/>
  <c r="G13" i="1"/>
  <c r="K13" i="1" s="1"/>
  <c r="G14" i="1"/>
  <c r="K14" i="1" s="1"/>
  <c r="G15" i="1"/>
  <c r="K15" i="1" s="1"/>
  <c r="G16" i="1"/>
  <c r="K16" i="1" s="1"/>
  <c r="G17" i="1"/>
  <c r="G18" i="1"/>
  <c r="K18" i="1" s="1"/>
  <c r="G19" i="1"/>
  <c r="K19" i="1" s="1"/>
  <c r="G20" i="1"/>
  <c r="K20" i="1" s="1"/>
  <c r="G21" i="1"/>
  <c r="K21" i="1" s="1"/>
  <c r="G22" i="1"/>
  <c r="K22" i="1" s="1"/>
  <c r="G23" i="1"/>
  <c r="K23" i="1" s="1"/>
  <c r="G24" i="1"/>
  <c r="K24" i="1" s="1"/>
  <c r="G25" i="1"/>
  <c r="K25" i="1" s="1"/>
  <c r="G26" i="1"/>
  <c r="K26" i="1" s="1"/>
  <c r="G27" i="1"/>
  <c r="K27" i="1" s="1"/>
  <c r="G28" i="1"/>
  <c r="K28" i="1" s="1"/>
  <c r="G29" i="1"/>
  <c r="K29" i="1" s="1"/>
  <c r="G30" i="1"/>
  <c r="K30" i="1" s="1"/>
  <c r="G31" i="1"/>
  <c r="K31" i="1" s="1"/>
  <c r="G32" i="1"/>
  <c r="K32" i="1" s="1"/>
  <c r="G33" i="1"/>
  <c r="K33" i="1" s="1"/>
  <c r="G34" i="1"/>
  <c r="K34" i="1" s="1"/>
  <c r="G35" i="1"/>
  <c r="K35" i="1" s="1"/>
  <c r="G36" i="1"/>
  <c r="K36" i="1" s="1"/>
  <c r="G37" i="1"/>
  <c r="K37" i="1" s="1"/>
  <c r="G38" i="1"/>
  <c r="K38" i="1" s="1"/>
  <c r="G39" i="1"/>
  <c r="K39" i="1" s="1"/>
  <c r="G40" i="1"/>
  <c r="K40" i="1" s="1"/>
  <c r="G41" i="1"/>
  <c r="K41" i="1" s="1"/>
  <c r="G42" i="1"/>
  <c r="K42" i="1" s="1"/>
  <c r="G43" i="1"/>
  <c r="K43" i="1" s="1"/>
  <c r="G44" i="1"/>
  <c r="K44" i="1" s="1"/>
  <c r="G45" i="1"/>
  <c r="K45" i="1" s="1"/>
  <c r="G46" i="1"/>
  <c r="K46" i="1" s="1"/>
  <c r="G47" i="1"/>
  <c r="G48" i="1"/>
  <c r="K48" i="1" s="1"/>
  <c r="G49" i="1"/>
  <c r="K49" i="1" s="1"/>
  <c r="G50" i="1"/>
  <c r="K50" i="1" s="1"/>
  <c r="G51" i="1"/>
  <c r="G52" i="1"/>
  <c r="K52" i="1" s="1"/>
  <c r="G53" i="1"/>
  <c r="G54" i="1"/>
  <c r="K54" i="1" s="1"/>
  <c r="G55" i="1"/>
  <c r="K55" i="1" s="1"/>
  <c r="G56" i="1"/>
  <c r="K56" i="1" s="1"/>
  <c r="G57" i="1"/>
  <c r="K57" i="1" s="1"/>
  <c r="G58" i="1"/>
  <c r="K58" i="1" s="1"/>
  <c r="G59" i="1"/>
  <c r="K59" i="1" s="1"/>
  <c r="G60" i="1"/>
  <c r="K60" i="1" s="1"/>
  <c r="G61" i="1"/>
  <c r="G62" i="1"/>
  <c r="K62" i="1" s="1"/>
  <c r="G63" i="1"/>
  <c r="K63" i="1" s="1"/>
  <c r="G64" i="1"/>
  <c r="K64" i="1" s="1"/>
  <c r="G65" i="1"/>
  <c r="K65" i="1" s="1"/>
  <c r="G66" i="1"/>
  <c r="K66" i="1" s="1"/>
  <c r="G67" i="1"/>
  <c r="K67" i="1" s="1"/>
  <c r="G68" i="1"/>
  <c r="K68" i="1" s="1"/>
  <c r="G69" i="1"/>
  <c r="K69" i="1" s="1"/>
  <c r="G70" i="1"/>
  <c r="K70" i="1" s="1"/>
  <c r="G71" i="1"/>
  <c r="K71" i="1" s="1"/>
  <c r="G72" i="1"/>
  <c r="K72" i="1" s="1"/>
  <c r="G73" i="1"/>
  <c r="K73" i="1" s="1"/>
  <c r="G74" i="1"/>
  <c r="K74" i="1" s="1"/>
  <c r="G75" i="1"/>
  <c r="K75" i="1" s="1"/>
  <c r="G76" i="1"/>
  <c r="K76" i="1" s="1"/>
  <c r="G77" i="1"/>
  <c r="K77" i="1" s="1"/>
  <c r="G78" i="1"/>
  <c r="K78" i="1" s="1"/>
  <c r="G79" i="1"/>
  <c r="K79" i="1" s="1"/>
  <c r="G80" i="1"/>
  <c r="K80" i="1" s="1"/>
  <c r="G81" i="1"/>
  <c r="G82" i="1"/>
  <c r="K82" i="1" s="1"/>
  <c r="G83" i="1"/>
  <c r="K83" i="1" s="1"/>
  <c r="G84" i="1"/>
  <c r="K84" i="1" s="1"/>
  <c r="G85" i="1"/>
  <c r="G86" i="1"/>
  <c r="G87" i="1"/>
  <c r="K87" i="1" s="1"/>
  <c r="G88" i="1"/>
  <c r="K88" i="1" s="1"/>
  <c r="G89" i="1"/>
  <c r="G90" i="1"/>
  <c r="G91" i="1"/>
  <c r="K91" i="1" s="1"/>
  <c r="G92" i="1"/>
  <c r="K92" i="1" s="1"/>
  <c r="G93" i="1"/>
  <c r="K93" i="1" s="1"/>
  <c r="G94" i="1"/>
  <c r="K94" i="1" s="1"/>
  <c r="G95" i="1"/>
  <c r="K95" i="1" s="1"/>
  <c r="G96" i="1"/>
  <c r="K96" i="1" s="1"/>
  <c r="G97" i="1"/>
  <c r="K97" i="1" s="1"/>
  <c r="G98" i="1"/>
  <c r="K98" i="1" s="1"/>
  <c r="G99" i="1"/>
  <c r="G100" i="1"/>
  <c r="K100" i="1" s="1"/>
  <c r="G101" i="1"/>
  <c r="G102" i="1"/>
  <c r="K102" i="1" s="1"/>
  <c r="G103" i="1"/>
  <c r="K103" i="1" s="1"/>
  <c r="G104" i="1"/>
  <c r="K104" i="1" s="1"/>
  <c r="G105" i="1"/>
  <c r="G106" i="1"/>
  <c r="G107" i="1"/>
  <c r="K107" i="1" s="1"/>
  <c r="G108" i="1"/>
  <c r="K108" i="1" s="1"/>
  <c r="G109" i="1"/>
  <c r="G110" i="1"/>
  <c r="G111" i="1"/>
  <c r="G112" i="1"/>
  <c r="K112" i="1" s="1"/>
  <c r="G113" i="1"/>
  <c r="K113" i="1" s="1"/>
  <c r="G114" i="1"/>
  <c r="K114" i="1" s="1"/>
  <c r="G115" i="1"/>
  <c r="K115" i="1" s="1"/>
  <c r="G116" i="1"/>
  <c r="K116" i="1" s="1"/>
  <c r="G117" i="1"/>
  <c r="G118" i="1"/>
  <c r="G119" i="1"/>
  <c r="K119" i="1" s="1"/>
  <c r="G120" i="1"/>
  <c r="K120" i="1" s="1"/>
  <c r="G121" i="1"/>
  <c r="G122" i="1"/>
  <c r="G123" i="1"/>
  <c r="K123" i="1" s="1"/>
  <c r="G124" i="1"/>
  <c r="K124" i="1" s="1"/>
  <c r="G125" i="1"/>
  <c r="K125" i="1" s="1"/>
  <c r="G126" i="1"/>
  <c r="K126" i="1" s="1"/>
  <c r="G127" i="1"/>
  <c r="K127" i="1" s="1"/>
  <c r="G128" i="1"/>
  <c r="K128" i="1" s="1"/>
  <c r="G129" i="1"/>
  <c r="K129" i="1" s="1"/>
  <c r="G130" i="1"/>
  <c r="K130" i="1" s="1"/>
  <c r="G131" i="1"/>
  <c r="K131" i="1" s="1"/>
  <c r="G132" i="1"/>
  <c r="K132" i="1" s="1"/>
  <c r="G133" i="1"/>
  <c r="G134" i="1"/>
  <c r="K134" i="1" s="1"/>
  <c r="G135" i="1"/>
  <c r="K135" i="1" s="1"/>
  <c r="G136" i="1"/>
  <c r="K136" i="1" s="1"/>
  <c r="G137" i="1"/>
  <c r="G138" i="1"/>
  <c r="K138" i="1" s="1"/>
  <c r="G139" i="1"/>
  <c r="K139" i="1" s="1"/>
  <c r="G140" i="1"/>
  <c r="K140" i="1" s="1"/>
  <c r="G141" i="1"/>
  <c r="G142" i="1"/>
  <c r="G143" i="1"/>
  <c r="G144" i="1"/>
  <c r="K144" i="1" s="1"/>
  <c r="G10" i="1"/>
  <c r="K10" i="1" s="1"/>
  <c r="I157" i="1"/>
  <c r="I158" i="1" s="1"/>
  <c r="I159" i="1" s="1"/>
  <c r="I160" i="1" s="1"/>
  <c r="I161" i="1" s="1"/>
  <c r="I163" i="1" s="1"/>
  <c r="I164" i="1" s="1"/>
  <c r="I165" i="1" s="1"/>
  <c r="G155" i="1"/>
  <c r="K155" i="1" s="1"/>
  <c r="G156" i="1"/>
  <c r="K156" i="1" s="1"/>
  <c r="G157" i="1"/>
  <c r="G158" i="1"/>
  <c r="G159" i="1"/>
  <c r="G160" i="1"/>
  <c r="G161" i="1"/>
  <c r="G163" i="1"/>
  <c r="K163" i="1" s="1"/>
  <c r="G164" i="1"/>
  <c r="G165" i="1"/>
  <c r="G166" i="1"/>
  <c r="K166" i="1" s="1"/>
  <c r="G167" i="1"/>
  <c r="K167" i="1" s="1"/>
  <c r="G154" i="1"/>
  <c r="K154" i="1" s="1"/>
  <c r="G218" i="1"/>
  <c r="K218" i="1" s="1"/>
  <c r="G178" i="1"/>
  <c r="K178" i="1" s="1"/>
  <c r="G179" i="1"/>
  <c r="G180" i="1"/>
  <c r="K180" i="1" s="1"/>
  <c r="G181" i="1"/>
  <c r="K181" i="1" s="1"/>
  <c r="G182" i="1"/>
  <c r="K182" i="1" s="1"/>
  <c r="G183" i="1"/>
  <c r="K183" i="1" s="1"/>
  <c r="G184" i="1"/>
  <c r="K184" i="1" s="1"/>
  <c r="G185" i="1"/>
  <c r="K185" i="1" s="1"/>
  <c r="G186" i="1"/>
  <c r="K186" i="1" s="1"/>
  <c r="G187" i="1"/>
  <c r="K187" i="1" s="1"/>
  <c r="G188" i="1"/>
  <c r="K188" i="1" s="1"/>
  <c r="G189" i="1"/>
  <c r="K189" i="1" s="1"/>
  <c r="G190" i="1"/>
  <c r="K190" i="1" s="1"/>
  <c r="G191" i="1"/>
  <c r="K191" i="1" s="1"/>
  <c r="G192" i="1"/>
  <c r="K192" i="1" s="1"/>
  <c r="G193" i="1"/>
  <c r="K193" i="1" s="1"/>
  <c r="G194" i="1"/>
  <c r="K194" i="1" s="1"/>
  <c r="G195" i="1"/>
  <c r="K195" i="1" s="1"/>
  <c r="G196" i="1"/>
  <c r="K196" i="1" s="1"/>
  <c r="G197" i="1"/>
  <c r="K197" i="1" s="1"/>
  <c r="G198" i="1"/>
  <c r="K198" i="1" s="1"/>
  <c r="G199" i="1"/>
  <c r="K199" i="1" s="1"/>
  <c r="G200" i="1"/>
  <c r="K200" i="1" s="1"/>
  <c r="G201" i="1"/>
  <c r="K201" i="1" s="1"/>
  <c r="G202" i="1"/>
  <c r="K202" i="1" s="1"/>
  <c r="G203" i="1"/>
  <c r="K203" i="1" s="1"/>
  <c r="G204" i="1"/>
  <c r="K204" i="1" s="1"/>
  <c r="G205" i="1"/>
  <c r="G206" i="1"/>
  <c r="K206" i="1" s="1"/>
  <c r="G207" i="1"/>
  <c r="K207" i="1" s="1"/>
  <c r="G208" i="1"/>
  <c r="K208" i="1" s="1"/>
  <c r="G209" i="1"/>
  <c r="K209" i="1" s="1"/>
  <c r="G210" i="1"/>
  <c r="K210" i="1" s="1"/>
  <c r="G211" i="1"/>
  <c r="K211" i="1" s="1"/>
  <c r="G212" i="1"/>
  <c r="K212" i="1" s="1"/>
  <c r="G213" i="1"/>
  <c r="K213" i="1" s="1"/>
  <c r="G214" i="1"/>
  <c r="K214" i="1" s="1"/>
  <c r="G215" i="1"/>
  <c r="K215" i="1" s="1"/>
  <c r="G216" i="1"/>
  <c r="K216" i="1"/>
  <c r="G217" i="1"/>
  <c r="K217" i="1" s="1"/>
  <c r="G177" i="1"/>
  <c r="K177" i="1" s="1"/>
  <c r="G287" i="1"/>
  <c r="K287" i="1" s="1"/>
  <c r="G229" i="1"/>
  <c r="K229" i="1" s="1"/>
  <c r="G230" i="1"/>
  <c r="K230" i="1" s="1"/>
  <c r="G231" i="1"/>
  <c r="G232" i="1"/>
  <c r="K232" i="1" s="1"/>
  <c r="G233" i="1"/>
  <c r="K233" i="1" s="1"/>
  <c r="G234" i="1"/>
  <c r="K234" i="1" s="1"/>
  <c r="G235" i="1"/>
  <c r="K235" i="1" s="1"/>
  <c r="G236" i="1"/>
  <c r="K236" i="1" s="1"/>
  <c r="G237" i="1"/>
  <c r="K237" i="1" s="1"/>
  <c r="G238" i="1"/>
  <c r="K238" i="1" s="1"/>
  <c r="G239" i="1"/>
  <c r="K239" i="1" s="1"/>
  <c r="G240" i="1"/>
  <c r="K240" i="1" s="1"/>
  <c r="G241" i="1"/>
  <c r="K241" i="1" s="1"/>
  <c r="G242" i="1"/>
  <c r="K242" i="1" s="1"/>
  <c r="G243" i="1"/>
  <c r="K243" i="1" s="1"/>
  <c r="G244" i="1"/>
  <c r="K244" i="1" s="1"/>
  <c r="G245" i="1"/>
  <c r="K245" i="1" s="1"/>
  <c r="G246" i="1"/>
  <c r="K246" i="1" s="1"/>
  <c r="G247" i="1"/>
  <c r="K247" i="1" s="1"/>
  <c r="G248" i="1"/>
  <c r="K248" i="1" s="1"/>
  <c r="G249" i="1"/>
  <c r="K249" i="1" s="1"/>
  <c r="G250" i="1"/>
  <c r="K250" i="1" s="1"/>
  <c r="G251" i="1"/>
  <c r="K251" i="1" s="1"/>
  <c r="G252" i="1"/>
  <c r="K252" i="1" s="1"/>
  <c r="G253" i="1"/>
  <c r="K253" i="1" s="1"/>
  <c r="G254" i="1"/>
  <c r="K254" i="1" s="1"/>
  <c r="G255" i="1"/>
  <c r="K255" i="1" s="1"/>
  <c r="G256" i="1"/>
  <c r="K256" i="1" s="1"/>
  <c r="G257" i="1"/>
  <c r="K257" i="1" s="1"/>
  <c r="G258" i="1"/>
  <c r="K258" i="1" s="1"/>
  <c r="G259" i="1"/>
  <c r="K259" i="1" s="1"/>
  <c r="G260" i="1"/>
  <c r="K260" i="1" s="1"/>
  <c r="G261" i="1"/>
  <c r="K261" i="1" s="1"/>
  <c r="G262" i="1"/>
  <c r="K262" i="1" s="1"/>
  <c r="G263" i="1"/>
  <c r="K263" i="1" s="1"/>
  <c r="G264" i="1"/>
  <c r="K264" i="1" s="1"/>
  <c r="G265" i="1"/>
  <c r="K265" i="1" s="1"/>
  <c r="G266" i="1"/>
  <c r="K266" i="1" s="1"/>
  <c r="G267" i="1"/>
  <c r="K267" i="1" s="1"/>
  <c r="G268" i="1"/>
  <c r="K268" i="1" s="1"/>
  <c r="G269" i="1"/>
  <c r="K269" i="1" s="1"/>
  <c r="G270" i="1"/>
  <c r="K270" i="1" s="1"/>
  <c r="G271" i="1"/>
  <c r="K271" i="1" s="1"/>
  <c r="G272" i="1"/>
  <c r="K272" i="1" s="1"/>
  <c r="G273" i="1"/>
  <c r="K273" i="1" s="1"/>
  <c r="G274" i="1"/>
  <c r="K274" i="1" s="1"/>
  <c r="G275" i="1"/>
  <c r="K275" i="1" s="1"/>
  <c r="G276" i="1"/>
  <c r="K276" i="1" s="1"/>
  <c r="G277" i="1"/>
  <c r="K277" i="1" s="1"/>
  <c r="G278" i="1"/>
  <c r="K278" i="1" s="1"/>
  <c r="G279" i="1"/>
  <c r="K279" i="1" s="1"/>
  <c r="G280" i="1"/>
  <c r="K280" i="1" s="1"/>
  <c r="G281" i="1"/>
  <c r="K281" i="1" s="1"/>
  <c r="G282" i="1"/>
  <c r="K282" i="1" s="1"/>
  <c r="G283" i="1"/>
  <c r="K283" i="1" s="1"/>
  <c r="G284" i="1"/>
  <c r="K284" i="1" s="1"/>
  <c r="G285" i="1"/>
  <c r="K285" i="1" s="1"/>
  <c r="G286" i="1"/>
  <c r="K286" i="1" s="1"/>
  <c r="G228" i="1"/>
  <c r="K228" i="1" s="1"/>
  <c r="G299" i="1"/>
  <c r="K299" i="1" s="1"/>
  <c r="G300" i="1"/>
  <c r="G301" i="1"/>
  <c r="G302" i="1"/>
  <c r="G303" i="1"/>
  <c r="G304" i="1"/>
  <c r="G305" i="1"/>
  <c r="G306" i="1"/>
  <c r="G307" i="1"/>
  <c r="G308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298" i="1"/>
  <c r="K298" i="1" s="1"/>
  <c r="K143" i="1" l="1"/>
  <c r="K99" i="1"/>
  <c r="K142" i="1"/>
  <c r="K118" i="1"/>
  <c r="K110" i="1"/>
  <c r="K86" i="1"/>
  <c r="K111" i="1"/>
  <c r="K51" i="1"/>
  <c r="K165" i="1"/>
  <c r="K122" i="1"/>
  <c r="K106" i="1"/>
  <c r="K90" i="1"/>
  <c r="K164" i="1"/>
  <c r="K141" i="1"/>
  <c r="K137" i="1"/>
  <c r="K133" i="1"/>
  <c r="K121" i="1"/>
  <c r="K117" i="1"/>
  <c r="K109" i="1"/>
  <c r="K105" i="1"/>
  <c r="K101" i="1"/>
  <c r="K89" i="1"/>
  <c r="K85" i="1"/>
  <c r="K81" i="1"/>
  <c r="K61" i="1"/>
  <c r="K53" i="1"/>
  <c r="K17" i="1"/>
  <c r="J301" i="1"/>
  <c r="K300" i="1"/>
  <c r="J339" i="1"/>
  <c r="K47" i="1"/>
  <c r="K145" i="1" s="1"/>
  <c r="K146" i="1" s="1"/>
  <c r="K159" i="1"/>
  <c r="K158" i="1"/>
  <c r="K161" i="1"/>
  <c r="K157" i="1"/>
  <c r="K160" i="1"/>
  <c r="K179" i="1"/>
  <c r="K205" i="1"/>
  <c r="K231" i="1"/>
  <c r="K288" i="1" s="1"/>
  <c r="K289" i="1" s="1"/>
  <c r="K219" i="1" l="1"/>
  <c r="K220" i="1" s="1"/>
  <c r="K301" i="1"/>
  <c r="J302" i="1"/>
  <c r="J340" i="1"/>
  <c r="I335" i="1"/>
  <c r="G335" i="1"/>
  <c r="K335" i="1" s="1"/>
  <c r="G336" i="1"/>
  <c r="G337" i="1"/>
  <c r="K337" i="1" s="1"/>
  <c r="G338" i="1"/>
  <c r="G339" i="1"/>
  <c r="K339" i="1" s="1"/>
  <c r="G340" i="1"/>
  <c r="G341" i="1"/>
  <c r="G343" i="1"/>
  <c r="G344" i="1"/>
  <c r="G345" i="1"/>
  <c r="G346" i="1"/>
  <c r="G347" i="1"/>
  <c r="G348" i="1"/>
  <c r="G349" i="1"/>
  <c r="G350" i="1"/>
  <c r="G351" i="1"/>
  <c r="G352" i="1"/>
  <c r="G334" i="1"/>
  <c r="K334" i="1" s="1"/>
  <c r="G145" i="1"/>
  <c r="G353" i="1" l="1"/>
  <c r="J303" i="1"/>
  <c r="K302" i="1"/>
  <c r="J341" i="1"/>
  <c r="J343" i="1" s="1"/>
  <c r="I336" i="1"/>
  <c r="K336" i="1" s="1"/>
  <c r="I338" i="1"/>
  <c r="K338" i="1" s="1"/>
  <c r="J304" i="1" l="1"/>
  <c r="K303" i="1"/>
  <c r="K341" i="1"/>
  <c r="F162" i="1"/>
  <c r="G162" i="1" s="1"/>
  <c r="K162" i="1" s="1"/>
  <c r="K168" i="1" s="1"/>
  <c r="K169" i="1" s="1"/>
  <c r="K304" i="1" l="1"/>
  <c r="J305" i="1"/>
  <c r="K343" i="1"/>
  <c r="J344" i="1"/>
  <c r="I340" i="1"/>
  <c r="K340" i="1" s="1"/>
  <c r="K305" i="1" l="1"/>
  <c r="J306" i="1"/>
  <c r="J345" i="1"/>
  <c r="K344" i="1"/>
  <c r="K306" i="1" l="1"/>
  <c r="J307" i="1"/>
  <c r="J346" i="1"/>
  <c r="J308" i="1" l="1"/>
  <c r="K307" i="1"/>
  <c r="K346" i="1"/>
  <c r="J347" i="1"/>
  <c r="J310" i="1" l="1"/>
  <c r="K308" i="1"/>
  <c r="K347" i="1"/>
  <c r="J348" i="1"/>
  <c r="I345" i="1"/>
  <c r="K345" i="1" s="1"/>
  <c r="J311" i="1" l="1"/>
  <c r="K310" i="1"/>
  <c r="J349" i="1"/>
  <c r="K348" i="1"/>
  <c r="K311" i="1" l="1"/>
  <c r="J312" i="1"/>
  <c r="J350" i="1"/>
  <c r="J313" i="1" l="1"/>
  <c r="K312" i="1"/>
  <c r="J351" i="1"/>
  <c r="K350" i="1"/>
  <c r="J314" i="1" l="1"/>
  <c r="K313" i="1"/>
  <c r="J352" i="1"/>
  <c r="I349" i="1"/>
  <c r="K349" i="1" s="1"/>
  <c r="J315" i="1" l="1"/>
  <c r="K314" i="1"/>
  <c r="J316" i="1" l="1"/>
  <c r="K315" i="1"/>
  <c r="I351" i="1"/>
  <c r="K351" i="1" s="1"/>
  <c r="J317" i="1" l="1"/>
  <c r="K316" i="1"/>
  <c r="I352" i="1"/>
  <c r="K352" i="1" s="1"/>
  <c r="K353" i="1" s="1"/>
  <c r="K354" i="1" s="1"/>
  <c r="K317" i="1" l="1"/>
  <c r="J318" i="1"/>
  <c r="J319" i="1" l="1"/>
  <c r="K318" i="1"/>
  <c r="J320" i="1" l="1"/>
  <c r="K319" i="1"/>
  <c r="K320" i="1" l="1"/>
  <c r="J321" i="1"/>
  <c r="K321" i="1" l="1"/>
  <c r="J322" i="1"/>
  <c r="K322" i="1" l="1"/>
  <c r="J323" i="1"/>
  <c r="K323" i="1" l="1"/>
  <c r="K324" i="1" s="1"/>
  <c r="K325" i="1" s="1"/>
</calcChain>
</file>

<file path=xl/comments1.xml><?xml version="1.0" encoding="utf-8"?>
<comments xmlns="http://schemas.openxmlformats.org/spreadsheetml/2006/main">
  <authors>
    <author>mazacekj</author>
  </authors>
  <commentList>
    <comment ref="J10" authorId="0">
      <text>
        <r>
          <rPr>
            <b/>
            <sz val="9"/>
            <color indexed="81"/>
            <rFont val="Tahoma"/>
            <charset val="1"/>
          </rPr>
          <t>mazacekj:</t>
        </r>
        <r>
          <rPr>
            <sz val="9"/>
            <color indexed="81"/>
            <rFont val="Tahoma"/>
            <charset val="1"/>
          </rPr>
          <t xml:space="preserve">
pokud není zadáno, uvažujte 100%</t>
        </r>
      </text>
    </comment>
    <comment ref="F157" authorId="0">
      <text>
        <r>
          <rPr>
            <b/>
            <sz val="9"/>
            <color indexed="81"/>
            <rFont val="Tahoma"/>
            <charset val="1"/>
          </rPr>
          <t>mazacekj:</t>
        </r>
        <r>
          <rPr>
            <sz val="9"/>
            <color indexed="81"/>
            <rFont val="Tahoma"/>
            <charset val="1"/>
          </rPr>
          <t xml:space="preserve">
odhad</t>
        </r>
      </text>
    </comment>
    <comment ref="F158" authorId="0">
      <text>
        <r>
          <rPr>
            <b/>
            <sz val="9"/>
            <color indexed="81"/>
            <rFont val="Tahoma"/>
            <charset val="1"/>
          </rPr>
          <t>mazacekj:</t>
        </r>
        <r>
          <rPr>
            <sz val="9"/>
            <color indexed="81"/>
            <rFont val="Tahoma"/>
            <charset val="1"/>
          </rPr>
          <t xml:space="preserve">
odhad</t>
        </r>
      </text>
    </comment>
  </commentList>
</comments>
</file>

<file path=xl/sharedStrings.xml><?xml version="1.0" encoding="utf-8"?>
<sst xmlns="http://schemas.openxmlformats.org/spreadsheetml/2006/main" count="722" uniqueCount="324">
  <si>
    <t>SO-01</t>
  </si>
  <si>
    <t>ZŠ J. Vohradského</t>
  </si>
  <si>
    <t>ref. spotřeba elektřiny</t>
  </si>
  <si>
    <t>kWh/rok</t>
  </si>
  <si>
    <t>cena el.energie</t>
  </si>
  <si>
    <t>Kč/kWh bez DPH</t>
  </si>
  <si>
    <t>stávající stav - referenční hodnoty</t>
  </si>
  <si>
    <t>stav po rekonstrukci</t>
  </si>
  <si>
    <t>místnost</t>
  </si>
  <si>
    <t>typ svítidla</t>
  </si>
  <si>
    <t>počet svítidel</t>
  </si>
  <si>
    <t>příkon (bez ztrát)</t>
  </si>
  <si>
    <t>ztráty (např. předřadník)</t>
  </si>
  <si>
    <t>odhadovaná roční doba svícení</t>
  </si>
  <si>
    <t>soudobost všech svítidel</t>
  </si>
  <si>
    <t>roční spotřeba elektřiny</t>
  </si>
  <si>
    <t>zdroj</t>
  </si>
  <si>
    <t>počet</t>
  </si>
  <si>
    <t>spotřeba</t>
  </si>
  <si>
    <t>úspora bez DPH</t>
  </si>
  <si>
    <t>ks</t>
  </si>
  <si>
    <t>W</t>
  </si>
  <si>
    <t>%</t>
  </si>
  <si>
    <t>h/rok</t>
  </si>
  <si>
    <t>Kč/rok</t>
  </si>
  <si>
    <t>WC chlapci:</t>
  </si>
  <si>
    <t>2x žárovkové svítidlo 60W</t>
  </si>
  <si>
    <t>WC dívky:</t>
  </si>
  <si>
    <t>2x zářivkové svítidlo 2x36W</t>
  </si>
  <si>
    <t>lx žárovkové svítidlo 60W</t>
  </si>
  <si>
    <t>Sklad chodba 1P-m.č.104:</t>
  </si>
  <si>
    <t>lx zářivkové svítidlo 2x36W</t>
  </si>
  <si>
    <t>Umývárna 1P:</t>
  </si>
  <si>
    <t xml:space="preserve">2x žárovkové svítidlo 100W </t>
  </si>
  <si>
    <t>Sklad chodba 1P-m.č.102:</t>
  </si>
  <si>
    <t>Kuchyňka:</t>
  </si>
  <si>
    <t>9x zářivkové svítidlo Modus LLX 2x36W</t>
  </si>
  <si>
    <t>Místnost s výlevkou: (u chodby k tělocvičně)</t>
  </si>
  <si>
    <t>lx žárovkové svítidlo 100W</t>
  </si>
  <si>
    <t>Sklad vedle kuchyňky:</t>
  </si>
  <si>
    <t>lx zářivkové svítidlo 3x36W</t>
  </si>
  <si>
    <t xml:space="preserve">Šatna č.3: (u chodby k tělocvičně)
</t>
  </si>
  <si>
    <t xml:space="preserve">Šatna č.2: (u chodby k tělocvičně)
</t>
  </si>
  <si>
    <t xml:space="preserve">Šatna č.1: (u chodby k tělocvičně)
</t>
  </si>
  <si>
    <t xml:space="preserve">Sklad u rozvaděče: (u chodby k tělocvičně)
</t>
  </si>
  <si>
    <t>Chodba k tělocvičně a schodiště:</t>
  </si>
  <si>
    <t>6x zářivkové svítidlo 3x36W</t>
  </si>
  <si>
    <t>Sklady u staré kotelny:</t>
  </si>
  <si>
    <t>4x zářivkové svítidlo 4x18W</t>
  </si>
  <si>
    <t>4x zářivkové svítidlo 3x36W</t>
  </si>
  <si>
    <t>2x žárovkové svítidlo 100W</t>
  </si>
  <si>
    <t>Spojovací chodba u staré kotelny:</t>
  </si>
  <si>
    <t>7x zářivkové svítidlo 2x18W (z toho 3x nouzové)</t>
  </si>
  <si>
    <t>Chodba u šaten a schodiště: (u dílny školníka)</t>
  </si>
  <si>
    <t>Šatna vlevo: (u dílny školníka)</t>
  </si>
  <si>
    <t>Šatna střed: (u dílny školníka)</t>
  </si>
  <si>
    <t>Šatna vpravo: (u dílny školníka)</t>
  </si>
  <si>
    <t xml:space="preserve">Kumbál za malou kotelnou: (u dílny školníka)
</t>
  </si>
  <si>
    <t>lx žárovkové svítidlo 3x36W</t>
  </si>
  <si>
    <t xml:space="preserve">Malá kotelna: (u dílny školníka)
</t>
  </si>
  <si>
    <t>Sklad: (u dílny školníka)</t>
  </si>
  <si>
    <t>2x zářivkové svítidlo 3x36W</t>
  </si>
  <si>
    <t>Dílna školníka:</t>
  </si>
  <si>
    <t>Garáž:</t>
  </si>
  <si>
    <t>Zěmepis:</t>
  </si>
  <si>
    <t>8x zářivkové svítidlo Modus 3x36W</t>
  </si>
  <si>
    <t>4x zářivkové svítidlo 2x36W</t>
  </si>
  <si>
    <t>2x zářivkové asymetrické svítidlo 1x58W</t>
  </si>
  <si>
    <t>Ředitelna:</t>
  </si>
  <si>
    <t>4x zářivkové svítidlo Modus 4x36W</t>
  </si>
  <si>
    <t>Zástupci:</t>
  </si>
  <si>
    <t>4x zářivkové svítidlo 4x36W</t>
  </si>
  <si>
    <t>Sekretariát:</t>
  </si>
  <si>
    <t>Zasedací místnost:</t>
  </si>
  <si>
    <t>Sborovna druhý stupeň:</t>
  </si>
  <si>
    <t>llx zářivkové svítidlo 3x36W</t>
  </si>
  <si>
    <t>Chodba přízemí:</t>
  </si>
  <si>
    <t>12x zářivkové svítidlo 2x36W</t>
  </si>
  <si>
    <t>2x nouzové svítidlo 2x11W</t>
  </si>
  <si>
    <t xml:space="preserve">
</t>
  </si>
  <si>
    <t>lx nouzové svítidlo Alpha 80L</t>
  </si>
  <si>
    <t>Vstupní hala:</t>
  </si>
  <si>
    <t xml:space="preserve">lx zářivkové svítidlo 3x36W </t>
  </si>
  <si>
    <t>m.č.6: učebna:</t>
  </si>
  <si>
    <t>3x zářivkové svítidlo 2x36W</t>
  </si>
  <si>
    <t>Místnost uklízečka:</t>
  </si>
  <si>
    <t>lx zářivkové svítidlo 4x18W</t>
  </si>
  <si>
    <t>WC bezbariérové:</t>
  </si>
  <si>
    <t>1x zářivkové svítidlo 4x18W</t>
  </si>
  <si>
    <t>WC zaměstnanci:</t>
  </si>
  <si>
    <t xml:space="preserve">2x zářivkové svítidlo 4x18W </t>
  </si>
  <si>
    <t>m.č.7 učebna:</t>
  </si>
  <si>
    <t>2x zářivkové asymetrické svítidlo lx58W</t>
  </si>
  <si>
    <t>m.č.8: učebna:</t>
  </si>
  <si>
    <t>8x zářivkové svítidlo 3x36W</t>
  </si>
  <si>
    <t>Vstupní chodba u m.č.8:</t>
  </si>
  <si>
    <t>6x svítidlo 2x11W z toho 2x nouzové lx nouzové svítidlo Alpha 80L</t>
  </si>
  <si>
    <t>m.č.9: kabinet přírodopisu:</t>
  </si>
  <si>
    <t>m.č.10: šatna úklizečky:</t>
  </si>
  <si>
    <t>m.č.11: kabinet matematiky:</t>
  </si>
  <si>
    <t>m.č.12: kabinet dějepisu:</t>
  </si>
  <si>
    <t>m.č.13: přípravná třída (dříve byt školníka) Vstupní chodba:</t>
  </si>
  <si>
    <t>3x zářivkové svítidlo 2x18W</t>
  </si>
  <si>
    <t>8x zářivkové svítidlo 2x18W</t>
  </si>
  <si>
    <t>Herna:</t>
  </si>
  <si>
    <t>4x zářivkové svítidlo 2x18W</t>
  </si>
  <si>
    <t>Učebna:</t>
  </si>
  <si>
    <t>Chodba u WC:</t>
  </si>
  <si>
    <t>WC:</t>
  </si>
  <si>
    <t>Koupelna:</t>
  </si>
  <si>
    <t>Sklad:</t>
  </si>
  <si>
    <t>Schodiště z 1NP do 2NP:</t>
  </si>
  <si>
    <t>6x zářivkové svítidlo 2x11W s nouzovým zdrojem</t>
  </si>
  <si>
    <t>1x nouzové svítidlo Alpha 80L</t>
  </si>
  <si>
    <t>m.č.15: hudebna:</t>
  </si>
  <si>
    <t>m.č.16: učebna:</t>
  </si>
  <si>
    <t>m.č.17: učebna:</t>
  </si>
  <si>
    <t>m.č.18: učebna:</t>
  </si>
  <si>
    <t>m.č.19: kabinet fyziky a chemie</t>
  </si>
  <si>
    <t>m.č.20: učebna fyziky a chemie:</t>
  </si>
  <si>
    <t>m.č.21: kabinet chemie:</t>
  </si>
  <si>
    <t>6x zářivkové svítidlo 2x36W</t>
  </si>
  <si>
    <t>m.č.22: kabinet a místnost před u nápojového automatu</t>
  </si>
  <si>
    <t>5x zářivkové svítidlo 2x36W</t>
  </si>
  <si>
    <t>m.č.23: učebna PC:</t>
  </si>
  <si>
    <t>6x zářivkové svítidlo 4x36W</t>
  </si>
  <si>
    <t>5x zářivkové svítidlo 4x18W</t>
  </si>
  <si>
    <t xml:space="preserve">5x zářivkové svítidlo 4x18W </t>
  </si>
  <si>
    <t>m.č.24: učebna:</t>
  </si>
  <si>
    <t>m.č.25: učebna:</t>
  </si>
  <si>
    <t>m.č.26: učebna:</t>
  </si>
  <si>
    <t>Chodba 2NP:</t>
  </si>
  <si>
    <t>15x zářivkové svítidlo 2x36W</t>
  </si>
  <si>
    <t>Chodba 3NP:</t>
  </si>
  <si>
    <t xml:space="preserve">15x zářivkové svítidlo 2x36W </t>
  </si>
  <si>
    <t>m.č.27: učebna:</t>
  </si>
  <si>
    <t>m.č.28: učebna:</t>
  </si>
  <si>
    <t>m.č.29: učebna:</t>
  </si>
  <si>
    <t>m.č.30: PC učebna:</t>
  </si>
  <si>
    <t>m.č.31: kabinet VV:</t>
  </si>
  <si>
    <t>m.č.32: aula:</t>
  </si>
  <si>
    <t>5x žárovkové svítidlo 100W</t>
  </si>
  <si>
    <t xml:space="preserve">1x zářivkové svítidlo 4x18W </t>
  </si>
  <si>
    <t>m.č.33: sborovna:</t>
  </si>
  <si>
    <t>m.č.34: interaktivní učebna:</t>
  </si>
  <si>
    <t>m.č.35: učebna:</t>
  </si>
  <si>
    <t>m.č.36: učebna:</t>
  </si>
  <si>
    <t>m.č.37: učebna:</t>
  </si>
  <si>
    <t>CELKEM</t>
  </si>
  <si>
    <t>SO-02</t>
  </si>
  <si>
    <t>Tělocvična ZŠ J. Vohradského</t>
  </si>
  <si>
    <t>vstupní chodby</t>
  </si>
  <si>
    <t>1ks zář.svítidlo 2x36W</t>
  </si>
  <si>
    <t>chodby</t>
  </si>
  <si>
    <t>10ks zář.svítidlo 4x18W</t>
  </si>
  <si>
    <t>5ks zář.svítidlo 4x18W</t>
  </si>
  <si>
    <t>3ks zář.svítidlo kruhové</t>
  </si>
  <si>
    <t>schodiště</t>
  </si>
  <si>
    <t>5ks zář.svítidlo kruhové</t>
  </si>
  <si>
    <t xml:space="preserve">WC </t>
  </si>
  <si>
    <t>6ks zář. svítidlo 4x18W</t>
  </si>
  <si>
    <t>šatny</t>
  </si>
  <si>
    <t>12ks zář.svítidlo 4x18W</t>
  </si>
  <si>
    <t>sklad nář.</t>
  </si>
  <si>
    <t xml:space="preserve">3ks zář.svítidlo 2x58W </t>
  </si>
  <si>
    <t>malý sál</t>
  </si>
  <si>
    <t>7ks zář.svítidlo 4x58W</t>
  </si>
  <si>
    <t>sklad nář.2.N.P</t>
  </si>
  <si>
    <t>5ks zář.svítidlo 2x58W</t>
  </si>
  <si>
    <t>umývárna</t>
  </si>
  <si>
    <t>2ks zář.svítidlo 4x18W</t>
  </si>
  <si>
    <t>4ks zář.svítidlo 2x36W</t>
  </si>
  <si>
    <t>hala</t>
  </si>
  <si>
    <t>Výbojky (Master HPI-PLUS 250 W/645)</t>
  </si>
  <si>
    <t>Reflektory</t>
  </si>
  <si>
    <t>SO-03</t>
  </si>
  <si>
    <t>Jídelna ZŠ J. Vohradského</t>
  </si>
  <si>
    <t>Rampa:</t>
  </si>
  <si>
    <t>Sklad u rampy:</t>
  </si>
  <si>
    <t>Chodba přízemí u RH:</t>
  </si>
  <si>
    <t xml:space="preserve">23x zářivkové svítidlo 2x36W </t>
  </si>
  <si>
    <t>WC: m. č. 21</t>
  </si>
  <si>
    <t>Šatna: m.č. 23</t>
  </si>
  <si>
    <t>Umyvárna za šatnou:</t>
  </si>
  <si>
    <t>Sklad: m.č. 24</t>
  </si>
  <si>
    <t>Sklad: m.č. 25</t>
  </si>
  <si>
    <t>Sklad: m.č. 26</t>
  </si>
  <si>
    <t>4x žárovkové svítidlo 100W</t>
  </si>
  <si>
    <t>Sklad: m.č. 37</t>
  </si>
  <si>
    <t>3x žárovkové svítidlo 100W</t>
  </si>
  <si>
    <t xml:space="preserve">Místnost u výlevky: m.č. 33 </t>
  </si>
  <si>
    <t xml:space="preserve">1x žárovkové svítidlo 100W </t>
  </si>
  <si>
    <t xml:space="preserve">Místnost se vzduchotechnikou: </t>
  </si>
  <si>
    <t>Hrubá přípravna: m.č.18:</t>
  </si>
  <si>
    <t>3x zářivkové svítidlo 3x36W</t>
  </si>
  <si>
    <t>Sklad brambor: m.č.20:</t>
  </si>
  <si>
    <t>6x žárovkové svítidlo 100W</t>
  </si>
  <si>
    <t>Sklad: m.č.17:</t>
  </si>
  <si>
    <t>Sklad: m.č.16:</t>
  </si>
  <si>
    <t>Sklad: m.č.15:</t>
  </si>
  <si>
    <t>Výměníková stanice:</t>
  </si>
  <si>
    <t>Schodiště a chodba do 1P:</t>
  </si>
  <si>
    <t>lx zářivkové svítidlo 4x36W</t>
  </si>
  <si>
    <t>Strojovna velkého výtahu:</t>
  </si>
  <si>
    <t>Strojovna malého výtahu:</t>
  </si>
  <si>
    <t xml:space="preserve">
WC: m.č.39:</t>
  </si>
  <si>
    <t>Šatna:</t>
  </si>
  <si>
    <t>Odpočinková místnost: m.č.42:</t>
  </si>
  <si>
    <t>Kancelář vedoucí kuchyně:</t>
  </si>
  <si>
    <t>4x zářivkové svítidlo Modus LLX 2x36W</t>
  </si>
  <si>
    <t>Přípravna:</t>
  </si>
  <si>
    <t>8x zářivkové svítidlo IP65 2x58W</t>
  </si>
  <si>
    <t>Kuchyň:</t>
  </si>
  <si>
    <t>15x zářivkové svítidlo IP65 2x58W</t>
  </si>
  <si>
    <t>Černá kuchyň:</t>
  </si>
  <si>
    <t>4x zářivkové svítidlo IP65 2x58W</t>
  </si>
  <si>
    <t>Místnost myčka:</t>
  </si>
  <si>
    <t>6x zářivkové svítidlo IP65 2x58W</t>
  </si>
  <si>
    <t>Vstupní chodba u šaten:</t>
  </si>
  <si>
    <t>Školní dílna:</t>
  </si>
  <si>
    <t>8x zářivkové svítidlo 2x36W</t>
  </si>
  <si>
    <t>Kumbál u školní dílny:</t>
  </si>
  <si>
    <t>Šatna u autoškoly:</t>
  </si>
  <si>
    <t>Autoškola:</t>
  </si>
  <si>
    <t>16x zářivkové svítidlo 2x36W</t>
  </si>
  <si>
    <t>Učebna proti autoškole:</t>
  </si>
  <si>
    <t>9x zářivkové svítidlo 2x36W</t>
  </si>
  <si>
    <t>Úklidová místnost: m.č.46:</t>
  </si>
  <si>
    <t>SO-04</t>
  </si>
  <si>
    <t>ZŠ Žižkova</t>
  </si>
  <si>
    <t>Hlavní vstupní chodba:</t>
  </si>
  <si>
    <t>lx žárovkové svítidlo 60W před vchodem venku</t>
  </si>
  <si>
    <t>Tělocvična:</t>
  </si>
  <si>
    <t>Třída I.A: u dílny</t>
  </si>
  <si>
    <t>8x zářivkové svítidlo 4x18W</t>
  </si>
  <si>
    <t>3x zářivkové svítidlo 1x58W</t>
  </si>
  <si>
    <t>Třída I.B: u dílny</t>
  </si>
  <si>
    <t>3x, zářivkové svítidlo 1x58W</t>
  </si>
  <si>
    <t>Sborovna: u dílny</t>
  </si>
  <si>
    <t>Chodba před třídami: u dílny</t>
  </si>
  <si>
    <t>Sklep:</t>
  </si>
  <si>
    <t>Spojovací chodba u dřezů:</t>
  </si>
  <si>
    <t>Plynová kotelna:</t>
  </si>
  <si>
    <t>Sborovna:</t>
  </si>
  <si>
    <t>Třída IV.A:</t>
  </si>
  <si>
    <t>6x zářivkové svítidlo Modus 2x36W</t>
  </si>
  <si>
    <t>3x zářivkové svítidlo Modus 1x58W</t>
  </si>
  <si>
    <t>Třída IV.B:</t>
  </si>
  <si>
    <t>Třída IV.C:</t>
  </si>
  <si>
    <t>Chodba:</t>
  </si>
  <si>
    <t>lx zářivkové svítidlo 1x36W</t>
  </si>
  <si>
    <t>Družina 1.:</t>
  </si>
  <si>
    <t xml:space="preserve">6x zářivkové svítidlo 3x36W </t>
  </si>
  <si>
    <t xml:space="preserve">WC: </t>
  </si>
  <si>
    <t>Interaktivní učebna:</t>
  </si>
  <si>
    <t xml:space="preserve">6x zářivkové svítidlo 2x36W </t>
  </si>
  <si>
    <t xml:space="preserve">3x zářivkové svítidlo 1x58W </t>
  </si>
  <si>
    <t>Družina 2:</t>
  </si>
  <si>
    <t xml:space="preserve">3x svítidlo Opple s kruhovou trubici 38W </t>
  </si>
  <si>
    <t xml:space="preserve">Chodba před družinou 2. a schodiště: </t>
  </si>
  <si>
    <t>Půda:</t>
  </si>
  <si>
    <t>Nová budova:</t>
  </si>
  <si>
    <t>Spojovací chodba přízemí:</t>
  </si>
  <si>
    <t>6x zářivkové svítidlo lx36W</t>
  </si>
  <si>
    <t>3x zářivkové svítidlo 1x36W</t>
  </si>
  <si>
    <t>1x žárovkové svítidlo lx60W</t>
  </si>
  <si>
    <t>2x zářivkové svítidlo 1x36W</t>
  </si>
  <si>
    <t>2x žárovkové svítidlo lx 60W</t>
  </si>
  <si>
    <t>PC učebna:</t>
  </si>
  <si>
    <t>Kotelna:</t>
  </si>
  <si>
    <t>1x žárovkové svítidlo 100W</t>
  </si>
  <si>
    <t>Chodba před třídami:</t>
  </si>
  <si>
    <t>4x zářivkové svítidlo lx36W</t>
  </si>
  <si>
    <t>Třída III.A:</t>
  </si>
  <si>
    <t>Třída III.B:</t>
  </si>
  <si>
    <t>Třída III.C:</t>
  </si>
  <si>
    <t>Šatna uklizečky:</t>
  </si>
  <si>
    <t>1 patro:</t>
  </si>
  <si>
    <t>5x zářivkové svítidlo lx36W</t>
  </si>
  <si>
    <t>Kabinet:</t>
  </si>
  <si>
    <t>Třída II.B</t>
  </si>
  <si>
    <t>3x zářivkové svítidlo lx58W</t>
  </si>
  <si>
    <t>Třída II.C:</t>
  </si>
  <si>
    <t>Místnost uklizečky:</t>
  </si>
  <si>
    <t xml:space="preserve">
lx žárovkové svítidlo 60W</t>
  </si>
  <si>
    <t>SO-05</t>
  </si>
  <si>
    <t>MŠ Svojsíkova 352</t>
  </si>
  <si>
    <t>PŘÍZEMÍ:</t>
  </si>
  <si>
    <t>Chodby:</t>
  </si>
  <si>
    <t>Zářivkové svítidlo KTX 2x40W</t>
  </si>
  <si>
    <t>Zářivkové svítidlo LLX 2x36W</t>
  </si>
  <si>
    <t>Žárovkové sv. 60W (venku)</t>
  </si>
  <si>
    <t>WC, umývárny, úklidová místnost:</t>
  </si>
  <si>
    <t>Zářivkové svítidlo Beg. 2x36W</t>
  </si>
  <si>
    <t>Žárovkové sv. 60W</t>
  </si>
  <si>
    <t>Herna vpravo od vchodu:</t>
  </si>
  <si>
    <t>Zářivkové svítidlo OSM 2x36W</t>
  </si>
  <si>
    <t>Herny vlevo od vchodu:</t>
  </si>
  <si>
    <t>Schodiště:</t>
  </si>
  <si>
    <t>PRVNÍ PATRO:</t>
  </si>
  <si>
    <t>Kancelář vedoucí:</t>
  </si>
  <si>
    <t>Zářivkové svítidlo LLX 4x18W</t>
  </si>
  <si>
    <t>Kancelář účetní:</t>
  </si>
  <si>
    <t>Kancelář:</t>
  </si>
  <si>
    <t>Zářivkové svítidlo LLX 3x18W</t>
  </si>
  <si>
    <t>Herny:</t>
  </si>
  <si>
    <t>Zářivkové svítidlo Beg. 2x58W</t>
  </si>
  <si>
    <t>SKLEP:</t>
  </si>
  <si>
    <t>Zářivkové svítidlo ZO1 3x40W</t>
  </si>
  <si>
    <t>Zářivkové svítidlo Profi 2x36W</t>
  </si>
  <si>
    <t>SO-06</t>
  </si>
  <si>
    <t>MŠ Svojsíkova 355</t>
  </si>
  <si>
    <t>Zářivkové sv. 22W</t>
  </si>
  <si>
    <t>Šatny úklid:</t>
  </si>
  <si>
    <t>Venku</t>
  </si>
  <si>
    <t xml:space="preserve">Žárovkové sv. 60W </t>
  </si>
  <si>
    <t>Žárovkové sv. 100W</t>
  </si>
  <si>
    <t>Zářivkové svítidlo LL 4x18W</t>
  </si>
  <si>
    <t>WC, umývárny:</t>
  </si>
  <si>
    <t>Herna vpravo:</t>
  </si>
  <si>
    <t>Půda, schodiště:</t>
  </si>
  <si>
    <t>Zářivkové svítidlo Profi 2x36W -1P56</t>
  </si>
  <si>
    <t>Zářivkové sv. 32W</t>
  </si>
  <si>
    <t>celkový příkon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</si>
</sst>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#,##0.0"/>
    <numFmt numFmtId="165" formatCode="_-* #,##0.00\ [$€-1]_-;\-* #,##0.00\ [$€-1]_-;_-* &quot;-&quot;??\ [$€-1]_-"/>
    <numFmt numFmtId="166" formatCode="0_)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Century Gothic"/>
      <family val="2"/>
      <charset val="238"/>
    </font>
    <font>
      <sz val="11"/>
      <color indexed="8"/>
      <name val="Calibri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2"/>
      <name val="Courier"/>
      <family val="3"/>
    </font>
    <font>
      <sz val="10"/>
      <name val="Verdana"/>
      <family val="2"/>
      <charset val="238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</font>
    <font>
      <sz val="10"/>
      <name val="Helv"/>
    </font>
    <font>
      <sz val="10"/>
      <color rgb="FFFF0000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rgb="FF0070C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63">
    <xf numFmtId="0" fontId="0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4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8" fillId="0" borderId="0"/>
    <xf numFmtId="166" fontId="9" fillId="0" borderId="0"/>
    <xf numFmtId="0" fontId="8" fillId="0" borderId="0"/>
    <xf numFmtId="0" fontId="10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166" fontId="9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6" fontId="9" fillId="0" borderId="0"/>
    <xf numFmtId="166" fontId="9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6" fontId="9" fillId="0" borderId="0"/>
    <xf numFmtId="0" fontId="12" fillId="0" borderId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</cellStyleXfs>
  <cellXfs count="88">
    <xf numFmtId="0" fontId="0" fillId="0" borderId="0" xfId="0"/>
    <xf numFmtId="0" fontId="3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2" fillId="0" borderId="0" xfId="2" applyFont="1"/>
    <xf numFmtId="3" fontId="2" fillId="0" borderId="0" xfId="2" applyNumberFormat="1" applyFont="1" applyAlignment="1">
      <alignment vertical="center"/>
    </xf>
    <xf numFmtId="9" fontId="2" fillId="0" borderId="0" xfId="1" applyFont="1"/>
    <xf numFmtId="2" fontId="2" fillId="2" borderId="0" xfId="2" applyNumberFormat="1" applyFont="1" applyFill="1" applyAlignment="1">
      <alignment vertical="center"/>
    </xf>
    <xf numFmtId="2" fontId="2" fillId="0" borderId="0" xfId="2" applyNumberFormat="1" applyFont="1" applyFill="1" applyAlignment="1">
      <alignment vertical="center"/>
    </xf>
    <xf numFmtId="0" fontId="2" fillId="0" borderId="0" xfId="2" applyFont="1" applyFill="1" applyBorder="1" applyAlignment="1">
      <alignment vertical="center"/>
    </xf>
    <xf numFmtId="0" fontId="2" fillId="0" borderId="4" xfId="2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0" fontId="2" fillId="3" borderId="9" xfId="2" applyFont="1" applyFill="1" applyBorder="1" applyAlignment="1">
      <alignment horizontal="left" vertical="center" indent="1"/>
    </xf>
    <xf numFmtId="0" fontId="2" fillId="3" borderId="3" xfId="2" applyFont="1" applyFill="1" applyBorder="1" applyAlignment="1">
      <alignment horizontal="right" vertical="center"/>
    </xf>
    <xf numFmtId="0" fontId="2" fillId="0" borderId="10" xfId="2" applyFont="1" applyBorder="1" applyAlignment="1">
      <alignment horizontal="center" vertical="center"/>
    </xf>
    <xf numFmtId="0" fontId="2" fillId="0" borderId="11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2" fillId="0" borderId="13" xfId="2" applyFont="1" applyBorder="1" applyAlignment="1">
      <alignment horizontal="center" vertical="center"/>
    </xf>
    <xf numFmtId="0" fontId="2" fillId="3" borderId="10" xfId="2" applyFont="1" applyFill="1" applyBorder="1" applyAlignment="1">
      <alignment horizontal="center" vertical="center"/>
    </xf>
    <xf numFmtId="0" fontId="2" fillId="3" borderId="14" xfId="2" applyFont="1" applyFill="1" applyBorder="1" applyAlignment="1">
      <alignment horizontal="center" vertical="center"/>
    </xf>
    <xf numFmtId="0" fontId="2" fillId="0" borderId="16" xfId="2" applyFont="1" applyBorder="1"/>
    <xf numFmtId="0" fontId="2" fillId="0" borderId="17" xfId="2" applyFont="1" applyBorder="1"/>
    <xf numFmtId="0" fontId="2" fillId="0" borderId="18" xfId="2" applyFont="1" applyBorder="1"/>
    <xf numFmtId="0" fontId="2" fillId="0" borderId="6" xfId="2" applyFont="1" applyBorder="1" applyAlignment="1">
      <alignment vertical="center" wrapText="1"/>
    </xf>
    <xf numFmtId="0" fontId="2" fillId="0" borderId="6" xfId="2" applyFont="1" applyBorder="1"/>
    <xf numFmtId="3" fontId="2" fillId="0" borderId="8" xfId="2" applyNumberFormat="1" applyFont="1" applyBorder="1"/>
    <xf numFmtId="0" fontId="2" fillId="0" borderId="4" xfId="2" applyFont="1" applyBorder="1"/>
    <xf numFmtId="0" fontId="2" fillId="0" borderId="8" xfId="2" applyFont="1" applyBorder="1"/>
    <xf numFmtId="0" fontId="2" fillId="0" borderId="4" xfId="2" applyFont="1" applyBorder="1" applyAlignment="1">
      <alignment vertical="center" wrapText="1"/>
    </xf>
    <xf numFmtId="0" fontId="2" fillId="0" borderId="12" xfId="2" applyFont="1" applyBorder="1" applyAlignment="1">
      <alignment vertical="center" wrapText="1"/>
    </xf>
    <xf numFmtId="0" fontId="2" fillId="0" borderId="12" xfId="2" applyFont="1" applyBorder="1"/>
    <xf numFmtId="3" fontId="2" fillId="0" borderId="14" xfId="2" applyNumberFormat="1" applyFont="1" applyBorder="1"/>
    <xf numFmtId="0" fontId="2" fillId="0" borderId="10" xfId="2" applyFont="1" applyBorder="1"/>
    <xf numFmtId="0" fontId="2" fillId="0" borderId="14" xfId="2" applyFont="1" applyBorder="1"/>
    <xf numFmtId="3" fontId="3" fillId="4" borderId="21" xfId="2" applyNumberFormat="1" applyFont="1" applyFill="1" applyBorder="1" applyAlignment="1">
      <alignment wrapText="1"/>
    </xf>
    <xf numFmtId="3" fontId="3" fillId="4" borderId="22" xfId="2" applyNumberFormat="1" applyFont="1" applyFill="1" applyBorder="1" applyAlignment="1">
      <alignment wrapText="1"/>
    </xf>
    <xf numFmtId="3" fontId="3" fillId="4" borderId="22" xfId="2" applyNumberFormat="1" applyFont="1" applyFill="1" applyBorder="1"/>
    <xf numFmtId="3" fontId="3" fillId="4" borderId="23" xfId="2" applyNumberFormat="1" applyFont="1" applyFill="1" applyBorder="1"/>
    <xf numFmtId="3" fontId="3" fillId="4" borderId="21" xfId="2" applyNumberFormat="1" applyFont="1" applyFill="1" applyBorder="1"/>
    <xf numFmtId="0" fontId="2" fillId="0" borderId="0" xfId="2" applyAlignment="1">
      <alignment vertical="center"/>
    </xf>
    <xf numFmtId="9" fontId="2" fillId="0" borderId="0" xfId="1" applyAlignment="1">
      <alignment vertical="center"/>
    </xf>
    <xf numFmtId="2" fontId="2" fillId="2" borderId="0" xfId="2" applyNumberFormat="1" applyFill="1" applyAlignment="1">
      <alignment vertical="center"/>
    </xf>
    <xf numFmtId="2" fontId="2" fillId="0" borderId="0" xfId="2" applyNumberFormat="1" applyFill="1" applyAlignment="1">
      <alignment vertical="center"/>
    </xf>
    <xf numFmtId="0" fontId="2" fillId="0" borderId="6" xfId="2" applyFont="1" applyFill="1" applyBorder="1"/>
    <xf numFmtId="0" fontId="2" fillId="0" borderId="4" xfId="2" applyFont="1" applyBorder="1" applyAlignment="1">
      <alignment wrapText="1"/>
    </xf>
    <xf numFmtId="0" fontId="2" fillId="0" borderId="4" xfId="2" applyFont="1" applyBorder="1" applyAlignment="1"/>
    <xf numFmtId="0" fontId="2" fillId="0" borderId="6" xfId="2" applyFont="1" applyBorder="1" applyAlignment="1"/>
    <xf numFmtId="0" fontId="2" fillId="0" borderId="8" xfId="2" applyFont="1" applyBorder="1" applyAlignment="1"/>
    <xf numFmtId="0" fontId="2" fillId="0" borderId="0" xfId="2" applyFont="1" applyAlignment="1"/>
    <xf numFmtId="0" fontId="2" fillId="0" borderId="6" xfId="2" applyFont="1" applyBorder="1" applyAlignment="1">
      <alignment wrapText="1"/>
    </xf>
    <xf numFmtId="0" fontId="2" fillId="0" borderId="16" xfId="2" applyFont="1" applyBorder="1" applyAlignment="1">
      <alignment wrapText="1"/>
    </xf>
    <xf numFmtId="0" fontId="3" fillId="0" borderId="4" xfId="2" applyFont="1" applyBorder="1"/>
    <xf numFmtId="0" fontId="2" fillId="0" borderId="12" xfId="2" applyFont="1" applyBorder="1" applyAlignment="1">
      <alignment wrapText="1"/>
    </xf>
    <xf numFmtId="0" fontId="3" fillId="0" borderId="18" xfId="2" applyFont="1" applyBorder="1"/>
    <xf numFmtId="0" fontId="2" fillId="0" borderId="16" xfId="2" applyBorder="1"/>
    <xf numFmtId="0" fontId="2" fillId="0" borderId="4" xfId="2" applyBorder="1"/>
    <xf numFmtId="0" fontId="2" fillId="0" borderId="6" xfId="2" applyBorder="1"/>
    <xf numFmtId="0" fontId="2" fillId="0" borderId="6" xfId="2" applyBorder="1" applyAlignment="1">
      <alignment vertical="center"/>
    </xf>
    <xf numFmtId="0" fontId="2" fillId="0" borderId="10" xfId="2" applyBorder="1"/>
    <xf numFmtId="0" fontId="2" fillId="0" borderId="12" xfId="2" applyBorder="1"/>
    <xf numFmtId="1" fontId="2" fillId="0" borderId="8" xfId="2" applyNumberFormat="1" applyFont="1" applyBorder="1"/>
    <xf numFmtId="1" fontId="2" fillId="0" borderId="14" xfId="2" applyNumberFormat="1" applyFont="1" applyBorder="1"/>
    <xf numFmtId="3" fontId="2" fillId="0" borderId="6" xfId="2" applyNumberFormat="1" applyFont="1" applyBorder="1"/>
    <xf numFmtId="3" fontId="2" fillId="0" borderId="12" xfId="2" applyNumberFormat="1" applyFont="1" applyBorder="1"/>
    <xf numFmtId="9" fontId="2" fillId="0" borderId="6" xfId="1" applyFont="1" applyBorder="1"/>
    <xf numFmtId="9" fontId="2" fillId="0" borderId="12" xfId="1" applyFont="1" applyBorder="1"/>
    <xf numFmtId="0" fontId="2" fillId="5" borderId="6" xfId="2" applyFont="1" applyFill="1" applyBorder="1"/>
    <xf numFmtId="0" fontId="2" fillId="5" borderId="12" xfId="2" applyFont="1" applyFill="1" applyBorder="1"/>
    <xf numFmtId="9" fontId="2" fillId="6" borderId="0" xfId="1" applyFont="1" applyFill="1"/>
    <xf numFmtId="0" fontId="14" fillId="5" borderId="6" xfId="2" applyFont="1" applyFill="1" applyBorder="1"/>
    <xf numFmtId="0" fontId="14" fillId="5" borderId="12" xfId="2" applyFont="1" applyFill="1" applyBorder="1"/>
    <xf numFmtId="0" fontId="2" fillId="0" borderId="0" xfId="2" applyFont="1" applyAlignment="1">
      <alignment horizontal="right"/>
    </xf>
    <xf numFmtId="0" fontId="14" fillId="0" borderId="0" xfId="2" applyFont="1"/>
    <xf numFmtId="0" fontId="14" fillId="0" borderId="0" xfId="2" applyFont="1" applyAlignment="1">
      <alignment vertical="center"/>
    </xf>
    <xf numFmtId="9" fontId="2" fillId="0" borderId="6" xfId="2" applyNumberFormat="1" applyFont="1" applyBorder="1"/>
    <xf numFmtId="9" fontId="2" fillId="0" borderId="12" xfId="2" applyNumberFormat="1" applyFont="1" applyBorder="1"/>
    <xf numFmtId="1" fontId="2" fillId="0" borderId="0" xfId="2" applyNumberFormat="1" applyFont="1"/>
    <xf numFmtId="0" fontId="17" fillId="7" borderId="6" xfId="2" applyFont="1" applyFill="1" applyBorder="1"/>
    <xf numFmtId="0" fontId="2" fillId="0" borderId="19" xfId="2" applyFont="1" applyBorder="1" applyAlignment="1">
      <alignment horizontal="left" vertical="center" wrapText="1"/>
    </xf>
    <xf numFmtId="0" fontId="2" fillId="0" borderId="18" xfId="2" applyFont="1" applyBorder="1" applyAlignment="1">
      <alignment horizontal="left" vertical="center" wrapText="1"/>
    </xf>
    <xf numFmtId="0" fontId="2" fillId="0" borderId="1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15" xfId="2" applyFont="1" applyBorder="1" applyAlignment="1">
      <alignment horizontal="left" vertical="center" wrapText="1"/>
    </xf>
    <xf numFmtId="0" fontId="2" fillId="0" borderId="20" xfId="2" applyFont="1" applyBorder="1" applyAlignment="1">
      <alignment horizontal="left" vertical="center" wrapText="1"/>
    </xf>
  </cellXfs>
  <cellStyles count="163">
    <cellStyle name="Comma" xfId="3"/>
    <cellStyle name="Čárka 10" xfId="4"/>
    <cellStyle name="Čárka 11" xfId="5"/>
    <cellStyle name="Čárka 12" xfId="6"/>
    <cellStyle name="Čárka 13" xfId="7"/>
    <cellStyle name="Čárka 14" xfId="8"/>
    <cellStyle name="Čárka 15" xfId="9"/>
    <cellStyle name="Čárka 16" xfId="10"/>
    <cellStyle name="Čárka 17" xfId="11"/>
    <cellStyle name="Čárka 2" xfId="12"/>
    <cellStyle name="Čárka 3" xfId="13"/>
    <cellStyle name="Čárka 4" xfId="14"/>
    <cellStyle name="Čárka 5" xfId="15"/>
    <cellStyle name="Čárka 6" xfId="16"/>
    <cellStyle name="Čárka 7" xfId="17"/>
    <cellStyle name="Čárka 8" xfId="18"/>
    <cellStyle name="Čárka 9" xfId="19"/>
    <cellStyle name="Euro" xfId="20"/>
    <cellStyle name="Excel Built-in Normal" xfId="21"/>
    <cellStyle name="Hypertextový odkaz 2" xfId="22"/>
    <cellStyle name="normal" xfId="23"/>
    <cellStyle name="Normální" xfId="0" builtinId="0"/>
    <cellStyle name="Normální 10" xfId="24"/>
    <cellStyle name="Normální 11" xfId="25"/>
    <cellStyle name="Normální 12" xfId="26"/>
    <cellStyle name="Normální 13" xfId="27"/>
    <cellStyle name="Normální 14" xfId="28"/>
    <cellStyle name="Normální 15" xfId="29"/>
    <cellStyle name="Normální 16" xfId="30"/>
    <cellStyle name="Normální 17" xfId="31"/>
    <cellStyle name="Normální 18" xfId="32"/>
    <cellStyle name="Normální 19" xfId="33"/>
    <cellStyle name="normální 2" xfId="34"/>
    <cellStyle name="Normální 2 10" xfId="35"/>
    <cellStyle name="Normální 2 11" xfId="36"/>
    <cellStyle name="normální 2 2" xfId="37"/>
    <cellStyle name="Normální 2 2 10" xfId="38"/>
    <cellStyle name="Normální 2 2 2" xfId="39"/>
    <cellStyle name="normální 2 2 3" xfId="40"/>
    <cellStyle name="normální 2 2 4" xfId="41"/>
    <cellStyle name="Normální 2 2 5" xfId="42"/>
    <cellStyle name="Normální 2 2 6" xfId="43"/>
    <cellStyle name="Normální 2 2 7" xfId="44"/>
    <cellStyle name="Normální 2 2 8" xfId="45"/>
    <cellStyle name="Normální 2 2 9" xfId="46"/>
    <cellStyle name="normální 2 3" xfId="47"/>
    <cellStyle name="normální 2 3 2" xfId="48"/>
    <cellStyle name="normální 2 4" xfId="49"/>
    <cellStyle name="normální 2 5" xfId="50"/>
    <cellStyle name="Normální 2 6" xfId="51"/>
    <cellStyle name="Normální 2 7" xfId="52"/>
    <cellStyle name="Normální 2 8" xfId="53"/>
    <cellStyle name="Normální 2 9" xfId="54"/>
    <cellStyle name="Normální 20" xfId="55"/>
    <cellStyle name="Normální 21" xfId="56"/>
    <cellStyle name="Normální 22" xfId="57"/>
    <cellStyle name="Normální 23" xfId="58"/>
    <cellStyle name="Normální 24" xfId="59"/>
    <cellStyle name="Normální 25" xfId="60"/>
    <cellStyle name="Normální 26" xfId="61"/>
    <cellStyle name="Normální 27" xfId="62"/>
    <cellStyle name="Normální 28" xfId="63"/>
    <cellStyle name="Normální 29" xfId="64"/>
    <cellStyle name="normální 3" xfId="65"/>
    <cellStyle name="Normální 3 10" xfId="66"/>
    <cellStyle name="normální 3 2" xfId="67"/>
    <cellStyle name="normální 3 2 2" xfId="68"/>
    <cellStyle name="normální 3 3" xfId="69"/>
    <cellStyle name="normální 3 4" xfId="70"/>
    <cellStyle name="normální 3 5" xfId="71"/>
    <cellStyle name="Normální 3 6" xfId="2"/>
    <cellStyle name="Normální 3 7" xfId="72"/>
    <cellStyle name="Normální 3 8" xfId="73"/>
    <cellStyle name="Normální 3 9" xfId="74"/>
    <cellStyle name="Normální 30" xfId="75"/>
    <cellStyle name="Normální 31" xfId="76"/>
    <cellStyle name="Normální 32" xfId="77"/>
    <cellStyle name="Normální 33" xfId="78"/>
    <cellStyle name="Normální 34" xfId="79"/>
    <cellStyle name="Normální 35" xfId="80"/>
    <cellStyle name="Normální 36" xfId="81"/>
    <cellStyle name="Normální 37" xfId="82"/>
    <cellStyle name="Normální 38" xfId="83"/>
    <cellStyle name="Normální 39" xfId="84"/>
    <cellStyle name="normální 4" xfId="85"/>
    <cellStyle name="Normální 4 2" xfId="86"/>
    <cellStyle name="Normální 40" xfId="87"/>
    <cellStyle name="Normální 41" xfId="88"/>
    <cellStyle name="Normální 42" xfId="89"/>
    <cellStyle name="Normální 43" xfId="90"/>
    <cellStyle name="Normální 44" xfId="91"/>
    <cellStyle name="Normální 45" xfId="92"/>
    <cellStyle name="Normální 46" xfId="93"/>
    <cellStyle name="Normální 47" xfId="94"/>
    <cellStyle name="Normální 48" xfId="95"/>
    <cellStyle name="Normální 49" xfId="96"/>
    <cellStyle name="Normální 5" xfId="97"/>
    <cellStyle name="normální 5 2" xfId="98"/>
    <cellStyle name="normální 5 2 2" xfId="99"/>
    <cellStyle name="normální 5 2 2 2" xfId="100"/>
    <cellStyle name="Normální 5 3" xfId="101"/>
    <cellStyle name="Normální 50" xfId="102"/>
    <cellStyle name="Normální 51" xfId="103"/>
    <cellStyle name="Normální 52" xfId="104"/>
    <cellStyle name="Normální 53" xfId="105"/>
    <cellStyle name="Normální 54" xfId="106"/>
    <cellStyle name="Normální 55" xfId="107"/>
    <cellStyle name="Normální 56" xfId="108"/>
    <cellStyle name="Normální 57" xfId="109"/>
    <cellStyle name="Normální 58" xfId="110"/>
    <cellStyle name="Normální 59" xfId="111"/>
    <cellStyle name="Normální 6" xfId="112"/>
    <cellStyle name="normální 6 2" xfId="113"/>
    <cellStyle name="normální 6 2 2" xfId="114"/>
    <cellStyle name="Normální 6 3" xfId="115"/>
    <cellStyle name="Normální 60" xfId="116"/>
    <cellStyle name="Normální 61" xfId="117"/>
    <cellStyle name="Normální 62" xfId="118"/>
    <cellStyle name="Normální 63" xfId="119"/>
    <cellStyle name="Normální 64" xfId="120"/>
    <cellStyle name="Normální 65" xfId="121"/>
    <cellStyle name="Normální 66" xfId="122"/>
    <cellStyle name="Normální 67" xfId="123"/>
    <cellStyle name="Normální 68" xfId="124"/>
    <cellStyle name="Normální 69" xfId="125"/>
    <cellStyle name="Normální 7" xfId="126"/>
    <cellStyle name="Normální 7 2" xfId="127"/>
    <cellStyle name="Normální 70" xfId="128"/>
    <cellStyle name="Normální 71" xfId="129"/>
    <cellStyle name="Normální 72" xfId="130"/>
    <cellStyle name="Normální 73" xfId="131"/>
    <cellStyle name="Normální 74" xfId="132"/>
    <cellStyle name="Normální 75" xfId="133"/>
    <cellStyle name="Normální 76" xfId="134"/>
    <cellStyle name="Normální 77" xfId="135"/>
    <cellStyle name="Normální 78" xfId="136"/>
    <cellStyle name="Normální 79" xfId="137"/>
    <cellStyle name="Normální 8" xfId="138"/>
    <cellStyle name="Normální 80" xfId="139"/>
    <cellStyle name="Normální 81" xfId="140"/>
    <cellStyle name="Normální 82" xfId="141"/>
    <cellStyle name="Normální 83" xfId="142"/>
    <cellStyle name="Normální 84" xfId="143"/>
    <cellStyle name="Normální 85" xfId="144"/>
    <cellStyle name="Normální 86" xfId="145"/>
    <cellStyle name="Normální 87" xfId="146"/>
    <cellStyle name="Normální 88" xfId="147"/>
    <cellStyle name="Normální 89" xfId="148"/>
    <cellStyle name="Normální 9" xfId="149"/>
    <cellStyle name="Normální 90" xfId="150"/>
    <cellStyle name="procent 2" xfId="151"/>
    <cellStyle name="procent 3" xfId="152"/>
    <cellStyle name="Procenta" xfId="1" builtinId="5"/>
    <cellStyle name="Procenta 2" xfId="153"/>
    <cellStyle name="Procenta 3" xfId="154"/>
    <cellStyle name="Procenta 3 2" xfId="155"/>
    <cellStyle name="Procenta 4" xfId="156"/>
    <cellStyle name="Procenta 5" xfId="157"/>
    <cellStyle name="Procenta 6" xfId="158"/>
    <cellStyle name="Procenta 7" xfId="159"/>
    <cellStyle name="Procenta 8" xfId="160"/>
    <cellStyle name="Procenta 9" xfId="161"/>
    <cellStyle name="Styl 1" xfId="16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miklikr\AppData\Local\Microsoft\Windows\INetCache\Content.Outlook\WF2YFXFH\161123_Podana\16EN009_Praha_9_16112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EVC\Cena_inv_MS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otřeby"/>
      <sheetName val="Klimatické údaje"/>
      <sheetName val="A1"/>
      <sheetName val="A2"/>
      <sheetName val="A3"/>
      <sheetName val="A4"/>
      <sheetName val="A5"/>
      <sheetName val="A6"/>
      <sheetName val="A7"/>
      <sheetName val="A8"/>
      <sheetName val="A9"/>
      <sheetName val="A10"/>
      <sheetName val="A11"/>
      <sheetName val="A12"/>
      <sheetName val="A13"/>
      <sheetName val="A14"/>
      <sheetName val="A15"/>
      <sheetName val="Sazby"/>
      <sheetName val="Výpočet nákladů a úspor"/>
      <sheetName val="Investice a úspory"/>
      <sheetName val="Garantovaná úspora"/>
      <sheetName val="Financování"/>
      <sheetName val="Rekapitulace"/>
      <sheetName val="Cenová příloha"/>
      <sheetName val="Body"/>
      <sheetName val="Body_skut"/>
      <sheetName val="Body_skut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6">
          <cell r="C6">
            <v>0.21</v>
          </cell>
        </row>
        <row r="32">
          <cell r="F32">
            <v>1.4801812970540471</v>
          </cell>
        </row>
      </sheetData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_vyh_nab_n0 (2)"/>
      <sheetName val="cen_navrh"/>
      <sheetName val="cen_vyh_nab_MSA"/>
      <sheetName val="Popis opatření"/>
      <sheetName val=" kursy"/>
      <sheetName val="List1"/>
      <sheetName val="titulni list"/>
    </sheetNames>
    <sheetDataSet>
      <sheetData sheetId="0"/>
      <sheetData sheetId="1"/>
      <sheetData sheetId="2">
        <row r="46">
          <cell r="AB46">
            <v>16867279</v>
          </cell>
        </row>
      </sheetData>
      <sheetData sheetId="3">
        <row r="5">
          <cell r="G5">
            <v>208000</v>
          </cell>
        </row>
      </sheetData>
      <sheetData sheetId="4">
        <row r="3">
          <cell r="G3">
            <v>27.69</v>
          </cell>
        </row>
        <row r="4">
          <cell r="G4">
            <v>29.326000000000001</v>
          </cell>
        </row>
        <row r="5">
          <cell r="G5">
            <v>21.321000000000002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9"/>
  <dimension ref="A3:R354"/>
  <sheetViews>
    <sheetView tabSelected="1" workbookViewId="0">
      <selection activeCell="D27" sqref="D27"/>
    </sheetView>
  </sheetViews>
  <sheetFormatPr defaultRowHeight="12.75" x14ac:dyDescent="0.2"/>
  <cols>
    <col min="1" max="1" width="2.140625" style="3" customWidth="1"/>
    <col min="2" max="2" width="2.42578125" style="3" customWidth="1"/>
    <col min="3" max="3" width="31.7109375" style="3" customWidth="1"/>
    <col min="4" max="4" width="29.28515625" style="3" customWidth="1"/>
    <col min="5" max="5" width="15.7109375" style="3" customWidth="1"/>
    <col min="6" max="7" width="15.28515625" style="3" customWidth="1"/>
    <col min="8" max="8" width="14" style="3" customWidth="1"/>
    <col min="9" max="9" width="9.140625" style="3"/>
    <col min="10" max="10" width="9.85546875" style="3" customWidth="1"/>
    <col min="11" max="13" width="9.140625" style="3"/>
    <col min="14" max="14" width="10.5703125" style="3" customWidth="1"/>
    <col min="15" max="16384" width="9.140625" style="3"/>
  </cols>
  <sheetData>
    <row r="3" spans="3:18" x14ac:dyDescent="0.2">
      <c r="C3" s="1" t="s">
        <v>0</v>
      </c>
      <c r="D3" s="1" t="s">
        <v>1</v>
      </c>
      <c r="E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3:18" x14ac:dyDescent="0.2">
      <c r="C4" s="2" t="s">
        <v>2</v>
      </c>
      <c r="D4" s="4">
        <v>45514.7</v>
      </c>
      <c r="E4" s="2" t="s">
        <v>3</v>
      </c>
      <c r="F4" s="5"/>
      <c r="G4" s="2"/>
      <c r="I4" s="2"/>
      <c r="J4" s="2"/>
      <c r="K4" s="2"/>
      <c r="L4" s="2"/>
      <c r="N4" s="2"/>
      <c r="O4" s="2"/>
      <c r="P4" s="2"/>
      <c r="Q4" s="2"/>
      <c r="R4" s="2"/>
    </row>
    <row r="5" spans="3:18" x14ac:dyDescent="0.2">
      <c r="C5" s="2" t="s">
        <v>4</v>
      </c>
      <c r="D5" s="6">
        <v>3.0344699999999998</v>
      </c>
      <c r="E5" s="2" t="s">
        <v>5</v>
      </c>
      <c r="I5" s="2"/>
      <c r="J5" s="2"/>
      <c r="K5" s="2"/>
      <c r="M5" s="2"/>
      <c r="N5" s="2"/>
      <c r="O5" s="2"/>
      <c r="P5" s="2"/>
      <c r="Q5" s="2"/>
      <c r="R5" s="2"/>
    </row>
    <row r="6" spans="3:18" ht="13.5" thickBot="1" x14ac:dyDescent="0.25">
      <c r="C6" s="75"/>
      <c r="D6" s="7"/>
      <c r="E6" s="2"/>
      <c r="I6" s="2"/>
      <c r="J6" s="2"/>
      <c r="K6" s="2"/>
      <c r="M6" s="2"/>
      <c r="N6" s="2"/>
      <c r="O6" s="2"/>
      <c r="P6" s="2"/>
      <c r="Q6" s="2"/>
      <c r="R6" s="2"/>
    </row>
    <row r="7" spans="3:18" ht="13.5" thickBot="1" x14ac:dyDescent="0.25">
      <c r="C7" s="83" t="s">
        <v>6</v>
      </c>
      <c r="D7" s="84"/>
      <c r="E7" s="84"/>
      <c r="F7" s="84"/>
      <c r="G7" s="84"/>
      <c r="H7" s="84"/>
      <c r="I7" s="84"/>
      <c r="J7" s="84"/>
      <c r="K7" s="85"/>
      <c r="L7" s="83" t="s">
        <v>7</v>
      </c>
      <c r="M7" s="84"/>
      <c r="N7" s="84"/>
      <c r="O7" s="84"/>
      <c r="P7" s="85"/>
      <c r="Q7" s="8"/>
      <c r="R7" s="8"/>
    </row>
    <row r="8" spans="3:18" ht="51" x14ac:dyDescent="0.2">
      <c r="C8" s="9" t="s">
        <v>8</v>
      </c>
      <c r="D8" s="10" t="s">
        <v>9</v>
      </c>
      <c r="E8" s="11" t="s">
        <v>10</v>
      </c>
      <c r="F8" s="11" t="s">
        <v>11</v>
      </c>
      <c r="G8" s="11" t="s">
        <v>323</v>
      </c>
      <c r="H8" s="11" t="s">
        <v>12</v>
      </c>
      <c r="I8" s="11" t="s">
        <v>13</v>
      </c>
      <c r="J8" s="11" t="s">
        <v>14</v>
      </c>
      <c r="K8" s="12" t="s">
        <v>15</v>
      </c>
      <c r="L8" s="9" t="s">
        <v>16</v>
      </c>
      <c r="M8" s="11" t="s">
        <v>11</v>
      </c>
      <c r="N8" s="11" t="s">
        <v>12</v>
      </c>
      <c r="O8" s="13" t="s">
        <v>17</v>
      </c>
      <c r="P8" s="14" t="s">
        <v>18</v>
      </c>
      <c r="Q8" s="15" t="s">
        <v>19</v>
      </c>
      <c r="R8" s="16"/>
    </row>
    <row r="9" spans="3:18" ht="13.5" thickBot="1" x14ac:dyDescent="0.25">
      <c r="C9" s="17"/>
      <c r="D9" s="18"/>
      <c r="E9" s="19" t="s">
        <v>20</v>
      </c>
      <c r="F9" s="19" t="s">
        <v>21</v>
      </c>
      <c r="G9" s="19" t="s">
        <v>21</v>
      </c>
      <c r="H9" s="19" t="s">
        <v>22</v>
      </c>
      <c r="I9" s="19" t="s">
        <v>23</v>
      </c>
      <c r="J9" s="19" t="s">
        <v>22</v>
      </c>
      <c r="K9" s="20" t="s">
        <v>3</v>
      </c>
      <c r="L9" s="17"/>
      <c r="M9" s="18" t="s">
        <v>21</v>
      </c>
      <c r="N9" s="19" t="s">
        <v>22</v>
      </c>
      <c r="O9" s="19" t="s">
        <v>20</v>
      </c>
      <c r="P9" s="20" t="s">
        <v>3</v>
      </c>
      <c r="Q9" s="21" t="s">
        <v>3</v>
      </c>
      <c r="R9" s="22" t="s">
        <v>24</v>
      </c>
    </row>
    <row r="10" spans="3:18" ht="13.5" thickTop="1" x14ac:dyDescent="0.2">
      <c r="C10" s="31" t="s">
        <v>30</v>
      </c>
      <c r="D10" s="26" t="s">
        <v>31</v>
      </c>
      <c r="E10" s="27">
        <v>1</v>
      </c>
      <c r="F10" s="27">
        <v>72</v>
      </c>
      <c r="G10" s="65">
        <f t="shared" ref="G10" si="0">E10*F10</f>
        <v>72</v>
      </c>
      <c r="H10" s="67">
        <v>0.2</v>
      </c>
      <c r="I10" s="69">
        <v>150</v>
      </c>
      <c r="J10" s="27"/>
      <c r="K10" s="28">
        <f t="shared" ref="K10" si="1">G10*(1+H10)*I10/1000</f>
        <v>12.959999999999997</v>
      </c>
      <c r="L10" s="29"/>
      <c r="M10" s="27"/>
      <c r="N10" s="27"/>
      <c r="O10" s="27"/>
      <c r="P10" s="30"/>
      <c r="Q10" s="29"/>
      <c r="R10" s="30"/>
    </row>
    <row r="11" spans="3:18" x14ac:dyDescent="0.2">
      <c r="C11" s="81" t="s">
        <v>32</v>
      </c>
      <c r="D11" s="26" t="s">
        <v>33</v>
      </c>
      <c r="E11" s="27">
        <v>2</v>
      </c>
      <c r="F11" s="27">
        <v>100</v>
      </c>
      <c r="G11" s="65">
        <f t="shared" ref="G11:G74" si="2">E11*F11</f>
        <v>200</v>
      </c>
      <c r="H11" s="67">
        <v>0</v>
      </c>
      <c r="I11" s="69">
        <v>400</v>
      </c>
      <c r="J11" s="27"/>
      <c r="K11" s="28">
        <f t="shared" ref="K11:K74" si="3">G11*(1+H11)*I11/1000</f>
        <v>80</v>
      </c>
      <c r="L11" s="29"/>
      <c r="M11" s="27"/>
      <c r="N11" s="27"/>
      <c r="O11" s="27"/>
      <c r="P11" s="30"/>
      <c r="Q11" s="29"/>
      <c r="R11" s="30"/>
    </row>
    <row r="12" spans="3:18" x14ac:dyDescent="0.2">
      <c r="C12" s="82"/>
      <c r="D12" s="26" t="s">
        <v>29</v>
      </c>
      <c r="E12" s="27">
        <v>1</v>
      </c>
      <c r="F12" s="27">
        <v>60</v>
      </c>
      <c r="G12" s="65">
        <f t="shared" si="2"/>
        <v>60</v>
      </c>
      <c r="H12" s="67">
        <v>0</v>
      </c>
      <c r="I12" s="69">
        <v>400</v>
      </c>
      <c r="J12" s="27"/>
      <c r="K12" s="28">
        <f t="shared" si="3"/>
        <v>24</v>
      </c>
      <c r="L12" s="29"/>
      <c r="M12" s="27"/>
      <c r="N12" s="27"/>
      <c r="O12" s="27"/>
      <c r="P12" s="30"/>
      <c r="Q12" s="29"/>
      <c r="R12" s="30"/>
    </row>
    <row r="13" spans="3:18" x14ac:dyDescent="0.2">
      <c r="C13" s="31" t="s">
        <v>34</v>
      </c>
      <c r="D13" s="26" t="s">
        <v>31</v>
      </c>
      <c r="E13" s="27">
        <v>1</v>
      </c>
      <c r="F13" s="27">
        <v>72</v>
      </c>
      <c r="G13" s="65">
        <f t="shared" si="2"/>
        <v>72</v>
      </c>
      <c r="H13" s="67">
        <v>0.2</v>
      </c>
      <c r="I13" s="69">
        <v>150</v>
      </c>
      <c r="J13" s="27"/>
      <c r="K13" s="28">
        <f t="shared" si="3"/>
        <v>12.959999999999997</v>
      </c>
      <c r="L13" s="29"/>
      <c r="M13" s="27"/>
      <c r="N13" s="27"/>
      <c r="O13" s="27"/>
      <c r="P13" s="30"/>
      <c r="Q13" s="29"/>
      <c r="R13" s="30"/>
    </row>
    <row r="14" spans="3:18" ht="25.5" x14ac:dyDescent="0.2">
      <c r="C14" s="31" t="s">
        <v>35</v>
      </c>
      <c r="D14" s="26" t="s">
        <v>36</v>
      </c>
      <c r="E14" s="27">
        <v>9</v>
      </c>
      <c r="F14" s="27">
        <v>72</v>
      </c>
      <c r="G14" s="65">
        <f t="shared" si="2"/>
        <v>648</v>
      </c>
      <c r="H14" s="67">
        <v>0.2</v>
      </c>
      <c r="I14" s="69">
        <v>400</v>
      </c>
      <c r="J14" s="27"/>
      <c r="K14" s="28">
        <f t="shared" si="3"/>
        <v>311.04000000000002</v>
      </c>
      <c r="L14" s="29"/>
      <c r="M14" s="27"/>
      <c r="N14" s="27"/>
      <c r="O14" s="27"/>
      <c r="P14" s="30"/>
      <c r="Q14" s="29"/>
      <c r="R14" s="30"/>
    </row>
    <row r="15" spans="3:18" ht="25.5" x14ac:dyDescent="0.2">
      <c r="C15" s="31" t="s">
        <v>37</v>
      </c>
      <c r="D15" s="26" t="s">
        <v>38</v>
      </c>
      <c r="E15" s="27">
        <v>1</v>
      </c>
      <c r="F15" s="27">
        <v>100</v>
      </c>
      <c r="G15" s="65">
        <f t="shared" si="2"/>
        <v>100</v>
      </c>
      <c r="H15" s="67">
        <v>0</v>
      </c>
      <c r="I15" s="69">
        <v>150</v>
      </c>
      <c r="J15" s="27"/>
      <c r="K15" s="28">
        <f t="shared" si="3"/>
        <v>15</v>
      </c>
      <c r="L15" s="29"/>
      <c r="M15" s="27"/>
      <c r="N15" s="27"/>
      <c r="O15" s="27"/>
      <c r="P15" s="30"/>
      <c r="Q15" s="29"/>
      <c r="R15" s="30"/>
    </row>
    <row r="16" spans="3:18" x14ac:dyDescent="0.2">
      <c r="C16" s="31" t="s">
        <v>39</v>
      </c>
      <c r="D16" s="26" t="s">
        <v>40</v>
      </c>
      <c r="E16" s="27">
        <v>1</v>
      </c>
      <c r="F16" s="27">
        <v>108</v>
      </c>
      <c r="G16" s="65">
        <f t="shared" si="2"/>
        <v>108</v>
      </c>
      <c r="H16" s="67">
        <v>0.2</v>
      </c>
      <c r="I16" s="69">
        <v>150</v>
      </c>
      <c r="J16" s="27"/>
      <c r="K16" s="28">
        <f t="shared" si="3"/>
        <v>19.440000000000001</v>
      </c>
      <c r="L16" s="29"/>
      <c r="M16" s="27"/>
      <c r="N16" s="27"/>
      <c r="O16" s="27"/>
      <c r="P16" s="30"/>
      <c r="Q16" s="29"/>
      <c r="R16" s="30"/>
    </row>
    <row r="17" spans="3:18" ht="25.5" x14ac:dyDescent="0.2">
      <c r="C17" s="31" t="s">
        <v>41</v>
      </c>
      <c r="D17" s="26" t="s">
        <v>40</v>
      </c>
      <c r="E17" s="27">
        <v>1</v>
      </c>
      <c r="F17" s="27">
        <v>108</v>
      </c>
      <c r="G17" s="65">
        <f t="shared" si="2"/>
        <v>108</v>
      </c>
      <c r="H17" s="67">
        <v>0.2</v>
      </c>
      <c r="I17" s="69">
        <f>2*5*40</f>
        <v>400</v>
      </c>
      <c r="J17" s="27"/>
      <c r="K17" s="28">
        <f t="shared" si="3"/>
        <v>51.84</v>
      </c>
      <c r="L17" s="29"/>
      <c r="M17" s="27"/>
      <c r="N17" s="27"/>
      <c r="O17" s="27"/>
      <c r="P17" s="30"/>
      <c r="Q17" s="29"/>
      <c r="R17" s="30"/>
    </row>
    <row r="18" spans="3:18" ht="25.5" x14ac:dyDescent="0.2">
      <c r="C18" s="31" t="s">
        <v>42</v>
      </c>
      <c r="D18" s="26" t="s">
        <v>40</v>
      </c>
      <c r="E18" s="27">
        <v>1</v>
      </c>
      <c r="F18" s="27">
        <v>108</v>
      </c>
      <c r="G18" s="65">
        <f t="shared" si="2"/>
        <v>108</v>
      </c>
      <c r="H18" s="67">
        <v>0.2</v>
      </c>
      <c r="I18" s="69">
        <v>400</v>
      </c>
      <c r="J18" s="27"/>
      <c r="K18" s="28">
        <f t="shared" si="3"/>
        <v>51.84</v>
      </c>
      <c r="L18" s="29"/>
      <c r="M18" s="27"/>
      <c r="N18" s="27"/>
      <c r="O18" s="27"/>
      <c r="P18" s="30"/>
      <c r="Q18" s="29"/>
      <c r="R18" s="30"/>
    </row>
    <row r="19" spans="3:18" ht="25.5" x14ac:dyDescent="0.2">
      <c r="C19" s="31" t="s">
        <v>43</v>
      </c>
      <c r="D19" s="26" t="s">
        <v>40</v>
      </c>
      <c r="E19" s="27">
        <v>1</v>
      </c>
      <c r="F19" s="27">
        <v>108</v>
      </c>
      <c r="G19" s="65">
        <f t="shared" si="2"/>
        <v>108</v>
      </c>
      <c r="H19" s="67">
        <v>0.2</v>
      </c>
      <c r="I19" s="69">
        <v>400</v>
      </c>
      <c r="J19" s="27"/>
      <c r="K19" s="28">
        <f t="shared" si="3"/>
        <v>51.84</v>
      </c>
      <c r="L19" s="29"/>
      <c r="M19" s="27"/>
      <c r="N19" s="27"/>
      <c r="O19" s="27"/>
      <c r="P19" s="30"/>
      <c r="Q19" s="29"/>
      <c r="R19" s="30"/>
    </row>
    <row r="20" spans="3:18" ht="38.25" x14ac:dyDescent="0.2">
      <c r="C20" s="31" t="s">
        <v>44</v>
      </c>
      <c r="D20" s="26" t="s">
        <v>40</v>
      </c>
      <c r="E20" s="27">
        <v>1</v>
      </c>
      <c r="F20" s="27">
        <v>108</v>
      </c>
      <c r="G20" s="65">
        <f t="shared" si="2"/>
        <v>108</v>
      </c>
      <c r="H20" s="67">
        <v>0.2</v>
      </c>
      <c r="I20" s="69">
        <v>150</v>
      </c>
      <c r="J20" s="27"/>
      <c r="K20" s="28">
        <f t="shared" si="3"/>
        <v>19.440000000000001</v>
      </c>
      <c r="L20" s="29"/>
      <c r="M20" s="27"/>
      <c r="N20" s="27"/>
      <c r="O20" s="27"/>
      <c r="P20" s="30"/>
      <c r="Q20" s="29"/>
      <c r="R20" s="30"/>
    </row>
    <row r="21" spans="3:18" x14ac:dyDescent="0.2">
      <c r="C21" s="81" t="s">
        <v>45</v>
      </c>
      <c r="D21" s="26" t="s">
        <v>29</v>
      </c>
      <c r="E21" s="27">
        <v>1</v>
      </c>
      <c r="F21" s="27">
        <v>60</v>
      </c>
      <c r="G21" s="65">
        <f t="shared" si="2"/>
        <v>60</v>
      </c>
      <c r="H21" s="67"/>
      <c r="I21" s="69">
        <v>400</v>
      </c>
      <c r="J21" s="27"/>
      <c r="K21" s="28">
        <f t="shared" si="3"/>
        <v>24</v>
      </c>
      <c r="L21" s="29"/>
      <c r="M21" s="27"/>
      <c r="N21" s="27"/>
      <c r="O21" s="27"/>
      <c r="P21" s="30"/>
      <c r="Q21" s="29"/>
      <c r="R21" s="30"/>
    </row>
    <row r="22" spans="3:18" x14ac:dyDescent="0.2">
      <c r="C22" s="82"/>
      <c r="D22" s="26" t="s">
        <v>46</v>
      </c>
      <c r="E22" s="27">
        <v>6</v>
      </c>
      <c r="F22" s="27">
        <v>108</v>
      </c>
      <c r="G22" s="65">
        <f t="shared" si="2"/>
        <v>648</v>
      </c>
      <c r="H22" s="67">
        <v>0.2</v>
      </c>
      <c r="I22" s="69">
        <v>400</v>
      </c>
      <c r="J22" s="27"/>
      <c r="K22" s="28">
        <f t="shared" si="3"/>
        <v>311.04000000000002</v>
      </c>
      <c r="L22" s="29"/>
      <c r="M22" s="27"/>
      <c r="N22" s="27"/>
      <c r="O22" s="27"/>
      <c r="P22" s="30"/>
      <c r="Q22" s="29"/>
      <c r="R22" s="30"/>
    </row>
    <row r="23" spans="3:18" x14ac:dyDescent="0.2">
      <c r="C23" s="81" t="s">
        <v>47</v>
      </c>
      <c r="D23" s="26" t="s">
        <v>48</v>
      </c>
      <c r="E23" s="27">
        <v>4</v>
      </c>
      <c r="F23" s="27">
        <v>72</v>
      </c>
      <c r="G23" s="65">
        <f t="shared" si="2"/>
        <v>288</v>
      </c>
      <c r="H23" s="67">
        <v>0.2</v>
      </c>
      <c r="I23" s="69">
        <v>150</v>
      </c>
      <c r="J23" s="27"/>
      <c r="K23" s="28">
        <f t="shared" si="3"/>
        <v>51.839999999999989</v>
      </c>
      <c r="L23" s="29"/>
      <c r="M23" s="27"/>
      <c r="N23" s="27"/>
      <c r="O23" s="27"/>
      <c r="P23" s="30"/>
      <c r="Q23" s="29"/>
      <c r="R23" s="30"/>
    </row>
    <row r="24" spans="3:18" x14ac:dyDescent="0.2">
      <c r="C24" s="86"/>
      <c r="D24" s="26" t="s">
        <v>49</v>
      </c>
      <c r="E24" s="27">
        <v>4</v>
      </c>
      <c r="F24" s="27">
        <v>108</v>
      </c>
      <c r="G24" s="65">
        <f t="shared" si="2"/>
        <v>432</v>
      </c>
      <c r="H24" s="67">
        <v>0.2</v>
      </c>
      <c r="I24" s="69">
        <v>150</v>
      </c>
      <c r="J24" s="27"/>
      <c r="K24" s="28">
        <f t="shared" si="3"/>
        <v>77.760000000000005</v>
      </c>
      <c r="L24" s="29"/>
      <c r="M24" s="27"/>
      <c r="N24" s="27"/>
      <c r="O24" s="27"/>
      <c r="P24" s="30"/>
      <c r="Q24" s="29"/>
      <c r="R24" s="30"/>
    </row>
    <row r="25" spans="3:18" x14ac:dyDescent="0.2">
      <c r="C25" s="86"/>
      <c r="D25" s="26" t="s">
        <v>50</v>
      </c>
      <c r="E25" s="27">
        <v>2</v>
      </c>
      <c r="F25" s="27">
        <v>100</v>
      </c>
      <c r="G25" s="65">
        <f t="shared" si="2"/>
        <v>200</v>
      </c>
      <c r="H25" s="67">
        <v>0</v>
      </c>
      <c r="I25" s="69">
        <v>150</v>
      </c>
      <c r="J25" s="27"/>
      <c r="K25" s="28">
        <f t="shared" si="3"/>
        <v>30</v>
      </c>
      <c r="L25" s="29"/>
      <c r="M25" s="27"/>
      <c r="N25" s="27"/>
      <c r="O25" s="27"/>
      <c r="P25" s="30"/>
      <c r="Q25" s="29"/>
      <c r="R25" s="30"/>
    </row>
    <row r="26" spans="3:18" x14ac:dyDescent="0.2">
      <c r="C26" s="82"/>
      <c r="D26" s="26" t="s">
        <v>26</v>
      </c>
      <c r="E26" s="27">
        <v>2</v>
      </c>
      <c r="F26" s="27">
        <v>60</v>
      </c>
      <c r="G26" s="65">
        <f t="shared" si="2"/>
        <v>120</v>
      </c>
      <c r="H26" s="67">
        <v>0</v>
      </c>
      <c r="I26" s="69">
        <v>150</v>
      </c>
      <c r="J26" s="27"/>
      <c r="K26" s="28">
        <f t="shared" si="3"/>
        <v>18</v>
      </c>
      <c r="L26" s="29"/>
      <c r="M26" s="27"/>
      <c r="N26" s="27"/>
      <c r="O26" s="27"/>
      <c r="P26" s="30"/>
      <c r="Q26" s="29"/>
      <c r="R26" s="30"/>
    </row>
    <row r="27" spans="3:18" ht="25.5" x14ac:dyDescent="0.2">
      <c r="C27" s="31" t="s">
        <v>51</v>
      </c>
      <c r="D27" s="26" t="s">
        <v>52</v>
      </c>
      <c r="E27" s="27">
        <v>7</v>
      </c>
      <c r="F27" s="27">
        <v>36</v>
      </c>
      <c r="G27" s="65">
        <f t="shared" si="2"/>
        <v>252</v>
      </c>
      <c r="H27" s="67">
        <v>0.2</v>
      </c>
      <c r="I27" s="69">
        <v>400</v>
      </c>
      <c r="J27" s="27"/>
      <c r="K27" s="28">
        <f t="shared" si="3"/>
        <v>120.95999999999998</v>
      </c>
      <c r="L27" s="29"/>
      <c r="M27" s="27"/>
      <c r="N27" s="27"/>
      <c r="O27" s="27"/>
      <c r="P27" s="30"/>
      <c r="Q27" s="29"/>
      <c r="R27" s="30"/>
    </row>
    <row r="28" spans="3:18" x14ac:dyDescent="0.2">
      <c r="C28" s="81" t="s">
        <v>53</v>
      </c>
      <c r="D28" s="26" t="s">
        <v>46</v>
      </c>
      <c r="E28" s="27">
        <v>6</v>
      </c>
      <c r="F28" s="27">
        <v>72</v>
      </c>
      <c r="G28" s="65">
        <f t="shared" si="2"/>
        <v>432</v>
      </c>
      <c r="H28" s="67">
        <v>0.2</v>
      </c>
      <c r="I28" s="69">
        <v>400</v>
      </c>
      <c r="J28" s="27"/>
      <c r="K28" s="28">
        <f t="shared" si="3"/>
        <v>207.36</v>
      </c>
      <c r="L28" s="29"/>
      <c r="M28" s="27"/>
      <c r="N28" s="27"/>
      <c r="O28" s="27"/>
      <c r="P28" s="30"/>
      <c r="Q28" s="29"/>
      <c r="R28" s="30"/>
    </row>
    <row r="29" spans="3:18" x14ac:dyDescent="0.2">
      <c r="C29" s="82"/>
      <c r="D29" s="26" t="s">
        <v>29</v>
      </c>
      <c r="E29" s="27"/>
      <c r="F29" s="27"/>
      <c r="G29" s="65">
        <f t="shared" si="2"/>
        <v>0</v>
      </c>
      <c r="H29" s="67">
        <v>0.2</v>
      </c>
      <c r="I29" s="69">
        <v>400</v>
      </c>
      <c r="J29" s="27"/>
      <c r="K29" s="28">
        <f t="shared" si="3"/>
        <v>0</v>
      </c>
      <c r="L29" s="29"/>
      <c r="M29" s="27"/>
      <c r="N29" s="27"/>
      <c r="O29" s="27"/>
      <c r="P29" s="30"/>
      <c r="Q29" s="29"/>
      <c r="R29" s="30"/>
    </row>
    <row r="30" spans="3:18" x14ac:dyDescent="0.2">
      <c r="C30" s="31" t="s">
        <v>54</v>
      </c>
      <c r="D30" s="26" t="s">
        <v>49</v>
      </c>
      <c r="E30" s="27">
        <v>4</v>
      </c>
      <c r="F30" s="27">
        <v>108</v>
      </c>
      <c r="G30" s="65">
        <f t="shared" si="2"/>
        <v>432</v>
      </c>
      <c r="H30" s="67">
        <v>0.2</v>
      </c>
      <c r="I30" s="69">
        <v>400</v>
      </c>
      <c r="J30" s="27"/>
      <c r="K30" s="28">
        <f t="shared" si="3"/>
        <v>207.36</v>
      </c>
      <c r="L30" s="29"/>
      <c r="M30" s="27"/>
      <c r="N30" s="27"/>
      <c r="O30" s="27"/>
      <c r="P30" s="30"/>
      <c r="Q30" s="29"/>
      <c r="R30" s="30"/>
    </row>
    <row r="31" spans="3:18" x14ac:dyDescent="0.2">
      <c r="C31" s="31" t="s">
        <v>55</v>
      </c>
      <c r="D31" s="26" t="s">
        <v>49</v>
      </c>
      <c r="E31" s="27">
        <v>4</v>
      </c>
      <c r="F31" s="27">
        <v>108</v>
      </c>
      <c r="G31" s="65">
        <f t="shared" si="2"/>
        <v>432</v>
      </c>
      <c r="H31" s="67">
        <v>0.2</v>
      </c>
      <c r="I31" s="69">
        <v>400</v>
      </c>
      <c r="J31" s="27"/>
      <c r="K31" s="28">
        <f t="shared" si="3"/>
        <v>207.36</v>
      </c>
      <c r="L31" s="29"/>
      <c r="M31" s="27"/>
      <c r="N31" s="27"/>
      <c r="O31" s="27"/>
      <c r="P31" s="30"/>
      <c r="Q31" s="29"/>
      <c r="R31" s="30"/>
    </row>
    <row r="32" spans="3:18" x14ac:dyDescent="0.2">
      <c r="C32" s="31" t="s">
        <v>56</v>
      </c>
      <c r="D32" s="26" t="s">
        <v>49</v>
      </c>
      <c r="E32" s="27">
        <v>4</v>
      </c>
      <c r="F32" s="27">
        <v>108</v>
      </c>
      <c r="G32" s="65">
        <f t="shared" si="2"/>
        <v>432</v>
      </c>
      <c r="H32" s="67">
        <v>0.2</v>
      </c>
      <c r="I32" s="69">
        <v>400</v>
      </c>
      <c r="J32" s="27"/>
      <c r="K32" s="28">
        <f t="shared" si="3"/>
        <v>207.36</v>
      </c>
      <c r="L32" s="29"/>
      <c r="M32" s="27"/>
      <c r="N32" s="27"/>
      <c r="O32" s="27"/>
      <c r="P32" s="30"/>
      <c r="Q32" s="29"/>
      <c r="R32" s="30"/>
    </row>
    <row r="33" spans="3:18" ht="38.25" x14ac:dyDescent="0.2">
      <c r="C33" s="31" t="s">
        <v>57</v>
      </c>
      <c r="D33" s="26" t="s">
        <v>58</v>
      </c>
      <c r="E33" s="27">
        <v>1</v>
      </c>
      <c r="F33" s="27">
        <v>108</v>
      </c>
      <c r="G33" s="65">
        <f t="shared" si="2"/>
        <v>108</v>
      </c>
      <c r="H33" s="67">
        <v>0</v>
      </c>
      <c r="I33" s="69">
        <v>150</v>
      </c>
      <c r="J33" s="27"/>
      <c r="K33" s="28">
        <f t="shared" si="3"/>
        <v>16.2</v>
      </c>
      <c r="L33" s="29"/>
      <c r="M33" s="27"/>
      <c r="N33" s="27"/>
      <c r="O33" s="27"/>
      <c r="P33" s="30"/>
      <c r="Q33" s="29"/>
      <c r="R33" s="30"/>
    </row>
    <row r="34" spans="3:18" ht="25.5" x14ac:dyDescent="0.2">
      <c r="C34" s="31" t="s">
        <v>59</v>
      </c>
      <c r="D34" s="26" t="s">
        <v>38</v>
      </c>
      <c r="E34" s="27">
        <v>1</v>
      </c>
      <c r="F34" s="27">
        <v>100</v>
      </c>
      <c r="G34" s="65">
        <f t="shared" si="2"/>
        <v>100</v>
      </c>
      <c r="H34" s="67">
        <v>0</v>
      </c>
      <c r="I34" s="69">
        <v>100</v>
      </c>
      <c r="J34" s="27"/>
      <c r="K34" s="28">
        <f t="shared" si="3"/>
        <v>10</v>
      </c>
      <c r="L34" s="29"/>
      <c r="M34" s="27"/>
      <c r="N34" s="27"/>
      <c r="O34" s="27"/>
      <c r="P34" s="30"/>
      <c r="Q34" s="29"/>
      <c r="R34" s="30"/>
    </row>
    <row r="35" spans="3:18" x14ac:dyDescent="0.2">
      <c r="C35" s="31" t="s">
        <v>60</v>
      </c>
      <c r="D35" s="26" t="s">
        <v>61</v>
      </c>
      <c r="E35" s="27">
        <v>2</v>
      </c>
      <c r="F35" s="27">
        <v>108</v>
      </c>
      <c r="G35" s="65">
        <f t="shared" si="2"/>
        <v>216</v>
      </c>
      <c r="H35" s="67">
        <v>0.2</v>
      </c>
      <c r="I35" s="69">
        <v>150</v>
      </c>
      <c r="J35" s="27"/>
      <c r="K35" s="28">
        <f t="shared" si="3"/>
        <v>38.880000000000003</v>
      </c>
      <c r="L35" s="29"/>
      <c r="M35" s="27"/>
      <c r="N35" s="27"/>
      <c r="O35" s="27"/>
      <c r="P35" s="30"/>
      <c r="Q35" s="29"/>
      <c r="R35" s="30"/>
    </row>
    <row r="36" spans="3:18" x14ac:dyDescent="0.2">
      <c r="C36" s="31" t="s">
        <v>62</v>
      </c>
      <c r="D36" s="26" t="s">
        <v>46</v>
      </c>
      <c r="E36" s="27">
        <v>6</v>
      </c>
      <c r="F36" s="27">
        <v>108</v>
      </c>
      <c r="G36" s="65">
        <f t="shared" si="2"/>
        <v>648</v>
      </c>
      <c r="H36" s="67">
        <v>0.2</v>
      </c>
      <c r="I36" s="69">
        <v>400</v>
      </c>
      <c r="J36" s="27"/>
      <c r="K36" s="28">
        <f t="shared" si="3"/>
        <v>311.04000000000002</v>
      </c>
      <c r="L36" s="29"/>
      <c r="M36" s="27"/>
      <c r="N36" s="27"/>
      <c r="O36" s="27"/>
      <c r="P36" s="30"/>
      <c r="Q36" s="29"/>
      <c r="R36" s="30"/>
    </row>
    <row r="37" spans="3:18" x14ac:dyDescent="0.2">
      <c r="C37" s="31" t="s">
        <v>63</v>
      </c>
      <c r="D37" s="26" t="s">
        <v>61</v>
      </c>
      <c r="E37" s="27">
        <v>2</v>
      </c>
      <c r="F37" s="27">
        <v>108</v>
      </c>
      <c r="G37" s="65">
        <f t="shared" si="2"/>
        <v>216</v>
      </c>
      <c r="H37" s="67">
        <v>0.2</v>
      </c>
      <c r="I37" s="69"/>
      <c r="J37" s="27"/>
      <c r="K37" s="28">
        <f t="shared" si="3"/>
        <v>0</v>
      </c>
      <c r="L37" s="29"/>
      <c r="M37" s="27"/>
      <c r="N37" s="27"/>
      <c r="O37" s="27"/>
      <c r="P37" s="30"/>
      <c r="Q37" s="29"/>
      <c r="R37" s="30"/>
    </row>
    <row r="38" spans="3:18" ht="25.5" x14ac:dyDescent="0.2">
      <c r="C38" s="81" t="s">
        <v>64</v>
      </c>
      <c r="D38" s="26" t="s">
        <v>65</v>
      </c>
      <c r="E38" s="27">
        <v>8</v>
      </c>
      <c r="F38" s="27">
        <v>108</v>
      </c>
      <c r="G38" s="65">
        <f t="shared" si="2"/>
        <v>864</v>
      </c>
      <c r="H38" s="67">
        <v>0.2</v>
      </c>
      <c r="I38" s="69">
        <f>5*5*40*80%</f>
        <v>800</v>
      </c>
      <c r="J38" s="27"/>
      <c r="K38" s="28">
        <f t="shared" si="3"/>
        <v>829.44</v>
      </c>
      <c r="L38" s="29"/>
      <c r="M38" s="27"/>
      <c r="N38" s="27"/>
      <c r="O38" s="27"/>
      <c r="P38" s="30"/>
      <c r="Q38" s="29"/>
      <c r="R38" s="30"/>
    </row>
    <row r="39" spans="3:18" x14ac:dyDescent="0.2">
      <c r="C39" s="86"/>
      <c r="D39" s="26" t="s">
        <v>66</v>
      </c>
      <c r="E39" s="27">
        <v>4</v>
      </c>
      <c r="F39" s="27">
        <v>72</v>
      </c>
      <c r="G39" s="65">
        <f t="shared" si="2"/>
        <v>288</v>
      </c>
      <c r="H39" s="67">
        <v>0.2</v>
      </c>
      <c r="I39" s="69">
        <f t="shared" ref="I39:I40" si="4">5*5*40*80%</f>
        <v>800</v>
      </c>
      <c r="J39" s="27"/>
      <c r="K39" s="28">
        <f t="shared" si="3"/>
        <v>276.48</v>
      </c>
      <c r="L39" s="29"/>
      <c r="M39" s="27"/>
      <c r="N39" s="27"/>
      <c r="O39" s="27"/>
      <c r="P39" s="30"/>
      <c r="Q39" s="29"/>
      <c r="R39" s="30"/>
    </row>
    <row r="40" spans="3:18" ht="25.5" x14ac:dyDescent="0.2">
      <c r="C40" s="82"/>
      <c r="D40" s="26" t="s">
        <v>67</v>
      </c>
      <c r="E40" s="27">
        <v>2</v>
      </c>
      <c r="F40" s="27">
        <v>58</v>
      </c>
      <c r="G40" s="65">
        <f t="shared" si="2"/>
        <v>116</v>
      </c>
      <c r="H40" s="67">
        <v>0.2</v>
      </c>
      <c r="I40" s="69">
        <f t="shared" si="4"/>
        <v>800</v>
      </c>
      <c r="J40" s="27"/>
      <c r="K40" s="28">
        <f t="shared" si="3"/>
        <v>111.35999999999999</v>
      </c>
      <c r="L40" s="29"/>
      <c r="M40" s="27"/>
      <c r="N40" s="27"/>
      <c r="O40" s="27"/>
      <c r="P40" s="30"/>
      <c r="Q40" s="29"/>
      <c r="R40" s="30"/>
    </row>
    <row r="41" spans="3:18" ht="25.5" x14ac:dyDescent="0.2">
      <c r="C41" s="31" t="s">
        <v>68</v>
      </c>
      <c r="D41" s="26" t="s">
        <v>69</v>
      </c>
      <c r="E41" s="27">
        <v>4</v>
      </c>
      <c r="F41" s="27">
        <v>144</v>
      </c>
      <c r="G41" s="65">
        <f t="shared" si="2"/>
        <v>576</v>
      </c>
      <c r="H41" s="67">
        <v>0.2</v>
      </c>
      <c r="I41" s="69">
        <v>500</v>
      </c>
      <c r="J41" s="27"/>
      <c r="K41" s="28">
        <f t="shared" si="3"/>
        <v>345.59999999999997</v>
      </c>
      <c r="L41" s="29"/>
      <c r="M41" s="27"/>
      <c r="N41" s="27"/>
      <c r="O41" s="27"/>
      <c r="P41" s="30"/>
      <c r="Q41" s="29"/>
      <c r="R41" s="30"/>
    </row>
    <row r="42" spans="3:18" x14ac:dyDescent="0.2">
      <c r="C42" s="31" t="s">
        <v>70</v>
      </c>
      <c r="D42" s="26" t="s">
        <v>71</v>
      </c>
      <c r="E42" s="27">
        <v>4</v>
      </c>
      <c r="F42" s="27">
        <v>144</v>
      </c>
      <c r="G42" s="65">
        <f t="shared" si="2"/>
        <v>576</v>
      </c>
      <c r="H42" s="67">
        <v>0.2</v>
      </c>
      <c r="I42" s="69">
        <v>500</v>
      </c>
      <c r="J42" s="27"/>
      <c r="K42" s="28">
        <f t="shared" si="3"/>
        <v>345.59999999999997</v>
      </c>
      <c r="L42" s="29"/>
      <c r="M42" s="27"/>
      <c r="N42" s="27"/>
      <c r="O42" s="27"/>
      <c r="P42" s="30"/>
      <c r="Q42" s="29"/>
      <c r="R42" s="30"/>
    </row>
    <row r="43" spans="3:18" x14ac:dyDescent="0.2">
      <c r="C43" s="31" t="s">
        <v>72</v>
      </c>
      <c r="D43" s="26" t="s">
        <v>71</v>
      </c>
      <c r="E43" s="27">
        <v>4</v>
      </c>
      <c r="F43" s="27">
        <v>144</v>
      </c>
      <c r="G43" s="65">
        <f t="shared" si="2"/>
        <v>576</v>
      </c>
      <c r="H43" s="67">
        <v>0.2</v>
      </c>
      <c r="I43" s="69">
        <f>$I$38</f>
        <v>800</v>
      </c>
      <c r="J43" s="27"/>
      <c r="K43" s="28">
        <f t="shared" si="3"/>
        <v>552.96</v>
      </c>
      <c r="L43" s="29"/>
      <c r="M43" s="27"/>
      <c r="N43" s="27"/>
      <c r="O43" s="27"/>
      <c r="P43" s="30"/>
      <c r="Q43" s="29"/>
      <c r="R43" s="30"/>
    </row>
    <row r="44" spans="3:18" x14ac:dyDescent="0.2">
      <c r="C44" s="31" t="s">
        <v>73</v>
      </c>
      <c r="D44" s="26" t="s">
        <v>46</v>
      </c>
      <c r="E44" s="27">
        <v>6</v>
      </c>
      <c r="F44" s="27">
        <v>108</v>
      </c>
      <c r="G44" s="65">
        <f t="shared" si="2"/>
        <v>648</v>
      </c>
      <c r="H44" s="67">
        <v>0.2</v>
      </c>
      <c r="I44" s="69">
        <v>400</v>
      </c>
      <c r="J44" s="27"/>
      <c r="K44" s="28">
        <f t="shared" si="3"/>
        <v>311.04000000000002</v>
      </c>
      <c r="L44" s="29"/>
      <c r="M44" s="27"/>
      <c r="N44" s="27"/>
      <c r="O44" s="27"/>
      <c r="P44" s="30"/>
      <c r="Q44" s="29"/>
      <c r="R44" s="30"/>
    </row>
    <row r="45" spans="3:18" x14ac:dyDescent="0.2">
      <c r="C45" s="31" t="s">
        <v>74</v>
      </c>
      <c r="D45" s="26" t="s">
        <v>75</v>
      </c>
      <c r="E45" s="27">
        <v>1</v>
      </c>
      <c r="F45" s="27">
        <v>108</v>
      </c>
      <c r="G45" s="65">
        <f t="shared" si="2"/>
        <v>108</v>
      </c>
      <c r="H45" s="67">
        <v>0.2</v>
      </c>
      <c r="I45" s="69">
        <v>400</v>
      </c>
      <c r="J45" s="27"/>
      <c r="K45" s="28">
        <f t="shared" si="3"/>
        <v>51.84</v>
      </c>
      <c r="L45" s="29"/>
      <c r="M45" s="27"/>
      <c r="N45" s="27"/>
      <c r="O45" s="27"/>
      <c r="P45" s="30"/>
      <c r="Q45" s="29"/>
      <c r="R45" s="30"/>
    </row>
    <row r="46" spans="3:18" x14ac:dyDescent="0.2">
      <c r="C46" s="31" t="s">
        <v>35</v>
      </c>
      <c r="D46" s="26" t="s">
        <v>31</v>
      </c>
      <c r="E46" s="27">
        <v>1</v>
      </c>
      <c r="F46" s="27">
        <v>72</v>
      </c>
      <c r="G46" s="65">
        <f t="shared" si="2"/>
        <v>72</v>
      </c>
      <c r="H46" s="67">
        <v>0.2</v>
      </c>
      <c r="I46" s="69">
        <v>150</v>
      </c>
      <c r="J46" s="27"/>
      <c r="K46" s="28">
        <f t="shared" si="3"/>
        <v>12.959999999999997</v>
      </c>
      <c r="L46" s="29"/>
      <c r="M46" s="27"/>
      <c r="N46" s="27"/>
      <c r="O46" s="27"/>
      <c r="P46" s="30"/>
      <c r="Q46" s="29"/>
      <c r="R46" s="30"/>
    </row>
    <row r="47" spans="3:18" x14ac:dyDescent="0.2">
      <c r="C47" s="81" t="s">
        <v>76</v>
      </c>
      <c r="D47" s="26" t="s">
        <v>77</v>
      </c>
      <c r="E47" s="27">
        <v>12</v>
      </c>
      <c r="F47" s="27">
        <v>72</v>
      </c>
      <c r="G47" s="65">
        <f t="shared" si="2"/>
        <v>864</v>
      </c>
      <c r="H47" s="67">
        <v>0.2</v>
      </c>
      <c r="I47" s="69">
        <v>400</v>
      </c>
      <c r="J47" s="27"/>
      <c r="K47" s="28">
        <f t="shared" si="3"/>
        <v>414.72</v>
      </c>
      <c r="L47" s="29"/>
      <c r="M47" s="27"/>
      <c r="N47" s="27"/>
      <c r="O47" s="27"/>
      <c r="P47" s="30"/>
      <c r="Q47" s="29"/>
      <c r="R47" s="30"/>
    </row>
    <row r="48" spans="3:18" x14ac:dyDescent="0.2">
      <c r="C48" s="86"/>
      <c r="D48" s="26" t="s">
        <v>78</v>
      </c>
      <c r="E48" s="27">
        <v>2</v>
      </c>
      <c r="F48" s="27">
        <v>22</v>
      </c>
      <c r="G48" s="65">
        <f t="shared" si="2"/>
        <v>44</v>
      </c>
      <c r="H48" s="67">
        <v>0.2</v>
      </c>
      <c r="I48" s="69">
        <v>400</v>
      </c>
      <c r="J48" s="27"/>
      <c r="K48" s="28">
        <f t="shared" si="3"/>
        <v>21.12</v>
      </c>
      <c r="L48" s="29"/>
      <c r="M48" s="27"/>
      <c r="N48" s="27"/>
      <c r="O48" s="27"/>
      <c r="P48" s="30"/>
      <c r="Q48" s="29"/>
      <c r="R48" s="30"/>
    </row>
    <row r="49" spans="3:18" x14ac:dyDescent="0.2">
      <c r="C49" s="82" t="s">
        <v>79</v>
      </c>
      <c r="D49" s="26" t="s">
        <v>80</v>
      </c>
      <c r="E49" s="27">
        <v>1</v>
      </c>
      <c r="F49" s="27">
        <v>11</v>
      </c>
      <c r="G49" s="65">
        <f t="shared" si="2"/>
        <v>11</v>
      </c>
      <c r="H49" s="67">
        <v>0.2</v>
      </c>
      <c r="I49" s="69">
        <v>400</v>
      </c>
      <c r="J49" s="27"/>
      <c r="K49" s="28">
        <f t="shared" si="3"/>
        <v>5.28</v>
      </c>
      <c r="L49" s="29"/>
      <c r="M49" s="27"/>
      <c r="N49" s="27"/>
      <c r="O49" s="27"/>
      <c r="P49" s="30"/>
      <c r="Q49" s="29"/>
      <c r="R49" s="30"/>
    </row>
    <row r="50" spans="3:18" x14ac:dyDescent="0.2">
      <c r="C50" s="31" t="s">
        <v>81</v>
      </c>
      <c r="D50" s="26" t="s">
        <v>82</v>
      </c>
      <c r="E50" s="27">
        <v>1</v>
      </c>
      <c r="F50" s="27">
        <v>108</v>
      </c>
      <c r="G50" s="65">
        <f t="shared" si="2"/>
        <v>108</v>
      </c>
      <c r="H50" s="67">
        <v>0.2</v>
      </c>
      <c r="I50" s="69">
        <v>400</v>
      </c>
      <c r="J50" s="27"/>
      <c r="K50" s="28">
        <f t="shared" si="3"/>
        <v>51.84</v>
      </c>
      <c r="L50" s="29"/>
      <c r="M50" s="27"/>
      <c r="N50" s="27"/>
      <c r="O50" s="27"/>
      <c r="P50" s="30"/>
      <c r="Q50" s="29"/>
      <c r="R50" s="30"/>
    </row>
    <row r="51" spans="3:18" x14ac:dyDescent="0.2">
      <c r="C51" s="81" t="s">
        <v>83</v>
      </c>
      <c r="D51" s="26" t="s">
        <v>46</v>
      </c>
      <c r="E51" s="27">
        <v>6</v>
      </c>
      <c r="F51" s="27">
        <v>108</v>
      </c>
      <c r="G51" s="65">
        <f t="shared" si="2"/>
        <v>648</v>
      </c>
      <c r="H51" s="67">
        <v>0.2</v>
      </c>
      <c r="I51" s="69">
        <f>$I$38</f>
        <v>800</v>
      </c>
      <c r="J51" s="27"/>
      <c r="K51" s="28">
        <f t="shared" si="3"/>
        <v>622.08000000000004</v>
      </c>
      <c r="L51" s="29"/>
      <c r="M51" s="27"/>
      <c r="N51" s="27"/>
      <c r="O51" s="27"/>
      <c r="P51" s="30"/>
      <c r="Q51" s="29"/>
      <c r="R51" s="30"/>
    </row>
    <row r="52" spans="3:18" x14ac:dyDescent="0.2">
      <c r="C52" s="86"/>
      <c r="D52" s="26" t="s">
        <v>84</v>
      </c>
      <c r="E52" s="27">
        <v>3</v>
      </c>
      <c r="F52" s="27">
        <v>72</v>
      </c>
      <c r="G52" s="65">
        <f t="shared" si="2"/>
        <v>216</v>
      </c>
      <c r="H52" s="67">
        <v>0.2</v>
      </c>
      <c r="I52" s="69">
        <f>$I$38</f>
        <v>800</v>
      </c>
      <c r="J52" s="27"/>
      <c r="K52" s="28">
        <f t="shared" si="3"/>
        <v>207.36</v>
      </c>
      <c r="L52" s="29"/>
      <c r="M52" s="27"/>
      <c r="N52" s="27"/>
      <c r="O52" s="27"/>
      <c r="P52" s="30"/>
      <c r="Q52" s="29"/>
      <c r="R52" s="30"/>
    </row>
    <row r="53" spans="3:18" ht="25.5" x14ac:dyDescent="0.2">
      <c r="C53" s="82"/>
      <c r="D53" s="26" t="s">
        <v>67</v>
      </c>
      <c r="E53" s="27">
        <v>2</v>
      </c>
      <c r="F53" s="27">
        <v>58</v>
      </c>
      <c r="G53" s="65">
        <f t="shared" si="2"/>
        <v>116</v>
      </c>
      <c r="H53" s="67">
        <v>0.2</v>
      </c>
      <c r="I53" s="69">
        <f>$I$38</f>
        <v>800</v>
      </c>
      <c r="J53" s="27"/>
      <c r="K53" s="28">
        <f t="shared" si="3"/>
        <v>111.35999999999999</v>
      </c>
      <c r="L53" s="29"/>
      <c r="M53" s="27"/>
      <c r="N53" s="27"/>
      <c r="O53" s="27"/>
      <c r="P53" s="30"/>
      <c r="Q53" s="29"/>
      <c r="R53" s="30"/>
    </row>
    <row r="54" spans="3:18" x14ac:dyDescent="0.2">
      <c r="C54" s="31" t="s">
        <v>25</v>
      </c>
      <c r="D54" s="26" t="s">
        <v>48</v>
      </c>
      <c r="E54" s="27">
        <v>4</v>
      </c>
      <c r="F54" s="27">
        <v>72</v>
      </c>
      <c r="G54" s="65">
        <f t="shared" si="2"/>
        <v>288</v>
      </c>
      <c r="H54" s="67">
        <v>0.2</v>
      </c>
      <c r="I54" s="69">
        <v>400</v>
      </c>
      <c r="J54" s="27"/>
      <c r="K54" s="28">
        <f t="shared" si="3"/>
        <v>138.24</v>
      </c>
      <c r="L54" s="29"/>
      <c r="M54" s="27"/>
      <c r="N54" s="27"/>
      <c r="O54" s="27"/>
      <c r="P54" s="30"/>
      <c r="Q54" s="29"/>
      <c r="R54" s="30"/>
    </row>
    <row r="55" spans="3:18" x14ac:dyDescent="0.2">
      <c r="C55" s="31" t="s">
        <v>85</v>
      </c>
      <c r="D55" s="26" t="s">
        <v>86</v>
      </c>
      <c r="E55" s="27">
        <v>1</v>
      </c>
      <c r="F55" s="27">
        <v>72</v>
      </c>
      <c r="G55" s="65">
        <f t="shared" si="2"/>
        <v>72</v>
      </c>
      <c r="H55" s="67">
        <v>0.2</v>
      </c>
      <c r="I55" s="69">
        <v>200</v>
      </c>
      <c r="J55" s="27"/>
      <c r="K55" s="28">
        <f t="shared" si="3"/>
        <v>17.28</v>
      </c>
      <c r="L55" s="29"/>
      <c r="M55" s="27"/>
      <c r="N55" s="27"/>
      <c r="O55" s="27"/>
      <c r="P55" s="30"/>
      <c r="Q55" s="29"/>
      <c r="R55" s="30"/>
    </row>
    <row r="56" spans="3:18" x14ac:dyDescent="0.2">
      <c r="C56" s="31" t="s">
        <v>87</v>
      </c>
      <c r="D56" s="26" t="s">
        <v>88</v>
      </c>
      <c r="E56" s="27">
        <v>1</v>
      </c>
      <c r="F56" s="27">
        <v>72</v>
      </c>
      <c r="G56" s="65">
        <f t="shared" si="2"/>
        <v>72</v>
      </c>
      <c r="H56" s="67">
        <v>0.2</v>
      </c>
      <c r="I56" s="69">
        <v>200</v>
      </c>
      <c r="J56" s="27"/>
      <c r="K56" s="28">
        <f t="shared" si="3"/>
        <v>17.28</v>
      </c>
      <c r="L56" s="29"/>
      <c r="M56" s="27"/>
      <c r="N56" s="27"/>
      <c r="O56" s="27"/>
      <c r="P56" s="30"/>
      <c r="Q56" s="29"/>
      <c r="R56" s="30"/>
    </row>
    <row r="57" spans="3:18" x14ac:dyDescent="0.2">
      <c r="C57" s="31" t="s">
        <v>27</v>
      </c>
      <c r="D57" s="26" t="s">
        <v>48</v>
      </c>
      <c r="E57" s="27">
        <v>4</v>
      </c>
      <c r="F57" s="27">
        <v>72</v>
      </c>
      <c r="G57" s="65">
        <f t="shared" si="2"/>
        <v>288</v>
      </c>
      <c r="H57" s="67">
        <v>0.2</v>
      </c>
      <c r="I57" s="69">
        <v>400</v>
      </c>
      <c r="J57" s="27"/>
      <c r="K57" s="28">
        <f t="shared" si="3"/>
        <v>138.24</v>
      </c>
      <c r="L57" s="29"/>
      <c r="M57" s="27"/>
      <c r="N57" s="27"/>
      <c r="O57" s="27"/>
      <c r="P57" s="30"/>
      <c r="Q57" s="29"/>
      <c r="R57" s="30"/>
    </row>
    <row r="58" spans="3:18" x14ac:dyDescent="0.2">
      <c r="C58" s="31" t="s">
        <v>85</v>
      </c>
      <c r="D58" s="26" t="s">
        <v>86</v>
      </c>
      <c r="E58" s="27">
        <v>1</v>
      </c>
      <c r="F58" s="27">
        <v>72</v>
      </c>
      <c r="G58" s="65">
        <f t="shared" si="2"/>
        <v>72</v>
      </c>
      <c r="H58" s="67">
        <v>0.2</v>
      </c>
      <c r="I58" s="69">
        <v>200</v>
      </c>
      <c r="J58" s="27"/>
      <c r="K58" s="28">
        <f t="shared" si="3"/>
        <v>17.28</v>
      </c>
      <c r="L58" s="29"/>
      <c r="M58" s="27"/>
      <c r="N58" s="27"/>
      <c r="O58" s="27"/>
      <c r="P58" s="30"/>
      <c r="Q58" s="29"/>
      <c r="R58" s="30"/>
    </row>
    <row r="59" spans="3:18" x14ac:dyDescent="0.2">
      <c r="C59" s="31" t="s">
        <v>89</v>
      </c>
      <c r="D59" s="26" t="s">
        <v>90</v>
      </c>
      <c r="E59" s="27">
        <v>2</v>
      </c>
      <c r="F59" s="27">
        <v>72</v>
      </c>
      <c r="G59" s="65">
        <f t="shared" si="2"/>
        <v>144</v>
      </c>
      <c r="H59" s="67">
        <v>0.2</v>
      </c>
      <c r="I59" s="69">
        <v>400</v>
      </c>
      <c r="J59" s="27"/>
      <c r="K59" s="28">
        <f t="shared" si="3"/>
        <v>69.12</v>
      </c>
      <c r="L59" s="29"/>
      <c r="M59" s="27"/>
      <c r="N59" s="27"/>
      <c r="O59" s="27"/>
      <c r="P59" s="30"/>
      <c r="Q59" s="29"/>
      <c r="R59" s="30"/>
    </row>
    <row r="60" spans="3:18" x14ac:dyDescent="0.2">
      <c r="C60" s="81" t="s">
        <v>91</v>
      </c>
      <c r="D60" s="26" t="s">
        <v>46</v>
      </c>
      <c r="E60" s="27">
        <v>6</v>
      </c>
      <c r="F60" s="27">
        <v>108</v>
      </c>
      <c r="G60" s="65">
        <f t="shared" si="2"/>
        <v>648</v>
      </c>
      <c r="H60" s="67">
        <v>0.2</v>
      </c>
      <c r="I60" s="69">
        <v>400</v>
      </c>
      <c r="J60" s="27"/>
      <c r="K60" s="28">
        <f t="shared" si="3"/>
        <v>311.04000000000002</v>
      </c>
      <c r="L60" s="29"/>
      <c r="M60" s="27"/>
      <c r="N60" s="27"/>
      <c r="O60" s="27"/>
      <c r="P60" s="30"/>
      <c r="Q60" s="29"/>
      <c r="R60" s="30"/>
    </row>
    <row r="61" spans="3:18" x14ac:dyDescent="0.2">
      <c r="C61" s="86"/>
      <c r="D61" s="26" t="s">
        <v>84</v>
      </c>
      <c r="E61" s="27">
        <v>3</v>
      </c>
      <c r="F61" s="27">
        <v>72</v>
      </c>
      <c r="G61" s="65">
        <f t="shared" si="2"/>
        <v>216</v>
      </c>
      <c r="H61" s="67">
        <v>0.2</v>
      </c>
      <c r="I61" s="69">
        <f>$I$38</f>
        <v>800</v>
      </c>
      <c r="J61" s="27"/>
      <c r="K61" s="28">
        <f t="shared" si="3"/>
        <v>207.36</v>
      </c>
      <c r="L61" s="29"/>
      <c r="M61" s="27"/>
      <c r="N61" s="27"/>
      <c r="O61" s="27"/>
      <c r="P61" s="30"/>
      <c r="Q61" s="29"/>
      <c r="R61" s="30"/>
    </row>
    <row r="62" spans="3:18" ht="25.5" x14ac:dyDescent="0.2">
      <c r="C62" s="82"/>
      <c r="D62" s="26" t="s">
        <v>92</v>
      </c>
      <c r="E62" s="27">
        <v>2</v>
      </c>
      <c r="F62" s="27">
        <v>58</v>
      </c>
      <c r="G62" s="65">
        <f t="shared" si="2"/>
        <v>116</v>
      </c>
      <c r="H62" s="67">
        <v>0.2</v>
      </c>
      <c r="I62" s="69">
        <f>$I$38</f>
        <v>800</v>
      </c>
      <c r="J62" s="27"/>
      <c r="K62" s="28">
        <f t="shared" si="3"/>
        <v>111.35999999999999</v>
      </c>
      <c r="L62" s="29"/>
      <c r="M62" s="27"/>
      <c r="N62" s="27"/>
      <c r="O62" s="27"/>
      <c r="P62" s="30"/>
      <c r="Q62" s="29"/>
      <c r="R62" s="30"/>
    </row>
    <row r="63" spans="3:18" x14ac:dyDescent="0.2">
      <c r="C63" s="81" t="s">
        <v>93</v>
      </c>
      <c r="D63" s="26" t="s">
        <v>94</v>
      </c>
      <c r="E63" s="27">
        <v>8</v>
      </c>
      <c r="F63" s="27">
        <v>108</v>
      </c>
      <c r="G63" s="65">
        <f t="shared" si="2"/>
        <v>864</v>
      </c>
      <c r="H63" s="67">
        <v>0.2</v>
      </c>
      <c r="I63" s="69">
        <f>$I$38</f>
        <v>800</v>
      </c>
      <c r="J63" s="27"/>
      <c r="K63" s="28">
        <f t="shared" si="3"/>
        <v>829.44</v>
      </c>
      <c r="L63" s="29"/>
      <c r="M63" s="27"/>
      <c r="N63" s="27"/>
      <c r="O63" s="27"/>
      <c r="P63" s="30"/>
      <c r="Q63" s="29"/>
      <c r="R63" s="30"/>
    </row>
    <row r="64" spans="3:18" x14ac:dyDescent="0.2">
      <c r="C64" s="86"/>
      <c r="D64" s="26" t="s">
        <v>66</v>
      </c>
      <c r="E64" s="27">
        <v>4</v>
      </c>
      <c r="F64" s="27">
        <v>72</v>
      </c>
      <c r="G64" s="65">
        <f t="shared" si="2"/>
        <v>288</v>
      </c>
      <c r="H64" s="67">
        <v>0.2</v>
      </c>
      <c r="I64" s="69">
        <f>$I$38</f>
        <v>800</v>
      </c>
      <c r="J64" s="27"/>
      <c r="K64" s="28">
        <f t="shared" si="3"/>
        <v>276.48</v>
      </c>
      <c r="L64" s="29"/>
      <c r="M64" s="27"/>
      <c r="N64" s="27"/>
      <c r="O64" s="27"/>
      <c r="P64" s="30"/>
      <c r="Q64" s="29"/>
      <c r="R64" s="30"/>
    </row>
    <row r="65" spans="3:18" ht="25.5" x14ac:dyDescent="0.2">
      <c r="C65" s="82"/>
      <c r="D65" s="26" t="s">
        <v>92</v>
      </c>
      <c r="E65" s="27">
        <v>2</v>
      </c>
      <c r="F65" s="27">
        <v>58</v>
      </c>
      <c r="G65" s="65">
        <f t="shared" si="2"/>
        <v>116</v>
      </c>
      <c r="H65" s="67">
        <v>0.2</v>
      </c>
      <c r="I65" s="69">
        <f>$I$38</f>
        <v>800</v>
      </c>
      <c r="J65" s="27"/>
      <c r="K65" s="28">
        <f t="shared" si="3"/>
        <v>111.35999999999999</v>
      </c>
      <c r="L65" s="29"/>
      <c r="M65" s="27"/>
      <c r="N65" s="27"/>
      <c r="O65" s="27"/>
      <c r="P65" s="30"/>
      <c r="Q65" s="29"/>
      <c r="R65" s="30"/>
    </row>
    <row r="66" spans="3:18" ht="38.25" x14ac:dyDescent="0.2">
      <c r="C66" s="31" t="s">
        <v>95</v>
      </c>
      <c r="D66" s="26" t="s">
        <v>96</v>
      </c>
      <c r="E66" s="27">
        <v>6</v>
      </c>
      <c r="F66" s="27">
        <v>22</v>
      </c>
      <c r="G66" s="65">
        <f t="shared" si="2"/>
        <v>132</v>
      </c>
      <c r="H66" s="67">
        <v>0.2</v>
      </c>
      <c r="I66" s="69">
        <v>400</v>
      </c>
      <c r="J66" s="27"/>
      <c r="K66" s="28">
        <f t="shared" si="3"/>
        <v>63.36</v>
      </c>
      <c r="L66" s="29"/>
      <c r="M66" s="27"/>
      <c r="N66" s="27"/>
      <c r="O66" s="27"/>
      <c r="P66" s="30"/>
      <c r="Q66" s="29"/>
      <c r="R66" s="30"/>
    </row>
    <row r="67" spans="3:18" x14ac:dyDescent="0.2">
      <c r="C67" s="31" t="s">
        <v>97</v>
      </c>
      <c r="D67" s="26" t="s">
        <v>66</v>
      </c>
      <c r="E67" s="27">
        <v>4</v>
      </c>
      <c r="F67" s="27">
        <v>72</v>
      </c>
      <c r="G67" s="65">
        <f t="shared" si="2"/>
        <v>288</v>
      </c>
      <c r="H67" s="67">
        <v>0.2</v>
      </c>
      <c r="I67" s="69">
        <v>400</v>
      </c>
      <c r="J67" s="27"/>
      <c r="K67" s="28">
        <f t="shared" si="3"/>
        <v>138.24</v>
      </c>
      <c r="L67" s="29"/>
      <c r="M67" s="27"/>
      <c r="N67" s="27"/>
      <c r="O67" s="27"/>
      <c r="P67" s="30"/>
      <c r="Q67" s="29"/>
      <c r="R67" s="30"/>
    </row>
    <row r="68" spans="3:18" x14ac:dyDescent="0.2">
      <c r="C68" s="31" t="s">
        <v>98</v>
      </c>
      <c r="D68" s="26" t="s">
        <v>84</v>
      </c>
      <c r="E68" s="27">
        <v>3</v>
      </c>
      <c r="F68" s="27">
        <v>72</v>
      </c>
      <c r="G68" s="65">
        <f t="shared" si="2"/>
        <v>216</v>
      </c>
      <c r="H68" s="67">
        <v>0.2</v>
      </c>
      <c r="I68" s="69">
        <v>200</v>
      </c>
      <c r="J68" s="27"/>
      <c r="K68" s="28">
        <f t="shared" si="3"/>
        <v>51.84</v>
      </c>
      <c r="L68" s="29"/>
      <c r="M68" s="27"/>
      <c r="N68" s="27"/>
      <c r="O68" s="27"/>
      <c r="P68" s="30"/>
      <c r="Q68" s="29"/>
      <c r="R68" s="30"/>
    </row>
    <row r="69" spans="3:18" x14ac:dyDescent="0.2">
      <c r="C69" s="31" t="s">
        <v>99</v>
      </c>
      <c r="D69" s="26" t="s">
        <v>84</v>
      </c>
      <c r="E69" s="27">
        <v>3</v>
      </c>
      <c r="F69" s="27">
        <v>72</v>
      </c>
      <c r="G69" s="65">
        <f t="shared" si="2"/>
        <v>216</v>
      </c>
      <c r="H69" s="67">
        <v>0.2</v>
      </c>
      <c r="I69" s="69">
        <v>400</v>
      </c>
      <c r="J69" s="27"/>
      <c r="K69" s="28">
        <f t="shared" si="3"/>
        <v>103.68</v>
      </c>
      <c r="L69" s="29"/>
      <c r="M69" s="27"/>
      <c r="N69" s="27"/>
      <c r="O69" s="27"/>
      <c r="P69" s="30"/>
      <c r="Q69" s="29"/>
      <c r="R69" s="30"/>
    </row>
    <row r="70" spans="3:18" x14ac:dyDescent="0.2">
      <c r="C70" s="31" t="s">
        <v>100</v>
      </c>
      <c r="D70" s="26" t="s">
        <v>49</v>
      </c>
      <c r="E70" s="27">
        <v>4</v>
      </c>
      <c r="F70" s="27">
        <v>108</v>
      </c>
      <c r="G70" s="65">
        <f t="shared" si="2"/>
        <v>432</v>
      </c>
      <c r="H70" s="67">
        <v>0.2</v>
      </c>
      <c r="I70" s="69">
        <v>400</v>
      </c>
      <c r="J70" s="27"/>
      <c r="K70" s="28">
        <f t="shared" si="3"/>
        <v>207.36</v>
      </c>
      <c r="L70" s="29"/>
      <c r="M70" s="27"/>
      <c r="N70" s="27"/>
      <c r="O70" s="27"/>
      <c r="P70" s="30"/>
      <c r="Q70" s="29"/>
      <c r="R70" s="30"/>
    </row>
    <row r="71" spans="3:18" ht="25.5" x14ac:dyDescent="0.2">
      <c r="C71" s="31" t="s">
        <v>101</v>
      </c>
      <c r="D71" s="26" t="s">
        <v>102</v>
      </c>
      <c r="E71" s="27">
        <v>3</v>
      </c>
      <c r="F71" s="27">
        <v>36</v>
      </c>
      <c r="G71" s="65">
        <f t="shared" si="2"/>
        <v>108</v>
      </c>
      <c r="H71" s="67">
        <v>0.2</v>
      </c>
      <c r="I71" s="69">
        <v>400</v>
      </c>
      <c r="J71" s="27"/>
      <c r="K71" s="28">
        <f t="shared" si="3"/>
        <v>51.84</v>
      </c>
      <c r="L71" s="29"/>
      <c r="M71" s="27"/>
      <c r="N71" s="27"/>
      <c r="O71" s="27"/>
      <c r="P71" s="30"/>
      <c r="Q71" s="29"/>
      <c r="R71" s="30"/>
    </row>
    <row r="72" spans="3:18" x14ac:dyDescent="0.2">
      <c r="C72" s="31" t="s">
        <v>35</v>
      </c>
      <c r="D72" s="26" t="s">
        <v>103</v>
      </c>
      <c r="E72" s="27">
        <v>8</v>
      </c>
      <c r="F72" s="27">
        <v>36</v>
      </c>
      <c r="G72" s="65">
        <f t="shared" si="2"/>
        <v>288</v>
      </c>
      <c r="H72" s="67">
        <v>0.2</v>
      </c>
      <c r="I72" s="69">
        <v>200</v>
      </c>
      <c r="J72" s="27"/>
      <c r="K72" s="28">
        <f t="shared" si="3"/>
        <v>69.12</v>
      </c>
      <c r="L72" s="29"/>
      <c r="M72" s="27"/>
      <c r="N72" s="27"/>
      <c r="O72" s="27"/>
      <c r="P72" s="30"/>
      <c r="Q72" s="29"/>
      <c r="R72" s="30"/>
    </row>
    <row r="73" spans="3:18" x14ac:dyDescent="0.2">
      <c r="C73" s="31" t="s">
        <v>104</v>
      </c>
      <c r="D73" s="26" t="s">
        <v>105</v>
      </c>
      <c r="E73" s="27">
        <v>4</v>
      </c>
      <c r="F73" s="27">
        <v>36</v>
      </c>
      <c r="G73" s="65">
        <f t="shared" si="2"/>
        <v>144</v>
      </c>
      <c r="H73" s="67">
        <v>0.2</v>
      </c>
      <c r="I73" s="69">
        <v>400</v>
      </c>
      <c r="J73" s="27"/>
      <c r="K73" s="28">
        <f t="shared" si="3"/>
        <v>69.12</v>
      </c>
      <c r="L73" s="29"/>
      <c r="M73" s="27"/>
      <c r="N73" s="27"/>
      <c r="O73" s="27"/>
      <c r="P73" s="30"/>
      <c r="Q73" s="29"/>
      <c r="R73" s="30"/>
    </row>
    <row r="74" spans="3:18" x14ac:dyDescent="0.2">
      <c r="C74" s="31" t="s">
        <v>106</v>
      </c>
      <c r="D74" s="26" t="s">
        <v>103</v>
      </c>
      <c r="E74" s="27">
        <v>8</v>
      </c>
      <c r="F74" s="27">
        <v>36</v>
      </c>
      <c r="G74" s="65">
        <f t="shared" si="2"/>
        <v>288</v>
      </c>
      <c r="H74" s="67">
        <v>0.2</v>
      </c>
      <c r="I74" s="69">
        <f>$I$38</f>
        <v>800</v>
      </c>
      <c r="J74" s="27"/>
      <c r="K74" s="28">
        <f t="shared" si="3"/>
        <v>276.48</v>
      </c>
      <c r="L74" s="29"/>
      <c r="M74" s="27"/>
      <c r="N74" s="27"/>
      <c r="O74" s="27"/>
      <c r="P74" s="30"/>
      <c r="Q74" s="29"/>
      <c r="R74" s="30"/>
    </row>
    <row r="75" spans="3:18" x14ac:dyDescent="0.2">
      <c r="C75" s="31" t="s">
        <v>107</v>
      </c>
      <c r="D75" s="26" t="s">
        <v>29</v>
      </c>
      <c r="E75" s="27">
        <v>1</v>
      </c>
      <c r="F75" s="27">
        <v>60</v>
      </c>
      <c r="G75" s="65">
        <f t="shared" ref="G75:G138" si="5">E75*F75</f>
        <v>60</v>
      </c>
      <c r="H75" s="67">
        <v>0</v>
      </c>
      <c r="I75" s="69">
        <v>400</v>
      </c>
      <c r="J75" s="27"/>
      <c r="K75" s="28">
        <f t="shared" ref="K75:K138" si="6">G75*(1+H75)*I75/1000</f>
        <v>24</v>
      </c>
      <c r="L75" s="29"/>
      <c r="M75" s="27"/>
      <c r="N75" s="27"/>
      <c r="O75" s="27"/>
      <c r="P75" s="30"/>
      <c r="Q75" s="29"/>
      <c r="R75" s="30"/>
    </row>
    <row r="76" spans="3:18" x14ac:dyDescent="0.2">
      <c r="C76" s="31" t="s">
        <v>108</v>
      </c>
      <c r="D76" s="26" t="s">
        <v>29</v>
      </c>
      <c r="E76" s="27">
        <v>1</v>
      </c>
      <c r="F76" s="27">
        <v>60</v>
      </c>
      <c r="G76" s="65">
        <f t="shared" si="5"/>
        <v>60</v>
      </c>
      <c r="H76" s="67">
        <v>0</v>
      </c>
      <c r="I76" s="69">
        <v>400</v>
      </c>
      <c r="J76" s="27"/>
      <c r="K76" s="28">
        <f t="shared" si="6"/>
        <v>24</v>
      </c>
      <c r="L76" s="29"/>
      <c r="M76" s="27"/>
      <c r="N76" s="27"/>
      <c r="O76" s="27"/>
      <c r="P76" s="30"/>
      <c r="Q76" s="29"/>
      <c r="R76" s="30"/>
    </row>
    <row r="77" spans="3:18" x14ac:dyDescent="0.2">
      <c r="C77" s="31" t="s">
        <v>109</v>
      </c>
      <c r="D77" s="26" t="s">
        <v>26</v>
      </c>
      <c r="E77" s="27">
        <v>2</v>
      </c>
      <c r="F77" s="27">
        <v>60</v>
      </c>
      <c r="G77" s="65">
        <f t="shared" si="5"/>
        <v>120</v>
      </c>
      <c r="H77" s="67">
        <v>0</v>
      </c>
      <c r="I77" s="69">
        <v>400</v>
      </c>
      <c r="J77" s="27"/>
      <c r="K77" s="28">
        <f t="shared" si="6"/>
        <v>48</v>
      </c>
      <c r="L77" s="29"/>
      <c r="M77" s="27"/>
      <c r="N77" s="27"/>
      <c r="O77" s="27"/>
      <c r="P77" s="30"/>
      <c r="Q77" s="29"/>
      <c r="R77" s="30"/>
    </row>
    <row r="78" spans="3:18" x14ac:dyDescent="0.2">
      <c r="C78" s="31" t="s">
        <v>110</v>
      </c>
      <c r="D78" s="26" t="s">
        <v>29</v>
      </c>
      <c r="E78" s="27">
        <v>1</v>
      </c>
      <c r="F78" s="27">
        <v>60</v>
      </c>
      <c r="G78" s="65">
        <f t="shared" si="5"/>
        <v>60</v>
      </c>
      <c r="H78" s="67">
        <v>0</v>
      </c>
      <c r="I78" s="69">
        <v>150</v>
      </c>
      <c r="J78" s="27"/>
      <c r="K78" s="28">
        <f t="shared" si="6"/>
        <v>9</v>
      </c>
      <c r="L78" s="29"/>
      <c r="M78" s="27"/>
      <c r="N78" s="27"/>
      <c r="O78" s="27"/>
      <c r="P78" s="30"/>
      <c r="Q78" s="29"/>
      <c r="R78" s="30"/>
    </row>
    <row r="79" spans="3:18" ht="25.5" x14ac:dyDescent="0.2">
      <c r="C79" s="81" t="s">
        <v>111</v>
      </c>
      <c r="D79" s="26" t="s">
        <v>112</v>
      </c>
      <c r="E79" s="27">
        <v>6</v>
      </c>
      <c r="F79" s="27">
        <v>22</v>
      </c>
      <c r="G79" s="65">
        <f t="shared" si="5"/>
        <v>132</v>
      </c>
      <c r="H79" s="67">
        <v>0.2</v>
      </c>
      <c r="I79" s="69">
        <v>400</v>
      </c>
      <c r="J79" s="27"/>
      <c r="K79" s="28">
        <f t="shared" si="6"/>
        <v>63.36</v>
      </c>
      <c r="L79" s="29"/>
      <c r="M79" s="27"/>
      <c r="N79" s="27"/>
      <c r="O79" s="27"/>
      <c r="P79" s="30"/>
      <c r="Q79" s="29"/>
      <c r="R79" s="30"/>
    </row>
    <row r="80" spans="3:18" x14ac:dyDescent="0.2">
      <c r="C80" s="82"/>
      <c r="D80" s="26" t="s">
        <v>113</v>
      </c>
      <c r="E80" s="27">
        <v>1</v>
      </c>
      <c r="F80" s="27">
        <v>11</v>
      </c>
      <c r="G80" s="65">
        <f t="shared" si="5"/>
        <v>11</v>
      </c>
      <c r="H80" s="67">
        <v>0.2</v>
      </c>
      <c r="I80" s="69">
        <v>400</v>
      </c>
      <c r="J80" s="27"/>
      <c r="K80" s="28">
        <f t="shared" si="6"/>
        <v>5.28</v>
      </c>
      <c r="L80" s="29"/>
      <c r="M80" s="27"/>
      <c r="N80" s="27"/>
      <c r="O80" s="27"/>
      <c r="P80" s="30"/>
      <c r="Q80" s="29"/>
      <c r="R80" s="30"/>
    </row>
    <row r="81" spans="3:18" x14ac:dyDescent="0.2">
      <c r="C81" s="81" t="s">
        <v>114</v>
      </c>
      <c r="D81" s="26" t="s">
        <v>94</v>
      </c>
      <c r="E81" s="27">
        <v>8</v>
      </c>
      <c r="F81" s="27">
        <v>108</v>
      </c>
      <c r="G81" s="65">
        <f t="shared" si="5"/>
        <v>864</v>
      </c>
      <c r="H81" s="67">
        <v>0.2</v>
      </c>
      <c r="I81" s="69">
        <f t="shared" ref="I81:I87" si="7">$I$38</f>
        <v>800</v>
      </c>
      <c r="J81" s="27"/>
      <c r="K81" s="28">
        <f t="shared" si="6"/>
        <v>829.44</v>
      </c>
      <c r="L81" s="29"/>
      <c r="M81" s="27"/>
      <c r="N81" s="27"/>
      <c r="O81" s="27"/>
      <c r="P81" s="30"/>
      <c r="Q81" s="29"/>
      <c r="R81" s="30"/>
    </row>
    <row r="82" spans="3:18" x14ac:dyDescent="0.2">
      <c r="C82" s="86"/>
      <c r="D82" s="26" t="s">
        <v>66</v>
      </c>
      <c r="E82" s="27">
        <v>4</v>
      </c>
      <c r="F82" s="27">
        <v>72</v>
      </c>
      <c r="G82" s="65">
        <f t="shared" si="5"/>
        <v>288</v>
      </c>
      <c r="H82" s="67">
        <v>0.2</v>
      </c>
      <c r="I82" s="69">
        <f t="shared" si="7"/>
        <v>800</v>
      </c>
      <c r="J82" s="27"/>
      <c r="K82" s="28">
        <f t="shared" si="6"/>
        <v>276.48</v>
      </c>
      <c r="L82" s="29"/>
      <c r="M82" s="27"/>
      <c r="N82" s="27"/>
      <c r="O82" s="27"/>
      <c r="P82" s="30"/>
      <c r="Q82" s="29"/>
      <c r="R82" s="30"/>
    </row>
    <row r="83" spans="3:18" ht="25.5" x14ac:dyDescent="0.2">
      <c r="C83" s="82"/>
      <c r="D83" s="26" t="s">
        <v>92</v>
      </c>
      <c r="E83" s="27">
        <v>2</v>
      </c>
      <c r="F83" s="27">
        <v>58</v>
      </c>
      <c r="G83" s="65">
        <f t="shared" si="5"/>
        <v>116</v>
      </c>
      <c r="H83" s="67">
        <v>0.2</v>
      </c>
      <c r="I83" s="69">
        <f t="shared" si="7"/>
        <v>800</v>
      </c>
      <c r="J83" s="27"/>
      <c r="K83" s="28">
        <f t="shared" si="6"/>
        <v>111.35999999999999</v>
      </c>
      <c r="L83" s="29"/>
      <c r="M83" s="27"/>
      <c r="N83" s="27"/>
      <c r="O83" s="27"/>
      <c r="P83" s="30"/>
      <c r="Q83" s="29"/>
      <c r="R83" s="30"/>
    </row>
    <row r="84" spans="3:18" x14ac:dyDescent="0.2">
      <c r="C84" s="81" t="s">
        <v>115</v>
      </c>
      <c r="D84" s="26" t="s">
        <v>94</v>
      </c>
      <c r="E84" s="27">
        <v>8</v>
      </c>
      <c r="F84" s="27">
        <v>108</v>
      </c>
      <c r="G84" s="65">
        <f t="shared" si="5"/>
        <v>864</v>
      </c>
      <c r="H84" s="67">
        <v>0.2</v>
      </c>
      <c r="I84" s="69">
        <f t="shared" si="7"/>
        <v>800</v>
      </c>
      <c r="J84" s="27"/>
      <c r="K84" s="28">
        <f t="shared" si="6"/>
        <v>829.44</v>
      </c>
      <c r="L84" s="29"/>
      <c r="M84" s="27"/>
      <c r="N84" s="27"/>
      <c r="O84" s="27"/>
      <c r="P84" s="30"/>
      <c r="Q84" s="29"/>
      <c r="R84" s="30"/>
    </row>
    <row r="85" spans="3:18" x14ac:dyDescent="0.2">
      <c r="C85" s="86"/>
      <c r="D85" s="26" t="s">
        <v>66</v>
      </c>
      <c r="E85" s="27">
        <v>4</v>
      </c>
      <c r="F85" s="27">
        <v>72</v>
      </c>
      <c r="G85" s="65">
        <f t="shared" si="5"/>
        <v>288</v>
      </c>
      <c r="H85" s="67">
        <v>0.2</v>
      </c>
      <c r="I85" s="69">
        <f t="shared" si="7"/>
        <v>800</v>
      </c>
      <c r="J85" s="27"/>
      <c r="K85" s="28">
        <f t="shared" si="6"/>
        <v>276.48</v>
      </c>
      <c r="L85" s="29"/>
      <c r="M85" s="27"/>
      <c r="N85" s="27"/>
      <c r="O85" s="27"/>
      <c r="P85" s="30"/>
      <c r="Q85" s="29"/>
      <c r="R85" s="30"/>
    </row>
    <row r="86" spans="3:18" ht="25.5" x14ac:dyDescent="0.2">
      <c r="C86" s="82"/>
      <c r="D86" s="26" t="s">
        <v>67</v>
      </c>
      <c r="E86" s="27">
        <v>2</v>
      </c>
      <c r="F86" s="27">
        <v>58</v>
      </c>
      <c r="G86" s="65">
        <f t="shared" si="5"/>
        <v>116</v>
      </c>
      <c r="H86" s="67">
        <v>0.2</v>
      </c>
      <c r="I86" s="69">
        <f t="shared" si="7"/>
        <v>800</v>
      </c>
      <c r="J86" s="27"/>
      <c r="K86" s="28">
        <f t="shared" si="6"/>
        <v>111.35999999999999</v>
      </c>
      <c r="L86" s="29"/>
      <c r="M86" s="27"/>
      <c r="N86" s="27"/>
      <c r="O86" s="27"/>
      <c r="P86" s="30"/>
      <c r="Q86" s="29"/>
      <c r="R86" s="30"/>
    </row>
    <row r="87" spans="3:18" x14ac:dyDescent="0.2">
      <c r="C87" s="81" t="s">
        <v>116</v>
      </c>
      <c r="D87" s="26" t="s">
        <v>94</v>
      </c>
      <c r="E87" s="27">
        <v>8</v>
      </c>
      <c r="F87" s="27">
        <v>108</v>
      </c>
      <c r="G87" s="65">
        <f t="shared" si="5"/>
        <v>864</v>
      </c>
      <c r="H87" s="67">
        <v>0.2</v>
      </c>
      <c r="I87" s="69">
        <f t="shared" si="7"/>
        <v>800</v>
      </c>
      <c r="J87" s="27"/>
      <c r="K87" s="28">
        <f t="shared" si="6"/>
        <v>829.44</v>
      </c>
      <c r="L87" s="29"/>
      <c r="M87" s="27"/>
      <c r="N87" s="27"/>
      <c r="O87" s="27"/>
      <c r="P87" s="30"/>
      <c r="Q87" s="29"/>
      <c r="R87" s="30"/>
    </row>
    <row r="88" spans="3:18" x14ac:dyDescent="0.2">
      <c r="C88" s="86"/>
      <c r="D88" s="26" t="s">
        <v>66</v>
      </c>
      <c r="E88" s="27">
        <v>4</v>
      </c>
      <c r="F88" s="27">
        <v>72</v>
      </c>
      <c r="G88" s="65">
        <f t="shared" si="5"/>
        <v>288</v>
      </c>
      <c r="H88" s="67">
        <v>0.2</v>
      </c>
      <c r="I88" s="69">
        <f t="shared" ref="I88:I96" si="8">$I$38</f>
        <v>800</v>
      </c>
      <c r="J88" s="27"/>
      <c r="K88" s="28">
        <f t="shared" si="6"/>
        <v>276.48</v>
      </c>
      <c r="L88" s="29"/>
      <c r="M88" s="27"/>
      <c r="N88" s="27"/>
      <c r="O88" s="27"/>
      <c r="P88" s="30"/>
      <c r="Q88" s="29"/>
      <c r="R88" s="30"/>
    </row>
    <row r="89" spans="3:18" ht="25.5" x14ac:dyDescent="0.2">
      <c r="C89" s="82"/>
      <c r="D89" s="26" t="s">
        <v>67</v>
      </c>
      <c r="E89" s="27">
        <v>2</v>
      </c>
      <c r="F89" s="27">
        <v>58</v>
      </c>
      <c r="G89" s="65">
        <f t="shared" si="5"/>
        <v>116</v>
      </c>
      <c r="H89" s="67">
        <v>0.2</v>
      </c>
      <c r="I89" s="69">
        <f t="shared" si="8"/>
        <v>800</v>
      </c>
      <c r="J89" s="27"/>
      <c r="K89" s="28">
        <f t="shared" si="6"/>
        <v>111.35999999999999</v>
      </c>
      <c r="L89" s="29"/>
      <c r="M89" s="27"/>
      <c r="N89" s="27"/>
      <c r="O89" s="27"/>
      <c r="P89" s="30"/>
      <c r="Q89" s="29"/>
      <c r="R89" s="30"/>
    </row>
    <row r="90" spans="3:18" x14ac:dyDescent="0.2">
      <c r="C90" s="81" t="s">
        <v>117</v>
      </c>
      <c r="D90" s="26" t="s">
        <v>94</v>
      </c>
      <c r="E90" s="27">
        <v>8</v>
      </c>
      <c r="F90" s="27">
        <v>108</v>
      </c>
      <c r="G90" s="65">
        <f t="shared" si="5"/>
        <v>864</v>
      </c>
      <c r="H90" s="67">
        <v>0.2</v>
      </c>
      <c r="I90" s="69">
        <f t="shared" si="8"/>
        <v>800</v>
      </c>
      <c r="J90" s="27"/>
      <c r="K90" s="28">
        <f t="shared" si="6"/>
        <v>829.44</v>
      </c>
      <c r="L90" s="29"/>
      <c r="M90" s="27"/>
      <c r="N90" s="27"/>
      <c r="O90" s="27"/>
      <c r="P90" s="30"/>
      <c r="Q90" s="29"/>
      <c r="R90" s="30"/>
    </row>
    <row r="91" spans="3:18" x14ac:dyDescent="0.2">
      <c r="C91" s="86"/>
      <c r="D91" s="26" t="s">
        <v>66</v>
      </c>
      <c r="E91" s="27">
        <v>4</v>
      </c>
      <c r="F91" s="27">
        <v>72</v>
      </c>
      <c r="G91" s="65">
        <f t="shared" si="5"/>
        <v>288</v>
      </c>
      <c r="H91" s="67">
        <v>0.2</v>
      </c>
      <c r="I91" s="69">
        <f t="shared" si="8"/>
        <v>800</v>
      </c>
      <c r="J91" s="27"/>
      <c r="K91" s="28">
        <f t="shared" si="6"/>
        <v>276.48</v>
      </c>
      <c r="L91" s="29"/>
      <c r="M91" s="27"/>
      <c r="N91" s="27"/>
      <c r="O91" s="27"/>
      <c r="P91" s="30"/>
      <c r="Q91" s="29"/>
      <c r="R91" s="30"/>
    </row>
    <row r="92" spans="3:18" ht="25.5" x14ac:dyDescent="0.2">
      <c r="C92" s="82"/>
      <c r="D92" s="26" t="s">
        <v>67</v>
      </c>
      <c r="E92" s="27">
        <v>2</v>
      </c>
      <c r="F92" s="27">
        <v>58</v>
      </c>
      <c r="G92" s="65">
        <f t="shared" si="5"/>
        <v>116</v>
      </c>
      <c r="H92" s="67">
        <v>0.2</v>
      </c>
      <c r="I92" s="69">
        <f t="shared" si="8"/>
        <v>800</v>
      </c>
      <c r="J92" s="27"/>
      <c r="K92" s="28">
        <f t="shared" si="6"/>
        <v>111.35999999999999</v>
      </c>
      <c r="L92" s="29"/>
      <c r="M92" s="27"/>
      <c r="N92" s="27"/>
      <c r="O92" s="27"/>
      <c r="P92" s="30"/>
      <c r="Q92" s="29"/>
      <c r="R92" s="30"/>
    </row>
    <row r="93" spans="3:18" x14ac:dyDescent="0.2">
      <c r="C93" s="31" t="s">
        <v>118</v>
      </c>
      <c r="D93" s="26" t="s">
        <v>84</v>
      </c>
      <c r="E93" s="27">
        <v>3</v>
      </c>
      <c r="F93" s="27">
        <v>72</v>
      </c>
      <c r="G93" s="65">
        <f t="shared" si="5"/>
        <v>216</v>
      </c>
      <c r="H93" s="67">
        <v>0.2</v>
      </c>
      <c r="I93" s="69">
        <v>400</v>
      </c>
      <c r="J93" s="27"/>
      <c r="K93" s="28">
        <f t="shared" si="6"/>
        <v>103.68</v>
      </c>
      <c r="L93" s="29"/>
      <c r="M93" s="27"/>
      <c r="N93" s="27"/>
      <c r="O93" s="27"/>
      <c r="P93" s="30"/>
      <c r="Q93" s="29"/>
      <c r="R93" s="30"/>
    </row>
    <row r="94" spans="3:18" x14ac:dyDescent="0.2">
      <c r="C94" s="81" t="s">
        <v>119</v>
      </c>
      <c r="D94" s="26" t="s">
        <v>46</v>
      </c>
      <c r="E94" s="27">
        <v>6</v>
      </c>
      <c r="F94" s="27">
        <v>108</v>
      </c>
      <c r="G94" s="65">
        <f t="shared" si="5"/>
        <v>648</v>
      </c>
      <c r="H94" s="67">
        <v>0.2</v>
      </c>
      <c r="I94" s="69">
        <f t="shared" si="8"/>
        <v>800</v>
      </c>
      <c r="J94" s="27"/>
      <c r="K94" s="28">
        <f t="shared" si="6"/>
        <v>622.08000000000004</v>
      </c>
      <c r="L94" s="29"/>
      <c r="M94" s="27"/>
      <c r="N94" s="27"/>
      <c r="O94" s="27"/>
      <c r="P94" s="30"/>
      <c r="Q94" s="29"/>
      <c r="R94" s="30"/>
    </row>
    <row r="95" spans="3:18" x14ac:dyDescent="0.2">
      <c r="C95" s="86"/>
      <c r="D95" s="26" t="s">
        <v>84</v>
      </c>
      <c r="E95" s="27">
        <v>3</v>
      </c>
      <c r="F95" s="27">
        <v>72</v>
      </c>
      <c r="G95" s="65">
        <f t="shared" si="5"/>
        <v>216</v>
      </c>
      <c r="H95" s="67">
        <v>0.2</v>
      </c>
      <c r="I95" s="69">
        <f t="shared" si="8"/>
        <v>800</v>
      </c>
      <c r="J95" s="27"/>
      <c r="K95" s="28">
        <f t="shared" si="6"/>
        <v>207.36</v>
      </c>
      <c r="L95" s="29"/>
      <c r="M95" s="27"/>
      <c r="N95" s="27"/>
      <c r="O95" s="27"/>
      <c r="P95" s="30"/>
      <c r="Q95" s="29"/>
      <c r="R95" s="30"/>
    </row>
    <row r="96" spans="3:18" ht="25.5" x14ac:dyDescent="0.2">
      <c r="C96" s="82"/>
      <c r="D96" s="26" t="s">
        <v>67</v>
      </c>
      <c r="E96" s="27">
        <v>2</v>
      </c>
      <c r="F96" s="27">
        <v>58</v>
      </c>
      <c r="G96" s="65">
        <f t="shared" si="5"/>
        <v>116</v>
      </c>
      <c r="H96" s="67">
        <v>0.2</v>
      </c>
      <c r="I96" s="69">
        <f t="shared" si="8"/>
        <v>800</v>
      </c>
      <c r="J96" s="27"/>
      <c r="K96" s="28">
        <f t="shared" si="6"/>
        <v>111.35999999999999</v>
      </c>
      <c r="L96" s="29"/>
      <c r="M96" s="27"/>
      <c r="N96" s="27"/>
      <c r="O96" s="27"/>
      <c r="P96" s="30"/>
      <c r="Q96" s="29"/>
      <c r="R96" s="30"/>
    </row>
    <row r="97" spans="3:18" x14ac:dyDescent="0.2">
      <c r="C97" s="31" t="s">
        <v>120</v>
      </c>
      <c r="D97" s="26" t="s">
        <v>121</v>
      </c>
      <c r="E97" s="27">
        <v>6</v>
      </c>
      <c r="F97" s="27">
        <v>72</v>
      </c>
      <c r="G97" s="65">
        <f t="shared" si="5"/>
        <v>432</v>
      </c>
      <c r="H97" s="67">
        <v>0.2</v>
      </c>
      <c r="I97" s="69">
        <v>400</v>
      </c>
      <c r="J97" s="27"/>
      <c r="K97" s="28">
        <f t="shared" si="6"/>
        <v>207.36</v>
      </c>
      <c r="L97" s="29"/>
      <c r="M97" s="27"/>
      <c r="N97" s="27"/>
      <c r="O97" s="27"/>
      <c r="P97" s="30"/>
      <c r="Q97" s="29"/>
      <c r="R97" s="30"/>
    </row>
    <row r="98" spans="3:18" ht="25.5" x14ac:dyDescent="0.2">
      <c r="C98" s="31" t="s">
        <v>122</v>
      </c>
      <c r="D98" s="26" t="s">
        <v>123</v>
      </c>
      <c r="E98" s="27">
        <v>5</v>
      </c>
      <c r="F98" s="27">
        <v>72</v>
      </c>
      <c r="G98" s="65">
        <f t="shared" si="5"/>
        <v>360</v>
      </c>
      <c r="H98" s="67">
        <v>0.2</v>
      </c>
      <c r="I98" s="69">
        <v>400</v>
      </c>
      <c r="J98" s="27"/>
      <c r="K98" s="28">
        <f t="shared" si="6"/>
        <v>172.8</v>
      </c>
      <c r="L98" s="29"/>
      <c r="M98" s="27"/>
      <c r="N98" s="27"/>
      <c r="O98" s="27"/>
      <c r="P98" s="30"/>
      <c r="Q98" s="29"/>
      <c r="R98" s="30"/>
    </row>
    <row r="99" spans="3:18" x14ac:dyDescent="0.2">
      <c r="C99" s="81" t="s">
        <v>124</v>
      </c>
      <c r="D99" s="26" t="s">
        <v>125</v>
      </c>
      <c r="E99" s="27">
        <v>6</v>
      </c>
      <c r="F99" s="27">
        <v>144</v>
      </c>
      <c r="G99" s="65">
        <f t="shared" si="5"/>
        <v>864</v>
      </c>
      <c r="H99" s="67">
        <v>0.2</v>
      </c>
      <c r="I99" s="69">
        <f t="shared" ref="I99:I101" si="9">$I$38</f>
        <v>800</v>
      </c>
      <c r="J99" s="27"/>
      <c r="K99" s="28">
        <f t="shared" si="6"/>
        <v>829.44</v>
      </c>
      <c r="L99" s="29"/>
      <c r="M99" s="27"/>
      <c r="N99" s="27"/>
      <c r="O99" s="27"/>
      <c r="P99" s="30"/>
      <c r="Q99" s="29"/>
      <c r="R99" s="30"/>
    </row>
    <row r="100" spans="3:18" x14ac:dyDescent="0.2">
      <c r="C100" s="86"/>
      <c r="D100" s="26" t="s">
        <v>84</v>
      </c>
      <c r="E100" s="27">
        <v>3</v>
      </c>
      <c r="F100" s="27">
        <v>72</v>
      </c>
      <c r="G100" s="65">
        <f t="shared" si="5"/>
        <v>216</v>
      </c>
      <c r="H100" s="67">
        <v>0.2</v>
      </c>
      <c r="I100" s="69">
        <f t="shared" si="9"/>
        <v>800</v>
      </c>
      <c r="J100" s="27"/>
      <c r="K100" s="28">
        <f t="shared" si="6"/>
        <v>207.36</v>
      </c>
      <c r="L100" s="29"/>
      <c r="M100" s="27"/>
      <c r="N100" s="27"/>
      <c r="O100" s="27"/>
      <c r="P100" s="30"/>
      <c r="Q100" s="29"/>
      <c r="R100" s="30"/>
    </row>
    <row r="101" spans="3:18" ht="25.5" x14ac:dyDescent="0.2">
      <c r="C101" s="82"/>
      <c r="D101" s="26" t="s">
        <v>67</v>
      </c>
      <c r="E101" s="27">
        <v>2</v>
      </c>
      <c r="F101" s="27">
        <v>58</v>
      </c>
      <c r="G101" s="65">
        <f t="shared" si="5"/>
        <v>116</v>
      </c>
      <c r="H101" s="67">
        <v>0.2</v>
      </c>
      <c r="I101" s="69">
        <f t="shared" si="9"/>
        <v>800</v>
      </c>
      <c r="J101" s="27"/>
      <c r="K101" s="28">
        <f t="shared" si="6"/>
        <v>111.35999999999999</v>
      </c>
      <c r="L101" s="29"/>
      <c r="M101" s="27"/>
      <c r="N101" s="27"/>
      <c r="O101" s="27"/>
      <c r="P101" s="30"/>
      <c r="Q101" s="29"/>
      <c r="R101" s="30"/>
    </row>
    <row r="102" spans="3:18" x14ac:dyDescent="0.2">
      <c r="C102" s="31" t="s">
        <v>25</v>
      </c>
      <c r="D102" s="26" t="s">
        <v>126</v>
      </c>
      <c r="E102" s="27">
        <v>5</v>
      </c>
      <c r="F102" s="27">
        <v>72</v>
      </c>
      <c r="G102" s="65">
        <f t="shared" si="5"/>
        <v>360</v>
      </c>
      <c r="H102" s="67">
        <v>0.2</v>
      </c>
      <c r="I102" s="69">
        <v>400</v>
      </c>
      <c r="J102" s="27"/>
      <c r="K102" s="28">
        <f t="shared" si="6"/>
        <v>172.8</v>
      </c>
      <c r="L102" s="29"/>
      <c r="M102" s="27"/>
      <c r="N102" s="27"/>
      <c r="O102" s="27"/>
      <c r="P102" s="30"/>
      <c r="Q102" s="29"/>
      <c r="R102" s="30"/>
    </row>
    <row r="103" spans="3:18" x14ac:dyDescent="0.2">
      <c r="C103" s="31" t="s">
        <v>27</v>
      </c>
      <c r="D103" s="26" t="s">
        <v>127</v>
      </c>
      <c r="E103" s="27">
        <v>5</v>
      </c>
      <c r="F103" s="27">
        <v>72</v>
      </c>
      <c r="G103" s="65">
        <f t="shared" si="5"/>
        <v>360</v>
      </c>
      <c r="H103" s="67">
        <v>0.2</v>
      </c>
      <c r="I103" s="69">
        <v>400</v>
      </c>
      <c r="J103" s="27"/>
      <c r="K103" s="28">
        <f t="shared" si="6"/>
        <v>172.8</v>
      </c>
      <c r="L103" s="29"/>
      <c r="M103" s="27"/>
      <c r="N103" s="27"/>
      <c r="O103" s="27"/>
      <c r="P103" s="30"/>
      <c r="Q103" s="29"/>
      <c r="R103" s="30"/>
    </row>
    <row r="104" spans="3:18" x14ac:dyDescent="0.2">
      <c r="C104" s="81" t="s">
        <v>128</v>
      </c>
      <c r="D104" s="26" t="s">
        <v>94</v>
      </c>
      <c r="E104" s="27">
        <v>8</v>
      </c>
      <c r="F104" s="27">
        <v>108</v>
      </c>
      <c r="G104" s="65">
        <f t="shared" si="5"/>
        <v>864</v>
      </c>
      <c r="H104" s="67">
        <v>0.2</v>
      </c>
      <c r="I104" s="69">
        <f t="shared" ref="I104:I112" si="10">$I$38</f>
        <v>800</v>
      </c>
      <c r="J104" s="27"/>
      <c r="K104" s="28">
        <f t="shared" si="6"/>
        <v>829.44</v>
      </c>
      <c r="L104" s="29"/>
      <c r="M104" s="27"/>
      <c r="N104" s="27"/>
      <c r="O104" s="27"/>
      <c r="P104" s="30"/>
      <c r="Q104" s="29"/>
      <c r="R104" s="30"/>
    </row>
    <row r="105" spans="3:18" x14ac:dyDescent="0.2">
      <c r="C105" s="86"/>
      <c r="D105" s="26" t="s">
        <v>66</v>
      </c>
      <c r="E105" s="27">
        <v>4</v>
      </c>
      <c r="F105" s="27">
        <v>72</v>
      </c>
      <c r="G105" s="65">
        <f t="shared" si="5"/>
        <v>288</v>
      </c>
      <c r="H105" s="67">
        <v>0.2</v>
      </c>
      <c r="I105" s="69">
        <f t="shared" si="10"/>
        <v>800</v>
      </c>
      <c r="J105" s="27"/>
      <c r="K105" s="28">
        <f t="shared" si="6"/>
        <v>276.48</v>
      </c>
      <c r="L105" s="29"/>
      <c r="M105" s="27"/>
      <c r="N105" s="27"/>
      <c r="O105" s="27"/>
      <c r="P105" s="30"/>
      <c r="Q105" s="29"/>
      <c r="R105" s="30"/>
    </row>
    <row r="106" spans="3:18" ht="25.5" x14ac:dyDescent="0.2">
      <c r="C106" s="82"/>
      <c r="D106" s="26" t="s">
        <v>92</v>
      </c>
      <c r="E106" s="27">
        <v>2</v>
      </c>
      <c r="F106" s="27">
        <v>58</v>
      </c>
      <c r="G106" s="65">
        <f t="shared" si="5"/>
        <v>116</v>
      </c>
      <c r="H106" s="67">
        <v>0.2</v>
      </c>
      <c r="I106" s="69">
        <f t="shared" si="10"/>
        <v>800</v>
      </c>
      <c r="J106" s="27"/>
      <c r="K106" s="28">
        <f t="shared" si="6"/>
        <v>111.35999999999999</v>
      </c>
      <c r="L106" s="29"/>
      <c r="M106" s="27"/>
      <c r="N106" s="27"/>
      <c r="O106" s="27"/>
      <c r="P106" s="30"/>
      <c r="Q106" s="29"/>
      <c r="R106" s="30"/>
    </row>
    <row r="107" spans="3:18" x14ac:dyDescent="0.2">
      <c r="C107" s="81" t="s">
        <v>129</v>
      </c>
      <c r="D107" s="26" t="s">
        <v>94</v>
      </c>
      <c r="E107" s="27">
        <v>8</v>
      </c>
      <c r="F107" s="27">
        <v>108</v>
      </c>
      <c r="G107" s="65">
        <f t="shared" si="5"/>
        <v>864</v>
      </c>
      <c r="H107" s="67">
        <v>0.2</v>
      </c>
      <c r="I107" s="69">
        <f t="shared" si="10"/>
        <v>800</v>
      </c>
      <c r="J107" s="27"/>
      <c r="K107" s="28">
        <f t="shared" si="6"/>
        <v>829.44</v>
      </c>
      <c r="L107" s="29"/>
      <c r="M107" s="27"/>
      <c r="N107" s="27"/>
      <c r="O107" s="27"/>
      <c r="P107" s="30"/>
      <c r="Q107" s="29"/>
      <c r="R107" s="30"/>
    </row>
    <row r="108" spans="3:18" x14ac:dyDescent="0.2">
      <c r="C108" s="86"/>
      <c r="D108" s="26" t="s">
        <v>66</v>
      </c>
      <c r="E108" s="27">
        <v>4</v>
      </c>
      <c r="F108" s="27">
        <v>72</v>
      </c>
      <c r="G108" s="65">
        <f t="shared" si="5"/>
        <v>288</v>
      </c>
      <c r="H108" s="67">
        <v>0.2</v>
      </c>
      <c r="I108" s="69">
        <f t="shared" si="10"/>
        <v>800</v>
      </c>
      <c r="J108" s="27"/>
      <c r="K108" s="28">
        <f t="shared" si="6"/>
        <v>276.48</v>
      </c>
      <c r="L108" s="29"/>
      <c r="M108" s="27"/>
      <c r="N108" s="27"/>
      <c r="O108" s="27"/>
      <c r="P108" s="30"/>
      <c r="Q108" s="29"/>
      <c r="R108" s="30"/>
    </row>
    <row r="109" spans="3:18" ht="25.5" x14ac:dyDescent="0.2">
      <c r="C109" s="82"/>
      <c r="D109" s="26" t="s">
        <v>92</v>
      </c>
      <c r="E109" s="27">
        <v>2</v>
      </c>
      <c r="F109" s="27">
        <v>58</v>
      </c>
      <c r="G109" s="65">
        <f t="shared" si="5"/>
        <v>116</v>
      </c>
      <c r="H109" s="67">
        <v>0.2</v>
      </c>
      <c r="I109" s="69">
        <f t="shared" si="10"/>
        <v>800</v>
      </c>
      <c r="J109" s="27"/>
      <c r="K109" s="28">
        <f t="shared" si="6"/>
        <v>111.35999999999999</v>
      </c>
      <c r="L109" s="29"/>
      <c r="M109" s="27"/>
      <c r="N109" s="27"/>
      <c r="O109" s="27"/>
      <c r="P109" s="30"/>
      <c r="Q109" s="29"/>
      <c r="R109" s="30"/>
    </row>
    <row r="110" spans="3:18" x14ac:dyDescent="0.2">
      <c r="C110" s="81" t="s">
        <v>130</v>
      </c>
      <c r="D110" s="26" t="s">
        <v>94</v>
      </c>
      <c r="E110" s="27">
        <v>8</v>
      </c>
      <c r="F110" s="27">
        <v>108</v>
      </c>
      <c r="G110" s="65">
        <f t="shared" si="5"/>
        <v>864</v>
      </c>
      <c r="H110" s="67">
        <v>0.2</v>
      </c>
      <c r="I110" s="69">
        <f t="shared" si="10"/>
        <v>800</v>
      </c>
      <c r="J110" s="27"/>
      <c r="K110" s="28">
        <f t="shared" si="6"/>
        <v>829.44</v>
      </c>
      <c r="L110" s="29"/>
      <c r="M110" s="27"/>
      <c r="N110" s="27"/>
      <c r="O110" s="27"/>
      <c r="P110" s="30"/>
      <c r="Q110" s="29"/>
      <c r="R110" s="30"/>
    </row>
    <row r="111" spans="3:18" x14ac:dyDescent="0.2">
      <c r="C111" s="86"/>
      <c r="D111" s="26" t="s">
        <v>66</v>
      </c>
      <c r="E111" s="27">
        <v>4</v>
      </c>
      <c r="F111" s="27">
        <v>72</v>
      </c>
      <c r="G111" s="65">
        <f t="shared" si="5"/>
        <v>288</v>
      </c>
      <c r="H111" s="67">
        <v>0.2</v>
      </c>
      <c r="I111" s="69">
        <f t="shared" si="10"/>
        <v>800</v>
      </c>
      <c r="J111" s="27"/>
      <c r="K111" s="28">
        <f t="shared" si="6"/>
        <v>276.48</v>
      </c>
      <c r="L111" s="29"/>
      <c r="M111" s="27"/>
      <c r="N111" s="27"/>
      <c r="O111" s="27"/>
      <c r="P111" s="30"/>
      <c r="Q111" s="29"/>
      <c r="R111" s="30"/>
    </row>
    <row r="112" spans="3:18" ht="25.5" x14ac:dyDescent="0.2">
      <c r="C112" s="82"/>
      <c r="D112" s="26" t="s">
        <v>67</v>
      </c>
      <c r="E112" s="27">
        <v>2</v>
      </c>
      <c r="F112" s="27">
        <v>58</v>
      </c>
      <c r="G112" s="65">
        <f t="shared" si="5"/>
        <v>116</v>
      </c>
      <c r="H112" s="67">
        <v>0.2</v>
      </c>
      <c r="I112" s="69">
        <f t="shared" si="10"/>
        <v>800</v>
      </c>
      <c r="J112" s="27"/>
      <c r="K112" s="28">
        <f t="shared" si="6"/>
        <v>111.35999999999999</v>
      </c>
      <c r="L112" s="29"/>
      <c r="M112" s="27"/>
      <c r="N112" s="27"/>
      <c r="O112" s="27"/>
      <c r="P112" s="30"/>
      <c r="Q112" s="29"/>
      <c r="R112" s="30"/>
    </row>
    <row r="113" spans="3:18" x14ac:dyDescent="0.2">
      <c r="C113" s="31" t="s">
        <v>131</v>
      </c>
      <c r="D113" s="26" t="s">
        <v>132</v>
      </c>
      <c r="E113" s="27">
        <v>15</v>
      </c>
      <c r="F113" s="27">
        <v>72</v>
      </c>
      <c r="G113" s="65">
        <f t="shared" si="5"/>
        <v>1080</v>
      </c>
      <c r="H113" s="67">
        <v>0.2</v>
      </c>
      <c r="I113" s="69">
        <v>400</v>
      </c>
      <c r="J113" s="27"/>
      <c r="K113" s="28">
        <f t="shared" si="6"/>
        <v>518.4</v>
      </c>
      <c r="L113" s="29"/>
      <c r="M113" s="27"/>
      <c r="N113" s="27"/>
      <c r="O113" s="27"/>
      <c r="P113" s="30"/>
      <c r="Q113" s="29"/>
      <c r="R113" s="30"/>
    </row>
    <row r="114" spans="3:18" x14ac:dyDescent="0.2">
      <c r="C114" s="31" t="s">
        <v>133</v>
      </c>
      <c r="D114" s="26" t="s">
        <v>134</v>
      </c>
      <c r="E114" s="27">
        <v>15</v>
      </c>
      <c r="F114" s="27">
        <v>72</v>
      </c>
      <c r="G114" s="65">
        <f t="shared" si="5"/>
        <v>1080</v>
      </c>
      <c r="H114" s="67">
        <v>0.2</v>
      </c>
      <c r="I114" s="69">
        <v>400</v>
      </c>
      <c r="J114" s="27"/>
      <c r="K114" s="28">
        <f t="shared" si="6"/>
        <v>518.4</v>
      </c>
      <c r="L114" s="29"/>
      <c r="M114" s="27"/>
      <c r="N114" s="27"/>
      <c r="O114" s="27"/>
      <c r="P114" s="30"/>
      <c r="Q114" s="29"/>
      <c r="R114" s="30"/>
    </row>
    <row r="115" spans="3:18" x14ac:dyDescent="0.2">
      <c r="C115" s="81" t="s">
        <v>135</v>
      </c>
      <c r="D115" s="26" t="s">
        <v>94</v>
      </c>
      <c r="E115" s="27">
        <v>8</v>
      </c>
      <c r="F115" s="27">
        <v>108</v>
      </c>
      <c r="G115" s="65">
        <f t="shared" si="5"/>
        <v>864</v>
      </c>
      <c r="H115" s="67">
        <v>0.2</v>
      </c>
      <c r="I115" s="69">
        <f t="shared" ref="I115:I126" si="11">$I$38</f>
        <v>800</v>
      </c>
      <c r="J115" s="27"/>
      <c r="K115" s="28">
        <f t="shared" si="6"/>
        <v>829.44</v>
      </c>
      <c r="L115" s="29"/>
      <c r="M115" s="27"/>
      <c r="N115" s="27"/>
      <c r="O115" s="27"/>
      <c r="P115" s="30"/>
      <c r="Q115" s="29"/>
      <c r="R115" s="30"/>
    </row>
    <row r="116" spans="3:18" x14ac:dyDescent="0.2">
      <c r="C116" s="86"/>
      <c r="D116" s="26" t="s">
        <v>66</v>
      </c>
      <c r="E116" s="27">
        <v>4</v>
      </c>
      <c r="F116" s="27">
        <v>72</v>
      </c>
      <c r="G116" s="65">
        <f t="shared" si="5"/>
        <v>288</v>
      </c>
      <c r="H116" s="67">
        <v>0.2</v>
      </c>
      <c r="I116" s="69">
        <f t="shared" si="11"/>
        <v>800</v>
      </c>
      <c r="J116" s="27"/>
      <c r="K116" s="28">
        <f t="shared" si="6"/>
        <v>276.48</v>
      </c>
      <c r="L116" s="29"/>
      <c r="M116" s="27"/>
      <c r="N116" s="27"/>
      <c r="O116" s="27"/>
      <c r="P116" s="30"/>
      <c r="Q116" s="29"/>
      <c r="R116" s="30"/>
    </row>
    <row r="117" spans="3:18" ht="25.5" x14ac:dyDescent="0.2">
      <c r="C117" s="82"/>
      <c r="D117" s="26" t="s">
        <v>67</v>
      </c>
      <c r="E117" s="27">
        <v>2</v>
      </c>
      <c r="F117" s="27">
        <v>58</v>
      </c>
      <c r="G117" s="65">
        <f t="shared" si="5"/>
        <v>116</v>
      </c>
      <c r="H117" s="67">
        <v>0.2</v>
      </c>
      <c r="I117" s="69">
        <f t="shared" si="11"/>
        <v>800</v>
      </c>
      <c r="J117" s="27"/>
      <c r="K117" s="28">
        <f t="shared" si="6"/>
        <v>111.35999999999999</v>
      </c>
      <c r="L117" s="29"/>
      <c r="M117" s="27"/>
      <c r="N117" s="27"/>
      <c r="O117" s="27"/>
      <c r="P117" s="30"/>
      <c r="Q117" s="29"/>
      <c r="R117" s="30"/>
    </row>
    <row r="118" spans="3:18" x14ac:dyDescent="0.2">
      <c r="C118" s="81" t="s">
        <v>136</v>
      </c>
      <c r="D118" s="26" t="s">
        <v>94</v>
      </c>
      <c r="E118" s="27">
        <v>8</v>
      </c>
      <c r="F118" s="27">
        <v>108</v>
      </c>
      <c r="G118" s="65">
        <f t="shared" si="5"/>
        <v>864</v>
      </c>
      <c r="H118" s="67">
        <v>0.2</v>
      </c>
      <c r="I118" s="69">
        <f t="shared" si="11"/>
        <v>800</v>
      </c>
      <c r="J118" s="27"/>
      <c r="K118" s="28">
        <f t="shared" si="6"/>
        <v>829.44</v>
      </c>
      <c r="L118" s="29"/>
      <c r="M118" s="27"/>
      <c r="N118" s="27"/>
      <c r="O118" s="27"/>
      <c r="P118" s="30"/>
      <c r="Q118" s="29"/>
      <c r="R118" s="30"/>
    </row>
    <row r="119" spans="3:18" x14ac:dyDescent="0.2">
      <c r="C119" s="86"/>
      <c r="D119" s="26" t="s">
        <v>66</v>
      </c>
      <c r="E119" s="27">
        <v>4</v>
      </c>
      <c r="F119" s="27">
        <v>72</v>
      </c>
      <c r="G119" s="65">
        <f t="shared" si="5"/>
        <v>288</v>
      </c>
      <c r="H119" s="67">
        <v>0.2</v>
      </c>
      <c r="I119" s="69">
        <f t="shared" si="11"/>
        <v>800</v>
      </c>
      <c r="J119" s="27"/>
      <c r="K119" s="28">
        <f t="shared" si="6"/>
        <v>276.48</v>
      </c>
      <c r="L119" s="29"/>
      <c r="M119" s="27"/>
      <c r="N119" s="27"/>
      <c r="O119" s="27"/>
      <c r="P119" s="30"/>
      <c r="Q119" s="29"/>
      <c r="R119" s="30"/>
    </row>
    <row r="120" spans="3:18" ht="25.5" x14ac:dyDescent="0.2">
      <c r="C120" s="82"/>
      <c r="D120" s="26" t="s">
        <v>92</v>
      </c>
      <c r="E120" s="27">
        <v>2</v>
      </c>
      <c r="F120" s="27">
        <v>58</v>
      </c>
      <c r="G120" s="65">
        <f t="shared" si="5"/>
        <v>116</v>
      </c>
      <c r="H120" s="67">
        <v>0.2</v>
      </c>
      <c r="I120" s="69">
        <f t="shared" si="11"/>
        <v>800</v>
      </c>
      <c r="J120" s="27"/>
      <c r="K120" s="28">
        <f t="shared" si="6"/>
        <v>111.35999999999999</v>
      </c>
      <c r="L120" s="29"/>
      <c r="M120" s="27"/>
      <c r="N120" s="27"/>
      <c r="O120" s="27"/>
      <c r="P120" s="30"/>
      <c r="Q120" s="29"/>
      <c r="R120" s="30"/>
    </row>
    <row r="121" spans="3:18" x14ac:dyDescent="0.2">
      <c r="C121" s="81" t="s">
        <v>137</v>
      </c>
      <c r="D121" s="26" t="s">
        <v>94</v>
      </c>
      <c r="E121" s="27">
        <v>8</v>
      </c>
      <c r="F121" s="27">
        <v>108</v>
      </c>
      <c r="G121" s="65">
        <f t="shared" si="5"/>
        <v>864</v>
      </c>
      <c r="H121" s="67">
        <v>0.2</v>
      </c>
      <c r="I121" s="69">
        <f t="shared" si="11"/>
        <v>800</v>
      </c>
      <c r="J121" s="27"/>
      <c r="K121" s="28">
        <f t="shared" si="6"/>
        <v>829.44</v>
      </c>
      <c r="L121" s="29"/>
      <c r="M121" s="27"/>
      <c r="N121" s="27"/>
      <c r="O121" s="27"/>
      <c r="P121" s="30"/>
      <c r="Q121" s="29"/>
      <c r="R121" s="30"/>
    </row>
    <row r="122" spans="3:18" x14ac:dyDescent="0.2">
      <c r="C122" s="86"/>
      <c r="D122" s="26" t="s">
        <v>66</v>
      </c>
      <c r="E122" s="27">
        <v>4</v>
      </c>
      <c r="F122" s="27">
        <v>72</v>
      </c>
      <c r="G122" s="65">
        <f t="shared" si="5"/>
        <v>288</v>
      </c>
      <c r="H122" s="67">
        <v>0.2</v>
      </c>
      <c r="I122" s="69">
        <f t="shared" si="11"/>
        <v>800</v>
      </c>
      <c r="J122" s="27"/>
      <c r="K122" s="28">
        <f t="shared" si="6"/>
        <v>276.48</v>
      </c>
      <c r="L122" s="29"/>
      <c r="M122" s="27"/>
      <c r="N122" s="27"/>
      <c r="O122" s="27"/>
      <c r="P122" s="30"/>
      <c r="Q122" s="29"/>
      <c r="R122" s="30"/>
    </row>
    <row r="123" spans="3:18" ht="25.5" x14ac:dyDescent="0.2">
      <c r="C123" s="82"/>
      <c r="D123" s="26" t="s">
        <v>92</v>
      </c>
      <c r="E123" s="27">
        <v>2</v>
      </c>
      <c r="F123" s="27">
        <v>58</v>
      </c>
      <c r="G123" s="65">
        <f t="shared" si="5"/>
        <v>116</v>
      </c>
      <c r="H123" s="67">
        <v>0.2</v>
      </c>
      <c r="I123" s="69">
        <f t="shared" si="11"/>
        <v>800</v>
      </c>
      <c r="J123" s="27"/>
      <c r="K123" s="28">
        <f t="shared" si="6"/>
        <v>111.35999999999999</v>
      </c>
      <c r="L123" s="29"/>
      <c r="M123" s="27"/>
      <c r="N123" s="27"/>
      <c r="O123" s="27"/>
      <c r="P123" s="30"/>
      <c r="Q123" s="29"/>
      <c r="R123" s="30"/>
    </row>
    <row r="124" spans="3:18" x14ac:dyDescent="0.2">
      <c r="C124" s="81" t="s">
        <v>138</v>
      </c>
      <c r="D124" s="26" t="s">
        <v>94</v>
      </c>
      <c r="E124" s="27">
        <v>8</v>
      </c>
      <c r="F124" s="27">
        <v>108</v>
      </c>
      <c r="G124" s="65">
        <f t="shared" si="5"/>
        <v>864</v>
      </c>
      <c r="H124" s="67">
        <v>0.2</v>
      </c>
      <c r="I124" s="69">
        <f t="shared" si="11"/>
        <v>800</v>
      </c>
      <c r="J124" s="27"/>
      <c r="K124" s="28">
        <f t="shared" si="6"/>
        <v>829.44</v>
      </c>
      <c r="L124" s="29"/>
      <c r="M124" s="27"/>
      <c r="N124" s="27"/>
      <c r="O124" s="27"/>
      <c r="P124" s="30"/>
      <c r="Q124" s="29"/>
      <c r="R124" s="30"/>
    </row>
    <row r="125" spans="3:18" x14ac:dyDescent="0.2">
      <c r="C125" s="86"/>
      <c r="D125" s="26" t="s">
        <v>66</v>
      </c>
      <c r="E125" s="27">
        <v>4</v>
      </c>
      <c r="F125" s="27">
        <v>72</v>
      </c>
      <c r="G125" s="65">
        <f t="shared" si="5"/>
        <v>288</v>
      </c>
      <c r="H125" s="67">
        <v>0.2</v>
      </c>
      <c r="I125" s="69">
        <f t="shared" si="11"/>
        <v>800</v>
      </c>
      <c r="J125" s="27"/>
      <c r="K125" s="28">
        <f t="shared" si="6"/>
        <v>276.48</v>
      </c>
      <c r="L125" s="29"/>
      <c r="M125" s="27"/>
      <c r="N125" s="27"/>
      <c r="O125" s="27"/>
      <c r="P125" s="30"/>
      <c r="Q125" s="29"/>
      <c r="R125" s="30"/>
    </row>
    <row r="126" spans="3:18" ht="25.5" x14ac:dyDescent="0.2">
      <c r="C126" s="82"/>
      <c r="D126" s="26" t="s">
        <v>92</v>
      </c>
      <c r="E126" s="27">
        <v>2</v>
      </c>
      <c r="F126" s="27">
        <v>58</v>
      </c>
      <c r="G126" s="65">
        <f t="shared" si="5"/>
        <v>116</v>
      </c>
      <c r="H126" s="67">
        <v>0.2</v>
      </c>
      <c r="I126" s="69">
        <f t="shared" si="11"/>
        <v>800</v>
      </c>
      <c r="J126" s="27"/>
      <c r="K126" s="28">
        <f t="shared" si="6"/>
        <v>111.35999999999999</v>
      </c>
      <c r="L126" s="29"/>
      <c r="M126" s="27"/>
      <c r="N126" s="27"/>
      <c r="O126" s="27"/>
      <c r="P126" s="30"/>
      <c r="Q126" s="29"/>
      <c r="R126" s="30"/>
    </row>
    <row r="127" spans="3:18" x14ac:dyDescent="0.2">
      <c r="C127" s="31" t="s">
        <v>139</v>
      </c>
      <c r="D127" s="26" t="s">
        <v>84</v>
      </c>
      <c r="E127" s="27">
        <v>3</v>
      </c>
      <c r="F127" s="27">
        <v>72</v>
      </c>
      <c r="G127" s="65">
        <f t="shared" si="5"/>
        <v>216</v>
      </c>
      <c r="H127" s="67">
        <v>0.2</v>
      </c>
      <c r="I127" s="69">
        <v>400</v>
      </c>
      <c r="J127" s="27"/>
      <c r="K127" s="28">
        <f t="shared" si="6"/>
        <v>103.68</v>
      </c>
      <c r="L127" s="29"/>
      <c r="M127" s="27"/>
      <c r="N127" s="27"/>
      <c r="O127" s="27"/>
      <c r="P127" s="30"/>
      <c r="Q127" s="29"/>
      <c r="R127" s="30"/>
    </row>
    <row r="128" spans="3:18" x14ac:dyDescent="0.2">
      <c r="C128" s="31" t="s">
        <v>140</v>
      </c>
      <c r="D128" s="26" t="s">
        <v>141</v>
      </c>
      <c r="E128" s="27">
        <v>5</v>
      </c>
      <c r="F128" s="27">
        <v>100</v>
      </c>
      <c r="G128" s="65">
        <f t="shared" si="5"/>
        <v>500</v>
      </c>
      <c r="H128" s="67">
        <v>0.2</v>
      </c>
      <c r="I128" s="69">
        <v>250</v>
      </c>
      <c r="J128" s="27"/>
      <c r="K128" s="28">
        <f t="shared" si="6"/>
        <v>150</v>
      </c>
      <c r="L128" s="29"/>
      <c r="M128" s="27"/>
      <c r="N128" s="27"/>
      <c r="O128" s="27"/>
      <c r="P128" s="30"/>
      <c r="Q128" s="29"/>
      <c r="R128" s="30"/>
    </row>
    <row r="129" spans="3:18" x14ac:dyDescent="0.2">
      <c r="C129" s="31" t="s">
        <v>25</v>
      </c>
      <c r="D129" s="26" t="s">
        <v>126</v>
      </c>
      <c r="E129" s="27">
        <v>5</v>
      </c>
      <c r="F129" s="27">
        <v>72</v>
      </c>
      <c r="G129" s="65">
        <f t="shared" si="5"/>
        <v>360</v>
      </c>
      <c r="H129" s="67">
        <v>0.2</v>
      </c>
      <c r="I129" s="69">
        <v>400</v>
      </c>
      <c r="J129" s="27"/>
      <c r="K129" s="28">
        <f t="shared" si="6"/>
        <v>172.8</v>
      </c>
      <c r="L129" s="29"/>
      <c r="M129" s="27"/>
      <c r="N129" s="27"/>
      <c r="O129" s="27"/>
      <c r="P129" s="30"/>
      <c r="Q129" s="29"/>
      <c r="R129" s="30"/>
    </row>
    <row r="130" spans="3:18" x14ac:dyDescent="0.2">
      <c r="C130" s="31" t="s">
        <v>89</v>
      </c>
      <c r="D130" s="26" t="s">
        <v>142</v>
      </c>
      <c r="E130" s="27">
        <v>1</v>
      </c>
      <c r="F130" s="27">
        <v>72</v>
      </c>
      <c r="G130" s="65">
        <f t="shared" si="5"/>
        <v>72</v>
      </c>
      <c r="H130" s="67">
        <v>0.2</v>
      </c>
      <c r="I130" s="69">
        <v>400</v>
      </c>
      <c r="J130" s="27"/>
      <c r="K130" s="28">
        <f t="shared" si="6"/>
        <v>34.56</v>
      </c>
      <c r="L130" s="29"/>
      <c r="M130" s="27"/>
      <c r="N130" s="27"/>
      <c r="O130" s="27"/>
      <c r="P130" s="30"/>
      <c r="Q130" s="29"/>
      <c r="R130" s="30"/>
    </row>
    <row r="131" spans="3:18" x14ac:dyDescent="0.2">
      <c r="C131" s="31" t="s">
        <v>27</v>
      </c>
      <c r="D131" s="26" t="s">
        <v>127</v>
      </c>
      <c r="E131" s="27">
        <v>5</v>
      </c>
      <c r="F131" s="27">
        <v>72</v>
      </c>
      <c r="G131" s="65">
        <f t="shared" si="5"/>
        <v>360</v>
      </c>
      <c r="H131" s="67">
        <v>0.2</v>
      </c>
      <c r="I131" s="69">
        <v>400</v>
      </c>
      <c r="J131" s="27"/>
      <c r="K131" s="28">
        <f t="shared" si="6"/>
        <v>172.8</v>
      </c>
      <c r="L131" s="29"/>
      <c r="M131" s="27"/>
      <c r="N131" s="27"/>
      <c r="O131" s="27"/>
      <c r="P131" s="30"/>
      <c r="Q131" s="29"/>
      <c r="R131" s="30"/>
    </row>
    <row r="132" spans="3:18" x14ac:dyDescent="0.2">
      <c r="C132" s="31" t="s">
        <v>143</v>
      </c>
      <c r="D132" s="26" t="s">
        <v>121</v>
      </c>
      <c r="E132" s="27">
        <v>6</v>
      </c>
      <c r="F132" s="27">
        <v>72</v>
      </c>
      <c r="G132" s="65">
        <f t="shared" si="5"/>
        <v>432</v>
      </c>
      <c r="H132" s="67">
        <v>0.2</v>
      </c>
      <c r="I132" s="69">
        <v>400</v>
      </c>
      <c r="J132" s="27"/>
      <c r="K132" s="28">
        <f t="shared" si="6"/>
        <v>207.36</v>
      </c>
      <c r="L132" s="29"/>
      <c r="M132" s="27"/>
      <c r="N132" s="27"/>
      <c r="O132" s="27"/>
      <c r="P132" s="30"/>
      <c r="Q132" s="29"/>
      <c r="R132" s="30"/>
    </row>
    <row r="133" spans="3:18" x14ac:dyDescent="0.2">
      <c r="C133" s="81" t="s">
        <v>144</v>
      </c>
      <c r="D133" s="26" t="s">
        <v>94</v>
      </c>
      <c r="E133" s="27">
        <v>8</v>
      </c>
      <c r="F133" s="27">
        <v>108</v>
      </c>
      <c r="G133" s="65">
        <f t="shared" si="5"/>
        <v>864</v>
      </c>
      <c r="H133" s="67">
        <v>0.2</v>
      </c>
      <c r="I133" s="69">
        <f t="shared" ref="I133:I144" si="12">$I$38</f>
        <v>800</v>
      </c>
      <c r="J133" s="27"/>
      <c r="K133" s="28">
        <f t="shared" si="6"/>
        <v>829.44</v>
      </c>
      <c r="L133" s="29"/>
      <c r="M133" s="27"/>
      <c r="N133" s="27"/>
      <c r="O133" s="27"/>
      <c r="P133" s="30"/>
      <c r="Q133" s="29"/>
      <c r="R133" s="30"/>
    </row>
    <row r="134" spans="3:18" x14ac:dyDescent="0.2">
      <c r="C134" s="86"/>
      <c r="D134" s="26" t="s">
        <v>66</v>
      </c>
      <c r="E134" s="27">
        <v>4</v>
      </c>
      <c r="F134" s="27">
        <v>72</v>
      </c>
      <c r="G134" s="65">
        <f t="shared" si="5"/>
        <v>288</v>
      </c>
      <c r="H134" s="67">
        <v>0.2</v>
      </c>
      <c r="I134" s="69">
        <f t="shared" si="12"/>
        <v>800</v>
      </c>
      <c r="J134" s="27"/>
      <c r="K134" s="28">
        <f t="shared" si="6"/>
        <v>276.48</v>
      </c>
      <c r="L134" s="29"/>
      <c r="M134" s="27"/>
      <c r="N134" s="27"/>
      <c r="O134" s="27"/>
      <c r="P134" s="30"/>
      <c r="Q134" s="29"/>
      <c r="R134" s="30"/>
    </row>
    <row r="135" spans="3:18" ht="25.5" x14ac:dyDescent="0.2">
      <c r="C135" s="82"/>
      <c r="D135" s="26" t="s">
        <v>92</v>
      </c>
      <c r="E135" s="27">
        <v>2</v>
      </c>
      <c r="F135" s="27">
        <v>58</v>
      </c>
      <c r="G135" s="65">
        <f t="shared" si="5"/>
        <v>116</v>
      </c>
      <c r="H135" s="67">
        <v>0.2</v>
      </c>
      <c r="I135" s="69">
        <f t="shared" si="12"/>
        <v>800</v>
      </c>
      <c r="J135" s="27"/>
      <c r="K135" s="28">
        <f t="shared" si="6"/>
        <v>111.35999999999999</v>
      </c>
      <c r="L135" s="29"/>
      <c r="M135" s="27"/>
      <c r="N135" s="27"/>
      <c r="O135" s="27"/>
      <c r="P135" s="30"/>
      <c r="Q135" s="29"/>
      <c r="R135" s="30"/>
    </row>
    <row r="136" spans="3:18" x14ac:dyDescent="0.2">
      <c r="C136" s="81" t="s">
        <v>145</v>
      </c>
      <c r="D136" s="26" t="s">
        <v>94</v>
      </c>
      <c r="E136" s="27">
        <v>8</v>
      </c>
      <c r="F136" s="27">
        <v>108</v>
      </c>
      <c r="G136" s="65">
        <f t="shared" si="5"/>
        <v>864</v>
      </c>
      <c r="H136" s="67">
        <v>0.2</v>
      </c>
      <c r="I136" s="69">
        <f t="shared" si="12"/>
        <v>800</v>
      </c>
      <c r="J136" s="27"/>
      <c r="K136" s="28">
        <f t="shared" si="6"/>
        <v>829.44</v>
      </c>
      <c r="L136" s="29"/>
      <c r="M136" s="27"/>
      <c r="N136" s="27"/>
      <c r="O136" s="27"/>
      <c r="P136" s="30"/>
      <c r="Q136" s="29"/>
      <c r="R136" s="30"/>
    </row>
    <row r="137" spans="3:18" x14ac:dyDescent="0.2">
      <c r="C137" s="86"/>
      <c r="D137" s="26" t="s">
        <v>66</v>
      </c>
      <c r="E137" s="27">
        <v>4</v>
      </c>
      <c r="F137" s="27">
        <v>72</v>
      </c>
      <c r="G137" s="65">
        <f t="shared" si="5"/>
        <v>288</v>
      </c>
      <c r="H137" s="67">
        <v>0.2</v>
      </c>
      <c r="I137" s="69">
        <f t="shared" si="12"/>
        <v>800</v>
      </c>
      <c r="J137" s="27"/>
      <c r="K137" s="28">
        <f t="shared" si="6"/>
        <v>276.48</v>
      </c>
      <c r="L137" s="29"/>
      <c r="M137" s="27"/>
      <c r="N137" s="27"/>
      <c r="O137" s="27"/>
      <c r="P137" s="30"/>
      <c r="Q137" s="29"/>
      <c r="R137" s="30"/>
    </row>
    <row r="138" spans="3:18" ht="25.5" x14ac:dyDescent="0.2">
      <c r="C138" s="82"/>
      <c r="D138" s="26" t="s">
        <v>92</v>
      </c>
      <c r="E138" s="27">
        <v>2</v>
      </c>
      <c r="F138" s="27">
        <v>58</v>
      </c>
      <c r="G138" s="65">
        <f t="shared" si="5"/>
        <v>116</v>
      </c>
      <c r="H138" s="67">
        <v>0.2</v>
      </c>
      <c r="I138" s="69">
        <f t="shared" si="12"/>
        <v>800</v>
      </c>
      <c r="J138" s="27"/>
      <c r="K138" s="28">
        <f t="shared" si="6"/>
        <v>111.35999999999999</v>
      </c>
      <c r="L138" s="29"/>
      <c r="M138" s="27"/>
      <c r="N138" s="27"/>
      <c r="O138" s="27"/>
      <c r="P138" s="30"/>
      <c r="Q138" s="29"/>
      <c r="R138" s="30"/>
    </row>
    <row r="139" spans="3:18" x14ac:dyDescent="0.2">
      <c r="C139" s="81" t="s">
        <v>146</v>
      </c>
      <c r="D139" s="26" t="s">
        <v>94</v>
      </c>
      <c r="E139" s="27">
        <v>8</v>
      </c>
      <c r="F139" s="27">
        <v>108</v>
      </c>
      <c r="G139" s="65">
        <f t="shared" ref="G139:G144" si="13">E139*F139</f>
        <v>864</v>
      </c>
      <c r="H139" s="67">
        <v>0.2</v>
      </c>
      <c r="I139" s="69">
        <f t="shared" si="12"/>
        <v>800</v>
      </c>
      <c r="J139" s="27"/>
      <c r="K139" s="28">
        <f t="shared" ref="K139:K144" si="14">G139*(1+H139)*I139/1000</f>
        <v>829.44</v>
      </c>
      <c r="L139" s="29"/>
      <c r="M139" s="27"/>
      <c r="N139" s="27"/>
      <c r="O139" s="27"/>
      <c r="P139" s="30"/>
      <c r="Q139" s="29"/>
      <c r="R139" s="30"/>
    </row>
    <row r="140" spans="3:18" x14ac:dyDescent="0.2">
      <c r="C140" s="86"/>
      <c r="D140" s="26" t="s">
        <v>66</v>
      </c>
      <c r="E140" s="27">
        <v>4</v>
      </c>
      <c r="F140" s="27">
        <v>72</v>
      </c>
      <c r="G140" s="65">
        <f t="shared" si="13"/>
        <v>288</v>
      </c>
      <c r="H140" s="67">
        <v>0.2</v>
      </c>
      <c r="I140" s="69">
        <f t="shared" si="12"/>
        <v>800</v>
      </c>
      <c r="J140" s="27"/>
      <c r="K140" s="28">
        <f t="shared" si="14"/>
        <v>276.48</v>
      </c>
      <c r="L140" s="29"/>
      <c r="M140" s="27"/>
      <c r="N140" s="27"/>
      <c r="O140" s="27"/>
      <c r="P140" s="30"/>
      <c r="Q140" s="29"/>
      <c r="R140" s="30"/>
    </row>
    <row r="141" spans="3:18" ht="25.5" x14ac:dyDescent="0.2">
      <c r="C141" s="82"/>
      <c r="D141" s="26" t="s">
        <v>92</v>
      </c>
      <c r="E141" s="27">
        <v>2</v>
      </c>
      <c r="F141" s="27">
        <v>58</v>
      </c>
      <c r="G141" s="65">
        <f t="shared" si="13"/>
        <v>116</v>
      </c>
      <c r="H141" s="67">
        <v>0.2</v>
      </c>
      <c r="I141" s="69">
        <f t="shared" si="12"/>
        <v>800</v>
      </c>
      <c r="J141" s="27"/>
      <c r="K141" s="28">
        <f t="shared" si="14"/>
        <v>111.35999999999999</v>
      </c>
      <c r="L141" s="29"/>
      <c r="M141" s="27"/>
      <c r="N141" s="27"/>
      <c r="O141" s="27"/>
      <c r="P141" s="30"/>
      <c r="Q141" s="29"/>
      <c r="R141" s="30"/>
    </row>
    <row r="142" spans="3:18" x14ac:dyDescent="0.2">
      <c r="C142" s="81" t="s">
        <v>147</v>
      </c>
      <c r="D142" s="26" t="s">
        <v>94</v>
      </c>
      <c r="E142" s="27">
        <v>8</v>
      </c>
      <c r="F142" s="27">
        <v>108</v>
      </c>
      <c r="G142" s="65">
        <f t="shared" si="13"/>
        <v>864</v>
      </c>
      <c r="H142" s="67">
        <v>0.2</v>
      </c>
      <c r="I142" s="69">
        <f t="shared" si="12"/>
        <v>800</v>
      </c>
      <c r="J142" s="27"/>
      <c r="K142" s="28">
        <f t="shared" si="14"/>
        <v>829.44</v>
      </c>
      <c r="L142" s="29"/>
      <c r="M142" s="27"/>
      <c r="N142" s="27"/>
      <c r="O142" s="27"/>
      <c r="P142" s="30"/>
      <c r="Q142" s="29"/>
      <c r="R142" s="30"/>
    </row>
    <row r="143" spans="3:18" x14ac:dyDescent="0.2">
      <c r="C143" s="86"/>
      <c r="D143" s="26" t="s">
        <v>66</v>
      </c>
      <c r="E143" s="27">
        <v>4</v>
      </c>
      <c r="F143" s="27">
        <v>72</v>
      </c>
      <c r="G143" s="65">
        <f t="shared" si="13"/>
        <v>288</v>
      </c>
      <c r="H143" s="67">
        <v>0.2</v>
      </c>
      <c r="I143" s="69">
        <f t="shared" si="12"/>
        <v>800</v>
      </c>
      <c r="J143" s="27"/>
      <c r="K143" s="28">
        <f t="shared" si="14"/>
        <v>276.48</v>
      </c>
      <c r="L143" s="29"/>
      <c r="M143" s="27"/>
      <c r="N143" s="27"/>
      <c r="O143" s="27"/>
      <c r="P143" s="30"/>
      <c r="Q143" s="29"/>
      <c r="R143" s="30"/>
    </row>
    <row r="144" spans="3:18" ht="26.25" thickBot="1" x14ac:dyDescent="0.25">
      <c r="C144" s="87"/>
      <c r="D144" s="32" t="s">
        <v>92</v>
      </c>
      <c r="E144" s="33">
        <v>2</v>
      </c>
      <c r="F144" s="33">
        <v>58</v>
      </c>
      <c r="G144" s="66">
        <f t="shared" si="13"/>
        <v>116</v>
      </c>
      <c r="H144" s="68">
        <v>0.2</v>
      </c>
      <c r="I144" s="70">
        <f t="shared" si="12"/>
        <v>800</v>
      </c>
      <c r="J144" s="33"/>
      <c r="K144" s="34">
        <f t="shared" si="14"/>
        <v>111.35999999999999</v>
      </c>
      <c r="L144" s="35"/>
      <c r="M144" s="33"/>
      <c r="N144" s="33"/>
      <c r="O144" s="33"/>
      <c r="P144" s="36"/>
      <c r="Q144" s="35"/>
      <c r="R144" s="36"/>
    </row>
    <row r="145" spans="3:18" ht="14.25" thickTop="1" thickBot="1" x14ac:dyDescent="0.25">
      <c r="C145" s="37" t="s">
        <v>148</v>
      </c>
      <c r="D145" s="38"/>
      <c r="E145" s="39"/>
      <c r="F145" s="39"/>
      <c r="G145" s="39">
        <f>SUM(G10:G144)</f>
        <v>45302</v>
      </c>
      <c r="H145" s="39"/>
      <c r="I145" s="39"/>
      <c r="J145" s="39"/>
      <c r="K145" s="40">
        <f>SUM(K10:K144)</f>
        <v>33265.32</v>
      </c>
      <c r="L145" s="41"/>
      <c r="M145" s="39"/>
      <c r="N145" s="39"/>
      <c r="O145" s="39"/>
      <c r="P145" s="40"/>
      <c r="Q145" s="41"/>
      <c r="R145" s="40"/>
    </row>
    <row r="146" spans="3:18" x14ac:dyDescent="0.2">
      <c r="H146" s="5"/>
      <c r="K146" s="71">
        <f>K145/D4</f>
        <v>0.73086980689755177</v>
      </c>
      <c r="L146" s="76"/>
    </row>
    <row r="147" spans="3:18" x14ac:dyDescent="0.2">
      <c r="C147" s="1" t="s">
        <v>149</v>
      </c>
      <c r="D147" s="1" t="s">
        <v>150</v>
      </c>
      <c r="E147" s="42"/>
      <c r="F147" s="42"/>
      <c r="G147" s="42"/>
    </row>
    <row r="148" spans="3:18" x14ac:dyDescent="0.2">
      <c r="C148" s="2" t="s">
        <v>2</v>
      </c>
      <c r="D148" s="4">
        <v>13833.8</v>
      </c>
      <c r="E148" s="42" t="s">
        <v>3</v>
      </c>
      <c r="F148" s="43"/>
      <c r="G148" s="2"/>
    </row>
    <row r="149" spans="3:18" x14ac:dyDescent="0.2">
      <c r="C149" s="2" t="s">
        <v>4</v>
      </c>
      <c r="D149" s="44">
        <v>3.2433100000000001</v>
      </c>
      <c r="E149" s="2" t="s">
        <v>5</v>
      </c>
      <c r="F149" s="2"/>
      <c r="G149" s="2"/>
    </row>
    <row r="150" spans="3:18" ht="13.5" thickBot="1" x14ac:dyDescent="0.25">
      <c r="C150" s="75"/>
      <c r="D150" s="45"/>
      <c r="E150" s="2"/>
      <c r="F150" s="2"/>
      <c r="G150" s="2"/>
    </row>
    <row r="151" spans="3:18" ht="13.5" thickBot="1" x14ac:dyDescent="0.25">
      <c r="C151" s="83" t="s">
        <v>6</v>
      </c>
      <c r="D151" s="84"/>
      <c r="E151" s="84"/>
      <c r="F151" s="84"/>
      <c r="G151" s="84"/>
      <c r="H151" s="84"/>
      <c r="I151" s="84"/>
      <c r="J151" s="84"/>
      <c r="K151" s="85"/>
      <c r="L151" s="83" t="s">
        <v>7</v>
      </c>
      <c r="M151" s="84"/>
      <c r="N151" s="84"/>
      <c r="O151" s="84"/>
      <c r="P151" s="85"/>
      <c r="Q151" s="8"/>
      <c r="R151" s="8"/>
    </row>
    <row r="152" spans="3:18" ht="51" x14ac:dyDescent="0.2">
      <c r="C152" s="9" t="s">
        <v>8</v>
      </c>
      <c r="D152" s="10" t="s">
        <v>9</v>
      </c>
      <c r="E152" s="11" t="s">
        <v>10</v>
      </c>
      <c r="F152" s="11" t="s">
        <v>11</v>
      </c>
      <c r="G152" s="11"/>
      <c r="H152" s="11" t="s">
        <v>12</v>
      </c>
      <c r="I152" s="11" t="s">
        <v>13</v>
      </c>
      <c r="J152" s="11" t="s">
        <v>14</v>
      </c>
      <c r="K152" s="12" t="s">
        <v>15</v>
      </c>
      <c r="L152" s="9" t="s">
        <v>16</v>
      </c>
      <c r="M152" s="11" t="s">
        <v>11</v>
      </c>
      <c r="N152" s="11" t="s">
        <v>12</v>
      </c>
      <c r="O152" s="13" t="s">
        <v>17</v>
      </c>
      <c r="P152" s="14" t="s">
        <v>18</v>
      </c>
      <c r="Q152" s="15" t="s">
        <v>19</v>
      </c>
      <c r="R152" s="16"/>
    </row>
    <row r="153" spans="3:18" ht="13.5" thickBot="1" x14ac:dyDescent="0.25">
      <c r="C153" s="17"/>
      <c r="D153" s="18"/>
      <c r="E153" s="19" t="s">
        <v>20</v>
      </c>
      <c r="F153" s="19" t="s">
        <v>21</v>
      </c>
      <c r="G153" s="19"/>
      <c r="H153" s="19" t="s">
        <v>22</v>
      </c>
      <c r="I153" s="19" t="s">
        <v>23</v>
      </c>
      <c r="J153" s="19" t="s">
        <v>22</v>
      </c>
      <c r="K153" s="20" t="s">
        <v>3</v>
      </c>
      <c r="L153" s="17"/>
      <c r="M153" s="18" t="s">
        <v>21</v>
      </c>
      <c r="N153" s="19" t="s">
        <v>22</v>
      </c>
      <c r="O153" s="19" t="s">
        <v>20</v>
      </c>
      <c r="P153" s="20" t="s">
        <v>3</v>
      </c>
      <c r="Q153" s="21" t="s">
        <v>3</v>
      </c>
      <c r="R153" s="22" t="s">
        <v>24</v>
      </c>
    </row>
    <row r="154" spans="3:18" ht="13.5" thickTop="1" x14ac:dyDescent="0.2">
      <c r="C154" s="25" t="s">
        <v>151</v>
      </c>
      <c r="D154" s="23" t="s">
        <v>152</v>
      </c>
      <c r="E154" s="23">
        <v>1</v>
      </c>
      <c r="F154" s="23">
        <v>72</v>
      </c>
      <c r="G154" s="65">
        <f t="shared" ref="G154" si="15">E154*F154</f>
        <v>72</v>
      </c>
      <c r="H154" s="67">
        <v>0.2</v>
      </c>
      <c r="I154" s="69">
        <v>400</v>
      </c>
      <c r="J154" s="27"/>
      <c r="K154" s="28">
        <f t="shared" ref="K154" si="16">G154*(1+H154)*I154/1000</f>
        <v>34.56</v>
      </c>
      <c r="L154" s="25"/>
      <c r="M154" s="23"/>
      <c r="N154" s="23"/>
      <c r="O154" s="23"/>
      <c r="P154" s="24"/>
      <c r="Q154" s="25"/>
      <c r="R154" s="24"/>
    </row>
    <row r="155" spans="3:18" x14ac:dyDescent="0.2">
      <c r="C155" s="29" t="s">
        <v>153</v>
      </c>
      <c r="D155" s="27" t="s">
        <v>154</v>
      </c>
      <c r="E155" s="27">
        <v>10</v>
      </c>
      <c r="F155" s="27">
        <v>72</v>
      </c>
      <c r="G155" s="65">
        <f t="shared" ref="G155:G167" si="17">E155*F155</f>
        <v>720</v>
      </c>
      <c r="H155" s="67">
        <v>0.2</v>
      </c>
      <c r="I155" s="69">
        <f t="shared" ref="I155:I161" si="18">I154</f>
        <v>400</v>
      </c>
      <c r="J155" s="27"/>
      <c r="K155" s="28">
        <f t="shared" ref="K155:K167" si="19">G155*(1+H155)*I155/1000</f>
        <v>345.6</v>
      </c>
      <c r="L155" s="29"/>
      <c r="M155" s="27"/>
      <c r="N155" s="27"/>
      <c r="O155" s="27"/>
      <c r="P155" s="30"/>
      <c r="Q155" s="29"/>
      <c r="R155" s="30"/>
    </row>
    <row r="156" spans="3:18" x14ac:dyDescent="0.2">
      <c r="C156" s="29" t="s">
        <v>153</v>
      </c>
      <c r="D156" s="46" t="s">
        <v>155</v>
      </c>
      <c r="E156" s="27">
        <v>5</v>
      </c>
      <c r="F156" s="27">
        <v>72</v>
      </c>
      <c r="G156" s="65">
        <f t="shared" si="17"/>
        <v>360</v>
      </c>
      <c r="H156" s="67">
        <v>0.2</v>
      </c>
      <c r="I156" s="69">
        <f t="shared" si="18"/>
        <v>400</v>
      </c>
      <c r="J156" s="27"/>
      <c r="K156" s="28">
        <f t="shared" si="19"/>
        <v>172.8</v>
      </c>
      <c r="L156" s="29"/>
      <c r="M156" s="27"/>
      <c r="N156" s="27"/>
      <c r="O156" s="27"/>
      <c r="P156" s="30"/>
      <c r="Q156" s="29"/>
      <c r="R156" s="30"/>
    </row>
    <row r="157" spans="3:18" x14ac:dyDescent="0.2">
      <c r="C157" s="29" t="s">
        <v>153</v>
      </c>
      <c r="D157" s="27" t="s">
        <v>156</v>
      </c>
      <c r="E157" s="46">
        <v>3</v>
      </c>
      <c r="F157" s="80">
        <v>36</v>
      </c>
      <c r="G157" s="65">
        <f t="shared" si="17"/>
        <v>108</v>
      </c>
      <c r="H157" s="67">
        <v>0.2</v>
      </c>
      <c r="I157" s="69">
        <f t="shared" si="18"/>
        <v>400</v>
      </c>
      <c r="J157" s="27"/>
      <c r="K157" s="28">
        <f t="shared" si="19"/>
        <v>51.84</v>
      </c>
      <c r="L157" s="29"/>
      <c r="M157" s="27"/>
      <c r="N157" s="27"/>
      <c r="O157" s="27"/>
      <c r="P157" s="30"/>
      <c r="Q157" s="29"/>
      <c r="R157" s="30"/>
    </row>
    <row r="158" spans="3:18" x14ac:dyDescent="0.2">
      <c r="C158" s="29" t="s">
        <v>157</v>
      </c>
      <c r="D158" s="27" t="s">
        <v>158</v>
      </c>
      <c r="E158" s="46">
        <v>5</v>
      </c>
      <c r="F158" s="80">
        <v>36</v>
      </c>
      <c r="G158" s="65">
        <f t="shared" si="17"/>
        <v>180</v>
      </c>
      <c r="H158" s="67">
        <v>0.2</v>
      </c>
      <c r="I158" s="69">
        <f t="shared" si="18"/>
        <v>400</v>
      </c>
      <c r="J158" s="27"/>
      <c r="K158" s="28">
        <f t="shared" si="19"/>
        <v>86.4</v>
      </c>
      <c r="L158" s="29"/>
      <c r="M158" s="27"/>
      <c r="N158" s="27"/>
      <c r="O158" s="27"/>
      <c r="P158" s="30"/>
      <c r="Q158" s="29"/>
      <c r="R158" s="30"/>
    </row>
    <row r="159" spans="3:18" x14ac:dyDescent="0.2">
      <c r="C159" s="29" t="s">
        <v>159</v>
      </c>
      <c r="D159" s="27" t="s">
        <v>160</v>
      </c>
      <c r="E159" s="46">
        <v>6</v>
      </c>
      <c r="F159" s="27">
        <v>72</v>
      </c>
      <c r="G159" s="65">
        <f t="shared" si="17"/>
        <v>432</v>
      </c>
      <c r="H159" s="67">
        <v>0.2</v>
      </c>
      <c r="I159" s="69">
        <f t="shared" si="18"/>
        <v>400</v>
      </c>
      <c r="J159" s="27"/>
      <c r="K159" s="28">
        <f t="shared" si="19"/>
        <v>207.36</v>
      </c>
      <c r="L159" s="29"/>
      <c r="M159" s="27"/>
      <c r="N159" s="27"/>
      <c r="O159" s="27"/>
      <c r="P159" s="30"/>
      <c r="Q159" s="29"/>
      <c r="R159" s="30"/>
    </row>
    <row r="160" spans="3:18" x14ac:dyDescent="0.2">
      <c r="C160" s="29" t="s">
        <v>161</v>
      </c>
      <c r="D160" s="27" t="s">
        <v>162</v>
      </c>
      <c r="E160" s="46">
        <v>12</v>
      </c>
      <c r="F160" s="27">
        <v>72</v>
      </c>
      <c r="G160" s="65">
        <f t="shared" si="17"/>
        <v>864</v>
      </c>
      <c r="H160" s="67">
        <v>0.2</v>
      </c>
      <c r="I160" s="69">
        <f t="shared" si="18"/>
        <v>400</v>
      </c>
      <c r="J160" s="27"/>
      <c r="K160" s="28">
        <f t="shared" si="19"/>
        <v>414.72</v>
      </c>
      <c r="L160" s="29"/>
      <c r="M160" s="27"/>
      <c r="N160" s="27"/>
      <c r="O160" s="27"/>
      <c r="P160" s="30"/>
      <c r="Q160" s="29"/>
      <c r="R160" s="30"/>
    </row>
    <row r="161" spans="2:18" x14ac:dyDescent="0.2">
      <c r="C161" s="29" t="s">
        <v>163</v>
      </c>
      <c r="D161" s="27" t="s">
        <v>164</v>
      </c>
      <c r="E161" s="46">
        <v>3</v>
      </c>
      <c r="F161" s="27">
        <v>116</v>
      </c>
      <c r="G161" s="65">
        <f t="shared" si="17"/>
        <v>348</v>
      </c>
      <c r="H161" s="67">
        <v>0.2</v>
      </c>
      <c r="I161" s="69">
        <f t="shared" si="18"/>
        <v>400</v>
      </c>
      <c r="J161" s="27"/>
      <c r="K161" s="28">
        <f t="shared" si="19"/>
        <v>167.04</v>
      </c>
      <c r="L161" s="29"/>
      <c r="M161" s="27"/>
      <c r="N161" s="27"/>
      <c r="O161" s="27"/>
      <c r="P161" s="30"/>
      <c r="Q161" s="29"/>
      <c r="R161" s="30"/>
    </row>
    <row r="162" spans="2:18" x14ac:dyDescent="0.2">
      <c r="B162" s="74"/>
      <c r="C162" s="29" t="s">
        <v>165</v>
      </c>
      <c r="D162" s="27" t="s">
        <v>166</v>
      </c>
      <c r="E162" s="46">
        <v>7</v>
      </c>
      <c r="F162" s="27">
        <f>4*58</f>
        <v>232</v>
      </c>
      <c r="G162" s="65">
        <f t="shared" si="17"/>
        <v>1624</v>
      </c>
      <c r="H162" s="67">
        <v>0.2</v>
      </c>
      <c r="I162" s="72">
        <f>10*5*40*0.5</f>
        <v>1000</v>
      </c>
      <c r="J162" s="27"/>
      <c r="K162" s="28">
        <f t="shared" si="19"/>
        <v>1948.8</v>
      </c>
      <c r="L162" s="29"/>
      <c r="M162" s="27"/>
      <c r="N162" s="27"/>
      <c r="O162" s="27"/>
      <c r="P162" s="30"/>
      <c r="Q162" s="29"/>
      <c r="R162" s="30"/>
    </row>
    <row r="163" spans="2:18" x14ac:dyDescent="0.2">
      <c r="C163" s="29" t="s">
        <v>167</v>
      </c>
      <c r="D163" s="27" t="s">
        <v>168</v>
      </c>
      <c r="E163" s="46">
        <v>5</v>
      </c>
      <c r="F163" s="27">
        <v>116</v>
      </c>
      <c r="G163" s="65">
        <f t="shared" si="17"/>
        <v>580</v>
      </c>
      <c r="H163" s="67">
        <v>0.2</v>
      </c>
      <c r="I163" s="69">
        <f>I161</f>
        <v>400</v>
      </c>
      <c r="J163" s="27"/>
      <c r="K163" s="28">
        <f t="shared" si="19"/>
        <v>278.39999999999998</v>
      </c>
      <c r="L163" s="29"/>
      <c r="M163" s="27"/>
      <c r="N163" s="27"/>
      <c r="O163" s="27"/>
      <c r="P163" s="30"/>
      <c r="Q163" s="29"/>
      <c r="R163" s="30"/>
    </row>
    <row r="164" spans="2:18" x14ac:dyDescent="0.2">
      <c r="C164" s="29" t="s">
        <v>169</v>
      </c>
      <c r="D164" s="27" t="s">
        <v>170</v>
      </c>
      <c r="E164" s="46">
        <v>2</v>
      </c>
      <c r="F164" s="27">
        <v>72</v>
      </c>
      <c r="G164" s="65">
        <f t="shared" si="17"/>
        <v>144</v>
      </c>
      <c r="H164" s="67">
        <v>0.2</v>
      </c>
      <c r="I164" s="69">
        <f>I163</f>
        <v>400</v>
      </c>
      <c r="J164" s="27"/>
      <c r="K164" s="28">
        <f t="shared" si="19"/>
        <v>69.12</v>
      </c>
      <c r="L164" s="29"/>
      <c r="M164" s="27"/>
      <c r="N164" s="27"/>
      <c r="O164" s="27"/>
      <c r="P164" s="30"/>
      <c r="Q164" s="29"/>
      <c r="R164" s="30"/>
    </row>
    <row r="165" spans="2:18" x14ac:dyDescent="0.2">
      <c r="C165" s="29" t="s">
        <v>169</v>
      </c>
      <c r="D165" s="27" t="s">
        <v>171</v>
      </c>
      <c r="E165" s="46">
        <v>4</v>
      </c>
      <c r="F165" s="27">
        <v>72</v>
      </c>
      <c r="G165" s="65">
        <f t="shared" si="17"/>
        <v>288</v>
      </c>
      <c r="H165" s="67">
        <v>0.2</v>
      </c>
      <c r="I165" s="69">
        <f>I164</f>
        <v>400</v>
      </c>
      <c r="J165" s="27"/>
      <c r="K165" s="28">
        <f t="shared" si="19"/>
        <v>138.24</v>
      </c>
      <c r="L165" s="29"/>
      <c r="M165" s="27"/>
      <c r="N165" s="27"/>
      <c r="O165" s="27"/>
      <c r="P165" s="30"/>
      <c r="Q165" s="29"/>
      <c r="R165" s="30"/>
    </row>
    <row r="166" spans="2:18" x14ac:dyDescent="0.2">
      <c r="B166" s="74"/>
      <c r="C166" s="29" t="s">
        <v>172</v>
      </c>
      <c r="D166" s="27" t="s">
        <v>173</v>
      </c>
      <c r="E166" s="27">
        <v>8</v>
      </c>
      <c r="F166" s="27">
        <v>250</v>
      </c>
      <c r="G166" s="65">
        <f t="shared" si="17"/>
        <v>2000</v>
      </c>
      <c r="H166" s="67">
        <v>0.2</v>
      </c>
      <c r="I166" s="72">
        <f>I162</f>
        <v>1000</v>
      </c>
      <c r="J166" s="27"/>
      <c r="K166" s="28">
        <f t="shared" si="19"/>
        <v>2400</v>
      </c>
      <c r="L166" s="29"/>
      <c r="M166" s="27"/>
      <c r="N166" s="27"/>
      <c r="O166" s="27"/>
      <c r="P166" s="30"/>
      <c r="Q166" s="29"/>
      <c r="R166" s="30"/>
    </row>
    <row r="167" spans="2:18" ht="13.5" thickBot="1" x14ac:dyDescent="0.25">
      <c r="B167" s="74"/>
      <c r="C167" s="35" t="s">
        <v>172</v>
      </c>
      <c r="D167" s="33" t="s">
        <v>174</v>
      </c>
      <c r="E167" s="33">
        <v>12</v>
      </c>
      <c r="F167" s="33">
        <v>250</v>
      </c>
      <c r="G167" s="66">
        <f t="shared" si="17"/>
        <v>3000</v>
      </c>
      <c r="H167" s="68">
        <v>0.2</v>
      </c>
      <c r="I167" s="73">
        <f>I166</f>
        <v>1000</v>
      </c>
      <c r="J167" s="33"/>
      <c r="K167" s="34">
        <f t="shared" si="19"/>
        <v>3600</v>
      </c>
      <c r="L167" s="35"/>
      <c r="M167" s="33"/>
      <c r="N167" s="33"/>
      <c r="O167" s="33"/>
      <c r="P167" s="36"/>
      <c r="Q167" s="35"/>
      <c r="R167" s="36"/>
    </row>
    <row r="168" spans="2:18" ht="14.25" thickTop="1" thickBot="1" x14ac:dyDescent="0.25">
      <c r="C168" s="37" t="s">
        <v>148</v>
      </c>
      <c r="D168" s="38"/>
      <c r="E168" s="39"/>
      <c r="F168" s="39"/>
      <c r="G168" s="39"/>
      <c r="H168" s="39"/>
      <c r="I168" s="39"/>
      <c r="J168" s="39"/>
      <c r="K168" s="40">
        <f>SUM(K154:K167)</f>
        <v>9914.880000000001</v>
      </c>
      <c r="L168" s="41"/>
      <c r="M168" s="39"/>
      <c r="N168" s="39"/>
      <c r="O168" s="39"/>
      <c r="P168" s="40"/>
      <c r="Q168" s="41"/>
      <c r="R168" s="40"/>
    </row>
    <row r="169" spans="2:18" x14ac:dyDescent="0.2">
      <c r="K169" s="71">
        <f>K168/D148</f>
        <v>0.71671413494484537</v>
      </c>
      <c r="L169" s="76"/>
    </row>
    <row r="170" spans="2:18" x14ac:dyDescent="0.2">
      <c r="C170" s="1" t="s">
        <v>175</v>
      </c>
      <c r="D170" s="1" t="s">
        <v>176</v>
      </c>
      <c r="E170" s="42"/>
      <c r="F170" s="42"/>
      <c r="G170" s="42"/>
    </row>
    <row r="171" spans="2:18" x14ac:dyDescent="0.2">
      <c r="C171" s="2" t="s">
        <v>2</v>
      </c>
      <c r="D171" s="4">
        <v>56969</v>
      </c>
      <c r="E171" s="42" t="s">
        <v>3</v>
      </c>
      <c r="F171" s="42"/>
      <c r="G171" s="42"/>
    </row>
    <row r="172" spans="2:18" x14ac:dyDescent="0.2">
      <c r="C172" s="2" t="s">
        <v>4</v>
      </c>
      <c r="D172" s="44">
        <v>3.1858550000000001</v>
      </c>
      <c r="E172" s="2" t="s">
        <v>5</v>
      </c>
      <c r="F172" s="2"/>
      <c r="G172" s="2"/>
    </row>
    <row r="173" spans="2:18" ht="13.5" thickBot="1" x14ac:dyDescent="0.25">
      <c r="C173" s="75"/>
      <c r="D173" s="45"/>
      <c r="E173" s="2"/>
      <c r="F173" s="2"/>
      <c r="G173" s="2"/>
    </row>
    <row r="174" spans="2:18" ht="13.5" thickBot="1" x14ac:dyDescent="0.25">
      <c r="C174" s="83" t="s">
        <v>6</v>
      </c>
      <c r="D174" s="84"/>
      <c r="E174" s="84"/>
      <c r="F174" s="84"/>
      <c r="G174" s="84"/>
      <c r="H174" s="84"/>
      <c r="I174" s="84"/>
      <c r="J174" s="84"/>
      <c r="K174" s="85"/>
      <c r="L174" s="83" t="s">
        <v>7</v>
      </c>
      <c r="M174" s="84"/>
      <c r="N174" s="84"/>
      <c r="O174" s="84"/>
      <c r="P174" s="85"/>
      <c r="Q174" s="8"/>
      <c r="R174" s="8"/>
    </row>
    <row r="175" spans="2:18" ht="51" x14ac:dyDescent="0.2">
      <c r="C175" s="9" t="s">
        <v>8</v>
      </c>
      <c r="D175" s="10" t="s">
        <v>9</v>
      </c>
      <c r="E175" s="11" t="s">
        <v>10</v>
      </c>
      <c r="F175" s="11" t="s">
        <v>11</v>
      </c>
      <c r="G175" s="11" t="s">
        <v>323</v>
      </c>
      <c r="H175" s="11" t="s">
        <v>12</v>
      </c>
      <c r="I175" s="11" t="s">
        <v>13</v>
      </c>
      <c r="J175" s="11" t="s">
        <v>14</v>
      </c>
      <c r="K175" s="12" t="s">
        <v>15</v>
      </c>
      <c r="L175" s="9" t="s">
        <v>16</v>
      </c>
      <c r="M175" s="11" t="s">
        <v>11</v>
      </c>
      <c r="N175" s="11" t="s">
        <v>12</v>
      </c>
      <c r="O175" s="13" t="s">
        <v>17</v>
      </c>
      <c r="P175" s="14" t="s">
        <v>18</v>
      </c>
      <c r="Q175" s="15" t="s">
        <v>19</v>
      </c>
      <c r="R175" s="16"/>
    </row>
    <row r="176" spans="2:18" ht="13.5" thickBot="1" x14ac:dyDescent="0.25">
      <c r="C176" s="17"/>
      <c r="D176" s="18"/>
      <c r="E176" s="19" t="s">
        <v>20</v>
      </c>
      <c r="F176" s="19" t="s">
        <v>21</v>
      </c>
      <c r="G176" s="19"/>
      <c r="H176" s="19" t="s">
        <v>22</v>
      </c>
      <c r="I176" s="19" t="s">
        <v>23</v>
      </c>
      <c r="J176" s="19" t="s">
        <v>22</v>
      </c>
      <c r="K176" s="20" t="s">
        <v>3</v>
      </c>
      <c r="L176" s="17"/>
      <c r="M176" s="18" t="s">
        <v>21</v>
      </c>
      <c r="N176" s="19" t="s">
        <v>22</v>
      </c>
      <c r="O176" s="19" t="s">
        <v>20</v>
      </c>
      <c r="P176" s="20" t="s">
        <v>3</v>
      </c>
      <c r="Q176" s="21" t="s">
        <v>3</v>
      </c>
      <c r="R176" s="22" t="s">
        <v>24</v>
      </c>
    </row>
    <row r="177" spans="3:18" ht="13.5" thickTop="1" x14ac:dyDescent="0.2">
      <c r="C177" s="25" t="s">
        <v>177</v>
      </c>
      <c r="D177" s="23" t="s">
        <v>38</v>
      </c>
      <c r="E177" s="23">
        <v>1</v>
      </c>
      <c r="F177" s="23">
        <v>100</v>
      </c>
      <c r="G177" s="65">
        <f t="shared" ref="G177" si="20">E177*F177</f>
        <v>100</v>
      </c>
      <c r="H177" s="67"/>
      <c r="I177" s="69">
        <v>100</v>
      </c>
      <c r="J177" s="27"/>
      <c r="K177" s="28">
        <f t="shared" ref="K177" si="21">G177*(1+H177)*I177/1000</f>
        <v>10</v>
      </c>
      <c r="L177" s="25"/>
      <c r="M177" s="23"/>
      <c r="N177" s="23"/>
      <c r="O177" s="23"/>
      <c r="P177" s="24"/>
      <c r="Q177" s="25"/>
      <c r="R177" s="24"/>
    </row>
    <row r="178" spans="3:18" x14ac:dyDescent="0.2">
      <c r="C178" s="29" t="s">
        <v>178</v>
      </c>
      <c r="D178" s="27" t="s">
        <v>38</v>
      </c>
      <c r="E178" s="27">
        <v>1</v>
      </c>
      <c r="F178" s="27">
        <v>100</v>
      </c>
      <c r="G178" s="65">
        <f t="shared" ref="G178:G217" si="22">E178*F178</f>
        <v>100</v>
      </c>
      <c r="H178" s="67"/>
      <c r="I178" s="69">
        <v>100</v>
      </c>
      <c r="J178" s="27"/>
      <c r="K178" s="28">
        <f t="shared" ref="K178:K217" si="23">G178*(1+H178)*I178/1000</f>
        <v>10</v>
      </c>
      <c r="L178" s="29"/>
      <c r="M178" s="27"/>
      <c r="N178" s="27"/>
      <c r="O178" s="27"/>
      <c r="P178" s="30"/>
      <c r="Q178" s="29"/>
      <c r="R178" s="30"/>
    </row>
    <row r="179" spans="3:18" x14ac:dyDescent="0.2">
      <c r="C179" s="29" t="s">
        <v>179</v>
      </c>
      <c r="D179" s="27" t="s">
        <v>180</v>
      </c>
      <c r="E179" s="27">
        <v>23</v>
      </c>
      <c r="F179" s="27">
        <v>72</v>
      </c>
      <c r="G179" s="65">
        <f t="shared" si="22"/>
        <v>1656</v>
      </c>
      <c r="H179" s="67">
        <v>0.2</v>
      </c>
      <c r="I179" s="69">
        <v>650</v>
      </c>
      <c r="J179" s="27"/>
      <c r="K179" s="28">
        <f t="shared" si="23"/>
        <v>1291.6799999999998</v>
      </c>
      <c r="L179" s="29"/>
      <c r="M179" s="27"/>
      <c r="N179" s="27"/>
      <c r="O179" s="27"/>
      <c r="P179" s="30"/>
      <c r="Q179" s="29"/>
      <c r="R179" s="30"/>
    </row>
    <row r="180" spans="3:18" x14ac:dyDescent="0.2">
      <c r="C180" s="29" t="s">
        <v>181</v>
      </c>
      <c r="D180" s="27" t="s">
        <v>26</v>
      </c>
      <c r="E180" s="27">
        <v>2</v>
      </c>
      <c r="F180" s="27">
        <v>60</v>
      </c>
      <c r="G180" s="65">
        <f t="shared" si="22"/>
        <v>120</v>
      </c>
      <c r="H180" s="67"/>
      <c r="I180" s="69">
        <v>250</v>
      </c>
      <c r="J180" s="27"/>
      <c r="K180" s="28">
        <f t="shared" si="23"/>
        <v>30</v>
      </c>
      <c r="L180" s="29"/>
      <c r="M180" s="27"/>
      <c r="N180" s="27"/>
      <c r="O180" s="27"/>
      <c r="P180" s="30"/>
      <c r="Q180" s="29"/>
      <c r="R180" s="30"/>
    </row>
    <row r="181" spans="3:18" x14ac:dyDescent="0.2">
      <c r="C181" s="29" t="s">
        <v>182</v>
      </c>
      <c r="D181" s="27" t="s">
        <v>28</v>
      </c>
      <c r="E181" s="27">
        <v>2</v>
      </c>
      <c r="F181" s="27">
        <v>72</v>
      </c>
      <c r="G181" s="65">
        <f t="shared" si="22"/>
        <v>144</v>
      </c>
      <c r="H181" s="67">
        <v>0.2</v>
      </c>
      <c r="I181" s="69">
        <v>250</v>
      </c>
      <c r="J181" s="27"/>
      <c r="K181" s="28">
        <f t="shared" si="23"/>
        <v>43.199999999999996</v>
      </c>
      <c r="L181" s="29"/>
      <c r="M181" s="27"/>
      <c r="N181" s="27"/>
      <c r="O181" s="27"/>
      <c r="P181" s="30"/>
      <c r="Q181" s="29"/>
      <c r="R181" s="30"/>
    </row>
    <row r="182" spans="3:18" x14ac:dyDescent="0.2">
      <c r="C182" s="29" t="s">
        <v>183</v>
      </c>
      <c r="D182" s="27" t="s">
        <v>50</v>
      </c>
      <c r="E182" s="27">
        <v>2</v>
      </c>
      <c r="F182" s="27">
        <v>100</v>
      </c>
      <c r="G182" s="65">
        <f t="shared" si="22"/>
        <v>200</v>
      </c>
      <c r="H182" s="67"/>
      <c r="I182" s="69">
        <v>250</v>
      </c>
      <c r="J182" s="27"/>
      <c r="K182" s="28">
        <f t="shared" si="23"/>
        <v>50</v>
      </c>
      <c r="L182" s="29"/>
      <c r="M182" s="27"/>
      <c r="N182" s="27"/>
      <c r="O182" s="27"/>
      <c r="P182" s="30"/>
      <c r="Q182" s="29"/>
      <c r="R182" s="30"/>
    </row>
    <row r="183" spans="3:18" x14ac:dyDescent="0.2">
      <c r="C183" s="29" t="s">
        <v>184</v>
      </c>
      <c r="D183" s="27" t="s">
        <v>50</v>
      </c>
      <c r="E183" s="27">
        <v>2</v>
      </c>
      <c r="F183" s="27">
        <v>100</v>
      </c>
      <c r="G183" s="65">
        <f t="shared" si="22"/>
        <v>200</v>
      </c>
      <c r="H183" s="67"/>
      <c r="I183" s="69">
        <v>250</v>
      </c>
      <c r="J183" s="27"/>
      <c r="K183" s="28">
        <f t="shared" si="23"/>
        <v>50</v>
      </c>
      <c r="L183" s="29"/>
      <c r="M183" s="27"/>
      <c r="N183" s="27"/>
      <c r="O183" s="27"/>
      <c r="P183" s="30"/>
      <c r="Q183" s="29"/>
      <c r="R183" s="30"/>
    </row>
    <row r="184" spans="3:18" x14ac:dyDescent="0.2">
      <c r="C184" s="29" t="s">
        <v>185</v>
      </c>
      <c r="D184" s="27" t="s">
        <v>50</v>
      </c>
      <c r="E184" s="27">
        <v>2</v>
      </c>
      <c r="F184" s="27">
        <v>100</v>
      </c>
      <c r="G184" s="65">
        <f t="shared" si="22"/>
        <v>200</v>
      </c>
      <c r="H184" s="67"/>
      <c r="I184" s="69">
        <v>250</v>
      </c>
      <c r="J184" s="27"/>
      <c r="K184" s="28">
        <f t="shared" si="23"/>
        <v>50</v>
      </c>
      <c r="L184" s="29"/>
      <c r="M184" s="27"/>
      <c r="N184" s="27"/>
      <c r="O184" s="27"/>
      <c r="P184" s="30"/>
      <c r="Q184" s="29"/>
      <c r="R184" s="30"/>
    </row>
    <row r="185" spans="3:18" x14ac:dyDescent="0.2">
      <c r="C185" s="29" t="s">
        <v>186</v>
      </c>
      <c r="D185" s="27" t="s">
        <v>187</v>
      </c>
      <c r="E185" s="27">
        <v>4</v>
      </c>
      <c r="F185" s="27">
        <v>100</v>
      </c>
      <c r="G185" s="65">
        <f t="shared" si="22"/>
        <v>400</v>
      </c>
      <c r="H185" s="67"/>
      <c r="I185" s="69">
        <v>250</v>
      </c>
      <c r="J185" s="27"/>
      <c r="K185" s="28">
        <f t="shared" si="23"/>
        <v>100</v>
      </c>
      <c r="L185" s="29"/>
      <c r="M185" s="27"/>
      <c r="N185" s="27"/>
      <c r="O185" s="27"/>
      <c r="P185" s="30"/>
      <c r="Q185" s="29"/>
      <c r="R185" s="30"/>
    </row>
    <row r="186" spans="3:18" x14ac:dyDescent="0.2">
      <c r="C186" s="29" t="s">
        <v>188</v>
      </c>
      <c r="D186" s="27" t="s">
        <v>189</v>
      </c>
      <c r="E186" s="27">
        <v>3</v>
      </c>
      <c r="F186" s="27">
        <v>100</v>
      </c>
      <c r="G186" s="65">
        <f t="shared" si="22"/>
        <v>300</v>
      </c>
      <c r="H186" s="67"/>
      <c r="I186" s="69">
        <v>250</v>
      </c>
      <c r="J186" s="27"/>
      <c r="K186" s="28">
        <f t="shared" si="23"/>
        <v>75</v>
      </c>
      <c r="L186" s="29"/>
      <c r="M186" s="27"/>
      <c r="N186" s="27"/>
      <c r="O186" s="27"/>
      <c r="P186" s="30"/>
      <c r="Q186" s="29"/>
      <c r="R186" s="30"/>
    </row>
    <row r="187" spans="3:18" x14ac:dyDescent="0.2">
      <c r="C187" s="29" t="s">
        <v>190</v>
      </c>
      <c r="D187" s="27" t="s">
        <v>191</v>
      </c>
      <c r="E187" s="27">
        <v>1</v>
      </c>
      <c r="F187" s="27">
        <v>100</v>
      </c>
      <c r="G187" s="65">
        <f t="shared" si="22"/>
        <v>100</v>
      </c>
      <c r="H187" s="67"/>
      <c r="I187" s="69">
        <v>100</v>
      </c>
      <c r="J187" s="27"/>
      <c r="K187" s="28">
        <f t="shared" si="23"/>
        <v>10</v>
      </c>
      <c r="L187" s="29"/>
      <c r="M187" s="27"/>
      <c r="N187" s="27"/>
      <c r="O187" s="27"/>
      <c r="P187" s="30"/>
      <c r="Q187" s="29"/>
      <c r="R187" s="30"/>
    </row>
    <row r="188" spans="3:18" x14ac:dyDescent="0.2">
      <c r="C188" s="29" t="s">
        <v>192</v>
      </c>
      <c r="D188" s="27" t="s">
        <v>121</v>
      </c>
      <c r="E188" s="27">
        <v>6</v>
      </c>
      <c r="F188" s="27">
        <v>72</v>
      </c>
      <c r="G188" s="65">
        <f t="shared" si="22"/>
        <v>432</v>
      </c>
      <c r="H188" s="67">
        <v>0.2</v>
      </c>
      <c r="I188" s="69">
        <v>100</v>
      </c>
      <c r="J188" s="27"/>
      <c r="K188" s="28">
        <f t="shared" si="23"/>
        <v>51.84</v>
      </c>
      <c r="L188" s="29"/>
      <c r="M188" s="27"/>
      <c r="N188" s="27"/>
      <c r="O188" s="27"/>
      <c r="P188" s="30"/>
      <c r="Q188" s="29"/>
      <c r="R188" s="30"/>
    </row>
    <row r="189" spans="3:18" x14ac:dyDescent="0.2">
      <c r="C189" s="29" t="s">
        <v>193</v>
      </c>
      <c r="D189" s="27" t="s">
        <v>194</v>
      </c>
      <c r="E189" s="27">
        <v>3</v>
      </c>
      <c r="F189" s="27">
        <v>72</v>
      </c>
      <c r="G189" s="65">
        <f t="shared" si="22"/>
        <v>216</v>
      </c>
      <c r="H189" s="67">
        <v>0.2</v>
      </c>
      <c r="I189" s="69">
        <v>450</v>
      </c>
      <c r="J189" s="27"/>
      <c r="K189" s="28">
        <f t="shared" si="23"/>
        <v>116.64</v>
      </c>
      <c r="L189" s="29"/>
      <c r="M189" s="27"/>
      <c r="N189" s="27"/>
      <c r="O189" s="27"/>
      <c r="P189" s="30"/>
      <c r="Q189" s="29"/>
      <c r="R189" s="30"/>
    </row>
    <row r="190" spans="3:18" x14ac:dyDescent="0.2">
      <c r="C190" s="29" t="s">
        <v>195</v>
      </c>
      <c r="D190" s="27" t="s">
        <v>196</v>
      </c>
      <c r="E190" s="27">
        <v>6</v>
      </c>
      <c r="F190" s="27">
        <v>100</v>
      </c>
      <c r="G190" s="65">
        <f t="shared" si="22"/>
        <v>600</v>
      </c>
      <c r="H190" s="67"/>
      <c r="I190" s="69">
        <v>250</v>
      </c>
      <c r="J190" s="27"/>
      <c r="K190" s="28">
        <f t="shared" si="23"/>
        <v>150</v>
      </c>
      <c r="L190" s="29"/>
      <c r="M190" s="27"/>
      <c r="N190" s="27"/>
      <c r="O190" s="27"/>
      <c r="P190" s="30"/>
      <c r="Q190" s="29"/>
      <c r="R190" s="30"/>
    </row>
    <row r="191" spans="3:18" x14ac:dyDescent="0.2">
      <c r="C191" s="29" t="s">
        <v>197</v>
      </c>
      <c r="D191" s="27" t="s">
        <v>187</v>
      </c>
      <c r="E191" s="27">
        <v>4</v>
      </c>
      <c r="F191" s="27">
        <v>100</v>
      </c>
      <c r="G191" s="65">
        <f t="shared" si="22"/>
        <v>400</v>
      </c>
      <c r="H191" s="67"/>
      <c r="I191" s="69">
        <v>250</v>
      </c>
      <c r="J191" s="27"/>
      <c r="K191" s="28">
        <f t="shared" si="23"/>
        <v>100</v>
      </c>
      <c r="L191" s="29"/>
      <c r="M191" s="27"/>
      <c r="N191" s="27"/>
      <c r="O191" s="27"/>
      <c r="P191" s="30"/>
      <c r="Q191" s="29"/>
      <c r="R191" s="30"/>
    </row>
    <row r="192" spans="3:18" x14ac:dyDescent="0.2">
      <c r="C192" s="29" t="s">
        <v>198</v>
      </c>
      <c r="D192" s="27" t="s">
        <v>50</v>
      </c>
      <c r="E192" s="27">
        <v>2</v>
      </c>
      <c r="F192" s="27">
        <v>100</v>
      </c>
      <c r="G192" s="65">
        <f t="shared" si="22"/>
        <v>200</v>
      </c>
      <c r="H192" s="67"/>
      <c r="I192" s="69">
        <v>250</v>
      </c>
      <c r="J192" s="27"/>
      <c r="K192" s="28">
        <f t="shared" si="23"/>
        <v>50</v>
      </c>
      <c r="L192" s="29"/>
      <c r="M192" s="27"/>
      <c r="N192" s="27"/>
      <c r="O192" s="27"/>
      <c r="P192" s="30"/>
      <c r="Q192" s="29"/>
      <c r="R192" s="30"/>
    </row>
    <row r="193" spans="3:18" x14ac:dyDescent="0.2">
      <c r="C193" s="29" t="s">
        <v>199</v>
      </c>
      <c r="D193" s="27" t="s">
        <v>50</v>
      </c>
      <c r="E193" s="27">
        <v>2</v>
      </c>
      <c r="F193" s="27">
        <v>100</v>
      </c>
      <c r="G193" s="65">
        <f t="shared" si="22"/>
        <v>200</v>
      </c>
      <c r="H193" s="67"/>
      <c r="I193" s="69">
        <v>250</v>
      </c>
      <c r="J193" s="27"/>
      <c r="K193" s="28">
        <f t="shared" si="23"/>
        <v>50</v>
      </c>
      <c r="L193" s="29"/>
      <c r="M193" s="27"/>
      <c r="N193" s="27"/>
      <c r="O193" s="27"/>
      <c r="P193" s="30"/>
      <c r="Q193" s="29"/>
      <c r="R193" s="30"/>
    </row>
    <row r="194" spans="3:18" x14ac:dyDescent="0.2">
      <c r="C194" s="29" t="s">
        <v>200</v>
      </c>
      <c r="D194" s="27" t="s">
        <v>50</v>
      </c>
      <c r="E194" s="27">
        <v>2</v>
      </c>
      <c r="F194" s="27">
        <v>100</v>
      </c>
      <c r="G194" s="65">
        <f t="shared" si="22"/>
        <v>200</v>
      </c>
      <c r="H194" s="67"/>
      <c r="I194" s="69">
        <v>100</v>
      </c>
      <c r="J194" s="27"/>
      <c r="K194" s="28">
        <f t="shared" si="23"/>
        <v>20</v>
      </c>
      <c r="L194" s="29"/>
      <c r="M194" s="27"/>
      <c r="N194" s="27"/>
      <c r="O194" s="27"/>
      <c r="P194" s="30"/>
      <c r="Q194" s="29"/>
      <c r="R194" s="30"/>
    </row>
    <row r="195" spans="3:18" x14ac:dyDescent="0.2">
      <c r="C195" s="29"/>
      <c r="D195" s="27" t="s">
        <v>194</v>
      </c>
      <c r="E195" s="27">
        <v>3</v>
      </c>
      <c r="F195" s="27">
        <v>72</v>
      </c>
      <c r="G195" s="65">
        <f t="shared" si="22"/>
        <v>216</v>
      </c>
      <c r="H195" s="67">
        <v>0.2</v>
      </c>
      <c r="I195" s="69">
        <v>100</v>
      </c>
      <c r="J195" s="27"/>
      <c r="K195" s="28">
        <f t="shared" si="23"/>
        <v>25.92</v>
      </c>
      <c r="L195" s="29"/>
      <c r="M195" s="27"/>
      <c r="N195" s="27"/>
      <c r="O195" s="27"/>
      <c r="P195" s="30"/>
      <c r="Q195" s="29"/>
      <c r="R195" s="30"/>
    </row>
    <row r="196" spans="3:18" x14ac:dyDescent="0.2">
      <c r="C196" s="29" t="s">
        <v>201</v>
      </c>
      <c r="D196" s="27" t="s">
        <v>121</v>
      </c>
      <c r="E196" s="27">
        <v>6</v>
      </c>
      <c r="F196" s="27">
        <v>72</v>
      </c>
      <c r="G196" s="65">
        <f t="shared" si="22"/>
        <v>432</v>
      </c>
      <c r="H196" s="67">
        <v>0.2</v>
      </c>
      <c r="I196" s="69">
        <v>450</v>
      </c>
      <c r="J196" s="27"/>
      <c r="K196" s="28">
        <f t="shared" si="23"/>
        <v>233.28</v>
      </c>
      <c r="L196" s="29"/>
      <c r="M196" s="27"/>
      <c r="N196" s="27"/>
      <c r="O196" s="27"/>
      <c r="P196" s="30"/>
      <c r="Q196" s="29"/>
      <c r="R196" s="30"/>
    </row>
    <row r="197" spans="3:18" x14ac:dyDescent="0.2">
      <c r="C197" s="47" t="s">
        <v>110</v>
      </c>
      <c r="D197" s="27" t="s">
        <v>202</v>
      </c>
      <c r="E197" s="27">
        <v>1</v>
      </c>
      <c r="F197" s="27">
        <v>144</v>
      </c>
      <c r="G197" s="65">
        <f t="shared" si="22"/>
        <v>144</v>
      </c>
      <c r="H197" s="67">
        <v>0.2</v>
      </c>
      <c r="I197" s="69">
        <v>250</v>
      </c>
      <c r="J197" s="27"/>
      <c r="K197" s="28">
        <f t="shared" si="23"/>
        <v>43.199999999999996</v>
      </c>
      <c r="L197" s="29"/>
      <c r="M197" s="27"/>
      <c r="N197" s="27"/>
      <c r="O197" s="27"/>
      <c r="P197" s="30"/>
      <c r="Q197" s="29"/>
      <c r="R197" s="30"/>
    </row>
    <row r="198" spans="3:18" x14ac:dyDescent="0.2">
      <c r="C198" s="29" t="s">
        <v>203</v>
      </c>
      <c r="D198" s="27" t="s">
        <v>38</v>
      </c>
      <c r="E198" s="27">
        <v>1</v>
      </c>
      <c r="F198" s="27">
        <v>100</v>
      </c>
      <c r="G198" s="65">
        <f t="shared" si="22"/>
        <v>100</v>
      </c>
      <c r="H198" s="67"/>
      <c r="I198" s="69">
        <v>100</v>
      </c>
      <c r="J198" s="27"/>
      <c r="K198" s="28">
        <f t="shared" si="23"/>
        <v>10</v>
      </c>
      <c r="L198" s="29"/>
      <c r="M198" s="27"/>
      <c r="N198" s="27"/>
      <c r="O198" s="27"/>
      <c r="P198" s="30"/>
      <c r="Q198" s="29"/>
      <c r="R198" s="30"/>
    </row>
    <row r="199" spans="3:18" x14ac:dyDescent="0.2">
      <c r="C199" s="29" t="s">
        <v>204</v>
      </c>
      <c r="D199" s="27" t="s">
        <v>38</v>
      </c>
      <c r="E199" s="27">
        <v>1</v>
      </c>
      <c r="F199" s="27">
        <v>100</v>
      </c>
      <c r="G199" s="65">
        <f t="shared" si="22"/>
        <v>100</v>
      </c>
      <c r="H199" s="67"/>
      <c r="I199" s="69">
        <v>100</v>
      </c>
      <c r="J199" s="27"/>
      <c r="K199" s="28">
        <f t="shared" si="23"/>
        <v>10</v>
      </c>
      <c r="L199" s="29"/>
      <c r="M199" s="27"/>
      <c r="N199" s="27"/>
      <c r="O199" s="27"/>
      <c r="P199" s="30"/>
      <c r="Q199" s="29"/>
      <c r="R199" s="30"/>
    </row>
    <row r="200" spans="3:18" s="51" customFormat="1" x14ac:dyDescent="0.2">
      <c r="C200" s="48" t="s">
        <v>205</v>
      </c>
      <c r="D200" s="49" t="s">
        <v>26</v>
      </c>
      <c r="E200" s="49">
        <v>2</v>
      </c>
      <c r="F200" s="49">
        <v>60</v>
      </c>
      <c r="G200" s="65">
        <f t="shared" si="22"/>
        <v>120</v>
      </c>
      <c r="H200" s="67"/>
      <c r="I200" s="69">
        <v>250</v>
      </c>
      <c r="J200" s="27"/>
      <c r="K200" s="28">
        <f t="shared" si="23"/>
        <v>30</v>
      </c>
      <c r="L200" s="48"/>
      <c r="M200" s="49"/>
      <c r="N200" s="49"/>
      <c r="O200" s="49"/>
      <c r="P200" s="50"/>
      <c r="Q200" s="48"/>
      <c r="R200" s="50"/>
    </row>
    <row r="201" spans="3:18" s="51" customFormat="1" x14ac:dyDescent="0.2">
      <c r="C201" s="48"/>
      <c r="D201" s="49" t="s">
        <v>38</v>
      </c>
      <c r="E201" s="49">
        <v>1</v>
      </c>
      <c r="F201" s="49">
        <v>100</v>
      </c>
      <c r="G201" s="65">
        <f t="shared" si="22"/>
        <v>100</v>
      </c>
      <c r="H201" s="67"/>
      <c r="I201" s="69">
        <v>250</v>
      </c>
      <c r="J201" s="27"/>
      <c r="K201" s="28">
        <f t="shared" si="23"/>
        <v>25</v>
      </c>
      <c r="L201" s="48"/>
      <c r="M201" s="49"/>
      <c r="N201" s="49"/>
      <c r="O201" s="49"/>
      <c r="P201" s="50"/>
      <c r="Q201" s="48"/>
      <c r="R201" s="50"/>
    </row>
    <row r="202" spans="3:18" x14ac:dyDescent="0.2">
      <c r="C202" s="29" t="s">
        <v>206</v>
      </c>
      <c r="D202" s="27" t="s">
        <v>50</v>
      </c>
      <c r="E202" s="27">
        <v>2</v>
      </c>
      <c r="F202" s="27">
        <v>100</v>
      </c>
      <c r="G202" s="65">
        <f t="shared" si="22"/>
        <v>200</v>
      </c>
      <c r="H202" s="67"/>
      <c r="I202" s="69">
        <v>450</v>
      </c>
      <c r="J202" s="27"/>
      <c r="K202" s="28">
        <f t="shared" si="23"/>
        <v>90</v>
      </c>
      <c r="L202" s="29"/>
      <c r="M202" s="27"/>
      <c r="N202" s="27"/>
      <c r="O202" s="27"/>
      <c r="P202" s="30"/>
      <c r="Q202" s="29"/>
      <c r="R202" s="30"/>
    </row>
    <row r="203" spans="3:18" x14ac:dyDescent="0.2">
      <c r="C203" s="29" t="s">
        <v>207</v>
      </c>
      <c r="D203" s="27" t="s">
        <v>66</v>
      </c>
      <c r="E203" s="27">
        <v>4</v>
      </c>
      <c r="F203" s="27">
        <v>72</v>
      </c>
      <c r="G203" s="65">
        <f t="shared" si="22"/>
        <v>288</v>
      </c>
      <c r="H203" s="67">
        <v>0.2</v>
      </c>
      <c r="I203" s="69">
        <v>250</v>
      </c>
      <c r="J203" s="27"/>
      <c r="K203" s="28">
        <f t="shared" si="23"/>
        <v>86.399999999999991</v>
      </c>
      <c r="L203" s="29"/>
      <c r="M203" s="27"/>
      <c r="N203" s="27"/>
      <c r="O203" s="27"/>
      <c r="P203" s="30"/>
      <c r="Q203" s="29"/>
      <c r="R203" s="30"/>
    </row>
    <row r="204" spans="3:18" ht="25.5" x14ac:dyDescent="0.2">
      <c r="C204" s="29" t="s">
        <v>208</v>
      </c>
      <c r="D204" s="52" t="s">
        <v>209</v>
      </c>
      <c r="E204" s="27">
        <v>4</v>
      </c>
      <c r="F204" s="27">
        <v>72</v>
      </c>
      <c r="G204" s="65">
        <f t="shared" si="22"/>
        <v>288</v>
      </c>
      <c r="H204" s="67">
        <v>0.2</v>
      </c>
      <c r="I204" s="72">
        <v>800</v>
      </c>
      <c r="J204" s="27"/>
      <c r="K204" s="28">
        <f t="shared" si="23"/>
        <v>276.48</v>
      </c>
      <c r="L204" s="29"/>
      <c r="M204" s="27"/>
      <c r="N204" s="27"/>
      <c r="O204" s="27"/>
      <c r="P204" s="30"/>
      <c r="Q204" s="29"/>
      <c r="R204" s="30"/>
    </row>
    <row r="205" spans="3:18" x14ac:dyDescent="0.2">
      <c r="C205" s="29" t="s">
        <v>210</v>
      </c>
      <c r="D205" s="27" t="s">
        <v>211</v>
      </c>
      <c r="E205" s="27">
        <v>8</v>
      </c>
      <c r="F205" s="27">
        <v>116</v>
      </c>
      <c r="G205" s="65">
        <f t="shared" si="22"/>
        <v>928</v>
      </c>
      <c r="H205" s="67">
        <v>0.2</v>
      </c>
      <c r="I205" s="72">
        <v>1000</v>
      </c>
      <c r="J205" s="27"/>
      <c r="K205" s="28">
        <f t="shared" si="23"/>
        <v>1113.5999999999999</v>
      </c>
      <c r="L205" s="29"/>
      <c r="M205" s="27"/>
      <c r="N205" s="27"/>
      <c r="O205" s="27"/>
      <c r="P205" s="30"/>
      <c r="Q205" s="29"/>
      <c r="R205" s="30"/>
    </row>
    <row r="206" spans="3:18" x14ac:dyDescent="0.2">
      <c r="C206" s="29" t="s">
        <v>212</v>
      </c>
      <c r="D206" s="27" t="s">
        <v>213</v>
      </c>
      <c r="E206" s="27">
        <v>15</v>
      </c>
      <c r="F206" s="27">
        <v>116</v>
      </c>
      <c r="G206" s="65">
        <f t="shared" si="22"/>
        <v>1740</v>
      </c>
      <c r="H206" s="67">
        <v>0.2</v>
      </c>
      <c r="I206" s="72">
        <v>1000</v>
      </c>
      <c r="J206" s="27"/>
      <c r="K206" s="28">
        <f t="shared" si="23"/>
        <v>2088</v>
      </c>
      <c r="L206" s="29"/>
      <c r="M206" s="27"/>
      <c r="N206" s="27"/>
      <c r="O206" s="27"/>
      <c r="P206" s="30"/>
      <c r="Q206" s="29"/>
      <c r="R206" s="30"/>
    </row>
    <row r="207" spans="3:18" x14ac:dyDescent="0.2">
      <c r="C207" s="29" t="s">
        <v>214</v>
      </c>
      <c r="D207" s="27" t="s">
        <v>215</v>
      </c>
      <c r="E207" s="27">
        <v>4</v>
      </c>
      <c r="F207" s="27">
        <v>116</v>
      </c>
      <c r="G207" s="65">
        <f t="shared" si="22"/>
        <v>464</v>
      </c>
      <c r="H207" s="67">
        <v>0.2</v>
      </c>
      <c r="I207" s="72">
        <v>1000</v>
      </c>
      <c r="J207" s="27"/>
      <c r="K207" s="28">
        <f t="shared" si="23"/>
        <v>556.79999999999995</v>
      </c>
      <c r="L207" s="29"/>
      <c r="M207" s="27"/>
      <c r="N207" s="27"/>
      <c r="O207" s="27"/>
      <c r="P207" s="30"/>
      <c r="Q207" s="29"/>
      <c r="R207" s="30"/>
    </row>
    <row r="208" spans="3:18" x14ac:dyDescent="0.2">
      <c r="C208" s="29" t="s">
        <v>216</v>
      </c>
      <c r="D208" s="27" t="s">
        <v>217</v>
      </c>
      <c r="E208" s="27">
        <v>6</v>
      </c>
      <c r="F208" s="27">
        <v>116</v>
      </c>
      <c r="G208" s="65">
        <f t="shared" si="22"/>
        <v>696</v>
      </c>
      <c r="H208" s="67">
        <v>0.2</v>
      </c>
      <c r="I208" s="72">
        <v>1000</v>
      </c>
      <c r="J208" s="27"/>
      <c r="K208" s="28">
        <f t="shared" si="23"/>
        <v>835.19999999999993</v>
      </c>
      <c r="L208" s="29"/>
      <c r="M208" s="27"/>
      <c r="N208" s="27"/>
      <c r="O208" s="27"/>
      <c r="P208" s="30"/>
      <c r="Q208" s="29"/>
      <c r="R208" s="30"/>
    </row>
    <row r="209" spans="3:18" x14ac:dyDescent="0.2">
      <c r="C209" s="29" t="s">
        <v>218</v>
      </c>
      <c r="D209" s="27" t="s">
        <v>29</v>
      </c>
      <c r="E209" s="27">
        <v>1</v>
      </c>
      <c r="F209" s="27">
        <v>60</v>
      </c>
      <c r="G209" s="65">
        <f t="shared" si="22"/>
        <v>60</v>
      </c>
      <c r="H209" s="67"/>
      <c r="I209" s="69">
        <v>800</v>
      </c>
      <c r="J209" s="27"/>
      <c r="K209" s="28">
        <f t="shared" si="23"/>
        <v>48</v>
      </c>
      <c r="L209" s="29"/>
      <c r="M209" s="27"/>
      <c r="N209" s="27"/>
      <c r="O209" s="27"/>
      <c r="P209" s="30"/>
      <c r="Q209" s="29"/>
      <c r="R209" s="30"/>
    </row>
    <row r="210" spans="3:18" x14ac:dyDescent="0.2">
      <c r="C210" s="29" t="s">
        <v>219</v>
      </c>
      <c r="D210" s="27" t="s">
        <v>220</v>
      </c>
      <c r="E210" s="27">
        <v>8</v>
      </c>
      <c r="F210" s="27">
        <v>72</v>
      </c>
      <c r="G210" s="65">
        <f t="shared" si="22"/>
        <v>576</v>
      </c>
      <c r="H210" s="67">
        <v>0.2</v>
      </c>
      <c r="I210" s="69">
        <v>450</v>
      </c>
      <c r="J210" s="27"/>
      <c r="K210" s="28">
        <f t="shared" si="23"/>
        <v>311.03999999999996</v>
      </c>
      <c r="L210" s="29"/>
      <c r="M210" s="27"/>
      <c r="N210" s="27"/>
      <c r="O210" s="27"/>
      <c r="P210" s="30"/>
      <c r="Q210" s="29"/>
      <c r="R210" s="30"/>
    </row>
    <row r="211" spans="3:18" x14ac:dyDescent="0.2">
      <c r="C211" s="29" t="s">
        <v>221</v>
      </c>
      <c r="D211" s="27" t="s">
        <v>31</v>
      </c>
      <c r="E211" s="27">
        <v>1</v>
      </c>
      <c r="F211" s="27">
        <v>72</v>
      </c>
      <c r="G211" s="65">
        <f t="shared" si="22"/>
        <v>72</v>
      </c>
      <c r="H211" s="67">
        <v>0.2</v>
      </c>
      <c r="I211" s="69">
        <v>250</v>
      </c>
      <c r="J211" s="27"/>
      <c r="K211" s="28">
        <f t="shared" si="23"/>
        <v>21.599999999999998</v>
      </c>
      <c r="L211" s="29"/>
      <c r="M211" s="27"/>
      <c r="N211" s="27"/>
      <c r="O211" s="27"/>
      <c r="P211" s="30"/>
      <c r="Q211" s="29"/>
      <c r="R211" s="30"/>
    </row>
    <row r="212" spans="3:18" x14ac:dyDescent="0.2">
      <c r="C212" s="29" t="s">
        <v>222</v>
      </c>
      <c r="D212" s="27" t="s">
        <v>121</v>
      </c>
      <c r="E212" s="27">
        <v>6</v>
      </c>
      <c r="F212" s="27">
        <v>72</v>
      </c>
      <c r="G212" s="65">
        <f t="shared" si="22"/>
        <v>432</v>
      </c>
      <c r="H212" s="67">
        <v>0.2</v>
      </c>
      <c r="I212" s="69">
        <v>450</v>
      </c>
      <c r="J212" s="27"/>
      <c r="K212" s="28">
        <f t="shared" si="23"/>
        <v>233.28</v>
      </c>
      <c r="L212" s="29"/>
      <c r="M212" s="27"/>
      <c r="N212" s="27"/>
      <c r="O212" s="27"/>
      <c r="P212" s="30"/>
      <c r="Q212" s="29"/>
      <c r="R212" s="30"/>
    </row>
    <row r="213" spans="3:18" x14ac:dyDescent="0.2">
      <c r="C213" s="29" t="s">
        <v>223</v>
      </c>
      <c r="D213" s="27" t="s">
        <v>224</v>
      </c>
      <c r="E213" s="27">
        <v>16</v>
      </c>
      <c r="F213" s="27">
        <v>72</v>
      </c>
      <c r="G213" s="65">
        <f t="shared" si="22"/>
        <v>1152</v>
      </c>
      <c r="H213" s="67">
        <v>0.2</v>
      </c>
      <c r="I213" s="69">
        <v>450</v>
      </c>
      <c r="J213" s="27"/>
      <c r="K213" s="28">
        <f t="shared" si="23"/>
        <v>622.07999999999993</v>
      </c>
      <c r="L213" s="29"/>
      <c r="M213" s="27"/>
      <c r="N213" s="27"/>
      <c r="O213" s="27"/>
      <c r="P213" s="30"/>
      <c r="Q213" s="29"/>
      <c r="R213" s="30"/>
    </row>
    <row r="214" spans="3:18" x14ac:dyDescent="0.2">
      <c r="C214" s="29" t="s">
        <v>225</v>
      </c>
      <c r="D214" s="27" t="s">
        <v>224</v>
      </c>
      <c r="E214" s="27">
        <v>16</v>
      </c>
      <c r="F214" s="27">
        <v>72</v>
      </c>
      <c r="G214" s="65">
        <f t="shared" si="22"/>
        <v>1152</v>
      </c>
      <c r="H214" s="67">
        <v>0.2</v>
      </c>
      <c r="I214" s="69">
        <v>450</v>
      </c>
      <c r="J214" s="27"/>
      <c r="K214" s="28">
        <f t="shared" si="23"/>
        <v>622.07999999999993</v>
      </c>
      <c r="L214" s="29"/>
      <c r="M214" s="27"/>
      <c r="N214" s="27"/>
      <c r="O214" s="27"/>
      <c r="P214" s="30"/>
      <c r="Q214" s="29"/>
      <c r="R214" s="30"/>
    </row>
    <row r="215" spans="3:18" x14ac:dyDescent="0.2">
      <c r="C215" s="29" t="s">
        <v>201</v>
      </c>
      <c r="D215" s="27" t="s">
        <v>226</v>
      </c>
      <c r="E215" s="27">
        <v>9</v>
      </c>
      <c r="F215" s="27">
        <v>72</v>
      </c>
      <c r="G215" s="65">
        <f t="shared" si="22"/>
        <v>648</v>
      </c>
      <c r="H215" s="67">
        <v>0.2</v>
      </c>
      <c r="I215" s="69">
        <v>450</v>
      </c>
      <c r="J215" s="27"/>
      <c r="K215" s="28">
        <f t="shared" si="23"/>
        <v>349.92</v>
      </c>
      <c r="L215" s="29"/>
      <c r="M215" s="27"/>
      <c r="N215" s="27"/>
      <c r="O215" s="27"/>
      <c r="P215" s="30"/>
      <c r="Q215" s="29"/>
      <c r="R215" s="30"/>
    </row>
    <row r="216" spans="3:18" x14ac:dyDescent="0.2">
      <c r="C216" s="29" t="s">
        <v>25</v>
      </c>
      <c r="D216" s="27" t="s">
        <v>84</v>
      </c>
      <c r="E216" s="27">
        <v>3</v>
      </c>
      <c r="F216" s="27">
        <v>72</v>
      </c>
      <c r="G216" s="65">
        <f t="shared" si="22"/>
        <v>216</v>
      </c>
      <c r="H216" s="67">
        <v>0.2</v>
      </c>
      <c r="I216" s="69">
        <v>450</v>
      </c>
      <c r="J216" s="27"/>
      <c r="K216" s="28">
        <f t="shared" si="23"/>
        <v>116.64</v>
      </c>
      <c r="L216" s="29"/>
      <c r="M216" s="27"/>
      <c r="N216" s="27"/>
      <c r="O216" s="27"/>
      <c r="P216" s="30"/>
      <c r="Q216" s="29"/>
      <c r="R216" s="30"/>
    </row>
    <row r="217" spans="3:18" x14ac:dyDescent="0.2">
      <c r="C217" s="29" t="s">
        <v>27</v>
      </c>
      <c r="D217" s="27" t="s">
        <v>84</v>
      </c>
      <c r="E217" s="27">
        <v>3</v>
      </c>
      <c r="F217" s="27">
        <v>72</v>
      </c>
      <c r="G217" s="65">
        <f t="shared" si="22"/>
        <v>216</v>
      </c>
      <c r="H217" s="67">
        <v>0.2</v>
      </c>
      <c r="I217" s="69">
        <v>450</v>
      </c>
      <c r="J217" s="27"/>
      <c r="K217" s="28">
        <f t="shared" si="23"/>
        <v>116.64</v>
      </c>
      <c r="L217" s="29"/>
      <c r="M217" s="27"/>
      <c r="N217" s="27"/>
      <c r="O217" s="27"/>
      <c r="P217" s="30"/>
      <c r="Q217" s="29"/>
      <c r="R217" s="30"/>
    </row>
    <row r="218" spans="3:18" ht="13.5" thickBot="1" x14ac:dyDescent="0.25">
      <c r="C218" s="35" t="s">
        <v>227</v>
      </c>
      <c r="D218" s="33" t="s">
        <v>28</v>
      </c>
      <c r="E218" s="33">
        <v>2</v>
      </c>
      <c r="F218" s="33">
        <v>72</v>
      </c>
      <c r="G218" s="66">
        <f t="shared" ref="G218" si="24">E218*F218</f>
        <v>144</v>
      </c>
      <c r="H218" s="68">
        <v>0.2</v>
      </c>
      <c r="I218" s="70">
        <v>250</v>
      </c>
      <c r="J218" s="33"/>
      <c r="K218" s="34">
        <f t="shared" ref="K218" si="25">G218*(1+H218)*I218/1000</f>
        <v>43.199999999999996</v>
      </c>
      <c r="L218" s="35"/>
      <c r="M218" s="33"/>
      <c r="N218" s="33"/>
      <c r="O218" s="33"/>
      <c r="P218" s="36"/>
      <c r="Q218" s="35"/>
      <c r="R218" s="36"/>
    </row>
    <row r="219" spans="3:18" ht="14.25" thickTop="1" thickBot="1" x14ac:dyDescent="0.25">
      <c r="C219" s="37" t="s">
        <v>148</v>
      </c>
      <c r="D219" s="38"/>
      <c r="E219" s="39"/>
      <c r="F219" s="39"/>
      <c r="G219" s="39"/>
      <c r="H219" s="39"/>
      <c r="I219" s="39"/>
      <c r="J219" s="39"/>
      <c r="K219" s="40">
        <f>SUM(K177:K218)</f>
        <v>10166.719999999999</v>
      </c>
      <c r="L219" s="41"/>
      <c r="M219" s="39"/>
      <c r="N219" s="39"/>
      <c r="O219" s="39"/>
      <c r="P219" s="40"/>
      <c r="Q219" s="41"/>
      <c r="R219" s="40"/>
    </row>
    <row r="220" spans="3:18" x14ac:dyDescent="0.2">
      <c r="K220" s="71">
        <f>K219/D171</f>
        <v>0.17846056627288523</v>
      </c>
      <c r="L220" s="75"/>
    </row>
    <row r="221" spans="3:18" x14ac:dyDescent="0.2">
      <c r="C221" s="1" t="s">
        <v>228</v>
      </c>
      <c r="D221" s="1" t="s">
        <v>229</v>
      </c>
      <c r="E221" s="42"/>
      <c r="F221" s="42"/>
      <c r="G221" s="42"/>
    </row>
    <row r="222" spans="3:18" x14ac:dyDescent="0.2">
      <c r="C222" s="2" t="s">
        <v>2</v>
      </c>
      <c r="D222" s="4">
        <v>22574</v>
      </c>
      <c r="E222" s="42" t="s">
        <v>3</v>
      </c>
      <c r="F222" s="42"/>
      <c r="G222" s="42"/>
    </row>
    <row r="223" spans="3:18" x14ac:dyDescent="0.2">
      <c r="C223" s="2" t="s">
        <v>4</v>
      </c>
      <c r="D223" s="44">
        <v>3.1998799999999998</v>
      </c>
      <c r="E223" s="2" t="s">
        <v>5</v>
      </c>
      <c r="F223" s="2"/>
      <c r="G223" s="2"/>
    </row>
    <row r="224" spans="3:18" ht="13.5" thickBot="1" x14ac:dyDescent="0.25">
      <c r="C224" s="75"/>
      <c r="D224" s="45"/>
      <c r="E224" s="2"/>
      <c r="F224" s="2"/>
      <c r="G224" s="2"/>
    </row>
    <row r="225" spans="3:18" ht="13.5" thickBot="1" x14ac:dyDescent="0.25">
      <c r="C225" s="83" t="s">
        <v>6</v>
      </c>
      <c r="D225" s="84"/>
      <c r="E225" s="84"/>
      <c r="F225" s="84"/>
      <c r="G225" s="84"/>
      <c r="H225" s="84"/>
      <c r="I225" s="84"/>
      <c r="J225" s="84"/>
      <c r="K225" s="85"/>
      <c r="L225" s="83" t="s">
        <v>7</v>
      </c>
      <c r="M225" s="84"/>
      <c r="N225" s="84"/>
      <c r="O225" s="84"/>
      <c r="P225" s="85"/>
      <c r="Q225" s="8"/>
      <c r="R225" s="8"/>
    </row>
    <row r="226" spans="3:18" ht="51" x14ac:dyDescent="0.2">
      <c r="C226" s="9" t="s">
        <v>8</v>
      </c>
      <c r="D226" s="10" t="s">
        <v>9</v>
      </c>
      <c r="E226" s="11" t="s">
        <v>10</v>
      </c>
      <c r="F226" s="11" t="s">
        <v>11</v>
      </c>
      <c r="G226" s="11" t="s">
        <v>323</v>
      </c>
      <c r="H226" s="11" t="s">
        <v>12</v>
      </c>
      <c r="I226" s="11" t="s">
        <v>13</v>
      </c>
      <c r="J226" s="11" t="s">
        <v>14</v>
      </c>
      <c r="K226" s="12" t="s">
        <v>15</v>
      </c>
      <c r="L226" s="9" t="s">
        <v>16</v>
      </c>
      <c r="M226" s="11" t="s">
        <v>11</v>
      </c>
      <c r="N226" s="11" t="s">
        <v>12</v>
      </c>
      <c r="O226" s="13" t="s">
        <v>17</v>
      </c>
      <c r="P226" s="14" t="s">
        <v>18</v>
      </c>
      <c r="Q226" s="15" t="s">
        <v>19</v>
      </c>
      <c r="R226" s="16"/>
    </row>
    <row r="227" spans="3:18" ht="13.5" thickBot="1" x14ac:dyDescent="0.25">
      <c r="C227" s="17"/>
      <c r="D227" s="18"/>
      <c r="E227" s="19" t="s">
        <v>20</v>
      </c>
      <c r="F227" s="19" t="s">
        <v>21</v>
      </c>
      <c r="G227" s="19"/>
      <c r="H227" s="19" t="s">
        <v>22</v>
      </c>
      <c r="I227" s="19" t="s">
        <v>23</v>
      </c>
      <c r="J227" s="19" t="s">
        <v>22</v>
      </c>
      <c r="K227" s="20" t="s">
        <v>3</v>
      </c>
      <c r="L227" s="17"/>
      <c r="M227" s="18" t="s">
        <v>21</v>
      </c>
      <c r="N227" s="19" t="s">
        <v>22</v>
      </c>
      <c r="O227" s="19" t="s">
        <v>20</v>
      </c>
      <c r="P227" s="20" t="s">
        <v>3</v>
      </c>
      <c r="Q227" s="21" t="s">
        <v>3</v>
      </c>
      <c r="R227" s="22" t="s">
        <v>24</v>
      </c>
    </row>
    <row r="228" spans="3:18" ht="26.25" thickTop="1" x14ac:dyDescent="0.2">
      <c r="C228" s="25" t="s">
        <v>230</v>
      </c>
      <c r="D228" s="53" t="s">
        <v>231</v>
      </c>
      <c r="E228" s="23">
        <v>1</v>
      </c>
      <c r="F228" s="23">
        <v>60</v>
      </c>
      <c r="G228" s="65">
        <f>E228*F228</f>
        <v>60</v>
      </c>
      <c r="H228" s="67">
        <v>0</v>
      </c>
      <c r="I228" s="69">
        <v>450</v>
      </c>
      <c r="J228" s="27"/>
      <c r="K228" s="28">
        <f>G228*(1+H228)*I228/1000</f>
        <v>27</v>
      </c>
      <c r="L228" s="25"/>
      <c r="M228" s="23"/>
      <c r="N228" s="23"/>
      <c r="O228" s="23"/>
      <c r="P228" s="24"/>
      <c r="Q228" s="25"/>
      <c r="R228" s="24"/>
    </row>
    <row r="229" spans="3:18" x14ac:dyDescent="0.2">
      <c r="C229" s="29"/>
      <c r="D229" s="52" t="s">
        <v>61</v>
      </c>
      <c r="E229" s="27">
        <v>2</v>
      </c>
      <c r="F229" s="27">
        <v>72</v>
      </c>
      <c r="G229" s="65">
        <f t="shared" ref="G229:G286" si="26">E229*F229</f>
        <v>144</v>
      </c>
      <c r="H229" s="67">
        <v>0.2</v>
      </c>
      <c r="I229" s="69">
        <v>450</v>
      </c>
      <c r="J229" s="27"/>
      <c r="K229" s="28">
        <f t="shared" ref="K229:K286" si="27">G229*(1+H229)*I229/1000</f>
        <v>77.759999999999991</v>
      </c>
      <c r="L229" s="29"/>
      <c r="M229" s="27"/>
      <c r="N229" s="27"/>
      <c r="O229" s="27"/>
      <c r="P229" s="30"/>
      <c r="Q229" s="29"/>
      <c r="R229" s="30"/>
    </row>
    <row r="230" spans="3:18" x14ac:dyDescent="0.2">
      <c r="C230" s="29" t="s">
        <v>232</v>
      </c>
      <c r="D230" s="52" t="s">
        <v>46</v>
      </c>
      <c r="E230" s="27">
        <v>6</v>
      </c>
      <c r="F230" s="27">
        <v>72</v>
      </c>
      <c r="G230" s="65">
        <f t="shared" si="26"/>
        <v>432</v>
      </c>
      <c r="H230" s="67">
        <v>0.2</v>
      </c>
      <c r="I230" s="72">
        <v>800</v>
      </c>
      <c r="J230" s="27"/>
      <c r="K230" s="28">
        <f t="shared" si="27"/>
        <v>414.72</v>
      </c>
      <c r="L230" s="29"/>
      <c r="M230" s="27"/>
      <c r="N230" s="27"/>
      <c r="O230" s="27"/>
      <c r="P230" s="30"/>
      <c r="Q230" s="29"/>
      <c r="R230" s="30"/>
    </row>
    <row r="231" spans="3:18" x14ac:dyDescent="0.2">
      <c r="C231" s="29" t="s">
        <v>233</v>
      </c>
      <c r="D231" s="52" t="s">
        <v>234</v>
      </c>
      <c r="E231" s="27">
        <v>8</v>
      </c>
      <c r="F231" s="27">
        <v>72</v>
      </c>
      <c r="G231" s="65">
        <f t="shared" si="26"/>
        <v>576</v>
      </c>
      <c r="H231" s="67">
        <v>0.2</v>
      </c>
      <c r="I231" s="69">
        <f>4.5*5*40*80%</f>
        <v>720</v>
      </c>
      <c r="J231" s="27"/>
      <c r="K231" s="28">
        <f t="shared" si="27"/>
        <v>497.66399999999993</v>
      </c>
      <c r="L231" s="29"/>
      <c r="M231" s="27"/>
      <c r="N231" s="27"/>
      <c r="O231" s="27"/>
      <c r="P231" s="30"/>
      <c r="Q231" s="29"/>
      <c r="R231" s="30"/>
    </row>
    <row r="232" spans="3:18" x14ac:dyDescent="0.2">
      <c r="C232" s="29"/>
      <c r="D232" s="52" t="s">
        <v>235</v>
      </c>
      <c r="E232" s="27">
        <v>3</v>
      </c>
      <c r="F232" s="27">
        <v>58</v>
      </c>
      <c r="G232" s="65">
        <f t="shared" si="26"/>
        <v>174</v>
      </c>
      <c r="H232" s="67">
        <v>0.2</v>
      </c>
      <c r="I232" s="69">
        <f t="shared" ref="I232:I234" si="28">4.5*5*40*80%</f>
        <v>720</v>
      </c>
      <c r="J232" s="27"/>
      <c r="K232" s="28">
        <f t="shared" si="27"/>
        <v>150.33600000000001</v>
      </c>
      <c r="L232" s="29"/>
      <c r="M232" s="27"/>
      <c r="N232" s="27"/>
      <c r="O232" s="27"/>
      <c r="P232" s="30"/>
      <c r="Q232" s="29"/>
      <c r="R232" s="30"/>
    </row>
    <row r="233" spans="3:18" x14ac:dyDescent="0.2">
      <c r="C233" s="29" t="s">
        <v>236</v>
      </c>
      <c r="D233" s="52" t="s">
        <v>234</v>
      </c>
      <c r="E233" s="27">
        <v>8</v>
      </c>
      <c r="F233" s="27">
        <v>72</v>
      </c>
      <c r="G233" s="65">
        <f t="shared" si="26"/>
        <v>576</v>
      </c>
      <c r="H233" s="67">
        <v>0.2</v>
      </c>
      <c r="I233" s="69">
        <f t="shared" si="28"/>
        <v>720</v>
      </c>
      <c r="J233" s="27"/>
      <c r="K233" s="28">
        <f t="shared" si="27"/>
        <v>497.66399999999993</v>
      </c>
      <c r="L233" s="29"/>
      <c r="M233" s="27"/>
      <c r="N233" s="27"/>
      <c r="O233" s="27"/>
      <c r="P233" s="30"/>
      <c r="Q233" s="29"/>
      <c r="R233" s="30"/>
    </row>
    <row r="234" spans="3:18" x14ac:dyDescent="0.2">
      <c r="C234" s="29"/>
      <c r="D234" s="52" t="s">
        <v>237</v>
      </c>
      <c r="E234" s="27">
        <v>3</v>
      </c>
      <c r="F234" s="27">
        <v>58</v>
      </c>
      <c r="G234" s="65">
        <f t="shared" si="26"/>
        <v>174</v>
      </c>
      <c r="H234" s="67">
        <v>0.2</v>
      </c>
      <c r="I234" s="69">
        <f t="shared" si="28"/>
        <v>720</v>
      </c>
      <c r="J234" s="27"/>
      <c r="K234" s="28">
        <f t="shared" si="27"/>
        <v>150.33600000000001</v>
      </c>
      <c r="L234" s="29"/>
      <c r="M234" s="27"/>
      <c r="N234" s="27"/>
      <c r="O234" s="27"/>
      <c r="P234" s="30"/>
      <c r="Q234" s="29"/>
      <c r="R234" s="30"/>
    </row>
    <row r="235" spans="3:18" x14ac:dyDescent="0.2">
      <c r="C235" s="29" t="s">
        <v>238</v>
      </c>
      <c r="D235" s="52" t="s">
        <v>48</v>
      </c>
      <c r="E235" s="27">
        <v>4</v>
      </c>
      <c r="F235" s="27">
        <v>72</v>
      </c>
      <c r="G235" s="65">
        <f t="shared" si="26"/>
        <v>288</v>
      </c>
      <c r="H235" s="67">
        <v>0.2</v>
      </c>
      <c r="I235" s="69">
        <v>450</v>
      </c>
      <c r="J235" s="27"/>
      <c r="K235" s="28">
        <f t="shared" si="27"/>
        <v>155.51999999999998</v>
      </c>
      <c r="L235" s="29"/>
      <c r="M235" s="27"/>
      <c r="N235" s="27"/>
      <c r="O235" s="27"/>
      <c r="P235" s="30"/>
      <c r="Q235" s="29"/>
      <c r="R235" s="30"/>
    </row>
    <row r="236" spans="3:18" x14ac:dyDescent="0.2">
      <c r="C236" s="29" t="s">
        <v>62</v>
      </c>
      <c r="D236" s="52" t="s">
        <v>46</v>
      </c>
      <c r="E236" s="27">
        <v>6</v>
      </c>
      <c r="F236" s="27">
        <v>108</v>
      </c>
      <c r="G236" s="65">
        <f t="shared" si="26"/>
        <v>648</v>
      </c>
      <c r="H236" s="67">
        <v>0.2</v>
      </c>
      <c r="I236" s="69">
        <v>450</v>
      </c>
      <c r="J236" s="27"/>
      <c r="K236" s="28">
        <f t="shared" si="27"/>
        <v>349.92</v>
      </c>
      <c r="L236" s="29"/>
      <c r="M236" s="27"/>
      <c r="N236" s="27"/>
      <c r="O236" s="27"/>
      <c r="P236" s="30"/>
      <c r="Q236" s="29"/>
      <c r="R236" s="30"/>
    </row>
    <row r="237" spans="3:18" x14ac:dyDescent="0.2">
      <c r="C237" s="29" t="s">
        <v>239</v>
      </c>
      <c r="D237" s="52" t="s">
        <v>234</v>
      </c>
      <c r="E237" s="27">
        <v>8</v>
      </c>
      <c r="F237" s="27">
        <v>72</v>
      </c>
      <c r="G237" s="65">
        <f t="shared" si="26"/>
        <v>576</v>
      </c>
      <c r="H237" s="67">
        <v>0.2</v>
      </c>
      <c r="I237" s="69">
        <v>450</v>
      </c>
      <c r="J237" s="27"/>
      <c r="K237" s="28">
        <f t="shared" si="27"/>
        <v>311.03999999999996</v>
      </c>
      <c r="L237" s="29"/>
      <c r="M237" s="27"/>
      <c r="N237" s="27"/>
      <c r="O237" s="27"/>
      <c r="P237" s="30"/>
      <c r="Q237" s="29"/>
      <c r="R237" s="30"/>
    </row>
    <row r="238" spans="3:18" x14ac:dyDescent="0.2">
      <c r="C238" s="29" t="s">
        <v>206</v>
      </c>
      <c r="D238" s="52" t="s">
        <v>61</v>
      </c>
      <c r="E238" s="27">
        <v>2</v>
      </c>
      <c r="F238" s="27">
        <v>108</v>
      </c>
      <c r="G238" s="65">
        <f t="shared" si="26"/>
        <v>216</v>
      </c>
      <c r="H238" s="67">
        <v>0.2</v>
      </c>
      <c r="I238" s="69">
        <v>450</v>
      </c>
      <c r="J238" s="27"/>
      <c r="K238" s="28">
        <f t="shared" si="27"/>
        <v>116.64</v>
      </c>
      <c r="L238" s="29"/>
      <c r="M238" s="27"/>
      <c r="N238" s="27"/>
      <c r="O238" s="27"/>
      <c r="P238" s="30"/>
      <c r="Q238" s="29"/>
      <c r="R238" s="30"/>
    </row>
    <row r="239" spans="3:18" x14ac:dyDescent="0.2">
      <c r="C239" s="29" t="s">
        <v>240</v>
      </c>
      <c r="D239" s="52" t="s">
        <v>50</v>
      </c>
      <c r="E239" s="27">
        <v>2</v>
      </c>
      <c r="F239" s="27">
        <v>100</v>
      </c>
      <c r="G239" s="65">
        <f t="shared" si="26"/>
        <v>200</v>
      </c>
      <c r="H239" s="67"/>
      <c r="I239" s="69">
        <v>100</v>
      </c>
      <c r="J239" s="27"/>
      <c r="K239" s="28">
        <f t="shared" si="27"/>
        <v>20</v>
      </c>
      <c r="L239" s="29"/>
      <c r="M239" s="27"/>
      <c r="N239" s="27"/>
      <c r="O239" s="27"/>
      <c r="P239" s="30"/>
      <c r="Q239" s="29"/>
      <c r="R239" s="30"/>
    </row>
    <row r="240" spans="3:18" x14ac:dyDescent="0.2">
      <c r="C240" s="29"/>
      <c r="D240" s="52" t="s">
        <v>40</v>
      </c>
      <c r="E240" s="27">
        <v>1</v>
      </c>
      <c r="F240" s="27">
        <v>108</v>
      </c>
      <c r="G240" s="65">
        <f t="shared" si="26"/>
        <v>108</v>
      </c>
      <c r="H240" s="67">
        <v>0.2</v>
      </c>
      <c r="I240" s="69">
        <v>100</v>
      </c>
      <c r="J240" s="27"/>
      <c r="K240" s="28">
        <f t="shared" si="27"/>
        <v>12.96</v>
      </c>
      <c r="L240" s="29"/>
      <c r="M240" s="27"/>
      <c r="N240" s="27"/>
      <c r="O240" s="27"/>
      <c r="P240" s="30"/>
      <c r="Q240" s="29"/>
      <c r="R240" s="30"/>
    </row>
    <row r="241" spans="3:18" x14ac:dyDescent="0.2">
      <c r="C241" s="29" t="s">
        <v>241</v>
      </c>
      <c r="D241" s="52" t="s">
        <v>40</v>
      </c>
      <c r="E241" s="27">
        <v>1</v>
      </c>
      <c r="F241" s="27">
        <v>108</v>
      </c>
      <c r="G241" s="65">
        <f t="shared" si="26"/>
        <v>108</v>
      </c>
      <c r="H241" s="67">
        <v>0.2</v>
      </c>
      <c r="I241" s="69">
        <v>450</v>
      </c>
      <c r="J241" s="27"/>
      <c r="K241" s="28">
        <f t="shared" si="27"/>
        <v>58.32</v>
      </c>
      <c r="L241" s="29"/>
      <c r="M241" s="27"/>
      <c r="N241" s="27"/>
      <c r="O241" s="27"/>
      <c r="P241" s="30"/>
      <c r="Q241" s="29"/>
      <c r="R241" s="30"/>
    </row>
    <row r="242" spans="3:18" x14ac:dyDescent="0.2">
      <c r="C242" s="29" t="s">
        <v>242</v>
      </c>
      <c r="D242" s="52" t="s">
        <v>49</v>
      </c>
      <c r="E242" s="27">
        <v>4</v>
      </c>
      <c r="F242" s="27">
        <v>108</v>
      </c>
      <c r="G242" s="65">
        <f t="shared" si="26"/>
        <v>432</v>
      </c>
      <c r="H242" s="67">
        <v>0.2</v>
      </c>
      <c r="I242" s="69">
        <v>100</v>
      </c>
      <c r="J242" s="27"/>
      <c r="K242" s="28">
        <f t="shared" si="27"/>
        <v>51.84</v>
      </c>
      <c r="L242" s="29"/>
      <c r="M242" s="27"/>
      <c r="N242" s="27"/>
      <c r="O242" s="27"/>
      <c r="P242" s="30"/>
      <c r="Q242" s="29"/>
      <c r="R242" s="30"/>
    </row>
    <row r="243" spans="3:18" x14ac:dyDescent="0.2">
      <c r="C243" s="29" t="s">
        <v>243</v>
      </c>
      <c r="D243" s="52" t="s">
        <v>61</v>
      </c>
      <c r="E243" s="27">
        <v>2</v>
      </c>
      <c r="F243" s="27">
        <v>108</v>
      </c>
      <c r="G243" s="65">
        <f t="shared" si="26"/>
        <v>216</v>
      </c>
      <c r="H243" s="67">
        <v>0.2</v>
      </c>
      <c r="I243" s="69">
        <v>450</v>
      </c>
      <c r="J243" s="27"/>
      <c r="K243" s="28">
        <f t="shared" si="27"/>
        <v>116.64</v>
      </c>
      <c r="L243" s="29"/>
      <c r="M243" s="27"/>
      <c r="N243" s="27"/>
      <c r="O243" s="27"/>
      <c r="P243" s="30"/>
      <c r="Q243" s="29"/>
      <c r="R243" s="30"/>
    </row>
    <row r="244" spans="3:18" ht="25.5" x14ac:dyDescent="0.2">
      <c r="C244" s="29" t="s">
        <v>244</v>
      </c>
      <c r="D244" s="52" t="s">
        <v>245</v>
      </c>
      <c r="E244" s="27">
        <v>6</v>
      </c>
      <c r="F244" s="27">
        <v>72</v>
      </c>
      <c r="G244" s="65">
        <f t="shared" si="26"/>
        <v>432</v>
      </c>
      <c r="H244" s="67">
        <v>0.2</v>
      </c>
      <c r="I244" s="69">
        <f t="shared" ref="I244:I249" si="29">4.5*5*40*80%</f>
        <v>720</v>
      </c>
      <c r="J244" s="27"/>
      <c r="K244" s="28">
        <f t="shared" si="27"/>
        <v>373.24799999999999</v>
      </c>
      <c r="L244" s="29"/>
      <c r="M244" s="27"/>
      <c r="N244" s="27"/>
      <c r="O244" s="27"/>
      <c r="P244" s="30"/>
      <c r="Q244" s="29"/>
      <c r="R244" s="30"/>
    </row>
    <row r="245" spans="3:18" ht="25.5" x14ac:dyDescent="0.2">
      <c r="C245" s="29"/>
      <c r="D245" s="52" t="s">
        <v>246</v>
      </c>
      <c r="E245" s="27">
        <v>3</v>
      </c>
      <c r="F245" s="27">
        <v>58</v>
      </c>
      <c r="G245" s="65">
        <f t="shared" si="26"/>
        <v>174</v>
      </c>
      <c r="H245" s="67">
        <v>0.2</v>
      </c>
      <c r="I245" s="69">
        <f t="shared" si="29"/>
        <v>720</v>
      </c>
      <c r="J245" s="27"/>
      <c r="K245" s="28">
        <f t="shared" si="27"/>
        <v>150.33600000000001</v>
      </c>
      <c r="L245" s="29"/>
      <c r="M245" s="27"/>
      <c r="N245" s="27"/>
      <c r="O245" s="27"/>
      <c r="P245" s="30"/>
      <c r="Q245" s="29"/>
      <c r="R245" s="30"/>
    </row>
    <row r="246" spans="3:18" ht="25.5" x14ac:dyDescent="0.2">
      <c r="C246" s="29" t="s">
        <v>247</v>
      </c>
      <c r="D246" s="52" t="s">
        <v>245</v>
      </c>
      <c r="E246" s="27">
        <v>6</v>
      </c>
      <c r="F246" s="27">
        <v>72</v>
      </c>
      <c r="G246" s="65">
        <f t="shared" si="26"/>
        <v>432</v>
      </c>
      <c r="H246" s="67">
        <v>0.2</v>
      </c>
      <c r="I246" s="69">
        <f t="shared" si="29"/>
        <v>720</v>
      </c>
      <c r="J246" s="27"/>
      <c r="K246" s="28">
        <f t="shared" si="27"/>
        <v>373.24799999999999</v>
      </c>
      <c r="L246" s="29"/>
      <c r="M246" s="27"/>
      <c r="N246" s="27"/>
      <c r="O246" s="27"/>
      <c r="P246" s="30"/>
      <c r="Q246" s="29"/>
      <c r="R246" s="30"/>
    </row>
    <row r="247" spans="3:18" ht="25.5" x14ac:dyDescent="0.2">
      <c r="C247" s="29"/>
      <c r="D247" s="52" t="s">
        <v>246</v>
      </c>
      <c r="E247" s="27">
        <v>3</v>
      </c>
      <c r="F247" s="27">
        <v>58</v>
      </c>
      <c r="G247" s="65">
        <f t="shared" si="26"/>
        <v>174</v>
      </c>
      <c r="H247" s="67">
        <v>0.2</v>
      </c>
      <c r="I247" s="69">
        <f t="shared" si="29"/>
        <v>720</v>
      </c>
      <c r="J247" s="27"/>
      <c r="K247" s="28">
        <f t="shared" si="27"/>
        <v>150.33600000000001</v>
      </c>
      <c r="L247" s="29"/>
      <c r="M247" s="27"/>
      <c r="N247" s="27"/>
      <c r="O247" s="27"/>
      <c r="P247" s="30"/>
      <c r="Q247" s="29"/>
      <c r="R247" s="30"/>
    </row>
    <row r="248" spans="3:18" ht="25.5" x14ac:dyDescent="0.2">
      <c r="C248" s="29" t="s">
        <v>248</v>
      </c>
      <c r="D248" s="52" t="s">
        <v>245</v>
      </c>
      <c r="E248" s="27">
        <v>6</v>
      </c>
      <c r="F248" s="27">
        <v>72</v>
      </c>
      <c r="G248" s="65">
        <f t="shared" si="26"/>
        <v>432</v>
      </c>
      <c r="H248" s="67">
        <v>0.2</v>
      </c>
      <c r="I248" s="69">
        <f t="shared" si="29"/>
        <v>720</v>
      </c>
      <c r="J248" s="27"/>
      <c r="K248" s="28">
        <f t="shared" si="27"/>
        <v>373.24799999999999</v>
      </c>
      <c r="L248" s="29"/>
      <c r="M248" s="27"/>
      <c r="N248" s="27"/>
      <c r="O248" s="27"/>
      <c r="P248" s="30"/>
      <c r="Q248" s="29"/>
      <c r="R248" s="30"/>
    </row>
    <row r="249" spans="3:18" ht="25.5" x14ac:dyDescent="0.2">
      <c r="C249" s="29"/>
      <c r="D249" s="52" t="s">
        <v>246</v>
      </c>
      <c r="E249" s="27">
        <v>3</v>
      </c>
      <c r="F249" s="27">
        <v>58</v>
      </c>
      <c r="G249" s="65">
        <f t="shared" si="26"/>
        <v>174</v>
      </c>
      <c r="H249" s="67">
        <v>0.2</v>
      </c>
      <c r="I249" s="69">
        <f t="shared" si="29"/>
        <v>720</v>
      </c>
      <c r="J249" s="27"/>
      <c r="K249" s="28">
        <f t="shared" si="27"/>
        <v>150.33600000000001</v>
      </c>
      <c r="L249" s="29"/>
      <c r="M249" s="27"/>
      <c r="N249" s="27"/>
      <c r="O249" s="27"/>
      <c r="P249" s="30"/>
      <c r="Q249" s="29"/>
      <c r="R249" s="30"/>
    </row>
    <row r="250" spans="3:18" x14ac:dyDescent="0.2">
      <c r="C250" s="29" t="s">
        <v>249</v>
      </c>
      <c r="D250" s="52" t="s">
        <v>194</v>
      </c>
      <c r="E250" s="27">
        <v>3</v>
      </c>
      <c r="F250" s="27">
        <v>108</v>
      </c>
      <c r="G250" s="65">
        <f t="shared" si="26"/>
        <v>324</v>
      </c>
      <c r="H250" s="67">
        <v>0.2</v>
      </c>
      <c r="I250" s="69">
        <v>450</v>
      </c>
      <c r="J250" s="27"/>
      <c r="K250" s="28">
        <f t="shared" si="27"/>
        <v>174.96</v>
      </c>
      <c r="L250" s="29"/>
      <c r="M250" s="27"/>
      <c r="N250" s="27"/>
      <c r="O250" s="27"/>
      <c r="P250" s="30"/>
      <c r="Q250" s="29"/>
      <c r="R250" s="30"/>
    </row>
    <row r="251" spans="3:18" x14ac:dyDescent="0.2">
      <c r="C251" s="29" t="s">
        <v>25</v>
      </c>
      <c r="D251" s="52" t="s">
        <v>250</v>
      </c>
      <c r="E251" s="27">
        <v>1</v>
      </c>
      <c r="F251" s="27">
        <v>36</v>
      </c>
      <c r="G251" s="65">
        <f t="shared" si="26"/>
        <v>36</v>
      </c>
      <c r="H251" s="67">
        <v>0.2</v>
      </c>
      <c r="I251" s="69">
        <v>450</v>
      </c>
      <c r="J251" s="27"/>
      <c r="K251" s="28">
        <f t="shared" si="27"/>
        <v>19.439999999999998</v>
      </c>
      <c r="L251" s="29"/>
      <c r="M251" s="27"/>
      <c r="N251" s="27"/>
      <c r="O251" s="27"/>
      <c r="P251" s="30"/>
      <c r="Q251" s="29"/>
      <c r="R251" s="30"/>
    </row>
    <row r="252" spans="3:18" x14ac:dyDescent="0.2">
      <c r="C252" s="29"/>
      <c r="D252" s="52" t="s">
        <v>40</v>
      </c>
      <c r="E252" s="27">
        <v>1</v>
      </c>
      <c r="F252" s="27">
        <v>108</v>
      </c>
      <c r="G252" s="65">
        <f t="shared" si="26"/>
        <v>108</v>
      </c>
      <c r="H252" s="67">
        <v>0.2</v>
      </c>
      <c r="I252" s="69">
        <v>450</v>
      </c>
      <c r="J252" s="27"/>
      <c r="K252" s="28">
        <f t="shared" si="27"/>
        <v>58.32</v>
      </c>
      <c r="L252" s="29"/>
      <c r="M252" s="27"/>
      <c r="N252" s="27"/>
      <c r="O252" s="27"/>
      <c r="P252" s="30"/>
      <c r="Q252" s="29"/>
      <c r="R252" s="30"/>
    </row>
    <row r="253" spans="3:18" x14ac:dyDescent="0.2">
      <c r="C253" s="29" t="s">
        <v>251</v>
      </c>
      <c r="D253" s="52" t="s">
        <v>252</v>
      </c>
      <c r="E253" s="27">
        <v>6</v>
      </c>
      <c r="F253" s="27">
        <v>108</v>
      </c>
      <c r="G253" s="65">
        <f t="shared" si="26"/>
        <v>648</v>
      </c>
      <c r="H253" s="67">
        <v>0.2</v>
      </c>
      <c r="I253" s="69">
        <v>450</v>
      </c>
      <c r="J253" s="27"/>
      <c r="K253" s="28">
        <f t="shared" si="27"/>
        <v>349.92</v>
      </c>
      <c r="L253" s="29"/>
      <c r="M253" s="27"/>
      <c r="N253" s="27"/>
      <c r="O253" s="27"/>
      <c r="P253" s="30"/>
      <c r="Q253" s="29"/>
      <c r="R253" s="30"/>
    </row>
    <row r="254" spans="3:18" x14ac:dyDescent="0.2">
      <c r="C254" s="29" t="s">
        <v>253</v>
      </c>
      <c r="D254" s="52" t="s">
        <v>29</v>
      </c>
      <c r="E254" s="27">
        <v>1</v>
      </c>
      <c r="F254" s="27">
        <v>60</v>
      </c>
      <c r="G254" s="65">
        <f t="shared" si="26"/>
        <v>60</v>
      </c>
      <c r="H254" s="67">
        <v>0</v>
      </c>
      <c r="I254" s="69">
        <v>450</v>
      </c>
      <c r="J254" s="27"/>
      <c r="K254" s="28">
        <f t="shared" si="27"/>
        <v>27</v>
      </c>
      <c r="L254" s="29"/>
      <c r="M254" s="27"/>
      <c r="N254" s="27"/>
      <c r="O254" s="27"/>
      <c r="P254" s="30"/>
      <c r="Q254" s="29"/>
      <c r="R254" s="30"/>
    </row>
    <row r="255" spans="3:18" x14ac:dyDescent="0.2">
      <c r="C255" s="29" t="s">
        <v>254</v>
      </c>
      <c r="D255" s="52" t="s">
        <v>255</v>
      </c>
      <c r="E255" s="27">
        <v>6</v>
      </c>
      <c r="F255" s="27">
        <v>72</v>
      </c>
      <c r="G255" s="65">
        <f t="shared" si="26"/>
        <v>432</v>
      </c>
      <c r="H255" s="67">
        <v>0.2</v>
      </c>
      <c r="I255" s="69">
        <f t="shared" ref="I255:I256" si="30">4.5*5*40*80%</f>
        <v>720</v>
      </c>
      <c r="J255" s="27"/>
      <c r="K255" s="28">
        <f t="shared" si="27"/>
        <v>373.24799999999999</v>
      </c>
      <c r="L255" s="29"/>
      <c r="M255" s="27"/>
      <c r="N255" s="27"/>
      <c r="O255" s="27"/>
      <c r="P255" s="30"/>
      <c r="Q255" s="29"/>
      <c r="R255" s="30"/>
    </row>
    <row r="256" spans="3:18" x14ac:dyDescent="0.2">
      <c r="C256" s="29"/>
      <c r="D256" s="52" t="s">
        <v>256</v>
      </c>
      <c r="E256" s="27">
        <v>3</v>
      </c>
      <c r="F256" s="27">
        <v>58</v>
      </c>
      <c r="G256" s="65">
        <f t="shared" si="26"/>
        <v>174</v>
      </c>
      <c r="H256" s="67">
        <v>0.2</v>
      </c>
      <c r="I256" s="69">
        <f t="shared" si="30"/>
        <v>720</v>
      </c>
      <c r="J256" s="27"/>
      <c r="K256" s="28">
        <f t="shared" si="27"/>
        <v>150.33600000000001</v>
      </c>
      <c r="L256" s="29"/>
      <c r="M256" s="27"/>
      <c r="N256" s="27"/>
      <c r="O256" s="27"/>
      <c r="P256" s="30"/>
      <c r="Q256" s="29"/>
      <c r="R256" s="30"/>
    </row>
    <row r="257" spans="3:18" x14ac:dyDescent="0.2">
      <c r="C257" s="29" t="s">
        <v>206</v>
      </c>
      <c r="D257" s="52" t="s">
        <v>61</v>
      </c>
      <c r="E257" s="27">
        <v>2</v>
      </c>
      <c r="F257" s="27">
        <v>108</v>
      </c>
      <c r="G257" s="65">
        <f t="shared" si="26"/>
        <v>216</v>
      </c>
      <c r="H257" s="67">
        <v>0.2</v>
      </c>
      <c r="I257" s="69">
        <v>450</v>
      </c>
      <c r="J257" s="27"/>
      <c r="K257" s="28">
        <f t="shared" si="27"/>
        <v>116.64</v>
      </c>
      <c r="L257" s="29"/>
      <c r="M257" s="27"/>
      <c r="N257" s="27"/>
      <c r="O257" s="27"/>
      <c r="P257" s="30"/>
      <c r="Q257" s="29"/>
      <c r="R257" s="30"/>
    </row>
    <row r="258" spans="3:18" ht="25.5" x14ac:dyDescent="0.2">
      <c r="C258" s="29" t="s">
        <v>257</v>
      </c>
      <c r="D258" s="52" t="s">
        <v>258</v>
      </c>
      <c r="E258" s="27">
        <v>3</v>
      </c>
      <c r="F258" s="27">
        <v>38</v>
      </c>
      <c r="G258" s="65">
        <f t="shared" si="26"/>
        <v>114</v>
      </c>
      <c r="H258" s="67">
        <v>0.2</v>
      </c>
      <c r="I258" s="69">
        <v>450</v>
      </c>
      <c r="J258" s="27"/>
      <c r="K258" s="28">
        <f t="shared" si="27"/>
        <v>61.559999999999995</v>
      </c>
      <c r="L258" s="29"/>
      <c r="M258" s="27"/>
      <c r="N258" s="27"/>
      <c r="O258" s="27"/>
      <c r="P258" s="30"/>
      <c r="Q258" s="29"/>
      <c r="R258" s="30"/>
    </row>
    <row r="259" spans="3:18" x14ac:dyDescent="0.2">
      <c r="C259" s="29" t="s">
        <v>259</v>
      </c>
      <c r="D259" s="52" t="s">
        <v>26</v>
      </c>
      <c r="E259" s="27">
        <v>2</v>
      </c>
      <c r="F259" s="27">
        <v>60</v>
      </c>
      <c r="G259" s="65">
        <f t="shared" si="26"/>
        <v>120</v>
      </c>
      <c r="H259" s="67"/>
      <c r="I259" s="69">
        <v>450</v>
      </c>
      <c r="J259" s="27"/>
      <c r="K259" s="28">
        <f t="shared" si="27"/>
        <v>54</v>
      </c>
      <c r="L259" s="29"/>
      <c r="M259" s="27"/>
      <c r="N259" s="27"/>
      <c r="O259" s="27"/>
      <c r="P259" s="30"/>
      <c r="Q259" s="29"/>
      <c r="R259" s="30"/>
    </row>
    <row r="260" spans="3:18" x14ac:dyDescent="0.2">
      <c r="C260" s="29" t="s">
        <v>260</v>
      </c>
      <c r="D260" s="52" t="s">
        <v>33</v>
      </c>
      <c r="E260" s="27">
        <v>2</v>
      </c>
      <c r="F260" s="27">
        <v>100</v>
      </c>
      <c r="G260" s="65">
        <f t="shared" si="26"/>
        <v>200</v>
      </c>
      <c r="H260" s="67">
        <v>0</v>
      </c>
      <c r="I260" s="69">
        <v>100</v>
      </c>
      <c r="J260" s="27"/>
      <c r="K260" s="28">
        <f t="shared" si="27"/>
        <v>20</v>
      </c>
      <c r="L260" s="29"/>
      <c r="M260" s="27"/>
      <c r="N260" s="27"/>
      <c r="O260" s="27"/>
      <c r="P260" s="30"/>
      <c r="Q260" s="29"/>
      <c r="R260" s="30"/>
    </row>
    <row r="261" spans="3:18" x14ac:dyDescent="0.2">
      <c r="C261" s="54" t="s">
        <v>261</v>
      </c>
      <c r="D261" s="52"/>
      <c r="F261" s="27"/>
      <c r="G261" s="65">
        <f t="shared" si="26"/>
        <v>0</v>
      </c>
      <c r="H261" s="67"/>
      <c r="I261" s="69"/>
      <c r="J261" s="27"/>
      <c r="K261" s="28">
        <f t="shared" si="27"/>
        <v>0</v>
      </c>
      <c r="L261" s="29"/>
      <c r="M261" s="27"/>
      <c r="N261" s="27"/>
      <c r="O261" s="27"/>
      <c r="P261" s="30"/>
      <c r="Q261" s="29"/>
      <c r="R261" s="30"/>
    </row>
    <row r="262" spans="3:18" x14ac:dyDescent="0.2">
      <c r="C262" s="29" t="s">
        <v>262</v>
      </c>
      <c r="D262" s="52" t="s">
        <v>263</v>
      </c>
      <c r="E262" s="27">
        <v>6</v>
      </c>
      <c r="F262" s="27">
        <v>36</v>
      </c>
      <c r="G262" s="65">
        <f t="shared" si="26"/>
        <v>216</v>
      </c>
      <c r="H262" s="67">
        <v>0.2</v>
      </c>
      <c r="I262" s="69">
        <v>450</v>
      </c>
      <c r="J262" s="27"/>
      <c r="K262" s="28">
        <f t="shared" si="27"/>
        <v>116.64</v>
      </c>
      <c r="L262" s="29"/>
      <c r="M262" s="27"/>
      <c r="N262" s="27"/>
      <c r="O262" s="27"/>
      <c r="P262" s="30"/>
      <c r="Q262" s="29"/>
      <c r="R262" s="30"/>
    </row>
    <row r="263" spans="3:18" x14ac:dyDescent="0.2">
      <c r="C263" s="29" t="s">
        <v>27</v>
      </c>
      <c r="D263" s="52" t="s">
        <v>264</v>
      </c>
      <c r="E263" s="27">
        <v>3</v>
      </c>
      <c r="F263" s="27">
        <v>36</v>
      </c>
      <c r="G263" s="65">
        <f t="shared" si="26"/>
        <v>108</v>
      </c>
      <c r="H263" s="67">
        <v>0.2</v>
      </c>
      <c r="I263" s="69">
        <v>450</v>
      </c>
      <c r="J263" s="27"/>
      <c r="K263" s="28">
        <f t="shared" si="27"/>
        <v>58.32</v>
      </c>
      <c r="L263" s="29"/>
      <c r="M263" s="27"/>
      <c r="N263" s="27"/>
      <c r="O263" s="27"/>
      <c r="P263" s="30"/>
      <c r="Q263" s="29"/>
      <c r="R263" s="30"/>
    </row>
    <row r="264" spans="3:18" x14ac:dyDescent="0.2">
      <c r="C264" s="29"/>
      <c r="D264" s="52" t="s">
        <v>265</v>
      </c>
      <c r="E264" s="27">
        <v>1</v>
      </c>
      <c r="F264" s="27">
        <v>60</v>
      </c>
      <c r="G264" s="65">
        <f t="shared" si="26"/>
        <v>60</v>
      </c>
      <c r="H264" s="67">
        <v>0</v>
      </c>
      <c r="I264" s="69">
        <v>450</v>
      </c>
      <c r="J264" s="27"/>
      <c r="K264" s="28">
        <f t="shared" si="27"/>
        <v>27</v>
      </c>
      <c r="L264" s="29"/>
      <c r="M264" s="27"/>
      <c r="N264" s="27"/>
      <c r="O264" s="27"/>
      <c r="P264" s="30"/>
      <c r="Q264" s="29"/>
      <c r="R264" s="30"/>
    </row>
    <row r="265" spans="3:18" x14ac:dyDescent="0.2">
      <c r="C265" s="29" t="s">
        <v>25</v>
      </c>
      <c r="D265" s="52" t="s">
        <v>266</v>
      </c>
      <c r="E265" s="27">
        <v>2</v>
      </c>
      <c r="F265" s="27">
        <v>36</v>
      </c>
      <c r="G265" s="65">
        <f t="shared" si="26"/>
        <v>72</v>
      </c>
      <c r="H265" s="67">
        <v>0.2</v>
      </c>
      <c r="I265" s="69">
        <v>450</v>
      </c>
      <c r="J265" s="27"/>
      <c r="K265" s="28">
        <f t="shared" si="27"/>
        <v>38.879999999999995</v>
      </c>
      <c r="L265" s="29"/>
      <c r="M265" s="27"/>
      <c r="N265" s="27"/>
      <c r="O265" s="27"/>
      <c r="P265" s="30"/>
      <c r="Q265" s="29"/>
      <c r="R265" s="30"/>
    </row>
    <row r="266" spans="3:18" x14ac:dyDescent="0.2">
      <c r="C266" s="29"/>
      <c r="D266" s="52" t="s">
        <v>267</v>
      </c>
      <c r="E266" s="27">
        <v>2</v>
      </c>
      <c r="F266" s="27">
        <v>60</v>
      </c>
      <c r="G266" s="65">
        <f t="shared" si="26"/>
        <v>120</v>
      </c>
      <c r="H266" s="67">
        <v>0</v>
      </c>
      <c r="I266" s="69">
        <v>450</v>
      </c>
      <c r="J266" s="27"/>
      <c r="K266" s="28">
        <f t="shared" si="27"/>
        <v>54</v>
      </c>
      <c r="L266" s="29"/>
      <c r="M266" s="27"/>
      <c r="N266" s="27"/>
      <c r="O266" s="27"/>
      <c r="P266" s="30"/>
      <c r="Q266" s="29"/>
      <c r="R266" s="30"/>
    </row>
    <row r="267" spans="3:18" x14ac:dyDescent="0.2">
      <c r="C267" s="29" t="s">
        <v>268</v>
      </c>
      <c r="D267" s="52" t="s">
        <v>66</v>
      </c>
      <c r="E267" s="27">
        <v>4</v>
      </c>
      <c r="F267" s="27">
        <v>72</v>
      </c>
      <c r="G267" s="65">
        <f t="shared" si="26"/>
        <v>288</v>
      </c>
      <c r="H267" s="67">
        <v>0.2</v>
      </c>
      <c r="I267" s="69">
        <f t="shared" ref="I267:I268" si="31">4.5*5*40*80%</f>
        <v>720</v>
      </c>
      <c r="J267" s="27"/>
      <c r="K267" s="28">
        <f t="shared" si="27"/>
        <v>248.83199999999997</v>
      </c>
      <c r="L267" s="29"/>
      <c r="M267" s="27"/>
      <c r="N267" s="27"/>
      <c r="O267" s="27"/>
      <c r="P267" s="30"/>
      <c r="Q267" s="29"/>
      <c r="R267" s="30"/>
    </row>
    <row r="268" spans="3:18" x14ac:dyDescent="0.2">
      <c r="C268" s="29"/>
      <c r="D268" s="52" t="s">
        <v>266</v>
      </c>
      <c r="E268" s="27">
        <v>2</v>
      </c>
      <c r="F268" s="27">
        <v>36</v>
      </c>
      <c r="G268" s="65">
        <f t="shared" si="26"/>
        <v>72</v>
      </c>
      <c r="H268" s="67">
        <v>0.2</v>
      </c>
      <c r="I268" s="69">
        <f t="shared" si="31"/>
        <v>720</v>
      </c>
      <c r="J268" s="27"/>
      <c r="K268" s="28">
        <f t="shared" si="27"/>
        <v>62.207999999999991</v>
      </c>
      <c r="L268" s="29"/>
      <c r="M268" s="27"/>
      <c r="N268" s="27"/>
      <c r="O268" s="27"/>
      <c r="P268" s="30"/>
      <c r="Q268" s="29"/>
      <c r="R268" s="30"/>
    </row>
    <row r="269" spans="3:18" x14ac:dyDescent="0.2">
      <c r="C269" s="29" t="s">
        <v>269</v>
      </c>
      <c r="D269" s="52" t="s">
        <v>270</v>
      </c>
      <c r="E269" s="27">
        <v>1</v>
      </c>
      <c r="F269" s="27">
        <v>100</v>
      </c>
      <c r="G269" s="65">
        <f t="shared" si="26"/>
        <v>100</v>
      </c>
      <c r="H269" s="67">
        <v>0</v>
      </c>
      <c r="I269" s="69">
        <v>100</v>
      </c>
      <c r="J269" s="27"/>
      <c r="K269" s="28">
        <f t="shared" si="27"/>
        <v>10</v>
      </c>
      <c r="L269" s="29"/>
      <c r="M269" s="27"/>
      <c r="N269" s="27"/>
      <c r="O269" s="27"/>
      <c r="P269" s="30"/>
      <c r="Q269" s="29"/>
      <c r="R269" s="30"/>
    </row>
    <row r="270" spans="3:18" x14ac:dyDescent="0.2">
      <c r="C270" s="29" t="s">
        <v>271</v>
      </c>
      <c r="D270" s="52" t="s">
        <v>272</v>
      </c>
      <c r="E270" s="27">
        <v>4</v>
      </c>
      <c r="F270" s="27">
        <v>36</v>
      </c>
      <c r="G270" s="65">
        <f t="shared" si="26"/>
        <v>144</v>
      </c>
      <c r="H270" s="67">
        <v>0.2</v>
      </c>
      <c r="I270" s="69">
        <v>450</v>
      </c>
      <c r="J270" s="27"/>
      <c r="K270" s="28">
        <f t="shared" si="27"/>
        <v>77.759999999999991</v>
      </c>
      <c r="L270" s="29"/>
      <c r="M270" s="27"/>
      <c r="N270" s="27"/>
      <c r="O270" s="27"/>
      <c r="P270" s="30"/>
      <c r="Q270" s="29"/>
      <c r="R270" s="30"/>
    </row>
    <row r="271" spans="3:18" x14ac:dyDescent="0.2">
      <c r="C271" s="29" t="s">
        <v>273</v>
      </c>
      <c r="D271" s="52" t="s">
        <v>46</v>
      </c>
      <c r="E271" s="27">
        <v>6</v>
      </c>
      <c r="F271" s="27">
        <v>108</v>
      </c>
      <c r="G271" s="65">
        <f t="shared" si="26"/>
        <v>648</v>
      </c>
      <c r="H271" s="67">
        <v>0.2</v>
      </c>
      <c r="I271" s="69">
        <f t="shared" ref="I271:I276" si="32">4.5*5*40*80%</f>
        <v>720</v>
      </c>
      <c r="J271" s="27"/>
      <c r="K271" s="28">
        <f t="shared" si="27"/>
        <v>559.87199999999996</v>
      </c>
      <c r="L271" s="29"/>
      <c r="M271" s="27"/>
      <c r="N271" s="27"/>
      <c r="O271" s="27"/>
      <c r="P271" s="30"/>
      <c r="Q271" s="29"/>
      <c r="R271" s="30"/>
    </row>
    <row r="272" spans="3:18" x14ac:dyDescent="0.2">
      <c r="C272" s="29"/>
      <c r="D272" s="52" t="s">
        <v>235</v>
      </c>
      <c r="E272" s="27">
        <v>3</v>
      </c>
      <c r="F272" s="27">
        <v>58</v>
      </c>
      <c r="G272" s="65">
        <f t="shared" si="26"/>
        <v>174</v>
      </c>
      <c r="H272" s="67">
        <v>0.2</v>
      </c>
      <c r="I272" s="69">
        <f t="shared" si="32"/>
        <v>720</v>
      </c>
      <c r="J272" s="27"/>
      <c r="K272" s="28">
        <f t="shared" si="27"/>
        <v>150.33600000000001</v>
      </c>
      <c r="L272" s="29"/>
      <c r="M272" s="27"/>
      <c r="N272" s="27"/>
      <c r="O272" s="27"/>
      <c r="P272" s="30"/>
      <c r="Q272" s="29"/>
      <c r="R272" s="30"/>
    </row>
    <row r="273" spans="3:18" x14ac:dyDescent="0.2">
      <c r="C273" s="29" t="s">
        <v>274</v>
      </c>
      <c r="D273" s="52" t="s">
        <v>46</v>
      </c>
      <c r="E273" s="27">
        <v>6</v>
      </c>
      <c r="F273" s="27">
        <v>108</v>
      </c>
      <c r="G273" s="65">
        <f t="shared" si="26"/>
        <v>648</v>
      </c>
      <c r="H273" s="67">
        <v>0.2</v>
      </c>
      <c r="I273" s="69">
        <f t="shared" si="32"/>
        <v>720</v>
      </c>
      <c r="J273" s="27"/>
      <c r="K273" s="28">
        <f t="shared" si="27"/>
        <v>559.87199999999996</v>
      </c>
      <c r="L273" s="29"/>
      <c r="M273" s="27"/>
      <c r="N273" s="27"/>
      <c r="O273" s="27"/>
      <c r="P273" s="30"/>
      <c r="Q273" s="29"/>
      <c r="R273" s="30"/>
    </row>
    <row r="274" spans="3:18" x14ac:dyDescent="0.2">
      <c r="C274" s="29"/>
      <c r="D274" s="52" t="s">
        <v>235</v>
      </c>
      <c r="E274" s="27">
        <v>3</v>
      </c>
      <c r="F274" s="27">
        <v>58</v>
      </c>
      <c r="G274" s="65">
        <f t="shared" si="26"/>
        <v>174</v>
      </c>
      <c r="H274" s="67">
        <v>0.2</v>
      </c>
      <c r="I274" s="69">
        <f t="shared" si="32"/>
        <v>720</v>
      </c>
      <c r="J274" s="27"/>
      <c r="K274" s="28">
        <f t="shared" si="27"/>
        <v>150.33600000000001</v>
      </c>
      <c r="L274" s="29"/>
      <c r="M274" s="27"/>
      <c r="N274" s="27"/>
      <c r="O274" s="27"/>
      <c r="P274" s="30"/>
      <c r="Q274" s="29"/>
      <c r="R274" s="30"/>
    </row>
    <row r="275" spans="3:18" x14ac:dyDescent="0.2">
      <c r="C275" s="29" t="s">
        <v>275</v>
      </c>
      <c r="D275" s="52" t="s">
        <v>46</v>
      </c>
      <c r="E275" s="27">
        <v>6</v>
      </c>
      <c r="F275" s="27">
        <v>108</v>
      </c>
      <c r="G275" s="65">
        <f t="shared" si="26"/>
        <v>648</v>
      </c>
      <c r="H275" s="67">
        <v>0.2</v>
      </c>
      <c r="I275" s="69">
        <f t="shared" si="32"/>
        <v>720</v>
      </c>
      <c r="J275" s="27"/>
      <c r="K275" s="28">
        <f t="shared" si="27"/>
        <v>559.87199999999996</v>
      </c>
      <c r="L275" s="29"/>
      <c r="M275" s="27"/>
      <c r="N275" s="27"/>
      <c r="O275" s="27"/>
      <c r="P275" s="30"/>
      <c r="Q275" s="29"/>
      <c r="R275" s="30"/>
    </row>
    <row r="276" spans="3:18" x14ac:dyDescent="0.2">
      <c r="C276" s="29"/>
      <c r="D276" s="52" t="s">
        <v>235</v>
      </c>
      <c r="E276" s="27">
        <v>3</v>
      </c>
      <c r="F276" s="27">
        <v>58</v>
      </c>
      <c r="G276" s="65">
        <f t="shared" si="26"/>
        <v>174</v>
      </c>
      <c r="H276" s="67">
        <v>0.2</v>
      </c>
      <c r="I276" s="69">
        <f t="shared" si="32"/>
        <v>720</v>
      </c>
      <c r="J276" s="27"/>
      <c r="K276" s="28">
        <f t="shared" si="27"/>
        <v>150.33600000000001</v>
      </c>
      <c r="L276" s="29"/>
      <c r="M276" s="27"/>
      <c r="N276" s="27"/>
      <c r="O276" s="27"/>
      <c r="P276" s="30"/>
      <c r="Q276" s="29"/>
      <c r="R276" s="30"/>
    </row>
    <row r="277" spans="3:18" x14ac:dyDescent="0.2">
      <c r="C277" s="29" t="s">
        <v>276</v>
      </c>
      <c r="D277" s="52" t="s">
        <v>61</v>
      </c>
      <c r="E277" s="27">
        <v>2</v>
      </c>
      <c r="F277" s="27">
        <v>108</v>
      </c>
      <c r="G277" s="65">
        <f t="shared" si="26"/>
        <v>216</v>
      </c>
      <c r="H277" s="67">
        <v>0.2</v>
      </c>
      <c r="I277" s="69">
        <v>150</v>
      </c>
      <c r="J277" s="27"/>
      <c r="K277" s="28">
        <f t="shared" si="27"/>
        <v>38.880000000000003</v>
      </c>
      <c r="L277" s="29"/>
      <c r="M277" s="27"/>
      <c r="N277" s="27"/>
      <c r="O277" s="27"/>
      <c r="P277" s="30"/>
      <c r="Q277" s="29"/>
      <c r="R277" s="30"/>
    </row>
    <row r="278" spans="3:18" x14ac:dyDescent="0.2">
      <c r="C278" s="54" t="s">
        <v>277</v>
      </c>
      <c r="D278" s="52"/>
      <c r="E278" s="27"/>
      <c r="F278" s="27"/>
      <c r="G278" s="65">
        <f t="shared" si="26"/>
        <v>0</v>
      </c>
      <c r="H278" s="67"/>
      <c r="I278" s="69"/>
      <c r="J278" s="27"/>
      <c r="K278" s="28">
        <f t="shared" si="27"/>
        <v>0</v>
      </c>
      <c r="L278" s="29"/>
      <c r="M278" s="27"/>
      <c r="N278" s="27"/>
      <c r="O278" s="27"/>
      <c r="P278" s="30"/>
      <c r="Q278" s="29"/>
      <c r="R278" s="30"/>
    </row>
    <row r="279" spans="3:18" x14ac:dyDescent="0.2">
      <c r="C279" s="29" t="s">
        <v>249</v>
      </c>
      <c r="D279" s="52" t="s">
        <v>278</v>
      </c>
      <c r="E279" s="27">
        <v>5</v>
      </c>
      <c r="F279" s="27">
        <v>36</v>
      </c>
      <c r="G279" s="65">
        <f t="shared" si="26"/>
        <v>180</v>
      </c>
      <c r="H279" s="67">
        <v>0.2</v>
      </c>
      <c r="I279" s="69">
        <v>450</v>
      </c>
      <c r="J279" s="27"/>
      <c r="K279" s="28">
        <f t="shared" si="27"/>
        <v>97.2</v>
      </c>
      <c r="L279" s="29"/>
      <c r="M279" s="27"/>
      <c r="N279" s="27"/>
      <c r="O279" s="27"/>
      <c r="P279" s="30"/>
      <c r="Q279" s="29"/>
      <c r="R279" s="30"/>
    </row>
    <row r="280" spans="3:18" x14ac:dyDescent="0.2">
      <c r="C280" s="29" t="s">
        <v>243</v>
      </c>
      <c r="D280" s="52" t="s">
        <v>49</v>
      </c>
      <c r="E280" s="27">
        <v>4</v>
      </c>
      <c r="F280" s="27">
        <v>108</v>
      </c>
      <c r="G280" s="65">
        <f t="shared" si="26"/>
        <v>432</v>
      </c>
      <c r="H280" s="67">
        <v>0.2</v>
      </c>
      <c r="I280" s="69">
        <v>450</v>
      </c>
      <c r="J280" s="27"/>
      <c r="K280" s="28">
        <f t="shared" si="27"/>
        <v>233.28</v>
      </c>
      <c r="L280" s="29"/>
      <c r="M280" s="27"/>
      <c r="N280" s="27"/>
      <c r="O280" s="27"/>
      <c r="P280" s="30"/>
      <c r="Q280" s="29"/>
      <c r="R280" s="30"/>
    </row>
    <row r="281" spans="3:18" x14ac:dyDescent="0.2">
      <c r="C281" s="29" t="s">
        <v>279</v>
      </c>
      <c r="D281" s="52" t="s">
        <v>61</v>
      </c>
      <c r="E281" s="27">
        <v>2</v>
      </c>
      <c r="F281" s="27">
        <v>108</v>
      </c>
      <c r="G281" s="65">
        <f t="shared" si="26"/>
        <v>216</v>
      </c>
      <c r="H281" s="67">
        <v>0.2</v>
      </c>
      <c r="I281" s="69">
        <v>450</v>
      </c>
      <c r="J281" s="27"/>
      <c r="K281" s="28">
        <f t="shared" si="27"/>
        <v>116.64</v>
      </c>
      <c r="L281" s="29"/>
      <c r="M281" s="27"/>
      <c r="N281" s="27"/>
      <c r="O281" s="27"/>
      <c r="P281" s="30"/>
      <c r="Q281" s="29"/>
      <c r="R281" s="30"/>
    </row>
    <row r="282" spans="3:18" x14ac:dyDescent="0.2">
      <c r="C282" s="29" t="s">
        <v>280</v>
      </c>
      <c r="D282" s="52" t="s">
        <v>46</v>
      </c>
      <c r="E282" s="27">
        <v>6</v>
      </c>
      <c r="F282" s="27">
        <v>108</v>
      </c>
      <c r="G282" s="65">
        <f t="shared" si="26"/>
        <v>648</v>
      </c>
      <c r="H282" s="67">
        <v>0.2</v>
      </c>
      <c r="I282" s="69">
        <f t="shared" ref="I282:I285" si="33">4.5*5*40*80%</f>
        <v>720</v>
      </c>
      <c r="J282" s="27"/>
      <c r="K282" s="28">
        <f t="shared" si="27"/>
        <v>559.87199999999996</v>
      </c>
      <c r="L282" s="29"/>
      <c r="M282" s="27"/>
      <c r="N282" s="27"/>
      <c r="O282" s="27"/>
      <c r="P282" s="30"/>
      <c r="Q282" s="29"/>
      <c r="R282" s="30"/>
    </row>
    <row r="283" spans="3:18" x14ac:dyDescent="0.2">
      <c r="C283" s="29"/>
      <c r="D283" s="52" t="s">
        <v>281</v>
      </c>
      <c r="E283" s="27">
        <v>3</v>
      </c>
      <c r="F283" s="27">
        <v>58</v>
      </c>
      <c r="G283" s="65">
        <f t="shared" si="26"/>
        <v>174</v>
      </c>
      <c r="H283" s="67">
        <v>0.2</v>
      </c>
      <c r="I283" s="69">
        <f t="shared" si="33"/>
        <v>720</v>
      </c>
      <c r="J283" s="27"/>
      <c r="K283" s="28">
        <f t="shared" si="27"/>
        <v>150.33600000000001</v>
      </c>
      <c r="L283" s="29"/>
      <c r="M283" s="27"/>
      <c r="N283" s="27"/>
      <c r="O283" s="27"/>
      <c r="P283" s="30"/>
      <c r="Q283" s="29"/>
      <c r="R283" s="30"/>
    </row>
    <row r="284" spans="3:18" x14ac:dyDescent="0.2">
      <c r="C284" s="47" t="s">
        <v>282</v>
      </c>
      <c r="D284" s="52" t="s">
        <v>46</v>
      </c>
      <c r="E284" s="27">
        <v>6</v>
      </c>
      <c r="F284" s="27">
        <v>108</v>
      </c>
      <c r="G284" s="65">
        <f t="shared" si="26"/>
        <v>648</v>
      </c>
      <c r="H284" s="67">
        <v>0.2</v>
      </c>
      <c r="I284" s="69">
        <f t="shared" si="33"/>
        <v>720</v>
      </c>
      <c r="J284" s="27"/>
      <c r="K284" s="28">
        <f t="shared" si="27"/>
        <v>559.87199999999996</v>
      </c>
      <c r="L284" s="29"/>
      <c r="M284" s="27"/>
      <c r="N284" s="27"/>
      <c r="O284" s="27"/>
      <c r="P284" s="30"/>
      <c r="Q284" s="29"/>
      <c r="R284" s="30"/>
    </row>
    <row r="285" spans="3:18" x14ac:dyDescent="0.2">
      <c r="C285" s="29"/>
      <c r="D285" s="52" t="s">
        <v>235</v>
      </c>
      <c r="E285" s="27">
        <v>3</v>
      </c>
      <c r="F285" s="27">
        <v>58</v>
      </c>
      <c r="G285" s="65">
        <f t="shared" si="26"/>
        <v>174</v>
      </c>
      <c r="H285" s="67">
        <v>0.2</v>
      </c>
      <c r="I285" s="69">
        <f t="shared" si="33"/>
        <v>720</v>
      </c>
      <c r="J285" s="27"/>
      <c r="K285" s="28">
        <f t="shared" si="27"/>
        <v>150.33600000000001</v>
      </c>
      <c r="L285" s="29"/>
      <c r="M285" s="27"/>
      <c r="N285" s="27"/>
      <c r="O285" s="27"/>
      <c r="P285" s="30"/>
      <c r="Q285" s="29"/>
      <c r="R285" s="30"/>
    </row>
    <row r="286" spans="3:18" ht="25.5" x14ac:dyDescent="0.2">
      <c r="C286" s="29" t="s">
        <v>283</v>
      </c>
      <c r="D286" s="52" t="s">
        <v>284</v>
      </c>
      <c r="E286" s="27">
        <v>1</v>
      </c>
      <c r="F286" s="27">
        <v>60</v>
      </c>
      <c r="G286" s="65">
        <f t="shared" si="26"/>
        <v>60</v>
      </c>
      <c r="H286" s="67">
        <v>0</v>
      </c>
      <c r="I286" s="69">
        <v>150</v>
      </c>
      <c r="J286" s="27"/>
      <c r="K286" s="28">
        <f t="shared" si="27"/>
        <v>9</v>
      </c>
      <c r="L286" s="29"/>
      <c r="M286" s="27"/>
      <c r="N286" s="27"/>
      <c r="O286" s="27"/>
      <c r="P286" s="30"/>
      <c r="Q286" s="29"/>
      <c r="R286" s="30"/>
    </row>
    <row r="287" spans="3:18" ht="13.5" thickBot="1" x14ac:dyDescent="0.25">
      <c r="C287" s="35" t="s">
        <v>108</v>
      </c>
      <c r="D287" s="55" t="s">
        <v>26</v>
      </c>
      <c r="E287" s="33">
        <v>2</v>
      </c>
      <c r="F287" s="33">
        <v>60</v>
      </c>
      <c r="G287" s="33">
        <f t="shared" ref="G287" si="34">E287*F287</f>
        <v>120</v>
      </c>
      <c r="H287" s="68">
        <v>0</v>
      </c>
      <c r="I287" s="70">
        <v>450</v>
      </c>
      <c r="J287" s="33"/>
      <c r="K287" s="36">
        <f t="shared" ref="K287" si="35">G287*(1+H287)*I287/1000</f>
        <v>54</v>
      </c>
      <c r="L287" s="35"/>
      <c r="M287" s="33"/>
      <c r="N287" s="33"/>
      <c r="O287" s="33"/>
      <c r="P287" s="36"/>
      <c r="Q287" s="35"/>
      <c r="R287" s="36"/>
    </row>
    <row r="288" spans="3:18" ht="14.25" thickTop="1" thickBot="1" x14ac:dyDescent="0.25">
      <c r="C288" s="37" t="s">
        <v>148</v>
      </c>
      <c r="D288" s="38"/>
      <c r="E288" s="39"/>
      <c r="F288" s="39"/>
      <c r="G288" s="39"/>
      <c r="H288" s="39"/>
      <c r="I288" s="39"/>
      <c r="J288" s="39"/>
      <c r="K288" s="40">
        <f>SUM(K228:K287)</f>
        <v>10778.215999999999</v>
      </c>
      <c r="L288" s="41"/>
      <c r="M288" s="39"/>
      <c r="N288" s="39"/>
      <c r="O288" s="39"/>
      <c r="P288" s="40"/>
      <c r="Q288" s="41"/>
      <c r="R288" s="40"/>
    </row>
    <row r="289" spans="1:18" x14ac:dyDescent="0.2">
      <c r="K289" s="71">
        <f>K288/D222</f>
        <v>0.47746150438557627</v>
      </c>
      <c r="L289" s="76"/>
    </row>
    <row r="290" spans="1:18" x14ac:dyDescent="0.2">
      <c r="C290" s="1" t="s">
        <v>285</v>
      </c>
      <c r="D290" s="1" t="s">
        <v>286</v>
      </c>
      <c r="E290" s="42"/>
      <c r="F290" s="42"/>
      <c r="G290" s="42"/>
    </row>
    <row r="291" spans="1:18" x14ac:dyDescent="0.2">
      <c r="C291" s="2" t="s">
        <v>2</v>
      </c>
      <c r="D291" s="4">
        <v>17502</v>
      </c>
      <c r="E291" s="42" t="s">
        <v>3</v>
      </c>
      <c r="F291" s="42"/>
      <c r="G291" s="42"/>
    </row>
    <row r="292" spans="1:18" x14ac:dyDescent="0.2">
      <c r="C292" s="2" t="s">
        <v>4</v>
      </c>
      <c r="D292" s="44">
        <v>3.2187199999999998</v>
      </c>
      <c r="E292" s="2" t="s">
        <v>5</v>
      </c>
      <c r="F292" s="2"/>
      <c r="G292" s="2"/>
    </row>
    <row r="293" spans="1:18" ht="13.5" thickBot="1" x14ac:dyDescent="0.25">
      <c r="C293" s="75"/>
      <c r="D293" s="45"/>
      <c r="E293" s="2"/>
      <c r="F293" s="2"/>
      <c r="G293" s="2"/>
    </row>
    <row r="294" spans="1:18" ht="13.5" thickBot="1" x14ac:dyDescent="0.25">
      <c r="C294" s="83" t="s">
        <v>6</v>
      </c>
      <c r="D294" s="84"/>
      <c r="E294" s="84"/>
      <c r="F294" s="84"/>
      <c r="G294" s="84"/>
      <c r="H294" s="84"/>
      <c r="I294" s="84"/>
      <c r="J294" s="84"/>
      <c r="K294" s="85"/>
      <c r="L294" s="83" t="s">
        <v>7</v>
      </c>
      <c r="M294" s="84"/>
      <c r="N294" s="84"/>
      <c r="O294" s="84"/>
      <c r="P294" s="85"/>
      <c r="Q294" s="8"/>
      <c r="R294" s="8"/>
    </row>
    <row r="295" spans="1:18" ht="51" x14ac:dyDescent="0.2">
      <c r="C295" s="9" t="s">
        <v>8</v>
      </c>
      <c r="D295" s="10" t="s">
        <v>9</v>
      </c>
      <c r="E295" s="11" t="s">
        <v>10</v>
      </c>
      <c r="F295" s="11" t="s">
        <v>11</v>
      </c>
      <c r="G295" s="11" t="s">
        <v>323</v>
      </c>
      <c r="H295" s="11" t="s">
        <v>12</v>
      </c>
      <c r="I295" s="11" t="s">
        <v>13</v>
      </c>
      <c r="J295" s="11" t="s">
        <v>14</v>
      </c>
      <c r="K295" s="12" t="s">
        <v>15</v>
      </c>
      <c r="L295" s="9" t="s">
        <v>16</v>
      </c>
      <c r="M295" s="11" t="s">
        <v>11</v>
      </c>
      <c r="N295" s="11" t="s">
        <v>12</v>
      </c>
      <c r="O295" s="13" t="s">
        <v>17</v>
      </c>
      <c r="P295" s="14" t="s">
        <v>18</v>
      </c>
      <c r="Q295" s="15" t="s">
        <v>19</v>
      </c>
      <c r="R295" s="16"/>
    </row>
    <row r="296" spans="1:18" ht="13.5" thickBot="1" x14ac:dyDescent="0.25">
      <c r="C296" s="17"/>
      <c r="D296" s="18"/>
      <c r="E296" s="19" t="s">
        <v>20</v>
      </c>
      <c r="F296" s="19" t="s">
        <v>21</v>
      </c>
      <c r="G296" s="19" t="s">
        <v>21</v>
      </c>
      <c r="H296" s="19" t="s">
        <v>22</v>
      </c>
      <c r="I296" s="19" t="s">
        <v>23</v>
      </c>
      <c r="J296" s="19" t="s">
        <v>22</v>
      </c>
      <c r="K296" s="20" t="s">
        <v>3</v>
      </c>
      <c r="L296" s="17"/>
      <c r="M296" s="18" t="s">
        <v>21</v>
      </c>
      <c r="N296" s="19" t="s">
        <v>22</v>
      </c>
      <c r="O296" s="19" t="s">
        <v>20</v>
      </c>
      <c r="P296" s="20" t="s">
        <v>3</v>
      </c>
      <c r="Q296" s="21" t="s">
        <v>3</v>
      </c>
      <c r="R296" s="22" t="s">
        <v>24</v>
      </c>
    </row>
    <row r="297" spans="1:18" ht="13.5" thickTop="1" x14ac:dyDescent="0.2">
      <c r="C297" s="56" t="s">
        <v>287</v>
      </c>
      <c r="D297" s="23"/>
      <c r="E297" s="23"/>
      <c r="F297" s="23"/>
      <c r="G297" s="23"/>
      <c r="H297" s="23"/>
      <c r="I297" s="23"/>
      <c r="J297" s="23"/>
      <c r="K297" s="24"/>
      <c r="L297" s="25"/>
      <c r="M297" s="23"/>
      <c r="N297" s="23"/>
      <c r="O297" s="23"/>
      <c r="P297" s="24"/>
      <c r="Q297" s="25"/>
      <c r="R297" s="24"/>
    </row>
    <row r="298" spans="1:18" x14ac:dyDescent="0.2">
      <c r="A298" s="79"/>
      <c r="C298" s="29" t="s">
        <v>288</v>
      </c>
      <c r="D298" s="27" t="s">
        <v>289</v>
      </c>
      <c r="E298" s="27">
        <v>4</v>
      </c>
      <c r="F298" s="27">
        <v>80</v>
      </c>
      <c r="G298" s="65">
        <f>E298*F298</f>
        <v>320</v>
      </c>
      <c r="H298" s="67">
        <v>0.2</v>
      </c>
      <c r="I298" s="69">
        <v>1200</v>
      </c>
      <c r="J298" s="77">
        <v>0.7</v>
      </c>
      <c r="K298" s="28">
        <f>G298*(1+H298)*I298*J298/1000</f>
        <v>322.56</v>
      </c>
      <c r="L298" s="29"/>
      <c r="M298" s="27"/>
      <c r="N298" s="27"/>
      <c r="O298" s="27"/>
      <c r="P298" s="30"/>
      <c r="Q298" s="29"/>
      <c r="R298" s="30"/>
    </row>
    <row r="299" spans="1:18" x14ac:dyDescent="0.2">
      <c r="A299" s="79"/>
      <c r="C299" s="29"/>
      <c r="D299" s="27" t="s">
        <v>290</v>
      </c>
      <c r="E299" s="27">
        <v>2</v>
      </c>
      <c r="F299" s="27">
        <v>72</v>
      </c>
      <c r="G299" s="65">
        <f t="shared" ref="G299:G323" si="36">E299*F299</f>
        <v>144</v>
      </c>
      <c r="H299" s="67">
        <v>0.2</v>
      </c>
      <c r="I299" s="69">
        <v>1200</v>
      </c>
      <c r="J299" s="77">
        <f>J298</f>
        <v>0.7</v>
      </c>
      <c r="K299" s="28">
        <f t="shared" ref="K299:K323" si="37">G299*(1+H299)*I299*J299/1000</f>
        <v>145.15199999999996</v>
      </c>
      <c r="L299" s="29"/>
      <c r="M299" s="27"/>
      <c r="N299" s="27"/>
      <c r="O299" s="27"/>
      <c r="P299" s="30"/>
      <c r="Q299" s="29"/>
      <c r="R299" s="30"/>
    </row>
    <row r="300" spans="1:18" x14ac:dyDescent="0.2">
      <c r="A300" s="79"/>
      <c r="C300" s="29"/>
      <c r="D300" s="27" t="s">
        <v>291</v>
      </c>
      <c r="E300" s="27">
        <v>3</v>
      </c>
      <c r="F300" s="27">
        <v>60</v>
      </c>
      <c r="G300" s="65">
        <f t="shared" si="36"/>
        <v>180</v>
      </c>
      <c r="H300" s="67"/>
      <c r="I300" s="69">
        <v>220</v>
      </c>
      <c r="J300" s="77">
        <f t="shared" ref="J300:J323" si="38">J299</f>
        <v>0.7</v>
      </c>
      <c r="K300" s="28">
        <f t="shared" si="37"/>
        <v>27.72</v>
      </c>
      <c r="L300" s="29"/>
      <c r="M300" s="27"/>
      <c r="N300" s="27"/>
      <c r="O300" s="27"/>
      <c r="P300" s="30"/>
      <c r="Q300" s="29"/>
      <c r="R300" s="30"/>
    </row>
    <row r="301" spans="1:18" x14ac:dyDescent="0.2">
      <c r="A301" s="79"/>
      <c r="C301" s="29" t="s">
        <v>292</v>
      </c>
      <c r="D301" s="27" t="s">
        <v>290</v>
      </c>
      <c r="E301" s="27">
        <v>4</v>
      </c>
      <c r="F301" s="27">
        <v>72</v>
      </c>
      <c r="G301" s="65">
        <f t="shared" si="36"/>
        <v>288</v>
      </c>
      <c r="H301" s="67">
        <v>0.2</v>
      </c>
      <c r="I301" s="69">
        <v>1200</v>
      </c>
      <c r="J301" s="77">
        <f t="shared" si="38"/>
        <v>0.7</v>
      </c>
      <c r="K301" s="28">
        <f t="shared" si="37"/>
        <v>290.30399999999992</v>
      </c>
      <c r="L301" s="29"/>
      <c r="M301" s="27"/>
      <c r="N301" s="27"/>
      <c r="O301" s="27"/>
      <c r="P301" s="30"/>
      <c r="Q301" s="29"/>
      <c r="R301" s="30"/>
    </row>
    <row r="302" spans="1:18" x14ac:dyDescent="0.2">
      <c r="A302" s="79"/>
      <c r="C302" s="29"/>
      <c r="D302" s="27" t="s">
        <v>293</v>
      </c>
      <c r="E302" s="27">
        <v>1</v>
      </c>
      <c r="F302" s="27">
        <v>72</v>
      </c>
      <c r="G302" s="65">
        <f t="shared" si="36"/>
        <v>72</v>
      </c>
      <c r="H302" s="67">
        <v>0.2</v>
      </c>
      <c r="I302" s="69">
        <v>1200</v>
      </c>
      <c r="J302" s="77">
        <f t="shared" si="38"/>
        <v>0.7</v>
      </c>
      <c r="K302" s="28">
        <f t="shared" si="37"/>
        <v>72.575999999999979</v>
      </c>
      <c r="L302" s="29"/>
      <c r="M302" s="27"/>
      <c r="N302" s="27"/>
      <c r="O302" s="27"/>
      <c r="P302" s="30"/>
      <c r="Q302" s="29"/>
      <c r="R302" s="30"/>
    </row>
    <row r="303" spans="1:18" x14ac:dyDescent="0.2">
      <c r="A303" s="79"/>
      <c r="C303" s="29"/>
      <c r="D303" s="27" t="s">
        <v>294</v>
      </c>
      <c r="E303" s="27">
        <v>1</v>
      </c>
      <c r="F303" s="27">
        <v>60</v>
      </c>
      <c r="G303" s="65">
        <f t="shared" si="36"/>
        <v>60</v>
      </c>
      <c r="H303" s="67"/>
      <c r="I303" s="69">
        <v>1200</v>
      </c>
      <c r="J303" s="77">
        <f t="shared" si="38"/>
        <v>0.7</v>
      </c>
      <c r="K303" s="28">
        <f t="shared" si="37"/>
        <v>50.4</v>
      </c>
      <c r="L303" s="29"/>
      <c r="M303" s="27"/>
      <c r="N303" s="27"/>
      <c r="O303" s="27"/>
      <c r="P303" s="30"/>
      <c r="Q303" s="29"/>
      <c r="R303" s="30"/>
    </row>
    <row r="304" spans="1:18" x14ac:dyDescent="0.2">
      <c r="A304" s="79"/>
      <c r="C304" s="29" t="s">
        <v>295</v>
      </c>
      <c r="D304" s="27" t="s">
        <v>296</v>
      </c>
      <c r="E304" s="27">
        <v>12</v>
      </c>
      <c r="F304" s="27">
        <v>72</v>
      </c>
      <c r="G304" s="65">
        <f t="shared" si="36"/>
        <v>864</v>
      </c>
      <c r="H304" s="67">
        <v>0.2</v>
      </c>
      <c r="I304" s="69">
        <v>1680</v>
      </c>
      <c r="J304" s="77">
        <f t="shared" si="38"/>
        <v>0.7</v>
      </c>
      <c r="K304" s="28">
        <f t="shared" si="37"/>
        <v>1219.2767999999999</v>
      </c>
      <c r="L304" s="29"/>
      <c r="M304" s="27"/>
      <c r="N304" s="27"/>
      <c r="O304" s="27"/>
      <c r="P304" s="30"/>
      <c r="Q304" s="29"/>
      <c r="R304" s="30"/>
    </row>
    <row r="305" spans="1:18" x14ac:dyDescent="0.2">
      <c r="A305" s="79"/>
      <c r="C305" s="29" t="s">
        <v>297</v>
      </c>
      <c r="D305" s="27" t="s">
        <v>289</v>
      </c>
      <c r="E305" s="27">
        <v>12</v>
      </c>
      <c r="F305" s="27">
        <v>80</v>
      </c>
      <c r="G305" s="65">
        <f t="shared" si="36"/>
        <v>960</v>
      </c>
      <c r="H305" s="67">
        <v>0.2</v>
      </c>
      <c r="I305" s="69">
        <v>1920</v>
      </c>
      <c r="J305" s="77">
        <f t="shared" si="38"/>
        <v>0.7</v>
      </c>
      <c r="K305" s="28">
        <f t="shared" si="37"/>
        <v>1548.288</v>
      </c>
      <c r="L305" s="29"/>
      <c r="M305" s="27"/>
      <c r="N305" s="27"/>
      <c r="O305" s="27"/>
      <c r="P305" s="30"/>
      <c r="Q305" s="29"/>
      <c r="R305" s="30"/>
    </row>
    <row r="306" spans="1:18" x14ac:dyDescent="0.2">
      <c r="A306" s="79"/>
      <c r="C306" s="29" t="s">
        <v>212</v>
      </c>
      <c r="D306" s="27" t="s">
        <v>293</v>
      </c>
      <c r="E306" s="27">
        <v>5</v>
      </c>
      <c r="F306" s="27">
        <v>72</v>
      </c>
      <c r="G306" s="65">
        <f t="shared" si="36"/>
        <v>360</v>
      </c>
      <c r="H306" s="67">
        <v>0.2</v>
      </c>
      <c r="I306" s="69">
        <v>1920</v>
      </c>
      <c r="J306" s="77">
        <f t="shared" si="38"/>
        <v>0.7</v>
      </c>
      <c r="K306" s="28">
        <f t="shared" si="37"/>
        <v>580.60799999999995</v>
      </c>
      <c r="L306" s="29"/>
      <c r="M306" s="27"/>
      <c r="N306" s="27"/>
      <c r="O306" s="27"/>
      <c r="P306" s="30"/>
      <c r="Q306" s="29"/>
      <c r="R306" s="30"/>
    </row>
    <row r="307" spans="1:18" x14ac:dyDescent="0.2">
      <c r="A307" s="79"/>
      <c r="C307" s="29"/>
      <c r="D307" s="27" t="s">
        <v>294</v>
      </c>
      <c r="E307" s="27">
        <v>1</v>
      </c>
      <c r="F307" s="27">
        <v>60</v>
      </c>
      <c r="G307" s="65">
        <f t="shared" si="36"/>
        <v>60</v>
      </c>
      <c r="H307" s="67"/>
      <c r="I307" s="69">
        <v>1920</v>
      </c>
      <c r="J307" s="77">
        <f t="shared" si="38"/>
        <v>0.7</v>
      </c>
      <c r="K307" s="28">
        <f t="shared" si="37"/>
        <v>80.64</v>
      </c>
      <c r="L307" s="29"/>
      <c r="M307" s="27"/>
      <c r="N307" s="27"/>
      <c r="O307" s="27"/>
      <c r="P307" s="30"/>
      <c r="Q307" s="29"/>
      <c r="R307" s="30"/>
    </row>
    <row r="308" spans="1:18" x14ac:dyDescent="0.2">
      <c r="A308" s="79"/>
      <c r="C308" s="29" t="s">
        <v>298</v>
      </c>
      <c r="D308" s="27" t="s">
        <v>294</v>
      </c>
      <c r="E308" s="27">
        <v>4</v>
      </c>
      <c r="F308" s="27">
        <v>60</v>
      </c>
      <c r="G308" s="65">
        <f t="shared" si="36"/>
        <v>240</v>
      </c>
      <c r="H308" s="67"/>
      <c r="I308" s="69">
        <v>720</v>
      </c>
      <c r="J308" s="77">
        <f t="shared" si="38"/>
        <v>0.7</v>
      </c>
      <c r="K308" s="28">
        <f t="shared" si="37"/>
        <v>120.95999999999998</v>
      </c>
      <c r="L308" s="29"/>
      <c r="M308" s="27"/>
      <c r="N308" s="27"/>
      <c r="O308" s="27"/>
      <c r="P308" s="30"/>
      <c r="Q308" s="29"/>
      <c r="R308" s="30"/>
    </row>
    <row r="309" spans="1:18" x14ac:dyDescent="0.2">
      <c r="A309" s="79"/>
      <c r="C309" s="54" t="s">
        <v>299</v>
      </c>
      <c r="D309" s="27"/>
      <c r="E309" s="27"/>
      <c r="F309" s="27"/>
      <c r="G309" s="65"/>
      <c r="H309" s="67"/>
      <c r="I309" s="69"/>
      <c r="J309" s="77"/>
      <c r="K309" s="28"/>
      <c r="L309" s="29"/>
      <c r="M309" s="27"/>
      <c r="N309" s="27"/>
      <c r="O309" s="27"/>
      <c r="P309" s="30"/>
      <c r="Q309" s="29"/>
      <c r="R309" s="30"/>
    </row>
    <row r="310" spans="1:18" x14ac:dyDescent="0.2">
      <c r="A310" s="79"/>
      <c r="C310" s="29" t="s">
        <v>288</v>
      </c>
      <c r="D310" s="27" t="s">
        <v>290</v>
      </c>
      <c r="E310" s="27">
        <v>5</v>
      </c>
      <c r="F310" s="27">
        <v>72</v>
      </c>
      <c r="G310" s="65">
        <f t="shared" si="36"/>
        <v>360</v>
      </c>
      <c r="H310" s="67">
        <v>0.2</v>
      </c>
      <c r="I310" s="69">
        <v>720</v>
      </c>
      <c r="J310" s="77">
        <f>J308</f>
        <v>0.7</v>
      </c>
      <c r="K310" s="28">
        <f t="shared" si="37"/>
        <v>217.72800000000001</v>
      </c>
      <c r="L310" s="29"/>
      <c r="M310" s="27"/>
      <c r="N310" s="27"/>
      <c r="O310" s="27"/>
      <c r="P310" s="30"/>
      <c r="Q310" s="29"/>
      <c r="R310" s="30"/>
    </row>
    <row r="311" spans="1:18" x14ac:dyDescent="0.2">
      <c r="A311" s="79"/>
      <c r="C311" s="29" t="s">
        <v>108</v>
      </c>
      <c r="D311" s="27" t="s">
        <v>290</v>
      </c>
      <c r="E311" s="27">
        <v>2</v>
      </c>
      <c r="F311" s="27">
        <v>72</v>
      </c>
      <c r="G311" s="65">
        <f t="shared" si="36"/>
        <v>144</v>
      </c>
      <c r="H311" s="67">
        <v>0.2</v>
      </c>
      <c r="I311" s="69">
        <v>1200</v>
      </c>
      <c r="J311" s="77">
        <f t="shared" si="38"/>
        <v>0.7</v>
      </c>
      <c r="K311" s="28">
        <f t="shared" si="37"/>
        <v>145.15199999999996</v>
      </c>
      <c r="L311" s="29"/>
      <c r="M311" s="27"/>
      <c r="N311" s="27"/>
      <c r="O311" s="27"/>
      <c r="P311" s="30"/>
      <c r="Q311" s="29"/>
      <c r="R311" s="30"/>
    </row>
    <row r="312" spans="1:18" x14ac:dyDescent="0.2">
      <c r="A312" s="79"/>
      <c r="C312" s="29" t="s">
        <v>300</v>
      </c>
      <c r="D312" s="27" t="s">
        <v>301</v>
      </c>
      <c r="E312" s="27">
        <v>4</v>
      </c>
      <c r="F312" s="27">
        <v>72</v>
      </c>
      <c r="G312" s="65">
        <f t="shared" si="36"/>
        <v>288</v>
      </c>
      <c r="H312" s="67">
        <v>0.2</v>
      </c>
      <c r="I312" s="69">
        <v>1700</v>
      </c>
      <c r="J312" s="77">
        <f t="shared" si="38"/>
        <v>0.7</v>
      </c>
      <c r="K312" s="28">
        <f t="shared" si="37"/>
        <v>411.26400000000001</v>
      </c>
      <c r="L312" s="29"/>
      <c r="M312" s="27"/>
      <c r="N312" s="27"/>
      <c r="O312" s="27"/>
      <c r="P312" s="30"/>
      <c r="Q312" s="29"/>
      <c r="R312" s="30"/>
    </row>
    <row r="313" spans="1:18" x14ac:dyDescent="0.2">
      <c r="A313" s="79"/>
      <c r="C313" s="29"/>
      <c r="D313" s="27" t="s">
        <v>290</v>
      </c>
      <c r="E313" s="27">
        <v>2</v>
      </c>
      <c r="F313" s="27">
        <v>72</v>
      </c>
      <c r="G313" s="65">
        <f t="shared" si="36"/>
        <v>144</v>
      </c>
      <c r="H313" s="67">
        <v>0.2</v>
      </c>
      <c r="I313" s="69">
        <v>1700</v>
      </c>
      <c r="J313" s="77">
        <f t="shared" si="38"/>
        <v>0.7</v>
      </c>
      <c r="K313" s="28">
        <f t="shared" si="37"/>
        <v>205.63200000000001</v>
      </c>
      <c r="L313" s="29"/>
      <c r="M313" s="27"/>
      <c r="N313" s="27"/>
      <c r="O313" s="27"/>
      <c r="P313" s="30"/>
      <c r="Q313" s="29"/>
      <c r="R313" s="30"/>
    </row>
    <row r="314" spans="1:18" x14ac:dyDescent="0.2">
      <c r="A314" s="79"/>
      <c r="C314" s="29" t="s">
        <v>302</v>
      </c>
      <c r="D314" s="27" t="s">
        <v>301</v>
      </c>
      <c r="E314" s="27">
        <v>4</v>
      </c>
      <c r="F314" s="27">
        <v>72</v>
      </c>
      <c r="G314" s="65">
        <f t="shared" si="36"/>
        <v>288</v>
      </c>
      <c r="H314" s="67">
        <v>0.2</v>
      </c>
      <c r="I314" s="69">
        <v>1920</v>
      </c>
      <c r="J314" s="77">
        <f t="shared" si="38"/>
        <v>0.7</v>
      </c>
      <c r="K314" s="28">
        <f t="shared" si="37"/>
        <v>464.48639999999989</v>
      </c>
      <c r="L314" s="29"/>
      <c r="M314" s="27"/>
      <c r="N314" s="27"/>
      <c r="O314" s="27"/>
      <c r="P314" s="30"/>
      <c r="Q314" s="29"/>
      <c r="R314" s="30"/>
    </row>
    <row r="315" spans="1:18" x14ac:dyDescent="0.2">
      <c r="A315" s="79"/>
      <c r="C315" s="29"/>
      <c r="D315" s="27" t="s">
        <v>290</v>
      </c>
      <c r="E315" s="27">
        <v>2</v>
      </c>
      <c r="F315" s="27">
        <v>72</v>
      </c>
      <c r="G315" s="65">
        <f t="shared" si="36"/>
        <v>144</v>
      </c>
      <c r="H315" s="67">
        <v>0.2</v>
      </c>
      <c r="I315" s="69">
        <v>1920</v>
      </c>
      <c r="J315" s="77">
        <f t="shared" si="38"/>
        <v>0.7</v>
      </c>
      <c r="K315" s="28">
        <f t="shared" si="37"/>
        <v>232.24319999999994</v>
      </c>
      <c r="L315" s="29"/>
      <c r="M315" s="27"/>
      <c r="N315" s="27"/>
      <c r="O315" s="27"/>
      <c r="P315" s="30"/>
      <c r="Q315" s="29"/>
      <c r="R315" s="30"/>
    </row>
    <row r="316" spans="1:18" x14ac:dyDescent="0.2">
      <c r="A316" s="79"/>
      <c r="C316" s="29" t="s">
        <v>303</v>
      </c>
      <c r="D316" s="27" t="s">
        <v>304</v>
      </c>
      <c r="E316" s="27">
        <v>6</v>
      </c>
      <c r="F316" s="27">
        <v>54</v>
      </c>
      <c r="G316" s="65">
        <f t="shared" si="36"/>
        <v>324</v>
      </c>
      <c r="H316" s="67">
        <v>0.2</v>
      </c>
      <c r="I316" s="69">
        <v>1700</v>
      </c>
      <c r="J316" s="77">
        <f t="shared" si="38"/>
        <v>0.7</v>
      </c>
      <c r="K316" s="28">
        <f t="shared" si="37"/>
        <v>462.67199999999997</v>
      </c>
      <c r="L316" s="29"/>
      <c r="M316" s="27"/>
      <c r="N316" s="27"/>
      <c r="O316" s="27"/>
      <c r="P316" s="30"/>
      <c r="Q316" s="29"/>
      <c r="R316" s="30"/>
    </row>
    <row r="317" spans="1:18" x14ac:dyDescent="0.2">
      <c r="A317" s="79"/>
      <c r="C317" s="29" t="s">
        <v>305</v>
      </c>
      <c r="D317" s="27" t="s">
        <v>296</v>
      </c>
      <c r="E317" s="27">
        <v>7</v>
      </c>
      <c r="F317" s="27">
        <v>72</v>
      </c>
      <c r="G317" s="65">
        <f t="shared" si="36"/>
        <v>504</v>
      </c>
      <c r="H317" s="67">
        <v>0.2</v>
      </c>
      <c r="I317" s="69">
        <v>1440</v>
      </c>
      <c r="J317" s="77">
        <f t="shared" si="38"/>
        <v>0.7</v>
      </c>
      <c r="K317" s="28">
        <f t="shared" si="37"/>
        <v>609.63839999999993</v>
      </c>
      <c r="L317" s="29"/>
      <c r="M317" s="27"/>
      <c r="N317" s="27"/>
      <c r="O317" s="27"/>
      <c r="P317" s="30"/>
      <c r="Q317" s="29"/>
      <c r="R317" s="30"/>
    </row>
    <row r="318" spans="1:18" x14ac:dyDescent="0.2">
      <c r="A318" s="79"/>
      <c r="C318" s="29"/>
      <c r="D318" s="27" t="s">
        <v>301</v>
      </c>
      <c r="E318" s="27">
        <v>41</v>
      </c>
      <c r="F318" s="27">
        <v>72</v>
      </c>
      <c r="G318" s="65">
        <f t="shared" si="36"/>
        <v>2952</v>
      </c>
      <c r="H318" s="67">
        <v>0.2</v>
      </c>
      <c r="I318" s="69">
        <v>1440</v>
      </c>
      <c r="J318" s="77">
        <f t="shared" si="38"/>
        <v>0.7</v>
      </c>
      <c r="K318" s="28">
        <f t="shared" si="37"/>
        <v>3570.7391999999995</v>
      </c>
      <c r="L318" s="29"/>
      <c r="M318" s="27"/>
      <c r="N318" s="27"/>
      <c r="O318" s="27"/>
      <c r="P318" s="30"/>
      <c r="Q318" s="29"/>
      <c r="R318" s="30"/>
    </row>
    <row r="319" spans="1:18" x14ac:dyDescent="0.2">
      <c r="A319" s="79"/>
      <c r="C319" s="29" t="s">
        <v>260</v>
      </c>
      <c r="D319" s="27" t="s">
        <v>306</v>
      </c>
      <c r="E319" s="27">
        <v>5</v>
      </c>
      <c r="F319" s="27">
        <v>116</v>
      </c>
      <c r="G319" s="65">
        <f t="shared" si="36"/>
        <v>580</v>
      </c>
      <c r="H319" s="67">
        <v>0.2</v>
      </c>
      <c r="I319" s="69">
        <v>240</v>
      </c>
      <c r="J319" s="77">
        <f t="shared" si="38"/>
        <v>0.7</v>
      </c>
      <c r="K319" s="28">
        <f t="shared" si="37"/>
        <v>116.92799999999998</v>
      </c>
      <c r="L319" s="29"/>
      <c r="M319" s="27"/>
      <c r="N319" s="27"/>
      <c r="O319" s="27"/>
      <c r="P319" s="30"/>
      <c r="Q319" s="29"/>
      <c r="R319" s="30"/>
    </row>
    <row r="320" spans="1:18" x14ac:dyDescent="0.2">
      <c r="A320" s="79"/>
      <c r="C320" s="29"/>
      <c r="D320" s="27" t="s">
        <v>294</v>
      </c>
      <c r="E320" s="27">
        <v>3</v>
      </c>
      <c r="F320" s="27">
        <v>90</v>
      </c>
      <c r="G320" s="65">
        <f t="shared" si="36"/>
        <v>270</v>
      </c>
      <c r="H320" s="67"/>
      <c r="I320" s="69">
        <v>240</v>
      </c>
      <c r="J320" s="77">
        <f t="shared" si="38"/>
        <v>0.7</v>
      </c>
      <c r="K320" s="28">
        <f t="shared" si="37"/>
        <v>45.36</v>
      </c>
      <c r="L320" s="29"/>
      <c r="M320" s="27"/>
      <c r="N320" s="27"/>
      <c r="O320" s="27"/>
      <c r="P320" s="30"/>
      <c r="Q320" s="29"/>
      <c r="R320" s="30"/>
    </row>
    <row r="321" spans="1:18" x14ac:dyDescent="0.2">
      <c r="A321" s="79"/>
      <c r="C321" s="54" t="s">
        <v>307</v>
      </c>
      <c r="D321" s="27" t="s">
        <v>308</v>
      </c>
      <c r="E321" s="27">
        <v>2</v>
      </c>
      <c r="F321" s="27">
        <v>120</v>
      </c>
      <c r="G321" s="65">
        <f t="shared" si="36"/>
        <v>240</v>
      </c>
      <c r="H321" s="67">
        <v>0.2</v>
      </c>
      <c r="I321" s="69">
        <v>240</v>
      </c>
      <c r="J321" s="77">
        <f t="shared" si="38"/>
        <v>0.7</v>
      </c>
      <c r="K321" s="28">
        <f t="shared" si="37"/>
        <v>48.384</v>
      </c>
      <c r="L321" s="29"/>
      <c r="M321" s="27"/>
      <c r="N321" s="27"/>
      <c r="O321" s="27"/>
      <c r="P321" s="30"/>
      <c r="Q321" s="29"/>
      <c r="R321" s="30"/>
    </row>
    <row r="322" spans="1:18" x14ac:dyDescent="0.2">
      <c r="A322" s="79"/>
      <c r="C322" s="29"/>
      <c r="D322" s="27" t="s">
        <v>309</v>
      </c>
      <c r="E322" s="27">
        <v>4</v>
      </c>
      <c r="F322" s="27">
        <v>72</v>
      </c>
      <c r="G322" s="65">
        <f t="shared" si="36"/>
        <v>288</v>
      </c>
      <c r="H322" s="67">
        <v>0.2</v>
      </c>
      <c r="I322" s="69">
        <v>240</v>
      </c>
      <c r="J322" s="77">
        <f t="shared" si="38"/>
        <v>0.7</v>
      </c>
      <c r="K322" s="28">
        <f t="shared" si="37"/>
        <v>58.060799999999986</v>
      </c>
      <c r="L322" s="29"/>
      <c r="M322" s="27"/>
      <c r="N322" s="27"/>
      <c r="O322" s="27"/>
      <c r="P322" s="30"/>
      <c r="Q322" s="29"/>
      <c r="R322" s="30"/>
    </row>
    <row r="323" spans="1:18" ht="13.5" thickBot="1" x14ac:dyDescent="0.25">
      <c r="A323" s="79"/>
      <c r="C323" s="35"/>
      <c r="D323" s="33" t="s">
        <v>294</v>
      </c>
      <c r="E323" s="33">
        <v>8</v>
      </c>
      <c r="F323" s="33">
        <v>60</v>
      </c>
      <c r="G323" s="66">
        <f t="shared" si="36"/>
        <v>480</v>
      </c>
      <c r="H323" s="68"/>
      <c r="I323" s="70">
        <v>240</v>
      </c>
      <c r="J323" s="78">
        <f t="shared" si="38"/>
        <v>0.7</v>
      </c>
      <c r="K323" s="34">
        <f t="shared" si="37"/>
        <v>80.64</v>
      </c>
      <c r="L323" s="35"/>
      <c r="M323" s="33"/>
      <c r="N323" s="33"/>
      <c r="O323" s="33"/>
      <c r="P323" s="36"/>
      <c r="Q323" s="35"/>
      <c r="R323" s="36"/>
    </row>
    <row r="324" spans="1:18" ht="14.25" thickTop="1" thickBot="1" x14ac:dyDescent="0.25">
      <c r="C324" s="37" t="s">
        <v>148</v>
      </c>
      <c r="D324" s="38"/>
      <c r="E324" s="39"/>
      <c r="F324" s="39"/>
      <c r="G324" s="39"/>
      <c r="H324" s="39"/>
      <c r="I324" s="39"/>
      <c r="J324" s="39"/>
      <c r="K324" s="40">
        <f>SUM(K298:K323)</f>
        <v>11127.412799999998</v>
      </c>
      <c r="L324" s="41"/>
      <c r="M324" s="39"/>
      <c r="N324" s="39"/>
      <c r="O324" s="39"/>
      <c r="P324" s="40"/>
      <c r="Q324" s="41"/>
      <c r="R324" s="40"/>
    </row>
    <row r="325" spans="1:18" x14ac:dyDescent="0.2">
      <c r="K325" s="71">
        <f>K324/D291</f>
        <v>0.63577949948577295</v>
      </c>
      <c r="L325" s="75"/>
    </row>
    <row r="326" spans="1:18" x14ac:dyDescent="0.2">
      <c r="C326" s="1" t="s">
        <v>310</v>
      </c>
      <c r="D326" s="1" t="s">
        <v>311</v>
      </c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</row>
    <row r="327" spans="1:18" x14ac:dyDescent="0.2">
      <c r="C327" s="2" t="s">
        <v>2</v>
      </c>
      <c r="D327" s="4">
        <v>2940.1</v>
      </c>
      <c r="E327" s="42" t="s">
        <v>3</v>
      </c>
      <c r="F327" s="42"/>
      <c r="G327" s="42"/>
      <c r="H327" s="42"/>
      <c r="I327" s="42"/>
      <c r="J327" s="42"/>
      <c r="K327" s="42"/>
      <c r="L327" s="42"/>
      <c r="M327" s="42"/>
      <c r="N327" s="42"/>
      <c r="O327" s="42"/>
    </row>
    <row r="328" spans="1:18" x14ac:dyDescent="0.2">
      <c r="C328" s="2" t="s">
        <v>4</v>
      </c>
      <c r="D328" s="44">
        <v>4.0972799999999996</v>
      </c>
      <c r="E328" s="2" t="s">
        <v>5</v>
      </c>
      <c r="F328" s="2"/>
      <c r="G328" s="2"/>
      <c r="H328" s="42"/>
      <c r="I328" s="42"/>
      <c r="J328" s="42"/>
      <c r="K328" s="42"/>
      <c r="L328" s="42"/>
      <c r="M328" s="42"/>
      <c r="N328" s="42"/>
      <c r="O328" s="42"/>
    </row>
    <row r="329" spans="1:18" ht="13.5" thickBot="1" x14ac:dyDescent="0.25">
      <c r="C329" s="75"/>
      <c r="D329" s="45"/>
      <c r="E329" s="2"/>
      <c r="F329" s="2"/>
      <c r="G329" s="2"/>
    </row>
    <row r="330" spans="1:18" ht="13.5" thickBot="1" x14ac:dyDescent="0.25">
      <c r="C330" s="83" t="s">
        <v>6</v>
      </c>
      <c r="D330" s="84"/>
      <c r="E330" s="84"/>
      <c r="F330" s="84"/>
      <c r="G330" s="84"/>
      <c r="H330" s="84"/>
      <c r="I330" s="84"/>
      <c r="J330" s="84"/>
      <c r="K330" s="85"/>
      <c r="L330" s="83" t="s">
        <v>7</v>
      </c>
      <c r="M330" s="84"/>
      <c r="N330" s="84"/>
      <c r="O330" s="84"/>
      <c r="P330" s="85"/>
      <c r="Q330" s="8"/>
      <c r="R330" s="8"/>
    </row>
    <row r="331" spans="1:18" ht="51" x14ac:dyDescent="0.2">
      <c r="C331" s="9" t="s">
        <v>8</v>
      </c>
      <c r="D331" s="10" t="s">
        <v>9</v>
      </c>
      <c r="E331" s="11" t="s">
        <v>10</v>
      </c>
      <c r="F331" s="11" t="s">
        <v>11</v>
      </c>
      <c r="G331" s="11" t="s">
        <v>323</v>
      </c>
      <c r="H331" s="11" t="s">
        <v>12</v>
      </c>
      <c r="I331" s="11" t="s">
        <v>13</v>
      </c>
      <c r="J331" s="11" t="s">
        <v>14</v>
      </c>
      <c r="K331" s="12" t="s">
        <v>15</v>
      </c>
      <c r="L331" s="9" t="s">
        <v>16</v>
      </c>
      <c r="M331" s="11" t="s">
        <v>11</v>
      </c>
      <c r="N331" s="11" t="s">
        <v>12</v>
      </c>
      <c r="O331" s="13" t="s">
        <v>17</v>
      </c>
      <c r="P331" s="14" t="s">
        <v>18</v>
      </c>
      <c r="Q331" s="15" t="s">
        <v>19</v>
      </c>
      <c r="R331" s="16"/>
    </row>
    <row r="332" spans="1:18" ht="13.5" thickBot="1" x14ac:dyDescent="0.25">
      <c r="C332" s="17"/>
      <c r="D332" s="18"/>
      <c r="E332" s="19" t="s">
        <v>20</v>
      </c>
      <c r="F332" s="19" t="s">
        <v>21</v>
      </c>
      <c r="G332" s="19" t="s">
        <v>21</v>
      </c>
      <c r="H332" s="19" t="s">
        <v>22</v>
      </c>
      <c r="I332" s="19" t="s">
        <v>23</v>
      </c>
      <c r="J332" s="19" t="s">
        <v>22</v>
      </c>
      <c r="K332" s="20" t="s">
        <v>3</v>
      </c>
      <c r="L332" s="17"/>
      <c r="M332" s="18" t="s">
        <v>21</v>
      </c>
      <c r="N332" s="19" t="s">
        <v>22</v>
      </c>
      <c r="O332" s="19" t="s">
        <v>20</v>
      </c>
      <c r="P332" s="20" t="s">
        <v>3</v>
      </c>
      <c r="Q332" s="21" t="s">
        <v>3</v>
      </c>
      <c r="R332" s="22" t="s">
        <v>24</v>
      </c>
    </row>
    <row r="333" spans="1:18" ht="13.5" thickTop="1" x14ac:dyDescent="0.2">
      <c r="C333" s="56" t="s">
        <v>287</v>
      </c>
      <c r="D333" s="57"/>
      <c r="E333" s="57"/>
      <c r="F333" s="23"/>
      <c r="G333" s="23"/>
      <c r="H333" s="23"/>
      <c r="I333" s="23"/>
      <c r="J333" s="23"/>
      <c r="K333" s="24"/>
      <c r="L333" s="25"/>
      <c r="M333" s="23"/>
      <c r="N333" s="23"/>
      <c r="O333" s="23"/>
      <c r="P333" s="24"/>
      <c r="Q333" s="25"/>
      <c r="R333" s="24"/>
    </row>
    <row r="334" spans="1:18" x14ac:dyDescent="0.2">
      <c r="C334" s="58" t="s">
        <v>288</v>
      </c>
      <c r="D334" s="59" t="s">
        <v>312</v>
      </c>
      <c r="E334" s="60">
        <v>1</v>
      </c>
      <c r="F334" s="27">
        <v>22</v>
      </c>
      <c r="G334" s="65">
        <f>E334*F334</f>
        <v>22</v>
      </c>
      <c r="H334" s="67">
        <v>0.2</v>
      </c>
      <c r="I334" s="69">
        <v>870</v>
      </c>
      <c r="J334" s="77">
        <v>0.35</v>
      </c>
      <c r="K334" s="63">
        <f>G334*(1+H334)*I334*J334/1000</f>
        <v>8.0387999999999984</v>
      </c>
      <c r="L334" s="29"/>
      <c r="M334" s="27"/>
      <c r="N334" s="27"/>
      <c r="O334" s="27"/>
      <c r="P334" s="30"/>
      <c r="Q334" s="29"/>
      <c r="R334" s="30"/>
    </row>
    <row r="335" spans="1:18" x14ac:dyDescent="0.2">
      <c r="C335" s="58" t="s">
        <v>313</v>
      </c>
      <c r="D335" s="59" t="s">
        <v>289</v>
      </c>
      <c r="E335" s="59">
        <v>3</v>
      </c>
      <c r="F335" s="27">
        <v>80</v>
      </c>
      <c r="G335" s="65">
        <f t="shared" ref="G335:G352" si="39">E335*F335</f>
        <v>240</v>
      </c>
      <c r="H335" s="67">
        <v>0.2</v>
      </c>
      <c r="I335" s="69">
        <f>I334</f>
        <v>870</v>
      </c>
      <c r="J335" s="77">
        <f>J334</f>
        <v>0.35</v>
      </c>
      <c r="K335" s="63">
        <f t="shared" ref="K335:K352" si="40">G335*(1+H335)*I335*J335/1000</f>
        <v>87.695999999999998</v>
      </c>
      <c r="L335" s="29"/>
      <c r="M335" s="27"/>
      <c r="N335" s="27"/>
      <c r="O335" s="27"/>
      <c r="P335" s="30"/>
      <c r="Q335" s="29"/>
      <c r="R335" s="30"/>
    </row>
    <row r="336" spans="1:18" x14ac:dyDescent="0.2">
      <c r="C336" s="58"/>
      <c r="D336" s="59" t="s">
        <v>294</v>
      </c>
      <c r="E336" s="59">
        <v>2</v>
      </c>
      <c r="F336" s="27">
        <v>60</v>
      </c>
      <c r="G336" s="65">
        <f t="shared" si="39"/>
        <v>120</v>
      </c>
      <c r="H336" s="67"/>
      <c r="I336" s="69">
        <f t="shared" ref="I336:J351" si="41">I335</f>
        <v>870</v>
      </c>
      <c r="J336" s="77">
        <f t="shared" si="41"/>
        <v>0.35</v>
      </c>
      <c r="K336" s="63">
        <f t="shared" si="40"/>
        <v>36.54</v>
      </c>
      <c r="L336" s="29"/>
      <c r="M336" s="27"/>
      <c r="N336" s="27"/>
      <c r="O336" s="27"/>
      <c r="P336" s="30"/>
      <c r="Q336" s="29"/>
      <c r="R336" s="30"/>
    </row>
    <row r="337" spans="3:18" x14ac:dyDescent="0.2">
      <c r="C337" s="58" t="s">
        <v>314</v>
      </c>
      <c r="D337" s="59" t="s">
        <v>315</v>
      </c>
      <c r="E337" s="59">
        <v>2</v>
      </c>
      <c r="F337" s="27">
        <v>60</v>
      </c>
      <c r="G337" s="65">
        <f t="shared" si="39"/>
        <v>120</v>
      </c>
      <c r="H337" s="67"/>
      <c r="I337" s="69">
        <v>220</v>
      </c>
      <c r="J337" s="77">
        <f t="shared" ref="J337:J352" si="42">J336</f>
        <v>0.35</v>
      </c>
      <c r="K337" s="63">
        <f t="shared" si="40"/>
        <v>9.24</v>
      </c>
      <c r="L337" s="29"/>
      <c r="M337" s="27"/>
      <c r="N337" s="27"/>
      <c r="O337" s="27"/>
      <c r="P337" s="30"/>
      <c r="Q337" s="29"/>
      <c r="R337" s="30"/>
    </row>
    <row r="338" spans="3:18" x14ac:dyDescent="0.2">
      <c r="C338" s="58"/>
      <c r="D338" s="59" t="s">
        <v>316</v>
      </c>
      <c r="E338" s="59">
        <v>1</v>
      </c>
      <c r="F338" s="27">
        <v>100</v>
      </c>
      <c r="G338" s="65">
        <f t="shared" si="39"/>
        <v>100</v>
      </c>
      <c r="H338" s="67"/>
      <c r="I338" s="69">
        <f t="shared" si="41"/>
        <v>220</v>
      </c>
      <c r="J338" s="77">
        <f t="shared" si="42"/>
        <v>0.35</v>
      </c>
      <c r="K338" s="63">
        <f t="shared" si="40"/>
        <v>7.6999999999999993</v>
      </c>
      <c r="L338" s="29"/>
      <c r="M338" s="27"/>
      <c r="N338" s="27"/>
      <c r="O338" s="27"/>
      <c r="P338" s="30"/>
      <c r="Q338" s="29"/>
      <c r="R338" s="30"/>
    </row>
    <row r="339" spans="3:18" x14ac:dyDescent="0.2">
      <c r="C339" s="58" t="s">
        <v>35</v>
      </c>
      <c r="D339" s="59" t="s">
        <v>290</v>
      </c>
      <c r="E339" s="59">
        <v>2</v>
      </c>
      <c r="F339" s="27">
        <v>72</v>
      </c>
      <c r="G339" s="65">
        <f t="shared" si="39"/>
        <v>144</v>
      </c>
      <c r="H339" s="67">
        <v>0.2</v>
      </c>
      <c r="I339" s="69">
        <v>1300</v>
      </c>
      <c r="J339" s="77">
        <f t="shared" si="42"/>
        <v>0.35</v>
      </c>
      <c r="K339" s="63">
        <f t="shared" si="40"/>
        <v>78.623999999999981</v>
      </c>
      <c r="L339" s="29"/>
      <c r="M339" s="27"/>
      <c r="N339" s="27"/>
      <c r="O339" s="27"/>
      <c r="P339" s="30"/>
      <c r="Q339" s="29"/>
      <c r="R339" s="30"/>
    </row>
    <row r="340" spans="3:18" x14ac:dyDescent="0.2">
      <c r="C340" s="58" t="s">
        <v>108</v>
      </c>
      <c r="D340" s="59" t="s">
        <v>317</v>
      </c>
      <c r="E340" s="59">
        <v>2</v>
      </c>
      <c r="F340" s="27">
        <v>72</v>
      </c>
      <c r="G340" s="65">
        <f t="shared" si="39"/>
        <v>144</v>
      </c>
      <c r="H340" s="67">
        <v>0.2</v>
      </c>
      <c r="I340" s="69">
        <f t="shared" si="41"/>
        <v>1300</v>
      </c>
      <c r="J340" s="77">
        <f t="shared" si="42"/>
        <v>0.35</v>
      </c>
      <c r="K340" s="63">
        <f t="shared" si="40"/>
        <v>78.623999999999981</v>
      </c>
      <c r="L340" s="29"/>
      <c r="M340" s="27"/>
      <c r="N340" s="27"/>
      <c r="O340" s="27"/>
      <c r="P340" s="30"/>
      <c r="Q340" s="29"/>
      <c r="R340" s="30"/>
    </row>
    <row r="341" spans="3:18" x14ac:dyDescent="0.2">
      <c r="C341" s="58" t="s">
        <v>104</v>
      </c>
      <c r="D341" s="59" t="s">
        <v>296</v>
      </c>
      <c r="E341" s="59">
        <v>14</v>
      </c>
      <c r="F341" s="27">
        <v>72</v>
      </c>
      <c r="G341" s="65">
        <f t="shared" si="39"/>
        <v>1008</v>
      </c>
      <c r="H341" s="67">
        <v>0.2</v>
      </c>
      <c r="I341" s="69">
        <v>1700</v>
      </c>
      <c r="J341" s="77">
        <f t="shared" si="42"/>
        <v>0.35</v>
      </c>
      <c r="K341" s="63">
        <f t="shared" si="40"/>
        <v>719.71199999999988</v>
      </c>
      <c r="L341" s="29"/>
      <c r="M341" s="27"/>
      <c r="N341" s="27"/>
      <c r="O341" s="27"/>
      <c r="P341" s="30"/>
      <c r="Q341" s="29"/>
      <c r="R341" s="30"/>
    </row>
    <row r="342" spans="3:18" x14ac:dyDescent="0.2">
      <c r="C342" s="54" t="s">
        <v>299</v>
      </c>
      <c r="D342" s="59"/>
      <c r="E342" s="59"/>
      <c r="F342" s="27"/>
      <c r="G342" s="65"/>
      <c r="H342" s="67"/>
      <c r="I342" s="69"/>
      <c r="J342" s="77"/>
      <c r="K342" s="63"/>
      <c r="L342" s="29"/>
      <c r="M342" s="27"/>
      <c r="N342" s="27"/>
      <c r="O342" s="27"/>
      <c r="P342" s="30"/>
      <c r="Q342" s="29"/>
      <c r="R342" s="30"/>
    </row>
    <row r="343" spans="3:18" x14ac:dyDescent="0.2">
      <c r="C343" s="58" t="s">
        <v>288</v>
      </c>
      <c r="D343" s="59" t="s">
        <v>289</v>
      </c>
      <c r="E343" s="59">
        <v>2</v>
      </c>
      <c r="F343" s="27">
        <v>80</v>
      </c>
      <c r="G343" s="65">
        <f t="shared" si="39"/>
        <v>160</v>
      </c>
      <c r="H343" s="67">
        <v>0.2</v>
      </c>
      <c r="I343" s="69">
        <v>870</v>
      </c>
      <c r="J343" s="77">
        <f>J341</f>
        <v>0.35</v>
      </c>
      <c r="K343" s="63">
        <f t="shared" si="40"/>
        <v>58.463999999999992</v>
      </c>
      <c r="L343" s="29"/>
      <c r="M343" s="27"/>
      <c r="N343" s="27"/>
      <c r="O343" s="27"/>
      <c r="P343" s="30"/>
      <c r="Q343" s="29"/>
      <c r="R343" s="30"/>
    </row>
    <row r="344" spans="3:18" x14ac:dyDescent="0.2">
      <c r="C344" s="58" t="s">
        <v>318</v>
      </c>
      <c r="D344" s="59" t="s">
        <v>317</v>
      </c>
      <c r="E344" s="59">
        <v>2</v>
      </c>
      <c r="F344" s="27">
        <v>72</v>
      </c>
      <c r="G344" s="65">
        <f t="shared" si="39"/>
        <v>144</v>
      </c>
      <c r="H344" s="67">
        <v>0.2</v>
      </c>
      <c r="I344" s="69">
        <v>1300</v>
      </c>
      <c r="J344" s="77">
        <f t="shared" si="42"/>
        <v>0.35</v>
      </c>
      <c r="K344" s="63">
        <f t="shared" si="40"/>
        <v>78.623999999999981</v>
      </c>
      <c r="L344" s="29"/>
      <c r="M344" s="27"/>
      <c r="N344" s="27"/>
      <c r="O344" s="27"/>
      <c r="P344" s="30"/>
      <c r="Q344" s="29"/>
      <c r="R344" s="30"/>
    </row>
    <row r="345" spans="3:18" x14ac:dyDescent="0.2">
      <c r="C345" s="58"/>
      <c r="D345" s="59" t="s">
        <v>294</v>
      </c>
      <c r="E345" s="59">
        <v>1</v>
      </c>
      <c r="F345" s="27">
        <v>60</v>
      </c>
      <c r="G345" s="65">
        <f t="shared" si="39"/>
        <v>60</v>
      </c>
      <c r="H345" s="67"/>
      <c r="I345" s="69">
        <f t="shared" si="41"/>
        <v>1300</v>
      </c>
      <c r="J345" s="77">
        <f t="shared" si="42"/>
        <v>0.35</v>
      </c>
      <c r="K345" s="63">
        <f t="shared" si="40"/>
        <v>27.3</v>
      </c>
      <c r="L345" s="29"/>
      <c r="M345" s="27"/>
      <c r="N345" s="27"/>
      <c r="O345" s="27"/>
      <c r="P345" s="30"/>
      <c r="Q345" s="29"/>
      <c r="R345" s="30"/>
    </row>
    <row r="346" spans="3:18" x14ac:dyDescent="0.2">
      <c r="C346" s="58" t="s">
        <v>104</v>
      </c>
      <c r="D346" s="59" t="s">
        <v>296</v>
      </c>
      <c r="E346" s="59">
        <v>14</v>
      </c>
      <c r="F346" s="27">
        <v>72</v>
      </c>
      <c r="G346" s="65">
        <f t="shared" si="39"/>
        <v>1008</v>
      </c>
      <c r="H346" s="67">
        <v>0.2</v>
      </c>
      <c r="I346" s="69">
        <v>1700</v>
      </c>
      <c r="J346" s="77">
        <f t="shared" si="42"/>
        <v>0.35</v>
      </c>
      <c r="K346" s="63">
        <f t="shared" si="40"/>
        <v>719.71199999999988</v>
      </c>
      <c r="L346" s="29"/>
      <c r="M346" s="27"/>
      <c r="N346" s="27"/>
      <c r="O346" s="27"/>
      <c r="P346" s="30"/>
      <c r="Q346" s="29"/>
      <c r="R346" s="30"/>
    </row>
    <row r="347" spans="3:18" x14ac:dyDescent="0.2">
      <c r="C347" s="58" t="s">
        <v>319</v>
      </c>
      <c r="D347" s="59" t="s">
        <v>290</v>
      </c>
      <c r="E347" s="59">
        <v>8</v>
      </c>
      <c r="F347" s="27">
        <v>72</v>
      </c>
      <c r="G347" s="65">
        <f t="shared" si="39"/>
        <v>576</v>
      </c>
      <c r="H347" s="67">
        <v>0.2</v>
      </c>
      <c r="I347" s="69">
        <v>1700</v>
      </c>
      <c r="J347" s="77">
        <f t="shared" si="42"/>
        <v>0.35</v>
      </c>
      <c r="K347" s="63">
        <f t="shared" si="40"/>
        <v>411.26400000000001</v>
      </c>
      <c r="L347" s="29"/>
      <c r="M347" s="27"/>
      <c r="N347" s="27"/>
      <c r="O347" s="27"/>
      <c r="P347" s="30"/>
      <c r="Q347" s="29"/>
      <c r="R347" s="30"/>
    </row>
    <row r="348" spans="3:18" x14ac:dyDescent="0.2">
      <c r="C348" s="58" t="s">
        <v>320</v>
      </c>
      <c r="D348" s="59" t="s">
        <v>312</v>
      </c>
      <c r="E348" s="59">
        <v>1</v>
      </c>
      <c r="F348" s="27">
        <v>22</v>
      </c>
      <c r="G348" s="65">
        <f t="shared" si="39"/>
        <v>22</v>
      </c>
      <c r="H348" s="67">
        <v>0.2</v>
      </c>
      <c r="I348" s="69">
        <v>220</v>
      </c>
      <c r="J348" s="77">
        <f t="shared" si="42"/>
        <v>0.35</v>
      </c>
      <c r="K348" s="63">
        <f t="shared" si="40"/>
        <v>2.0327999999999999</v>
      </c>
      <c r="L348" s="29"/>
      <c r="M348" s="27"/>
      <c r="N348" s="27"/>
      <c r="O348" s="27"/>
      <c r="P348" s="30"/>
      <c r="Q348" s="29"/>
      <c r="R348" s="30"/>
    </row>
    <row r="349" spans="3:18" x14ac:dyDescent="0.2">
      <c r="C349" s="58"/>
      <c r="D349" s="59" t="s">
        <v>321</v>
      </c>
      <c r="E349" s="59">
        <v>5</v>
      </c>
      <c r="F349" s="27">
        <v>72</v>
      </c>
      <c r="G349" s="65">
        <f t="shared" si="39"/>
        <v>360</v>
      </c>
      <c r="H349" s="67">
        <v>0.2</v>
      </c>
      <c r="I349" s="69">
        <f t="shared" si="41"/>
        <v>220</v>
      </c>
      <c r="J349" s="77">
        <f t="shared" si="42"/>
        <v>0.35</v>
      </c>
      <c r="K349" s="63">
        <f t="shared" si="40"/>
        <v>33.264000000000003</v>
      </c>
      <c r="L349" s="29"/>
      <c r="M349" s="27"/>
      <c r="N349" s="27"/>
      <c r="O349" s="27"/>
      <c r="P349" s="30"/>
      <c r="Q349" s="29"/>
      <c r="R349" s="30"/>
    </row>
    <row r="350" spans="3:18" x14ac:dyDescent="0.2">
      <c r="C350" s="54" t="s">
        <v>307</v>
      </c>
      <c r="D350" s="59" t="s">
        <v>322</v>
      </c>
      <c r="E350" s="59">
        <v>1</v>
      </c>
      <c r="F350" s="27">
        <v>32</v>
      </c>
      <c r="G350" s="65">
        <f t="shared" si="39"/>
        <v>32</v>
      </c>
      <c r="H350" s="67">
        <v>0.2</v>
      </c>
      <c r="I350" s="69">
        <v>220</v>
      </c>
      <c r="J350" s="77">
        <f t="shared" si="42"/>
        <v>0.35</v>
      </c>
      <c r="K350" s="63">
        <f t="shared" si="40"/>
        <v>2.9567999999999999</v>
      </c>
      <c r="L350" s="29"/>
      <c r="M350" s="27"/>
      <c r="N350" s="27"/>
      <c r="O350" s="27"/>
      <c r="P350" s="30"/>
      <c r="Q350" s="29"/>
      <c r="R350" s="30"/>
    </row>
    <row r="351" spans="3:18" x14ac:dyDescent="0.2">
      <c r="C351" s="58"/>
      <c r="D351" s="59" t="s">
        <v>312</v>
      </c>
      <c r="E351" s="59">
        <v>1</v>
      </c>
      <c r="F351" s="27">
        <v>22</v>
      </c>
      <c r="G351" s="65">
        <f t="shared" si="39"/>
        <v>22</v>
      </c>
      <c r="H351" s="67">
        <v>0.2</v>
      </c>
      <c r="I351" s="69">
        <f t="shared" si="41"/>
        <v>220</v>
      </c>
      <c r="J351" s="77">
        <f t="shared" si="42"/>
        <v>0.35</v>
      </c>
      <c r="K351" s="63">
        <f t="shared" si="40"/>
        <v>2.0327999999999999</v>
      </c>
      <c r="L351" s="29"/>
      <c r="M351" s="27"/>
      <c r="N351" s="27"/>
      <c r="O351" s="27"/>
      <c r="P351" s="30"/>
      <c r="Q351" s="29"/>
      <c r="R351" s="30"/>
    </row>
    <row r="352" spans="3:18" ht="13.5" thickBot="1" x14ac:dyDescent="0.25">
      <c r="C352" s="61"/>
      <c r="D352" s="62" t="s">
        <v>321</v>
      </c>
      <c r="E352" s="62">
        <v>3</v>
      </c>
      <c r="F352" s="33">
        <v>72</v>
      </c>
      <c r="G352" s="66">
        <f t="shared" si="39"/>
        <v>216</v>
      </c>
      <c r="H352" s="68">
        <v>0.2</v>
      </c>
      <c r="I352" s="70">
        <f>I351</f>
        <v>220</v>
      </c>
      <c r="J352" s="78">
        <f t="shared" si="42"/>
        <v>0.35</v>
      </c>
      <c r="K352" s="64">
        <f t="shared" si="40"/>
        <v>19.958399999999997</v>
      </c>
      <c r="L352" s="35"/>
      <c r="M352" s="33"/>
      <c r="N352" s="33"/>
      <c r="O352" s="33"/>
      <c r="P352" s="36"/>
      <c r="Q352" s="35"/>
      <c r="R352" s="36"/>
    </row>
    <row r="353" spans="3:18" ht="14.25" thickTop="1" thickBot="1" x14ac:dyDescent="0.25">
      <c r="C353" s="37" t="s">
        <v>148</v>
      </c>
      <c r="D353" s="38"/>
      <c r="E353" s="39"/>
      <c r="F353" s="39"/>
      <c r="G353" s="39">
        <f>SUM(G334:G352)</f>
        <v>4498</v>
      </c>
      <c r="H353" s="39"/>
      <c r="I353" s="39"/>
      <c r="J353" s="39"/>
      <c r="K353" s="40">
        <f>SUM(K334:K352)</f>
        <v>2381.7835999999998</v>
      </c>
      <c r="L353" s="41"/>
      <c r="M353" s="39"/>
      <c r="N353" s="39"/>
      <c r="O353" s="39"/>
      <c r="P353" s="40"/>
      <c r="Q353" s="41"/>
      <c r="R353" s="40"/>
    </row>
    <row r="354" spans="3:18" x14ac:dyDescent="0.2">
      <c r="K354" s="71">
        <f>K353/D327</f>
        <v>0.81010292166933096</v>
      </c>
      <c r="L354" s="75"/>
    </row>
  </sheetData>
  <autoFilter ref="C9:R145"/>
  <mergeCells count="39">
    <mergeCell ref="C294:K294"/>
    <mergeCell ref="L294:P294"/>
    <mergeCell ref="C330:K330"/>
    <mergeCell ref="L330:P330"/>
    <mergeCell ref="C142:C144"/>
    <mergeCell ref="C151:K151"/>
    <mergeCell ref="L151:P151"/>
    <mergeCell ref="C174:K174"/>
    <mergeCell ref="L174:P174"/>
    <mergeCell ref="C225:K225"/>
    <mergeCell ref="L225:P225"/>
    <mergeCell ref="C139:C141"/>
    <mergeCell ref="C94:C96"/>
    <mergeCell ref="C99:C101"/>
    <mergeCell ref="C104:C106"/>
    <mergeCell ref="C107:C109"/>
    <mergeCell ref="C110:C112"/>
    <mergeCell ref="C115:C117"/>
    <mergeCell ref="C118:C120"/>
    <mergeCell ref="C121:C123"/>
    <mergeCell ref="C124:C126"/>
    <mergeCell ref="C133:C135"/>
    <mergeCell ref="C136:C138"/>
    <mergeCell ref="C90:C92"/>
    <mergeCell ref="C23:C26"/>
    <mergeCell ref="C28:C29"/>
    <mergeCell ref="C38:C40"/>
    <mergeCell ref="C47:C49"/>
    <mergeCell ref="C51:C53"/>
    <mergeCell ref="C60:C62"/>
    <mergeCell ref="C63:C65"/>
    <mergeCell ref="C79:C80"/>
    <mergeCell ref="C81:C83"/>
    <mergeCell ref="C84:C86"/>
    <mergeCell ref="C87:C89"/>
    <mergeCell ref="C21:C22"/>
    <mergeCell ref="C7:K7"/>
    <mergeCell ref="L7:P7"/>
    <mergeCell ref="C11:C12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osvětlení Šluknov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mazacekj</dc:creator>
  <cp:lastModifiedBy>mazacekj</cp:lastModifiedBy>
  <dcterms:created xsi:type="dcterms:W3CDTF">2017-09-25T10:18:57Z</dcterms:created>
  <dcterms:modified xsi:type="dcterms:W3CDTF">2017-10-03T12:45:33Z</dcterms:modified>
</cp:coreProperties>
</file>