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16" windowWidth="22716" windowHeight="13428" activeTab="0"/>
  </bookViews>
  <sheets>
    <sheet name="Rekapitulace stavby" sheetId="1" r:id="rId1"/>
    <sheet name="SO 01 - Rekonstrukce hráze" sheetId="2" r:id="rId2"/>
    <sheet name="SO 02 - Sdružený objekt a..." sheetId="3" r:id="rId3"/>
    <sheet name="SO 03 - Úprava břehů nádrže" sheetId="4" r:id="rId4"/>
    <sheet name="SO 05 - Rekonstrukce cest..." sheetId="5" r:id="rId5"/>
    <sheet name="VON - Vedlejší a ostatní ..." sheetId="6" r:id="rId6"/>
    <sheet name="Pokyny pro vyplnění" sheetId="7" r:id="rId7"/>
  </sheets>
  <definedNames>
    <definedName name="_xlnm._FilterDatabase" localSheetId="1" hidden="1">'SO 01 - Rekonstrukce hráze'!$C$82:$K$82</definedName>
    <definedName name="_xlnm._FilterDatabase" localSheetId="2" hidden="1">'SO 02 - Sdružený objekt a...'!$C$85:$K$85</definedName>
    <definedName name="_xlnm._FilterDatabase" localSheetId="3" hidden="1">'SO 03 - Úprava břehů nádrže'!$C$83:$K$83</definedName>
    <definedName name="_xlnm._FilterDatabase" localSheetId="4" hidden="1">'SO 05 - Rekonstrukce cest...'!$C$79:$K$79</definedName>
    <definedName name="_xlnm._FilterDatabase" localSheetId="5" hidden="1">'VON - Vedlejší a ostatní ...'!$C$82:$K$82</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1">'SO 01 - Rekonstrukce hráze'!$C$4:$J$36,'SO 01 - Rekonstrukce hráze'!$C$42:$J$64,'SO 01 - Rekonstrukce hráze'!$C$70:$K$347</definedName>
    <definedName name="_xlnm.Print_Area" localSheetId="2">'SO 02 - Sdružený objekt a...'!$C$4:$J$36,'SO 02 - Sdružený objekt a...'!$C$42:$J$67,'SO 02 - Sdružený objekt a...'!$C$73:$K$394</definedName>
    <definedName name="_xlnm.Print_Area" localSheetId="3">'SO 03 - Úprava břehů nádrže'!$C$4:$J$36,'SO 03 - Úprava břehů nádrže'!$C$42:$J$65,'SO 03 - Úprava břehů nádrže'!$C$71:$K$359</definedName>
    <definedName name="_xlnm.Print_Area" localSheetId="4">'SO 05 - Rekonstrukce cest...'!$C$4:$J$36,'SO 05 - Rekonstrukce cest...'!$C$42:$J$61,'SO 05 - Rekonstrukce cest...'!$C$67:$K$154</definedName>
    <definedName name="_xlnm.Print_Area" localSheetId="5">'VON - Vedlejší a ostatní ...'!$C$4:$J$36,'VON - Vedlejší a ostatní ...'!$C$42:$J$64,'VON - Vedlejší a ostatní ...'!$C$70:$K$118</definedName>
    <definedName name="_xlnm.Print_Titles" localSheetId="0">'Rekapitulace stavby'!$49:$49</definedName>
    <definedName name="_xlnm.Print_Titles" localSheetId="1">'SO 01 - Rekonstrukce hráze'!$82:$82</definedName>
    <definedName name="_xlnm.Print_Titles" localSheetId="2">'SO 02 - Sdružený objekt a...'!$85:$85</definedName>
    <definedName name="_xlnm.Print_Titles" localSheetId="3">'SO 03 - Úprava břehů nádrže'!$83:$83</definedName>
    <definedName name="_xlnm.Print_Titles" localSheetId="4">'SO 05 - Rekonstrukce cest...'!$79:$79</definedName>
    <definedName name="_xlnm.Print_Titles" localSheetId="5">'VON - Vedlejší a ostatní ...'!$82:$82</definedName>
  </definedNames>
  <calcPr calcId="125725"/>
</workbook>
</file>

<file path=xl/sharedStrings.xml><?xml version="1.0" encoding="utf-8"?>
<sst xmlns="http://schemas.openxmlformats.org/spreadsheetml/2006/main" count="10227" uniqueCount="1089">
  <si>
    <t>Export VZ</t>
  </si>
  <si>
    <t>List obsahuje:</t>
  </si>
  <si>
    <t>3.0</t>
  </si>
  <si>
    <t>ZAMOK</t>
  </si>
  <si>
    <t>False</t>
  </si>
  <si>
    <t>{ac7600ea-17a3-4e4d-987f-81653078fb66}</t>
  </si>
  <si>
    <t>0,01</t>
  </si>
  <si>
    <t>21</t>
  </si>
  <si>
    <t>15</t>
  </si>
  <si>
    <t>REKAPITULACE STAVBY</t>
  </si>
  <si>
    <t>v ---  níže se nacházejí doplnkové a pomocné údaje k sestavám  --- v</t>
  </si>
  <si>
    <t>Návod na vyplnění</t>
  </si>
  <si>
    <t>0,001</t>
  </si>
  <si>
    <t>Kód:</t>
  </si>
  <si>
    <t>054/19/07/2016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</si>
  <si>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</si>
  <si>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</si>
  <si>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ŠLUKNOV - REKONSTRUKCE PIVOVARSKÉHO RYBNÍKA</t>
  </si>
  <si>
    <t>0,1</t>
  </si>
  <si>
    <t>KSO:</t>
  </si>
  <si>
    <t/>
  </si>
  <si>
    <t>CC-CZ:</t>
  </si>
  <si>
    <t>1</t>
  </si>
  <si>
    <t>Místo:</t>
  </si>
  <si>
    <t>Šluknov</t>
  </si>
  <si>
    <t>Datum:</t>
  </si>
  <si>
    <t>19. 7. 2016</t>
  </si>
  <si>
    <t>10</t>
  </si>
  <si>
    <t>100</t>
  </si>
  <si>
    <t>Zadavatel:</t>
  </si>
  <si>
    <t>IČ:</t>
  </si>
  <si>
    <t>Město Šluknov</t>
  </si>
  <si>
    <t>DIČ:</t>
  </si>
  <si>
    <t>Uchazeč:</t>
  </si>
  <si>
    <t>Vyplň údaj</t>
  </si>
  <si>
    <t>Projektant:</t>
  </si>
  <si>
    <t>Jaromír Maděra</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</si>
  <si>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</si>
  <si>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</si>
  <si>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</si>
  <si>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</si>
  <si>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</si>
  <si>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</si>
  <si>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</si>
  <si>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</si>
  <si>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</si>
  <si>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</si>
  <si>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</si>
  <si>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</si>
  <si>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</si>
  <si>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</si>
  <si>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</si>
  <si>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</si>
  <si>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</si>
  <si>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</si>
  <si>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</si>
  <si>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</si>
  <si>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</si>
  <si>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</si>
  <si>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</si>
  <si>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</si>
  <si>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</si>
  <si>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</si>
  <si>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</si>
  <si>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</si>
  <si>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</si>
  <si>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</si>
  <si>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</si>
  <si>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</si>
  <si>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</si>
  <si>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</si>
  <si>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</si>
  <si>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</si>
  <si>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</si>
  <si>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</si>
  <si>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</si>
  <si>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</si>
  <si>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</si>
  <si>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Rekonstrukce hráze</t>
  </si>
  <si>
    <t>STA</t>
  </si>
  <si>
    <t>{06b3579d-19d7-4640-a130-6dd819745e55}</t>
  </si>
  <si>
    <t>2</t>
  </si>
  <si>
    <t>SO 02</t>
  </si>
  <si>
    <t>Sdružený objekt a výpust</t>
  </si>
  <si>
    <t>{033166b4-f629-4ac8-b93a-5895321290ac}</t>
  </si>
  <si>
    <t>SO 03</t>
  </si>
  <si>
    <t>Úprava břehů nádrže</t>
  </si>
  <si>
    <t>{f90ee92b-486b-483a-846c-36693c8dc541}</t>
  </si>
  <si>
    <t>SO 05</t>
  </si>
  <si>
    <t>Rekonstrukce cesty C1</t>
  </si>
  <si>
    <t>{37256a8f-bf31-4cc0-b7f0-8005e320c609}</t>
  </si>
  <si>
    <t>VON</t>
  </si>
  <si>
    <t>Vedlejší a ostatní náklady</t>
  </si>
  <si>
    <t>{5b88b5a9-9696-4ad7-b36c-284f6f91ad8b}</t>
  </si>
  <si>
    <t>Zpět na list:</t>
  </si>
  <si>
    <t>KRYCÍ LIST SOUPISU</t>
  </si>
  <si>
    <t>Objekt:</t>
  </si>
  <si>
    <t>SO 01 - Rekonstrukce hráze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</si>
  <si>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</si>
  <si>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</si>
  <si>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</si>
  <si>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</si>
  <si>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</si>
  <si>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</si>
  <si>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</si>
  <si>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</si>
  <si>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</si>
  <si>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</si>
  <si>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</si>
  <si>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</si>
  <si>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</si>
  <si>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</si>
  <si>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</si>
  <si>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</si>
  <si>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</si>
  <si>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</si>
  <si>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</si>
  <si>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</si>
  <si>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</si>
  <si>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</si>
  <si>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</si>
  <si>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</si>
  <si>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</si>
  <si>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</si>
  <si>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</si>
  <si>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</si>
  <si>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</si>
  <si>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</si>
  <si>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</si>
  <si>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</si>
  <si>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</si>
  <si>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</si>
  <si>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2016 01</t>
  </si>
  <si>
    <t>4</t>
  </si>
  <si>
    <t>908643114</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</si>
  <si>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</si>
  <si>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</si>
  <si>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</si>
  <si>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Součet</t>
  </si>
  <si>
    <t>F.1</t>
  </si>
  <si>
    <t>111301111</t>
  </si>
  <si>
    <t>Sejmutí drnu tl. do 100 mm, v jakékoliv ploše</t>
  </si>
  <si>
    <t>-2086300438</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</si>
  <si>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</si>
  <si>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306,30</t>
  </si>
  <si>
    <t>F.2.7</t>
  </si>
  <si>
    <t>VKP</t>
  </si>
  <si>
    <t>3</t>
  </si>
  <si>
    <t>113106241</t>
  </si>
  <si>
    <t>Rozebrání dlažeb a dílců komunikací pro pěší, vozovek a ploch s přemístěním hmot na skládku na vzdálenost do 3 m nebo s naložením na dopravní prostředek vozovek a ploch, s jakoukoliv výplní spár ze silničních dílců v jakékoliv ploše a jakýchkoliv rozměrů se spárami zalitými živicí nebo cementovou maltou, kladených do lože z kameniva nebo živice</t>
  </si>
  <si>
    <t>987886261</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</si>
  <si>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</si>
  <si>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130*2</t>
  </si>
  <si>
    <t>114203202</t>
  </si>
  <si>
    <t>Očištění lomového kamene nebo betonových tvárnic získaných při rozebrání dlažeb, záhozů, rovnanin a soustřeďovacích staveb od malty</t>
  </si>
  <si>
    <t>m3</t>
  </si>
  <si>
    <t>-720241705</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</si>
  <si>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</si>
  <si>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98,10*0,75</t>
  </si>
  <si>
    <t>5</t>
  </si>
  <si>
    <t>114203301</t>
  </si>
  <si>
    <t>Třídění lomového kamene nebo betonových tvárnic získaných při rozebrání dlažeb, záhozů, rovnanin a soustřeďovacích staveb podle druhu, velikosti nebo tvaru</t>
  </si>
  <si>
    <t>-46583247</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</si>
  <si>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</si>
  <si>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6</t>
  </si>
  <si>
    <t>114203401</t>
  </si>
  <si>
    <t>Srovnání lomového kamene nebo betonových tvárnic do měřitelných figur s přemístěním na vzdálenost do 10 m</t>
  </si>
  <si>
    <t>1748899324</t>
  </si>
  <si>
    <t xml:space="preserve">Poznámka k souboru cen:
1. Vzdálenost přemístění se určuje mezi těžištěm původní hromady a těžištěm měřitelné figury. 2. Množství jednotek se určí v m3 srovnaného lomového kamene nebo tvárnic do měřitelných figur. </t>
  </si>
  <si>
    <t>7</t>
  </si>
  <si>
    <t>115101201</t>
  </si>
  <si>
    <t>Čerpání vody na dopravní výšku do 10 m s uvažovaným průměrným přítokem do 500 l/min</t>
  </si>
  <si>
    <t>hod</t>
  </si>
  <si>
    <t>1153996892</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</si>
  <si>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</si>
  <si>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40</t>
  </si>
  <si>
    <t>E.1</t>
  </si>
  <si>
    <t>8</t>
  </si>
  <si>
    <t>115101301</t>
  </si>
  <si>
    <t>Pohotovost záložní čerpací soupravy pro dopravní výšku do 10 m s uvažovaným průměrným přítokem do 500 l/min</t>
  </si>
  <si>
    <t>den</t>
  </si>
  <si>
    <t>438439865</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</si>
  <si>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</si>
  <si>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t>
  </si>
  <si>
    <t>120901113</t>
  </si>
  <si>
    <t>Bourání konstrukcí v odkopávkách a prokopávkách, korytech vodotečí, melioračních kanálech - ručně s přemístěním suti na hromady na vzdálenost do 20 m nebo s naložením na dopravní prostředek ze zdiva kamenného, pro jakýkoliv druh kamene na maltu cementovou</t>
  </si>
  <si>
    <t>1143516547</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</si>
  <si>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</si>
  <si>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98,100</t>
  </si>
  <si>
    <t>122201102</t>
  </si>
  <si>
    <t>Odkopávky a prokopávky nezapažené s přehozením výkopku na vzdálenost do 3 m nebo s naložením na dopravní prostředek v hornině tř. 3 přes 100 do 1 000 m3</t>
  </si>
  <si>
    <t>1533688496</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</si>
  <si>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</si>
  <si>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191,40</t>
  </si>
  <si>
    <t>11</t>
  </si>
  <si>
    <t>122201109</t>
  </si>
  <si>
    <t>Odkopávky a prokopávky nezapažené s přehozením výkopku na vzdálenost do 3 m nebo s naložením na dopravní prostředek v hornině tř. 3 Příplatek k cenám za lepivost horniny tř. 3</t>
  </si>
  <si>
    <t>1836001962</t>
  </si>
  <si>
    <t>191,40*0,50</t>
  </si>
  <si>
    <t>12</t>
  </si>
  <si>
    <t>122703602</t>
  </si>
  <si>
    <t>Odstranění nánosů z vypuštěných vodních nádrží nebo rybníků s uložením do hromad na vzdálenost do 20 m ve výkopišti při únosnosti dna přes 40 kPa do 60 kPa</t>
  </si>
  <si>
    <t>CS ÚRS 2016 02</t>
  </si>
  <si>
    <t>-134044946</t>
  </si>
  <si>
    <t xml:space="preserve">Poznámka k souboru cen:
1. Ceny nelze použít: a) pro odstraňování nánosu z nádrží se zpevněnými stěnami a dnem; b) předepisuje-li projekt ponechání části vrstvy nánosu na dně. 2. V cenách nejsou započteny náklady na provedení a udržování odvodňovacích příkopů; tyto práce, jsou-li projektem předepsány, se oceňují cenami souboru cen 125 70-33 Čištění melioračních kanálů. 3. Množství měrných jednotek se určí v m3 nánosu v rostlém stavu. 4. Vodorovné přemístění nánosu přes 20 m těžními stroji, které vyvozují malý specifický tlak na nános se oceňuje cenami souboru cen 162 25-3 . Vodorovné přemístění nánosu z vodních nádrží nebo rybníků. </t>
  </si>
  <si>
    <t>82,70</t>
  </si>
  <si>
    <t>13</t>
  </si>
  <si>
    <t>132201202</t>
  </si>
  <si>
    <t>Hloubení zapažených i nezapažených rýh šířky přes 600 do 2 000 mm s urovnáním dna do předepsaného profilu a spádu v hornině tř. 3 přes 100 do 1 000 m3</t>
  </si>
  <si>
    <t>-1539450620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</si>
  <si>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</si>
  <si>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117,70*1,00*1,00</t>
  </si>
  <si>
    <t>základ pro návodní zeď</t>
  </si>
  <si>
    <t>14</t>
  </si>
  <si>
    <t>132201209</t>
  </si>
  <si>
    <t>Hloubení zapažených i nezapažených rýh šířky přes 600 do 2 000 mm s urovnáním dna do předepsaného profilu a spádu v hornině tř. 3 Příplatek k cenám za lepivost horniny tř. 3</t>
  </si>
  <si>
    <t>541975511</t>
  </si>
  <si>
    <t>117,70*0,50</t>
  </si>
  <si>
    <t>162301101</t>
  </si>
  <si>
    <t>Vodorovné přemístění výkopku nebo sypaniny po suchu na obvyklém dopravním prostředku, bez naložení výkopku, avšak se složením bez rozhrnutí z horniny tř. 1 až 4 na vzdálenost přes 50 do 500 m</t>
  </si>
  <si>
    <t>-806104158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</si>
  <si>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</si>
  <si>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54,40*0,10</t>
  </si>
  <si>
    <t>527,30*0,10</t>
  </si>
  <si>
    <t>zeminy pro humusování</t>
  </si>
  <si>
    <t>16</t>
  </si>
  <si>
    <t>162301501</t>
  </si>
  <si>
    <t>Vodorovné přemístění smýcených křovin do průměru kmene 100 mm na vzdálenost do 5 000 m</t>
  </si>
  <si>
    <t>-1754313628</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</si>
  <si>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</si>
  <si>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skládka investora</t>
  </si>
  <si>
    <t>17</t>
  </si>
  <si>
    <t>162401102</t>
  </si>
  <si>
    <t>Vodorovné přemístění výkopku nebo sypaniny po suchu na obvyklém dopravním prostředku, bez naložení výkopku, avšak se složením bez rozhrnutí z horniny tř. 1 až 4 na vzdálenost přes 1 500 do 2 000 m</t>
  </si>
  <si>
    <t>607096437</t>
  </si>
  <si>
    <t>117,70</t>
  </si>
  <si>
    <t>-134,60</t>
  </si>
  <si>
    <t>-58,170</t>
  </si>
  <si>
    <t>přebytečný výkopek - skládka investora</t>
  </si>
  <si>
    <t>18</t>
  </si>
  <si>
    <t>162401152</t>
  </si>
  <si>
    <t>Vodorovné přemístění výkopku nebo sypaniny po suchu na obvyklém dopravním prostředku, bez naložení výkopku, avšak se složením bez rozhrnutí z horniny tř. 5 až 7 na vzdálenost přes 1 500 do 2 000 m</t>
  </si>
  <si>
    <t>1842814553</t>
  </si>
  <si>
    <t>130*2*0,15</t>
  </si>
  <si>
    <t>rozebrané panely, skládka investora</t>
  </si>
  <si>
    <t>19</t>
  </si>
  <si>
    <t>1976896560</t>
  </si>
  <si>
    <t>98,10*0,25</t>
  </si>
  <si>
    <t>skládka investora bez poplatku</t>
  </si>
  <si>
    <t>20</t>
  </si>
  <si>
    <t>167101101</t>
  </si>
  <si>
    <t>Nakládání, skládání a překládání neulehlého výkopku nebo sypaniny nakládání, množství do 100 m3, z hornin tř. 1 až 4</t>
  </si>
  <si>
    <t>-1206874628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</si>
  <si>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</si>
  <si>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167101102</t>
  </si>
  <si>
    <t>Nakládání, skládání a překládání neulehlého výkopku nebo sypaniny nakládání, množství přes 100 m3, z hornin tř. 1 až 4</t>
  </si>
  <si>
    <t>-566156325</t>
  </si>
  <si>
    <t>224,10</t>
  </si>
  <si>
    <t>115,346</t>
  </si>
  <si>
    <t>-151,10</t>
  </si>
  <si>
    <t>-58,17</t>
  </si>
  <si>
    <t>22</t>
  </si>
  <si>
    <t>167101151</t>
  </si>
  <si>
    <t>Nakládání, skládání a překládání neulehlého výkopku nebo sypaniny nakládání, množství do 100 m3, z hornin tř. 5 až 7</t>
  </si>
  <si>
    <t>1285183412</t>
  </si>
  <si>
    <t>rozebrné panely, skládka investora</t>
  </si>
  <si>
    <t>23</t>
  </si>
  <si>
    <t>1196861342</t>
  </si>
  <si>
    <t>skládka Volfartice</t>
  </si>
  <si>
    <t>24</t>
  </si>
  <si>
    <t>171103202</t>
  </si>
  <si>
    <t>Uložení netříděných sypanin z hornin tř. 1 až 4 do zemních hrází pro jakoukoliv šířku koruny přehradních a jiných vodních nádrží se zhutněním do 100 % PS - koef. C s příměsí jílové hlíny přes 20 do 50 % objemu</t>
  </si>
  <si>
    <t>1510314388</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</si>
  <si>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</si>
  <si>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134,60</t>
  </si>
  <si>
    <t>25</t>
  </si>
  <si>
    <t>171201201</t>
  </si>
  <si>
    <t>Uložení sypaniny na skládky</t>
  </si>
  <si>
    <t>-478909850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</si>
  <si>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</si>
  <si>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přebytečný výkopek, skládka investora</t>
  </si>
  <si>
    <t>26</t>
  </si>
  <si>
    <t>628450787</t>
  </si>
  <si>
    <t>27</t>
  </si>
  <si>
    <t>583413422</t>
  </si>
  <si>
    <t>28</t>
  </si>
  <si>
    <t>181301101</t>
  </si>
  <si>
    <t>Rozprostření a urovnání ornice v rovině nebo ve svahu sklonu do 1:5 při souvislé ploše do 500 m2, tl. vrstvy do 100 mm</t>
  </si>
  <si>
    <t>310028318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</si>
  <si>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</si>
  <si>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54,40</t>
  </si>
  <si>
    <t>29</t>
  </si>
  <si>
    <t>181411121</t>
  </si>
  <si>
    <t>Založení trávníku na půdě předem připravené plochy do 1000 m2 výsevem včetně utažení lučního v rovině nebo na svahu do 1:5</t>
  </si>
  <si>
    <t>-946226260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</si>
  <si>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</si>
  <si>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30</t>
  </si>
  <si>
    <t>M</t>
  </si>
  <si>
    <t>005724720</t>
  </si>
  <si>
    <t>Osiva pícnin směsi travní balení obvykle 25 kg technická - rovinná (10 kg)</t>
  </si>
  <si>
    <t>kg</t>
  </si>
  <si>
    <t>49263336</t>
  </si>
  <si>
    <t>54,4*0,025 'Přepočtené koeficientem množství</t>
  </si>
  <si>
    <t>31</t>
  </si>
  <si>
    <t>181411122</t>
  </si>
  <si>
    <t>Založení trávníku na půdě předem připravené plochy do 1000 m2 výsevem včetně utažení lučního na svahu přes 1:5 do 1:2</t>
  </si>
  <si>
    <t>-483852418</t>
  </si>
  <si>
    <t>527,30</t>
  </si>
  <si>
    <t>32</t>
  </si>
  <si>
    <t>005724740</t>
  </si>
  <si>
    <t>Osiva pícnin směsi travní balení obvykle 25 kg technická - svahová (10 kg)</t>
  </si>
  <si>
    <t>-2040652416</t>
  </si>
  <si>
    <t>527,3*0,025 'Přepočtené koeficientem množství</t>
  </si>
  <si>
    <t>33</t>
  </si>
  <si>
    <t>181951102</t>
  </si>
  <si>
    <t>Úprava pláně vyrovnáním výškových rozdílů v hornině tř. 1 až 4 se zhutněním</t>
  </si>
  <si>
    <t>613456728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</si>
  <si>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</si>
  <si>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140,40*1,60</t>
  </si>
  <si>
    <t>34</t>
  </si>
  <si>
    <t>182101101</t>
  </si>
  <si>
    <t>Svahování trvalých svahů do projektovaných profilů s potřebným přemístěním výkopku při svahování v zářezech v hornině tř. 1 až 4</t>
  </si>
  <si>
    <t>1030594150</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</si>
  <si>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</si>
  <si>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455,20</t>
  </si>
  <si>
    <t>35</t>
  </si>
  <si>
    <t>182201101</t>
  </si>
  <si>
    <t>Svahování trvalých svahů do projektovaných profilů s potřebným přemístěním výkopku při svahování násypů v jakékoliv hornině</t>
  </si>
  <si>
    <t>-552263770</t>
  </si>
  <si>
    <t>273,20</t>
  </si>
  <si>
    <t>36</t>
  </si>
  <si>
    <t>182301121</t>
  </si>
  <si>
    <t>Rozprostření a urovnání ornice ve svahu sklonu přes 1:5 při souvislé ploše do 500 m2, tl. vrstvy do 100 mm</t>
  </si>
  <si>
    <t>1468049208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</si>
  <si>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</si>
  <si>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37</t>
  </si>
  <si>
    <t>185803211</t>
  </si>
  <si>
    <t>Uválcování trávníku v rovině nebo na svahu do 1:5</t>
  </si>
  <si>
    <t>-25838319</t>
  </si>
  <si>
    <t>38</t>
  </si>
  <si>
    <t>185851121</t>
  </si>
  <si>
    <t>Dovoz vody pro zálivku rostlin na vzdálenost do 1000 m</t>
  </si>
  <si>
    <t>1778556937</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</si>
  <si>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</si>
  <si>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581,70*0,01</t>
  </si>
  <si>
    <t>Zakládání</t>
  </si>
  <si>
    <t>39</t>
  </si>
  <si>
    <t>274313711</t>
  </si>
  <si>
    <t>Základy z betonu prostého pasy betonu kamenem neprokládaného tř. C 20/25</t>
  </si>
  <si>
    <t>-132316033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</si>
  <si>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</si>
  <si>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274361821</t>
  </si>
  <si>
    <t>Výztuž základů pasů z betonářské oceli 10 505 (R) nebo BSt 500</t>
  </si>
  <si>
    <t>t</t>
  </si>
  <si>
    <t>-742723621</t>
  </si>
  <si>
    <t xml:space="preserve">Poznámka k souboru cen:
1. Ceny platí pro desky rovné, s náběhy, hřibové nebo upnuté do žeber včetně výztuže těchto žeber. </t>
  </si>
  <si>
    <t>236,00*0,50*0,617*0,001</t>
  </si>
  <si>
    <t>Svislé a kompletní konstrukce</t>
  </si>
  <si>
    <t>41</t>
  </si>
  <si>
    <t>321213234</t>
  </si>
  <si>
    <t>Zdivo nadzákladové z lomového kamene vodních staveb přehrad, jezů a plavebních komor, spodní stavby vodních elektráren, odběrných věží a výpustných zařízení, opěrných zdí, šachet, šachtic a ostatních konstrukcí rubové z lomového kamene lomařsky upraveného se zatřením spár, na maltu cementovou MC 25</t>
  </si>
  <si>
    <t>891277157</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</si>
  <si>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</si>
  <si>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0,68*1,54*117,70</t>
  </si>
  <si>
    <t>-2,140*0,30*117,70</t>
  </si>
  <si>
    <t>42</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</si>
  <si>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</si>
  <si>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</si>
  <si>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-1224865620</t>
  </si>
  <si>
    <t>2,14*0,30*117,70</t>
  </si>
  <si>
    <t>43</t>
  </si>
  <si>
    <t>NC 0000.2</t>
  </si>
  <si>
    <t>odpočet kamene za zdivo nadzákladové obkladní s vyspárováním</t>
  </si>
  <si>
    <t>1684480928</t>
  </si>
  <si>
    <t>-75,563</t>
  </si>
  <si>
    <t>Komunikace pozemní</t>
  </si>
  <si>
    <t>44</t>
  </si>
  <si>
    <t>564851111</t>
  </si>
  <si>
    <t>Podklad ze štěrkodrti ŠD s rozprostřením a zhutněním, po zhutnění tl. 150 mm</t>
  </si>
  <si>
    <t>1410706002</t>
  </si>
  <si>
    <t>140,4*1,60</t>
  </si>
  <si>
    <t>45</t>
  </si>
  <si>
    <t>571907118</t>
  </si>
  <si>
    <t>Posyp podkladu nebo krytu s rozprostřením a zhutněním kamenivem drceným nebo těženým, v množství přes 65 do 70 kg/m2</t>
  </si>
  <si>
    <t>1378264891</t>
  </si>
  <si>
    <t>46</t>
  </si>
  <si>
    <t>591211111</t>
  </si>
  <si>
    <t>Kladení dlažby z kostek s provedením lože do tl. 50 mm, s vyplněním spár, s dvojím beraněním a se smetením přebytečného materiálu na krajnici drobných z kamene, do lože z kameniva těženého</t>
  </si>
  <si>
    <t>777560326</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</si>
  <si>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</si>
  <si>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F2.7</t>
  </si>
  <si>
    <t>47</t>
  </si>
  <si>
    <t>583801200</t>
  </si>
  <si>
    <t>Výrobky lomařské a kamenické pro komunikace (kostky dlažební, krajníky a obrubníky) kostka dlažební drobná žula (materiálová skupina I/2) vel. 8/10 cm šedá  (1t = cca 5 m2)</t>
  </si>
  <si>
    <t>1849186433</t>
  </si>
  <si>
    <t>P</t>
  </si>
  <si>
    <t>Poznámka k položce:
1t = cca 5 m2</t>
  </si>
  <si>
    <t>224,64*0,20</t>
  </si>
  <si>
    <t>997</t>
  </si>
  <si>
    <t>Přesun sutě</t>
  </si>
  <si>
    <t>48</t>
  </si>
  <si>
    <t>997221571</t>
  </si>
  <si>
    <t>Vodorovná doprava vybouraných hmot bez naložení, ale se složením a s hrubým urovnáním na vzdálenost do 1 km</t>
  </si>
  <si>
    <t>-143728296</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</si>
  <si>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</si>
  <si>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rozebrané panely</t>
  </si>
  <si>
    <t>49</t>
  </si>
  <si>
    <t>997221579</t>
  </si>
  <si>
    <t>Vodorovná doprava vybouraných hmot bez naložení, ale se složením a s hrubým urovnáním na vzdálenost Příplatek k ceně za každý další i započatý 1 km přes 1 km</t>
  </si>
  <si>
    <t>465317030</t>
  </si>
  <si>
    <t>50</t>
  </si>
  <si>
    <t>997221612</t>
  </si>
  <si>
    <t>Nakládání na dopravní prostředky pro vodorovnou dopravu vybouraných hmot</t>
  </si>
  <si>
    <t>-1666514067</t>
  </si>
  <si>
    <t xml:space="preserve">Poznámka k souboru cen:
1. Ceny lze použít i pro překládání při lomené dopravě. 2. Ceny nelze použít při dopravě po železnici, po vodě nebo neobvyklými dopravními prostředky. </t>
  </si>
  <si>
    <t>Poznámka k položce:
rozebrné panely</t>
  </si>
  <si>
    <t>998</t>
  </si>
  <si>
    <t>Přesun hmot</t>
  </si>
  <si>
    <t>51</t>
  </si>
  <si>
    <t>998321011</t>
  </si>
  <si>
    <t>Přesun hmot pro objekty hráze přehradní zemní a kamenité dopravní vzdálenost do 500 m</t>
  </si>
  <si>
    <t>-1834889169</t>
  </si>
  <si>
    <t>SO 02 - Sdružený objekt a výpust</t>
  </si>
  <si>
    <t xml:space="preserve">    4 - Vodorovné konstrukce</t>
  </si>
  <si>
    <t xml:space="preserve">    8 - Trubní vedení</t>
  </si>
  <si>
    <t xml:space="preserve">    9 - Ostatní konstrukce a práce, bourání</t>
  </si>
  <si>
    <t>113107142</t>
  </si>
  <si>
    <t>Odstranění podkladů nebo krytů s přemístěním hmot na skládku na vzdálenost do 3 m nebo s naložením na dopravní prostředek v ploše jednotlivě do 50 m2 živičných, o tl. vrstvy přes 50 do 100 mm</t>
  </si>
  <si>
    <t>1393455669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</si>
  <si>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</si>
  <si>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1,50*5,30</t>
  </si>
  <si>
    <t>F.2.10</t>
  </si>
  <si>
    <t>41635624</t>
  </si>
  <si>
    <t>1,00*1,62*0,60</t>
  </si>
  <si>
    <t>F.2.16</t>
  </si>
  <si>
    <t>-578630926</t>
  </si>
  <si>
    <t>358078183</t>
  </si>
  <si>
    <t>115001102</t>
  </si>
  <si>
    <t>Převedení vody potrubím průměru DN přes 100 do 150</t>
  </si>
  <si>
    <t>m</t>
  </si>
  <si>
    <t>804127297</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</si>
  <si>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</si>
  <si>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E</t>
  </si>
  <si>
    <t>-141478095</t>
  </si>
  <si>
    <t>2054937111</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</si>
  <si>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</si>
  <si>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</si>
  <si>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1620781808</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</si>
  <si>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</si>
  <si>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120001101</t>
  </si>
  <si>
    <t>Příplatek k cenám vykopávek za ztížení vykopávky v blízkosti podzemního vedení nebo výbušnin v horninách jakékoliv třídy</t>
  </si>
  <si>
    <t>460548998</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</si>
  <si>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</si>
  <si>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3,0*1,50*1,0</t>
  </si>
  <si>
    <t>1470913660</t>
  </si>
  <si>
    <t>121101101</t>
  </si>
  <si>
    <t>Sejmutí ornice nebo lesní půdy s vodorovným přemístěním na hromady v místě upotřebení nebo na dočasné či trvalé skládky se složením, na vzdálenost do 50 m</t>
  </si>
  <si>
    <t>-2089591356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</si>
  <si>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</si>
  <si>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2,70*1,50*0,15</t>
  </si>
  <si>
    <t>122201101</t>
  </si>
  <si>
    <t>Odkopávky a prokopávky nezapažené s přehozením výkopku na vzdálenost do 3 m nebo s naložením na dopravní prostředek v hornině tř. 3 do 100 m3</t>
  </si>
  <si>
    <t>1298105368</t>
  </si>
  <si>
    <t>6,10*2,70*2,15</t>
  </si>
  <si>
    <t>-1547727553</t>
  </si>
  <si>
    <t>35,411*0,50</t>
  </si>
  <si>
    <t>132201201</t>
  </si>
  <si>
    <t>Hloubení zapažených i nezapažených rýh šířky přes 600 do 2 000 mm s urovnáním dna do předepsaného profilu a spádu v hornině tř. 3 do 100 m3</t>
  </si>
  <si>
    <t>-94675337</t>
  </si>
  <si>
    <t>8,00*1,00*1,50</t>
  </si>
  <si>
    <t>-1319850169</t>
  </si>
  <si>
    <t>12*0,50</t>
  </si>
  <si>
    <t>151101201</t>
  </si>
  <si>
    <t>Zřízení pažení stěn výkopu bez rozepření nebo vzepření příložné, hloubky do 4 m</t>
  </si>
  <si>
    <t>437714689</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</si>
  <si>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</si>
  <si>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8*1,50*2</t>
  </si>
  <si>
    <t>151101211</t>
  </si>
  <si>
    <t>Odstranění pažení stěn výkopu s uložením pažin na vzdálenost do 3 m od okraje výkopu příložné, hloubky do 4 m</t>
  </si>
  <si>
    <t>-124564231</t>
  </si>
  <si>
    <t>151101401</t>
  </si>
  <si>
    <t>Zřízení vzepření zapažených stěn výkopů s potřebným přepažováním při roubení příložném, hloubky do 4 m</t>
  </si>
  <si>
    <t>-1563241968</t>
  </si>
  <si>
    <t xml:space="preserve">Poznámka k souboru cen:
1. Ceny nelze použít pro kotvení zapažených stěn zvenku; toto kotvení se oceňuje příslušnými cenami katalogu 800-2 Zvláštní zakládání objektů. </t>
  </si>
  <si>
    <t>151101411</t>
  </si>
  <si>
    <t>Odstranění vzepření stěn výkopů s uložením materiálu na vzdálenost do 3 m od kraje výkopu při roubení příložném, hloubky do 4 m</t>
  </si>
  <si>
    <t>-1465414847</t>
  </si>
  <si>
    <t>161101101</t>
  </si>
  <si>
    <t>Svislé přemístění výkopku bez naložení do dopravní nádoby avšak s vyprázdněním dopravní nádoby na hromadu nebo do dopravního prostředku z horniny tř. 1 až 4, při hloubce výkopu přes 1 do 2,5 m</t>
  </si>
  <si>
    <t>-950767698</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</si>
  <si>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</si>
  <si>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1161829928</t>
  </si>
  <si>
    <t>12,00</t>
  </si>
  <si>
    <t>35,411</t>
  </si>
  <si>
    <t>-3,645</t>
  </si>
  <si>
    <t>-33,264</t>
  </si>
  <si>
    <t>887553299</t>
  </si>
  <si>
    <t>přebytečný výkopek</t>
  </si>
  <si>
    <t>1699707971</t>
  </si>
  <si>
    <t>-6,10*0,352</t>
  </si>
  <si>
    <t>809798957</t>
  </si>
  <si>
    <t>10,502</t>
  </si>
  <si>
    <t>174101101</t>
  </si>
  <si>
    <t>Zásyp sypaninou z jakékoliv horniny s uložením výkopku ve vrstvách se zhutněním jam, šachet, rýh nebo kolem objektů v těchto vykopávkách</t>
  </si>
  <si>
    <t>1347214239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</si>
  <si>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</si>
  <si>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12,00-3,645</t>
  </si>
  <si>
    <t>175111101</t>
  </si>
  <si>
    <t>Obsypání potrubí ručně sypaninou z vhodných hornin tř. 1 až 4 nebo materiálem připraveným podél výkopu ve vzdálenosti do 3 m od jeho kraje, pro jakoukoliv hloubku výkopu a míru zhutnění bez prohození sypaniny</t>
  </si>
  <si>
    <t>2071758370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</si>
  <si>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</si>
  <si>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2,70*1,00*1,35</t>
  </si>
  <si>
    <t>583312000</t>
  </si>
  <si>
    <t>Kamenivo přírodní těžené pro stavební účely  PTK  (drobné, hrubé, štěrkopísky) kamenivo mimo normu frakce 0-2 štěrkopísek netříděný</t>
  </si>
  <si>
    <t>1616247967</t>
  </si>
  <si>
    <t>3,645*2 'Přepočtené koeficientem množství</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</si>
  <si>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</si>
  <si>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</si>
  <si>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822101408</t>
  </si>
  <si>
    <t>2,70*1,00*0,50</t>
  </si>
  <si>
    <t>273313711</t>
  </si>
  <si>
    <t>Základy z betonu prostého desky z betonu kamenem neprokládaného tř. C 20/25</t>
  </si>
  <si>
    <t>-1766896424</t>
  </si>
  <si>
    <t>1,80*1,70*1,00</t>
  </si>
  <si>
    <t>F.2.8</t>
  </si>
  <si>
    <t>369114128</t>
  </si>
  <si>
    <t>0,972-0,636</t>
  </si>
  <si>
    <t>1218557511</t>
  </si>
  <si>
    <t>2,12*1,00*0,30</t>
  </si>
  <si>
    <t>1968163733</t>
  </si>
  <si>
    <t>4,608-1,944</t>
  </si>
  <si>
    <t>NC 0000.4</t>
  </si>
  <si>
    <t>montáž a dodávka těsnícího profilu SIKA, F.2.11</t>
  </si>
  <si>
    <t>-82477548</t>
  </si>
  <si>
    <t>1,40</t>
  </si>
  <si>
    <t>0,60</t>
  </si>
  <si>
    <t>321311115</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</si>
  <si>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tř. C 25/30</t>
  </si>
  <si>
    <t>-446107106</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</si>
  <si>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</si>
  <si>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1,361</t>
  </si>
  <si>
    <t>0,583</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</si>
  <si>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</si>
  <si>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</si>
  <si>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-67159336</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</si>
  <si>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</si>
  <si>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1,40*1,62</t>
  </si>
  <si>
    <t>1,20*1,62</t>
  </si>
  <si>
    <t>0,60*1,62</t>
  </si>
  <si>
    <t>0,80*1,62</t>
  </si>
  <si>
    <t>0,30*1,62</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</si>
  <si>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</si>
  <si>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</si>
  <si>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-1765000240</t>
  </si>
  <si>
    <t>11,016</t>
  </si>
  <si>
    <t>Vodorovné konstrukce</t>
  </si>
  <si>
    <t>451573111</t>
  </si>
  <si>
    <t>Lože pod potrubí, stoky a drobné objekty v otevřeném výkopu z písku a štěrkopísku do 63 mm</t>
  </si>
  <si>
    <t>-1176971534</t>
  </si>
  <si>
    <t xml:space="preserve">Poznámka k souboru cen:
1. Ceny -1111 a -1192 lze použít i pro zřízení sběrných vrstev nad drenážními trubkami. 2. V cenách -5111 a -1192 jsou započteny i náklady na prohození výkopku získaného při zemních pracích. </t>
  </si>
  <si>
    <t>8*1*0,1</t>
  </si>
  <si>
    <t>465513327</t>
  </si>
  <si>
    <t>Dlažba z lomového kamene lomařsky upraveného na cementovou maltu, s vyspárováním cementovou maltou, tl. kamene 300 mm</t>
  </si>
  <si>
    <t>1110111566</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</si>
  <si>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</si>
  <si>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0,60*0,70</t>
  </si>
  <si>
    <t>564751111</t>
  </si>
  <si>
    <t>Podklad nebo kryt z kameniva hrubého drceného vel. 32-63 mm s rozprostřením a zhutněním, po zhutnění tl. 150 mm</t>
  </si>
  <si>
    <t>-144940439</t>
  </si>
  <si>
    <t>5,30*1,00</t>
  </si>
  <si>
    <t>564761111</t>
  </si>
  <si>
    <t>Podklad nebo kryt z kameniva hrubého drceného vel. 32-63 mm s rozprostřením a zhutněním, po zhutnění tl. 200 mm</t>
  </si>
  <si>
    <t>296624645</t>
  </si>
  <si>
    <t>564871116</t>
  </si>
  <si>
    <t>Podklad ze štěrkodrti ŠD s rozprostřením a zhutněním, po zhutnění tl. 300 mm</t>
  </si>
  <si>
    <t>-1239501437</t>
  </si>
  <si>
    <t>5,30*1,00*4</t>
  </si>
  <si>
    <t>celkem tl. 1200 mm</t>
  </si>
  <si>
    <t>573211111</t>
  </si>
  <si>
    <t>Postřik živičný spojovací bez posypu kamenivem z asfaltu silničního, v množství od 0,50 do 0,70 kg/m2</t>
  </si>
  <si>
    <t>-2044625197</t>
  </si>
  <si>
    <t>5,30*1,50</t>
  </si>
  <si>
    <t>577145111</t>
  </si>
  <si>
    <t>Asfaltový beton vrstva obrusná ACO 16 (ABH) s rozprostřením a zhutněním z nemodifikovaného asfaltu, po zhutnění v pruhu šířky do 3 m tl. 50 mm</t>
  </si>
  <si>
    <t>-580806270</t>
  </si>
  <si>
    <t xml:space="preserve">Poznámka k souboru cen:
1. ČSN EN 13108-1 připouští pro ACO 16 pouze tl. 45 až 60 mm. </t>
  </si>
  <si>
    <t>577145112</t>
  </si>
  <si>
    <t>Asfaltový beton vrstva ložní ACL 16 (ABH) s rozprostřením a zhutněním z nemodifikovaného asfaltu v pruhu šířky do 3 m, po zhutnění tl. 50 mm</t>
  </si>
  <si>
    <t>964591313</t>
  </si>
  <si>
    <t xml:space="preserve">Poznámka k souboru cen:
1. ČSN EN 13108-1 připouští pro ACL 16 pouze tl. 50 až 70 mm. </t>
  </si>
  <si>
    <t>Trubní vedení</t>
  </si>
  <si>
    <t>822372111</t>
  </si>
  <si>
    <t>Montáž potrubí z trub železobetonových typu TZH v otevřeném výkopu ve sklonu do 20 % s integrovaným těsněním DN 300</t>
  </si>
  <si>
    <t>582462876</t>
  </si>
  <si>
    <t>14,10</t>
  </si>
  <si>
    <t>592225300</t>
  </si>
  <si>
    <t>Trouby pro splaškové odpadní vody železobetonové trouby hrdlové přímé s integrovaným spojem Supermatic TZH-Q 30/250  D 30 x 250</t>
  </si>
  <si>
    <t>kus</t>
  </si>
  <si>
    <t>1048236390</t>
  </si>
  <si>
    <t>899623161</t>
  </si>
  <si>
    <t>Obetonování potrubí nebo zdiva stok betonem prostým v otevřeném výkopu, beton tř. C 20/25</t>
  </si>
  <si>
    <t>824850972</t>
  </si>
  <si>
    <t xml:space="preserve">Poznámka k souboru cen:
1. Obetonování zdiva stok ve štole se oceňuje cenami souboru cen 359 31-02 Výplň za rubem cihelného zdiva stok části A 03 tohoto katalogu. </t>
  </si>
  <si>
    <t>6,10*0,352</t>
  </si>
  <si>
    <t>-6,10*0,126</t>
  </si>
  <si>
    <t>899643111</t>
  </si>
  <si>
    <t>Bednění pro obetonování potrubí v otevřeném výkopu</t>
  </si>
  <si>
    <t>1888071069</t>
  </si>
  <si>
    <t>6,10*0,64*2</t>
  </si>
  <si>
    <t>Ostatní konstrukce a práce, bourání</t>
  </si>
  <si>
    <t>919735112</t>
  </si>
  <si>
    <t>Řezání stávajícího živičného krytu nebo podkladu hloubky přes 50 do 100 mm</t>
  </si>
  <si>
    <t>1088777911</t>
  </si>
  <si>
    <t xml:space="preserve">Poznámka k souboru cen:
1. V cenách jsou započteny i náklady na spotřebu vody. </t>
  </si>
  <si>
    <t>2*5,30</t>
  </si>
  <si>
    <t>936941011</t>
  </si>
  <si>
    <t>Osazování doplňkových ocelových součástí hmotnosti do 1 kg</t>
  </si>
  <si>
    <t>-11716375</t>
  </si>
  <si>
    <t xml:space="preserve">Poznámka k souboru cen:
1. V cenách nejsou započteny náklady na dodání ocelových součástí. </t>
  </si>
  <si>
    <t>0,30</t>
  </si>
  <si>
    <t>0,28</t>
  </si>
  <si>
    <t>0,32</t>
  </si>
  <si>
    <t>F.2.12</t>
  </si>
  <si>
    <t>936941112</t>
  </si>
  <si>
    <t>Osazování doplňkových ocelových součástí hmotnosti přes 1 do 10 kg</t>
  </si>
  <si>
    <t>-332578519</t>
  </si>
  <si>
    <t>3,93</t>
  </si>
  <si>
    <t>6,28</t>
  </si>
  <si>
    <t>52</t>
  </si>
  <si>
    <t>936941113</t>
  </si>
  <si>
    <t>Osazování doplňkových ocelových součástí hmotnosti přes 10 do 50 kg</t>
  </si>
  <si>
    <t>999621973</t>
  </si>
  <si>
    <t>12,58</t>
  </si>
  <si>
    <t>15,56</t>
  </si>
  <si>
    <t>53</t>
  </si>
  <si>
    <t>936941114</t>
  </si>
  <si>
    <t>Osazování doplňkových ocelových součástí hmotnosti přes 50 do 100 kg</t>
  </si>
  <si>
    <t>872662950</t>
  </si>
  <si>
    <t>73,74</t>
  </si>
  <si>
    <t>54</t>
  </si>
  <si>
    <t>NC 0000.5</t>
  </si>
  <si>
    <t>dodávka ocelových profilů včetně žárového pozinkování a dopravy na stavbu</t>
  </si>
  <si>
    <t>-520491455</t>
  </si>
  <si>
    <t>0,90</t>
  </si>
  <si>
    <t>10,210</t>
  </si>
  <si>
    <t>54,140</t>
  </si>
  <si>
    <t>55</t>
  </si>
  <si>
    <t>NC 0000.6</t>
  </si>
  <si>
    <t>montáž a dodávka hradítek a poklopu z tvrdého dřeva hoblovaného ošetřeného a natřeného včetně spojovacího materiálu a dopravy na stavbu</t>
  </si>
  <si>
    <t>-2043486086</t>
  </si>
  <si>
    <t>Poznámka k položce:
F.2.12</t>
  </si>
  <si>
    <t>0,996</t>
  </si>
  <si>
    <t>1,610</t>
  </si>
  <si>
    <t>56</t>
  </si>
  <si>
    <t>NC 0000.7</t>
  </si>
  <si>
    <t>montáž a dodávka betonové uliční vpustě komplet, H = 1,10 m</t>
  </si>
  <si>
    <t>ks</t>
  </si>
  <si>
    <t>1736914185</t>
  </si>
  <si>
    <t>57</t>
  </si>
  <si>
    <t>997221561</t>
  </si>
  <si>
    <t>Vodorovná doprava suti bez naložení, ale se složením a s hrubým urovnáním z kusových materiálů, na vzdálenost do 1 km</t>
  </si>
  <si>
    <t>-285418032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</si>
  <si>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</si>
  <si>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E.1</t>
  </si>
  <si>
    <t>58</t>
  </si>
  <si>
    <t>997221569</t>
  </si>
  <si>
    <t>Vodorovná doprava suti bez naložení, ale se složením a s hrubým urovnáním Příplatek k ceně za každý další i započatý 1 km přes 1 km</t>
  </si>
  <si>
    <t>-1913547840</t>
  </si>
  <si>
    <t>1,439*50 'Přepočtené koeficientem množství</t>
  </si>
  <si>
    <t>59</t>
  </si>
  <si>
    <t>997221845</t>
  </si>
  <si>
    <t>Poplatek za uložení stavebního odpadu na skládce (skládkovné) z asfaltových povrchů</t>
  </si>
  <si>
    <t>1808384319</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</si>
  <si>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</si>
  <si>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60</t>
  </si>
  <si>
    <t>-1711648607</t>
  </si>
  <si>
    <t>SO 03 - Úprava břehů nádrže</t>
  </si>
  <si>
    <t>-1750653463</t>
  </si>
  <si>
    <t>1106720223</t>
  </si>
  <si>
    <t>152</t>
  </si>
  <si>
    <t>404155166</t>
  </si>
  <si>
    <t>51,00*0,30*1,00</t>
  </si>
  <si>
    <t>2,90*4,80*1,00</t>
  </si>
  <si>
    <t>-1990848103</t>
  </si>
  <si>
    <t>-517863464</t>
  </si>
  <si>
    <t>586397636</t>
  </si>
  <si>
    <t>120901121</t>
  </si>
  <si>
    <t>Bourání konstrukcí v odkopávkách a prokopávkách, korytech vodotečí, melioračních kanálech - ručně s přemístěním suti na hromady na vzdálenost do 20 m nebo s naložením na dopravní prostředek z betonu prostého neprokládaného</t>
  </si>
  <si>
    <t>978585062</t>
  </si>
  <si>
    <t>72,00*0,30*0,80</t>
  </si>
  <si>
    <t>936668608</t>
  </si>
  <si>
    <t>253*0,15</t>
  </si>
  <si>
    <t>121101102</t>
  </si>
  <si>
    <t>Sejmutí ornice nebo lesní půdy s vodorovným přemístěním na hromady v místě upotřebení nebo na dočasné či trvalé skládky se složením, na vzdálenost přes 50 do 100 m</t>
  </si>
  <si>
    <t>111912850</t>
  </si>
  <si>
    <t>253,00*0,15</t>
  </si>
  <si>
    <t>-2055380061</t>
  </si>
  <si>
    <t>466,90</t>
  </si>
  <si>
    <t>1863764788</t>
  </si>
  <si>
    <t>466,90*0,50</t>
  </si>
  <si>
    <t>-159398782</t>
  </si>
  <si>
    <t>25,60</t>
  </si>
  <si>
    <t>-555101556</t>
  </si>
  <si>
    <t>58,90*0,10</t>
  </si>
  <si>
    <t>244,80*0,10</t>
  </si>
  <si>
    <t>59476168</t>
  </si>
  <si>
    <t>-1175076809</t>
  </si>
  <si>
    <t>-14,40</t>
  </si>
  <si>
    <t>-30,37</t>
  </si>
  <si>
    <t>-1197867134</t>
  </si>
  <si>
    <t>72*0,30*0,80</t>
  </si>
  <si>
    <t>-733654838</t>
  </si>
  <si>
    <t>1361867987</t>
  </si>
  <si>
    <t>-298215269</t>
  </si>
  <si>
    <t>72*0,3*0,8</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</si>
  <si>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</si>
  <si>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</si>
  <si>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887147258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</si>
  <si>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</si>
  <si>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14,40</t>
  </si>
  <si>
    <t>-1999612075</t>
  </si>
  <si>
    <t>1956674987</t>
  </si>
  <si>
    <t>76,00*2*0,15</t>
  </si>
  <si>
    <t>-603974269</t>
  </si>
  <si>
    <t>-632617391</t>
  </si>
  <si>
    <t>58,90</t>
  </si>
  <si>
    <t>-2015158125</t>
  </si>
  <si>
    <t>924514324</t>
  </si>
  <si>
    <t>58,9*0,025 'Přepočtené koeficientem množství</t>
  </si>
  <si>
    <t>-1971664146</t>
  </si>
  <si>
    <t>244,8*0,025 'Přepočtené koeficientem množství</t>
  </si>
  <si>
    <t>886666428</t>
  </si>
  <si>
    <t>244,80</t>
  </si>
  <si>
    <t>589620138</t>
  </si>
  <si>
    <t>468,60</t>
  </si>
  <si>
    <t>-99220298</t>
  </si>
  <si>
    <t>2,50</t>
  </si>
  <si>
    <t>-1371038851</t>
  </si>
  <si>
    <t>-687701245</t>
  </si>
  <si>
    <t>263,90</t>
  </si>
  <si>
    <t>-1302704748</t>
  </si>
  <si>
    <t>322,80*0,010</t>
  </si>
  <si>
    <t>-1543449783</t>
  </si>
  <si>
    <t>7,00*1,00*1,00</t>
  </si>
  <si>
    <t>F.2.9</t>
  </si>
  <si>
    <t>326211311</t>
  </si>
  <si>
    <t>Zdivo nadzákladové z lomového kamene upraveného na maltu MC 10 s vyspárováním maltou MCS, s vypracováním líce, objemu přes 3 m3 režného</t>
  </si>
  <si>
    <t>-526388562</t>
  </si>
  <si>
    <t>3,70*0,60*1,00</t>
  </si>
  <si>
    <t>3,10*0,50*0,80</t>
  </si>
  <si>
    <t>3,10*0,50*1,525</t>
  </si>
  <si>
    <t>2*1,10*1,325*1,27</t>
  </si>
  <si>
    <t>2*0,90*0,50*0,80</t>
  </si>
  <si>
    <t>F.2.9, F.2.14</t>
  </si>
  <si>
    <t>451311511</t>
  </si>
  <si>
    <t>Podklad z prostého betonu pod dlažbu pro prostředí s mrazovými cykly, ve vrstvě tl. do 100 mm</t>
  </si>
  <si>
    <t>798920136</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</si>
  <si>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</si>
  <si>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1,27*0,90</t>
  </si>
  <si>
    <t>F.2.14</t>
  </si>
  <si>
    <t>451311521</t>
  </si>
  <si>
    <t>Podklad z prostého betonu pod dlažbu pro prostředí s mrazovými cykly, ve vrstvě tl. přes 100 do 150 mm</t>
  </si>
  <si>
    <t>1700710131</t>
  </si>
  <si>
    <t>2,90*6,50</t>
  </si>
  <si>
    <t>1,04*2,10</t>
  </si>
  <si>
    <t>451571111</t>
  </si>
  <si>
    <t>Lože pod dlažby ze štěrkopísků, tl. vrstvy do 100 mm</t>
  </si>
  <si>
    <t>-478074322</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</si>
  <si>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</si>
  <si>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451571112</t>
  </si>
  <si>
    <t>Lože pod dlažby ze štěrkopísků, tl. vrstvy přes 100 do 150 mm</t>
  </si>
  <si>
    <t>256584990</t>
  </si>
  <si>
    <t>3,80*6,50</t>
  </si>
  <si>
    <t>F.2.13, F.2.14</t>
  </si>
  <si>
    <t>461211711</t>
  </si>
  <si>
    <t>Patka z lomového kamene lomařsky upraveného pro dlažbu zděná na sucho bez výplně spár</t>
  </si>
  <si>
    <t>573834008</t>
  </si>
  <si>
    <t xml:space="preserve">Poznámka k souboru cen:
1. Ceny lze použít i pro patky, které podpírají pohoz, vegetační, popř. jiné opevnění svahu. 2. Ceny neplatí pro zřízení záhozových patek z lomového kamene. Tyto se oceňují cenami souboru cen 462 51-11 Zához z lomového kamene. 3. V cenách jsou započteny i náklady na úpravu povrchu viditelných ploch patky. 4. Objem se stanoví v m3 konstrukce patky. </t>
  </si>
  <si>
    <t>80,90*0,40</t>
  </si>
  <si>
    <t>463212121</t>
  </si>
  <si>
    <t>Rovnanina z lomového kamene upraveného, tříděného jakékoliv tloušťky rovnaniny s vyplněním spár a dutin těženým kamenivem</t>
  </si>
  <si>
    <t>1496361549</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</si>
  <si>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</si>
  <si>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80,90*1,90*0,275</t>
  </si>
  <si>
    <t>463212191</t>
  </si>
  <si>
    <t>Rovnanina z lomového kamene upraveného, tříděného Příplatek k cenám za vypracování líce</t>
  </si>
  <si>
    <t>2115804216</t>
  </si>
  <si>
    <t>80,90*1,90</t>
  </si>
  <si>
    <t>465210121</t>
  </si>
  <si>
    <t>Schody z lomového kamene lomařsky upraveného pro dlažbu na cementovou maltu, s vyspárováním cementovou maltou, tl. kamene 200 mm</t>
  </si>
  <si>
    <t>-90839036</t>
  </si>
  <si>
    <t xml:space="preserve">Poznámka k souboru cen:
1. V cenách jsou započteny i náklady na úpravu líce schodů. 2. V cenách nejsou započteny náklady na: a) podkladní betonové lože; toto se oceňuje cenami souboru cen 451 31-51 Podkladní a výplňové vrstvy z betonu prostého, b) lože z kameniva; toto se oceňuje cenami souboru cen 451 . . - . . Lože z kameniva. 3. Plocha se stanoví v m2 konstrukce jako součin délky a šířky schodů; šířkou schodů je součet délky stupně a šířek obou obrub. </t>
  </si>
  <si>
    <t>3,70*6,50</t>
  </si>
  <si>
    <t>1,40*2,10</t>
  </si>
  <si>
    <t>465512227</t>
  </si>
  <si>
    <t>Dlažba z lomového kamene lomařsky upraveného na sucho se zalitím spár cementovou maltou, tl. kamene 250 mm</t>
  </si>
  <si>
    <t>-795922574</t>
  </si>
  <si>
    <t>-1044698434</t>
  </si>
  <si>
    <t>15,02</t>
  </si>
  <si>
    <t>1,88</t>
  </si>
  <si>
    <t>F.2.15</t>
  </si>
  <si>
    <t>-1668336885</t>
  </si>
  <si>
    <t>709892662</t>
  </si>
  <si>
    <t>0,984*0,40</t>
  </si>
  <si>
    <t>NC 0000.9</t>
  </si>
  <si>
    <t>montáž a dodávka - seříznutí trubky kameninové DN 250 ( F.2.14 )</t>
  </si>
  <si>
    <t>1496971569</t>
  </si>
  <si>
    <t>1027935762</t>
  </si>
  <si>
    <t>62,016</t>
  </si>
  <si>
    <t>rozebrané panely - skládka investora</t>
  </si>
  <si>
    <t>1858757418</t>
  </si>
  <si>
    <t>62,16</t>
  </si>
  <si>
    <t>rozebrané panely skládka investora</t>
  </si>
  <si>
    <t>1444683181</t>
  </si>
  <si>
    <t>-1213293119</t>
  </si>
  <si>
    <t>SO 05 - Rekonstrukce cesty C1</t>
  </si>
  <si>
    <t>-119811505</t>
  </si>
  <si>
    <t>65,30</t>
  </si>
  <si>
    <t>695019006</t>
  </si>
  <si>
    <t>65,30*0,50</t>
  </si>
  <si>
    <t>-1806580503</t>
  </si>
  <si>
    <t>71,40*0,10</t>
  </si>
  <si>
    <t>1795499816</t>
  </si>
  <si>
    <t>65,30-7,14</t>
  </si>
  <si>
    <t>-217869379</t>
  </si>
  <si>
    <t>272195797</t>
  </si>
  <si>
    <t>převytečný výkopek - skládka investora</t>
  </si>
  <si>
    <t>256782328</t>
  </si>
  <si>
    <t>71,40</t>
  </si>
  <si>
    <t>-886628329</t>
  </si>
  <si>
    <t>1526998767</t>
  </si>
  <si>
    <t>71,4*0,025 'Přepočtené koeficientem množství</t>
  </si>
  <si>
    <t>-1332711198</t>
  </si>
  <si>
    <t>110,00*1,60</t>
  </si>
  <si>
    <t>640917474</t>
  </si>
  <si>
    <t>F.2.6</t>
  </si>
  <si>
    <t>-1021990754</t>
  </si>
  <si>
    <t>-1135757295</t>
  </si>
  <si>
    <t>-555581986</t>
  </si>
  <si>
    <t>F2.9</t>
  </si>
  <si>
    <t>1521855846</t>
  </si>
  <si>
    <t>-1725871011</t>
  </si>
  <si>
    <t>VON - Vedlejší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</si>
  <si>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</si>
  <si>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</si>
  <si>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</si>
  <si>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</si>
  <si>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</si>
  <si>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</si>
  <si>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</si>
  <si>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</si>
  <si>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</si>
  <si>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</si>
  <si>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</si>
  <si>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012103000</t>
  </si>
  <si>
    <t>Průzkumné, geodetické a projektové práce geodetické práce před výstavbou</t>
  </si>
  <si>
    <t>Kč</t>
  </si>
  <si>
    <t>1024</t>
  </si>
  <si>
    <t>256344821</t>
  </si>
  <si>
    <t>012303000</t>
  </si>
  <si>
    <t>Průzkumné, geodetické a projektové práce geodetické práce po výstavbě</t>
  </si>
  <si>
    <t>2140210347</t>
  </si>
  <si>
    <t>VRN2</t>
  </si>
  <si>
    <t>Příprava staveniště</t>
  </si>
  <si>
    <t>021203000</t>
  </si>
  <si>
    <t>Příprava staveniště záchranné práce stěhování přírodních hodnot</t>
  </si>
  <si>
    <t>-1987505332</t>
  </si>
  <si>
    <t>pasportizace ploch a objektů</t>
  </si>
  <si>
    <t>1974359683</t>
  </si>
  <si>
    <t>VRN3</t>
  </si>
  <si>
    <t>Zařízení staveniště</t>
  </si>
  <si>
    <t>NC 0000</t>
  </si>
  <si>
    <t>Generální zařízení staveniště, zřízení, provoz, likvidace, energie, úprava terénu a ost....</t>
  </si>
  <si>
    <t>kpl</t>
  </si>
  <si>
    <t>-1295606102</t>
  </si>
  <si>
    <t>VRN4</t>
  </si>
  <si>
    <t>Inženýrská činnost</t>
  </si>
  <si>
    <t>041903000</t>
  </si>
  <si>
    <t>Inženýrská činnost dozory dozor jiné osoby</t>
  </si>
  <si>
    <t>-1014361227</t>
  </si>
  <si>
    <t>042503000</t>
  </si>
  <si>
    <t>Inženýrská činnost posudky plán BOZP na staveništi</t>
  </si>
  <si>
    <t>-1508821285</t>
  </si>
  <si>
    <t>042903000</t>
  </si>
  <si>
    <t>Inženýrská činnost posudky ostatní posudky</t>
  </si>
  <si>
    <t>-930315074</t>
  </si>
  <si>
    <t>VRN7</t>
  </si>
  <si>
    <t>Provozní vlivy</t>
  </si>
  <si>
    <t>075603000</t>
  </si>
  <si>
    <t>Provozní vlivy ochranná pásma jiná</t>
  </si>
  <si>
    <t>-1201751262</t>
  </si>
  <si>
    <t>VRN9</t>
  </si>
  <si>
    <t>Ostatní náklady</t>
  </si>
  <si>
    <t>091704000</t>
  </si>
  <si>
    <t>Ostatní náklady související s objektem náklady na údržbu</t>
  </si>
  <si>
    <t>1531982238</t>
  </si>
  <si>
    <t>NC 0000.10</t>
  </si>
  <si>
    <t>ztížené podmínky provádění prací v ochranných pásmech stávajících inženýrských sítí</t>
  </si>
  <si>
    <t>129313573</t>
  </si>
  <si>
    <t>NC 0000.11</t>
  </si>
  <si>
    <t>zajištění rozboru sedimentů</t>
  </si>
  <si>
    <t>1036121715</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</si>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</sst>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lignment/>
      <protection locked="0"/>
    </xf>
    <xf numFmtId="0" fontId="0" fillId="0" borderId="0">
      <alignment/>
      <protection locked="0"/>
    </xf>
  </cellStyleXfs>
  <cellXfs count="39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167"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32"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2" fillId="0" borderId="0" xfId="0" applyFont="1" applyAlignment="1" applyProtection="1">
      <alignment vertical="top" wrapText="1"/>
      <protection/>
    </xf>
    <xf numFmtId="0" fontId="33" fillId="0" borderId="23" xfId="0" applyFont="1" applyBorder="1" applyAlignment="1" applyProtection="1">
      <alignment horizontal="center"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applyAlignment="1" applyProtection="1">
      <alignment/>
      <protection/>
    </xf>
    <xf numFmtId="0" fontId="35" fillId="0" borderId="0" xfId="20" applyFont="1" applyAlignment="1" applyProtection="1">
      <alignment horizontal="center" vertical="center"/>
      <protection/>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pplyProtection="1">
      <alignment vertical="center"/>
      <protection/>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3"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5"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7"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3" xfId="21" applyFont="1" applyBorder="1" applyAlignment="1" applyProtection="1">
      <alignment horizontal="left" vertical="center"/>
      <protection locked="0"/>
    </xf>
    <xf numFmtId="0" fontId="25"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7"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5"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5"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5"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radC23A3.tmp" descr="C:\KROSplusData\System\Temp\radC23A3.tmp">
          <a:hlinkClick r:id="rId3"/>
        </xdr:cNvPr>
        <xdr:cNvPicPr preferRelativeResize="1">
          <a:picLocks noChangeAspect="0"/>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BCC65.tmp" descr="C:\KROSplusData\System\Temp\radBCC65.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6011A.tmp" descr="C:\KROSplusData\System\Temp\rad6011A.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9FC24.tmp" descr="C:\KROSplusData\System\Temp\rad9FC24.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8D264.tmp" descr="C:\KROSplusData\System\Temp\rad8D264.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89A25.tmp" descr="C:\KROSplusData\System\Temp\rad89A25.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303" t="s">
        <v>0</v>
      </c>
      <c r="B1" s="304"/>
      <c r="C1" s="304"/>
      <c r="D1" s="305" t="s">
        <v>1</v>
      </c>
      <c r="E1" s="304"/>
      <c r="F1" s="304"/>
      <c r="G1" s="304"/>
      <c r="H1" s="304"/>
      <c r="I1" s="304"/>
      <c r="J1" s="304"/>
      <c r="K1" s="302" t="s">
        <v>902</v>
      </c>
      <c r="L1" s="302"/>
      <c r="M1" s="302"/>
      <c r="N1" s="302"/>
      <c r="O1" s="302"/>
      <c r="P1" s="302"/>
      <c r="Q1" s="302"/>
      <c r="R1" s="302"/>
      <c r="S1" s="302"/>
      <c r="T1" s="304"/>
      <c r="U1" s="304"/>
      <c r="V1" s="304"/>
      <c r="W1" s="302" t="s">
        <v>903</v>
      </c>
      <c r="X1" s="302"/>
      <c r="Y1" s="302"/>
      <c r="Z1" s="302"/>
      <c r="AA1" s="302"/>
      <c r="AB1" s="302"/>
      <c r="AC1" s="302"/>
      <c r="AD1" s="302"/>
      <c r="AE1" s="302"/>
      <c r="AF1" s="302"/>
      <c r="AG1" s="302"/>
      <c r="AH1" s="302"/>
      <c r="AI1" s="298"/>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 customHeight="1">
      <c r="AR2" s="256"/>
      <c r="AS2" s="256"/>
      <c r="AT2" s="256"/>
      <c r="AU2" s="256"/>
      <c r="AV2" s="256"/>
      <c r="AW2" s="256"/>
      <c r="AX2" s="256"/>
      <c r="AY2" s="256"/>
      <c r="AZ2" s="256"/>
      <c r="BA2" s="256"/>
      <c r="BB2" s="256"/>
      <c r="BC2" s="256"/>
      <c r="BD2" s="256"/>
      <c r="BE2" s="256"/>
      <c r="BS2" s="17" t="s">
        <v>6</v>
      </c>
      <c r="BT2" s="17" t="s">
        <v>7</v>
      </c>
    </row>
    <row r="3" spans="2:72"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 customHeight="1">
      <c r="B5" s="21"/>
      <c r="C5" s="22"/>
      <c r="D5" s="27" t="s">
        <v>13</v>
      </c>
      <c r="E5" s="22"/>
      <c r="F5" s="22"/>
      <c r="G5" s="22"/>
      <c r="H5" s="22"/>
      <c r="I5" s="22"/>
      <c r="J5" s="22"/>
      <c r="K5" s="259" t="s">
        <v>14</v>
      </c>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2"/>
      <c r="AQ5" s="24"/>
      <c r="BE5" s="255" t="s">
        <v>15</v>
      </c>
      <c r="BS5" s="17" t="s">
        <v>6</v>
      </c>
    </row>
    <row r="6" spans="2:71" ht="36.9" customHeight="1">
      <c r="B6" s="21"/>
      <c r="C6" s="22"/>
      <c r="D6" s="29" t="s">
        <v>16</v>
      </c>
      <c r="E6" s="22"/>
      <c r="F6" s="22"/>
      <c r="G6" s="22"/>
      <c r="H6" s="22"/>
      <c r="I6" s="22"/>
      <c r="J6" s="22"/>
      <c r="K6" s="261" t="s">
        <v>17</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2"/>
      <c r="AQ6" s="24"/>
      <c r="BE6" s="256"/>
      <c r="BS6" s="17" t="s">
        <v>18</v>
      </c>
    </row>
    <row r="7" spans="2:71" ht="14.4"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20</v>
      </c>
      <c r="AO7" s="22"/>
      <c r="AP7" s="22"/>
      <c r="AQ7" s="24"/>
      <c r="BE7" s="256"/>
      <c r="BS7" s="17" t="s">
        <v>22</v>
      </c>
    </row>
    <row r="8" spans="2:71" ht="14.4"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256"/>
      <c r="BS8" s="17" t="s">
        <v>27</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6"/>
      <c r="BS9" s="17" t="s">
        <v>28</v>
      </c>
    </row>
    <row r="10" spans="2:71" ht="14.4"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256"/>
      <c r="BS10" s="17" t="s">
        <v>18</v>
      </c>
    </row>
    <row r="11" spans="2:71" ht="18.45"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256"/>
      <c r="BS11" s="17" t="s">
        <v>18</v>
      </c>
    </row>
    <row r="12" spans="2:71" ht="6.9"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6"/>
      <c r="BS12" s="17" t="s">
        <v>18</v>
      </c>
    </row>
    <row r="13" spans="2:71" ht="14.4"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256"/>
      <c r="BS13" s="17" t="s">
        <v>18</v>
      </c>
    </row>
    <row r="14" spans="2:71" ht="13.2">
      <c r="B14" s="21"/>
      <c r="C14" s="22"/>
      <c r="D14" s="22"/>
      <c r="E14" s="262" t="s">
        <v>34</v>
      </c>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30" t="s">
        <v>32</v>
      </c>
      <c r="AL14" s="22"/>
      <c r="AM14" s="22"/>
      <c r="AN14" s="32" t="s">
        <v>34</v>
      </c>
      <c r="AO14" s="22"/>
      <c r="AP14" s="22"/>
      <c r="AQ14" s="24"/>
      <c r="BE14" s="256"/>
      <c r="BS14" s="17" t="s">
        <v>18</v>
      </c>
    </row>
    <row r="15" spans="2:71" ht="6.9"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6"/>
      <c r="BS15" s="17" t="s">
        <v>4</v>
      </c>
    </row>
    <row r="16" spans="2:71" ht="14.4"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20</v>
      </c>
      <c r="AO16" s="22"/>
      <c r="AP16" s="22"/>
      <c r="AQ16" s="24"/>
      <c r="BE16" s="256"/>
      <c r="BS16" s="17" t="s">
        <v>4</v>
      </c>
    </row>
    <row r="17" spans="2:71" ht="18.45" customHeight="1">
      <c r="B17" s="21"/>
      <c r="C17" s="22"/>
      <c r="D17" s="22"/>
      <c r="E17" s="28"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20</v>
      </c>
      <c r="AO17" s="22"/>
      <c r="AP17" s="22"/>
      <c r="AQ17" s="24"/>
      <c r="BE17" s="256"/>
      <c r="BS17" s="17" t="s">
        <v>37</v>
      </c>
    </row>
    <row r="18" spans="2:71" ht="6.9"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6"/>
      <c r="BS18" s="17" t="s">
        <v>6</v>
      </c>
    </row>
    <row r="19" spans="2:71" ht="14.4" customHeight="1">
      <c r="B19" s="21"/>
      <c r="C19" s="22"/>
      <c r="D19" s="30"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6"/>
      <c r="BS19" s="17" t="s">
        <v>6</v>
      </c>
    </row>
    <row r="20" spans="2:71" ht="20.4" customHeight="1">
      <c r="B20" s="21"/>
      <c r="C20" s="22"/>
      <c r="D20" s="22"/>
      <c r="E20" s="263" t="s">
        <v>20</v>
      </c>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2"/>
      <c r="AP20" s="22"/>
      <c r="AQ20" s="24"/>
      <c r="BE20" s="256"/>
      <c r="BS20" s="17" t="s">
        <v>4</v>
      </c>
    </row>
    <row r="21" spans="2:57" ht="6.9"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6"/>
    </row>
    <row r="22" spans="2:57" ht="6.9"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6"/>
    </row>
    <row r="23" spans="2:57" s="1" customFormat="1" ht="25.95" customHeight="1">
      <c r="B23" s="34"/>
      <c r="C23" s="35"/>
      <c r="D23" s="36" t="s">
        <v>39</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4">
        <f>ROUND(AG51,2)</f>
        <v>0</v>
      </c>
      <c r="AL23" s="265"/>
      <c r="AM23" s="265"/>
      <c r="AN23" s="265"/>
      <c r="AO23" s="265"/>
      <c r="AP23" s="35"/>
      <c r="AQ23" s="38"/>
      <c r="BE23" s="257"/>
    </row>
    <row r="24" spans="2:57" s="1" customFormat="1" ht="6.9"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7"/>
    </row>
    <row r="25" spans="2:57" s="1" customFormat="1" ht="12">
      <c r="B25" s="34"/>
      <c r="C25" s="35"/>
      <c r="D25" s="35"/>
      <c r="E25" s="35"/>
      <c r="F25" s="35"/>
      <c r="G25" s="35"/>
      <c r="H25" s="35"/>
      <c r="I25" s="35"/>
      <c r="J25" s="35"/>
      <c r="K25" s="35"/>
      <c r="L25" s="266" t="s">
        <v>40</v>
      </c>
      <c r="M25" s="267"/>
      <c r="N25" s="267"/>
      <c r="O25" s="267"/>
      <c r="P25" s="35"/>
      <c r="Q25" s="35"/>
      <c r="R25" s="35"/>
      <c r="S25" s="35"/>
      <c r="T25" s="35"/>
      <c r="U25" s="35"/>
      <c r="V25" s="35"/>
      <c r="W25" s="266" t="s">
        <v>41</v>
      </c>
      <c r="X25" s="267"/>
      <c r="Y25" s="267"/>
      <c r="Z25" s="267"/>
      <c r="AA25" s="267"/>
      <c r="AB25" s="267"/>
      <c r="AC25" s="267"/>
      <c r="AD25" s="267"/>
      <c r="AE25" s="267"/>
      <c r="AF25" s="35"/>
      <c r="AG25" s="35"/>
      <c r="AH25" s="35"/>
      <c r="AI25" s="35"/>
      <c r="AJ25" s="35"/>
      <c r="AK25" s="266" t="s">
        <v>42</v>
      </c>
      <c r="AL25" s="267"/>
      <c r="AM25" s="267"/>
      <c r="AN25" s="267"/>
      <c r="AO25" s="267"/>
      <c r="AP25" s="35"/>
      <c r="AQ25" s="38"/>
      <c r="BE25" s="257"/>
    </row>
    <row r="26" spans="2:57" s="2" customFormat="1" ht="14.4" customHeight="1">
      <c r="B26" s="40"/>
      <c r="C26" s="41"/>
      <c r="D26" s="42" t="s">
        <v>43</v>
      </c>
      <c r="E26" s="41"/>
      <c r="F26" s="42" t="s">
        <v>44</v>
      </c>
      <c r="G26" s="41"/>
      <c r="H26" s="41"/>
      <c r="I26" s="41"/>
      <c r="J26" s="41"/>
      <c r="K26" s="41"/>
      <c r="L26" s="268">
        <v>0.21</v>
      </c>
      <c r="M26" s="269"/>
      <c r="N26" s="269"/>
      <c r="O26" s="269"/>
      <c r="P26" s="41"/>
      <c r="Q26" s="41"/>
      <c r="R26" s="41"/>
      <c r="S26" s="41"/>
      <c r="T26" s="41"/>
      <c r="U26" s="41"/>
      <c r="V26" s="41"/>
      <c r="W26" s="270">
        <f>ROUND(AZ51,2)</f>
        <v>0</v>
      </c>
      <c r="X26" s="269"/>
      <c r="Y26" s="269"/>
      <c r="Z26" s="269"/>
      <c r="AA26" s="269"/>
      <c r="AB26" s="269"/>
      <c r="AC26" s="269"/>
      <c r="AD26" s="269"/>
      <c r="AE26" s="269"/>
      <c r="AF26" s="41"/>
      <c r="AG26" s="41"/>
      <c r="AH26" s="41"/>
      <c r="AI26" s="41"/>
      <c r="AJ26" s="41"/>
      <c r="AK26" s="270">
        <f>ROUND(AV51,2)</f>
        <v>0</v>
      </c>
      <c r="AL26" s="269"/>
      <c r="AM26" s="269"/>
      <c r="AN26" s="269"/>
      <c r="AO26" s="269"/>
      <c r="AP26" s="41"/>
      <c r="AQ26" s="43"/>
      <c r="BE26" s="258"/>
    </row>
    <row r="27" spans="2:57" s="2" customFormat="1" ht="14.4" customHeight="1">
      <c r="B27" s="40"/>
      <c r="C27" s="41"/>
      <c r="D27" s="41"/>
      <c r="E27" s="41"/>
      <c r="F27" s="42" t="s">
        <v>45</v>
      </c>
      <c r="G27" s="41"/>
      <c r="H27" s="41"/>
      <c r="I27" s="41"/>
      <c r="J27" s="41"/>
      <c r="K27" s="41"/>
      <c r="L27" s="268">
        <v>0.15</v>
      </c>
      <c r="M27" s="269"/>
      <c r="N27" s="269"/>
      <c r="O27" s="269"/>
      <c r="P27" s="41"/>
      <c r="Q27" s="41"/>
      <c r="R27" s="41"/>
      <c r="S27" s="41"/>
      <c r="T27" s="41"/>
      <c r="U27" s="41"/>
      <c r="V27" s="41"/>
      <c r="W27" s="270">
        <f>ROUND(BA51,2)</f>
        <v>0</v>
      </c>
      <c r="X27" s="269"/>
      <c r="Y27" s="269"/>
      <c r="Z27" s="269"/>
      <c r="AA27" s="269"/>
      <c r="AB27" s="269"/>
      <c r="AC27" s="269"/>
      <c r="AD27" s="269"/>
      <c r="AE27" s="269"/>
      <c r="AF27" s="41"/>
      <c r="AG27" s="41"/>
      <c r="AH27" s="41"/>
      <c r="AI27" s="41"/>
      <c r="AJ27" s="41"/>
      <c r="AK27" s="270">
        <f>ROUND(AW51,2)</f>
        <v>0</v>
      </c>
      <c r="AL27" s="269"/>
      <c r="AM27" s="269"/>
      <c r="AN27" s="269"/>
      <c r="AO27" s="269"/>
      <c r="AP27" s="41"/>
      <c r="AQ27" s="43"/>
      <c r="BE27" s="258"/>
    </row>
    <row r="28" spans="2:57" s="2" customFormat="1" ht="14.4" customHeight="1" hidden="1">
      <c r="B28" s="40"/>
      <c r="C28" s="41"/>
      <c r="D28" s="41"/>
      <c r="E28" s="41"/>
      <c r="F28" s="42" t="s">
        <v>46</v>
      </c>
      <c r="G28" s="41"/>
      <c r="H28" s="41"/>
      <c r="I28" s="41"/>
      <c r="J28" s="41"/>
      <c r="K28" s="41"/>
      <c r="L28" s="268">
        <v>0.21</v>
      </c>
      <c r="M28" s="269"/>
      <c r="N28" s="269"/>
      <c r="O28" s="269"/>
      <c r="P28" s="41"/>
      <c r="Q28" s="41"/>
      <c r="R28" s="41"/>
      <c r="S28" s="41"/>
      <c r="T28" s="41"/>
      <c r="U28" s="41"/>
      <c r="V28" s="41"/>
      <c r="W28" s="270">
        <f>ROUND(BB51,2)</f>
        <v>0</v>
      </c>
      <c r="X28" s="269"/>
      <c r="Y28" s="269"/>
      <c r="Z28" s="269"/>
      <c r="AA28" s="269"/>
      <c r="AB28" s="269"/>
      <c r="AC28" s="269"/>
      <c r="AD28" s="269"/>
      <c r="AE28" s="269"/>
      <c r="AF28" s="41"/>
      <c r="AG28" s="41"/>
      <c r="AH28" s="41"/>
      <c r="AI28" s="41"/>
      <c r="AJ28" s="41"/>
      <c r="AK28" s="270">
        <v>0</v>
      </c>
      <c r="AL28" s="269"/>
      <c r="AM28" s="269"/>
      <c r="AN28" s="269"/>
      <c r="AO28" s="269"/>
      <c r="AP28" s="41"/>
      <c r="AQ28" s="43"/>
      <c r="BE28" s="258"/>
    </row>
    <row r="29" spans="2:57" s="2" customFormat="1" ht="14.4" customHeight="1" hidden="1">
      <c r="B29" s="40"/>
      <c r="C29" s="41"/>
      <c r="D29" s="41"/>
      <c r="E29" s="41"/>
      <c r="F29" s="42" t="s">
        <v>47</v>
      </c>
      <c r="G29" s="41"/>
      <c r="H29" s="41"/>
      <c r="I29" s="41"/>
      <c r="J29" s="41"/>
      <c r="K29" s="41"/>
      <c r="L29" s="268">
        <v>0.15</v>
      </c>
      <c r="M29" s="269"/>
      <c r="N29" s="269"/>
      <c r="O29" s="269"/>
      <c r="P29" s="41"/>
      <c r="Q29" s="41"/>
      <c r="R29" s="41"/>
      <c r="S29" s="41"/>
      <c r="T29" s="41"/>
      <c r="U29" s="41"/>
      <c r="V29" s="41"/>
      <c r="W29" s="270">
        <f>ROUND(BC51,2)</f>
        <v>0</v>
      </c>
      <c r="X29" s="269"/>
      <c r="Y29" s="269"/>
      <c r="Z29" s="269"/>
      <c r="AA29" s="269"/>
      <c r="AB29" s="269"/>
      <c r="AC29" s="269"/>
      <c r="AD29" s="269"/>
      <c r="AE29" s="269"/>
      <c r="AF29" s="41"/>
      <c r="AG29" s="41"/>
      <c r="AH29" s="41"/>
      <c r="AI29" s="41"/>
      <c r="AJ29" s="41"/>
      <c r="AK29" s="270">
        <v>0</v>
      </c>
      <c r="AL29" s="269"/>
      <c r="AM29" s="269"/>
      <c r="AN29" s="269"/>
      <c r="AO29" s="269"/>
      <c r="AP29" s="41"/>
      <c r="AQ29" s="43"/>
      <c r="BE29" s="258"/>
    </row>
    <row r="30" spans="2:57" s="2" customFormat="1" ht="14.4" customHeight="1" hidden="1">
      <c r="B30" s="40"/>
      <c r="C30" s="41"/>
      <c r="D30" s="41"/>
      <c r="E30" s="41"/>
      <c r="F30" s="42" t="s">
        <v>48</v>
      </c>
      <c r="G30" s="41"/>
      <c r="H30" s="41"/>
      <c r="I30" s="41"/>
      <c r="J30" s="41"/>
      <c r="K30" s="41"/>
      <c r="L30" s="268">
        <v>0</v>
      </c>
      <c r="M30" s="269"/>
      <c r="N30" s="269"/>
      <c r="O30" s="269"/>
      <c r="P30" s="41"/>
      <c r="Q30" s="41"/>
      <c r="R30" s="41"/>
      <c r="S30" s="41"/>
      <c r="T30" s="41"/>
      <c r="U30" s="41"/>
      <c r="V30" s="41"/>
      <c r="W30" s="270">
        <f>ROUND(BD51,2)</f>
        <v>0</v>
      </c>
      <c r="X30" s="269"/>
      <c r="Y30" s="269"/>
      <c r="Z30" s="269"/>
      <c r="AA30" s="269"/>
      <c r="AB30" s="269"/>
      <c r="AC30" s="269"/>
      <c r="AD30" s="269"/>
      <c r="AE30" s="269"/>
      <c r="AF30" s="41"/>
      <c r="AG30" s="41"/>
      <c r="AH30" s="41"/>
      <c r="AI30" s="41"/>
      <c r="AJ30" s="41"/>
      <c r="AK30" s="270">
        <v>0</v>
      </c>
      <c r="AL30" s="269"/>
      <c r="AM30" s="269"/>
      <c r="AN30" s="269"/>
      <c r="AO30" s="269"/>
      <c r="AP30" s="41"/>
      <c r="AQ30" s="43"/>
      <c r="BE30" s="258"/>
    </row>
    <row r="31" spans="2:57" s="1" customFormat="1" ht="6.9"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7"/>
    </row>
    <row r="32" spans="2:57" s="1" customFormat="1" ht="25.95" customHeight="1">
      <c r="B32" s="34"/>
      <c r="C32" s="44"/>
      <c r="D32" s="45" t="s">
        <v>49</v>
      </c>
      <c r="E32" s="46"/>
      <c r="F32" s="46"/>
      <c r="G32" s="46"/>
      <c r="H32" s="46"/>
      <c r="I32" s="46"/>
      <c r="J32" s="46"/>
      <c r="K32" s="46"/>
      <c r="L32" s="46"/>
      <c r="M32" s="46"/>
      <c r="N32" s="46"/>
      <c r="O32" s="46"/>
      <c r="P32" s="46"/>
      <c r="Q32" s="46"/>
      <c r="R32" s="46"/>
      <c r="S32" s="46"/>
      <c r="T32" s="47" t="s">
        <v>50</v>
      </c>
      <c r="U32" s="46"/>
      <c r="V32" s="46"/>
      <c r="W32" s="46"/>
      <c r="X32" s="271" t="s">
        <v>51</v>
      </c>
      <c r="Y32" s="272"/>
      <c r="Z32" s="272"/>
      <c r="AA32" s="272"/>
      <c r="AB32" s="272"/>
      <c r="AC32" s="46"/>
      <c r="AD32" s="46"/>
      <c r="AE32" s="46"/>
      <c r="AF32" s="46"/>
      <c r="AG32" s="46"/>
      <c r="AH32" s="46"/>
      <c r="AI32" s="46"/>
      <c r="AJ32" s="46"/>
      <c r="AK32" s="273">
        <f>SUM(AK23:AK30)</f>
        <v>0</v>
      </c>
      <c r="AL32" s="272"/>
      <c r="AM32" s="272"/>
      <c r="AN32" s="272"/>
      <c r="AO32" s="274"/>
      <c r="AP32" s="44"/>
      <c r="AQ32" s="48"/>
      <c r="BE32" s="257"/>
    </row>
    <row r="33" spans="2:43" s="1" customFormat="1" ht="6.9"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 customHeight="1">
      <c r="B39" s="34"/>
      <c r="C39" s="55" t="s">
        <v>52</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 customHeight="1">
      <c r="B41" s="57"/>
      <c r="C41" s="58" t="s">
        <v>13</v>
      </c>
      <c r="D41" s="59"/>
      <c r="E41" s="59"/>
      <c r="F41" s="59"/>
      <c r="G41" s="59"/>
      <c r="H41" s="59"/>
      <c r="I41" s="59"/>
      <c r="J41" s="59"/>
      <c r="K41" s="59"/>
      <c r="L41" s="59" t="str">
        <f>K5</f>
        <v>054/19/07/2016</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 customHeight="1">
      <c r="B42" s="61"/>
      <c r="C42" s="62" t="s">
        <v>16</v>
      </c>
      <c r="D42" s="63"/>
      <c r="E42" s="63"/>
      <c r="F42" s="63"/>
      <c r="G42" s="63"/>
      <c r="H42" s="63"/>
      <c r="I42" s="63"/>
      <c r="J42" s="63"/>
      <c r="K42" s="63"/>
      <c r="L42" s="275" t="str">
        <f>K6</f>
        <v>ŠLUKNOV - REKONSTRUKCE PIVOVARSKÉHO RYBNÍKA</v>
      </c>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63"/>
      <c r="AQ42" s="63"/>
      <c r="AR42" s="64"/>
    </row>
    <row r="43" spans="2:44" s="1" customFormat="1" ht="6.9"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2">
      <c r="B44" s="34"/>
      <c r="C44" s="58" t="s">
        <v>23</v>
      </c>
      <c r="D44" s="56"/>
      <c r="E44" s="56"/>
      <c r="F44" s="56"/>
      <c r="G44" s="56"/>
      <c r="H44" s="56"/>
      <c r="I44" s="56"/>
      <c r="J44" s="56"/>
      <c r="K44" s="56"/>
      <c r="L44" s="65" t="str">
        <f>IF(K8="","",K8)</f>
        <v>Šluknov</v>
      </c>
      <c r="M44" s="56"/>
      <c r="N44" s="56"/>
      <c r="O44" s="56"/>
      <c r="P44" s="56"/>
      <c r="Q44" s="56"/>
      <c r="R44" s="56"/>
      <c r="S44" s="56"/>
      <c r="T44" s="56"/>
      <c r="U44" s="56"/>
      <c r="V44" s="56"/>
      <c r="W44" s="56"/>
      <c r="X44" s="56"/>
      <c r="Y44" s="56"/>
      <c r="Z44" s="56"/>
      <c r="AA44" s="56"/>
      <c r="AB44" s="56"/>
      <c r="AC44" s="56"/>
      <c r="AD44" s="56"/>
      <c r="AE44" s="56"/>
      <c r="AF44" s="56"/>
      <c r="AG44" s="56"/>
      <c r="AH44" s="56"/>
      <c r="AI44" s="58" t="s">
        <v>25</v>
      </c>
      <c r="AJ44" s="56"/>
      <c r="AK44" s="56"/>
      <c r="AL44" s="56"/>
      <c r="AM44" s="277" t="str">
        <f>IF(AN8="","",AN8)</f>
        <v>19. 7. 2016</v>
      </c>
      <c r="AN44" s="278"/>
      <c r="AO44" s="56"/>
      <c r="AP44" s="56"/>
      <c r="AQ44" s="56"/>
      <c r="AR44" s="54"/>
    </row>
    <row r="45" spans="2:44" s="1" customFormat="1" ht="6.9"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2">
      <c r="B46" s="34"/>
      <c r="C46" s="58" t="s">
        <v>29</v>
      </c>
      <c r="D46" s="56"/>
      <c r="E46" s="56"/>
      <c r="F46" s="56"/>
      <c r="G46" s="56"/>
      <c r="H46" s="56"/>
      <c r="I46" s="56"/>
      <c r="J46" s="56"/>
      <c r="K46" s="56"/>
      <c r="L46" s="59" t="str">
        <f>IF(E11="","",E11)</f>
        <v>Město Šluknov</v>
      </c>
      <c r="M46" s="56"/>
      <c r="N46" s="56"/>
      <c r="O46" s="56"/>
      <c r="P46" s="56"/>
      <c r="Q46" s="56"/>
      <c r="R46" s="56"/>
      <c r="S46" s="56"/>
      <c r="T46" s="56"/>
      <c r="U46" s="56"/>
      <c r="V46" s="56"/>
      <c r="W46" s="56"/>
      <c r="X46" s="56"/>
      <c r="Y46" s="56"/>
      <c r="Z46" s="56"/>
      <c r="AA46" s="56"/>
      <c r="AB46" s="56"/>
      <c r="AC46" s="56"/>
      <c r="AD46" s="56"/>
      <c r="AE46" s="56"/>
      <c r="AF46" s="56"/>
      <c r="AG46" s="56"/>
      <c r="AH46" s="56"/>
      <c r="AI46" s="58" t="s">
        <v>35</v>
      </c>
      <c r="AJ46" s="56"/>
      <c r="AK46" s="56"/>
      <c r="AL46" s="56"/>
      <c r="AM46" s="279" t="str">
        <f>IF(E17="","",E17)</f>
        <v>Jaromír Maděra</v>
      </c>
      <c r="AN46" s="278"/>
      <c r="AO46" s="278"/>
      <c r="AP46" s="278"/>
      <c r="AQ46" s="56"/>
      <c r="AR46" s="54"/>
      <c r="AS46" s="280" t="s">
        <v>53</v>
      </c>
      <c r="AT46" s="281"/>
      <c r="AU46" s="67"/>
      <c r="AV46" s="67"/>
      <c r="AW46" s="67"/>
      <c r="AX46" s="67"/>
      <c r="AY46" s="67"/>
      <c r="AZ46" s="67"/>
      <c r="BA46" s="67"/>
      <c r="BB46" s="67"/>
      <c r="BC46" s="67"/>
      <c r="BD46" s="68"/>
    </row>
    <row r="47" spans="2:56" s="1" customFormat="1" ht="13.2">
      <c r="B47" s="34"/>
      <c r="C47" s="58" t="s">
        <v>33</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2"/>
      <c r="AT47" s="283"/>
      <c r="AU47" s="69"/>
      <c r="AV47" s="69"/>
      <c r="AW47" s="69"/>
      <c r="AX47" s="69"/>
      <c r="AY47" s="69"/>
      <c r="AZ47" s="69"/>
      <c r="BA47" s="69"/>
      <c r="BB47" s="69"/>
      <c r="BC47" s="69"/>
      <c r="BD47" s="70"/>
    </row>
    <row r="48" spans="2:56" s="1" customFormat="1" ht="10.8"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4"/>
      <c r="AT48" s="267"/>
      <c r="AU48" s="35"/>
      <c r="AV48" s="35"/>
      <c r="AW48" s="35"/>
      <c r="AX48" s="35"/>
      <c r="AY48" s="35"/>
      <c r="AZ48" s="35"/>
      <c r="BA48" s="35"/>
      <c r="BB48" s="35"/>
      <c r="BC48" s="35"/>
      <c r="BD48" s="72"/>
    </row>
    <row r="49" spans="2:56" s="1" customFormat="1" ht="29.25" customHeight="1">
      <c r="B49" s="34"/>
      <c r="C49" s="285" t="s">
        <v>54</v>
      </c>
      <c r="D49" s="286"/>
      <c r="E49" s="286"/>
      <c r="F49" s="286"/>
      <c r="G49" s="286"/>
      <c r="H49" s="73"/>
      <c r="I49" s="287" t="s">
        <v>55</v>
      </c>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8" t="s">
        <v>56</v>
      </c>
      <c r="AH49" s="286"/>
      <c r="AI49" s="286"/>
      <c r="AJ49" s="286"/>
      <c r="AK49" s="286"/>
      <c r="AL49" s="286"/>
      <c r="AM49" s="286"/>
      <c r="AN49" s="287" t="s">
        <v>57</v>
      </c>
      <c r="AO49" s="286"/>
      <c r="AP49" s="286"/>
      <c r="AQ49" s="74" t="s">
        <v>58</v>
      </c>
      <c r="AR49" s="54"/>
      <c r="AS49" s="75" t="s">
        <v>59</v>
      </c>
      <c r="AT49" s="76" t="s">
        <v>60</v>
      </c>
      <c r="AU49" s="76" t="s">
        <v>61</v>
      </c>
      <c r="AV49" s="76" t="s">
        <v>62</v>
      </c>
      <c r="AW49" s="76" t="s">
        <v>63</v>
      </c>
      <c r="AX49" s="76" t="s">
        <v>64</v>
      </c>
      <c r="AY49" s="76" t="s">
        <v>65</v>
      </c>
      <c r="AZ49" s="76" t="s">
        <v>66</v>
      </c>
      <c r="BA49" s="76" t="s">
        <v>67</v>
      </c>
      <c r="BB49" s="76" t="s">
        <v>68</v>
      </c>
      <c r="BC49" s="76" t="s">
        <v>69</v>
      </c>
      <c r="BD49" s="77" t="s">
        <v>70</v>
      </c>
    </row>
    <row r="50" spans="2:56" s="1" customFormat="1" ht="10.8"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 customHeight="1">
      <c r="B51" s="61"/>
      <c r="C51" s="81" t="s">
        <v>71</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2">
        <f>ROUND(SUM(AG52:AG56),2)</f>
        <v>0</v>
      </c>
      <c r="AH51" s="292"/>
      <c r="AI51" s="292"/>
      <c r="AJ51" s="292"/>
      <c r="AK51" s="292"/>
      <c r="AL51" s="292"/>
      <c r="AM51" s="292"/>
      <c r="AN51" s="293">
        <f aca="true" t="shared" si="0" ref="AN51:AN56">SUM(AG51,AT51)</f>
        <v>0</v>
      </c>
      <c r="AO51" s="293"/>
      <c r="AP51" s="293"/>
      <c r="AQ51" s="83" t="s">
        <v>20</v>
      </c>
      <c r="AR51" s="64"/>
      <c r="AS51" s="84">
        <f>ROUND(SUM(AS52:AS56),2)</f>
        <v>0</v>
      </c>
      <c r="AT51" s="85">
        <f aca="true" t="shared" si="1" ref="AT51:AT56">ROUND(SUM(AV51:AW51),2)</f>
        <v>0</v>
      </c>
      <c r="AU51" s="86">
        <f>ROUND(SUM(AU52:AU56),5)</f>
        <v>0</v>
      </c>
      <c r="AV51" s="85">
        <f>ROUND(AZ51*L26,2)</f>
        <v>0</v>
      </c>
      <c r="AW51" s="85">
        <f>ROUND(BA51*L27,2)</f>
        <v>0</v>
      </c>
      <c r="AX51" s="85">
        <f>ROUND(BB51*L26,2)</f>
        <v>0</v>
      </c>
      <c r="AY51" s="85">
        <f>ROUND(BC51*L27,2)</f>
        <v>0</v>
      </c>
      <c r="AZ51" s="85">
        <f>ROUND(SUM(AZ52:AZ56),2)</f>
        <v>0</v>
      </c>
      <c r="BA51" s="85">
        <f>ROUND(SUM(BA52:BA56),2)</f>
        <v>0</v>
      </c>
      <c r="BB51" s="85">
        <f>ROUND(SUM(BB52:BB56),2)</f>
        <v>0</v>
      </c>
      <c r="BC51" s="85">
        <f>ROUND(SUM(BC52:BC56),2)</f>
        <v>0</v>
      </c>
      <c r="BD51" s="87">
        <f>ROUND(SUM(BD52:BD56),2)</f>
        <v>0</v>
      </c>
      <c r="BS51" s="88" t="s">
        <v>72</v>
      </c>
      <c r="BT51" s="88" t="s">
        <v>73</v>
      </c>
      <c r="BU51" s="89" t="s">
        <v>74</v>
      </c>
      <c r="BV51" s="88" t="s">
        <v>75</v>
      </c>
      <c r="BW51" s="88" t="s">
        <v>5</v>
      </c>
      <c r="BX51" s="88" t="s">
        <v>76</v>
      </c>
      <c r="CL51" s="88" t="s">
        <v>20</v>
      </c>
    </row>
    <row r="52" spans="1:91" s="5" customFormat="1" ht="20.4" customHeight="1">
      <c r="A52" s="299" t="s">
        <v>904</v>
      </c>
      <c r="B52" s="90"/>
      <c r="C52" s="91"/>
      <c r="D52" s="291" t="s">
        <v>77</v>
      </c>
      <c r="E52" s="290"/>
      <c r="F52" s="290"/>
      <c r="G52" s="290"/>
      <c r="H52" s="290"/>
      <c r="I52" s="92"/>
      <c r="J52" s="291" t="s">
        <v>78</v>
      </c>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89">
        <f>'SO 01 - Rekonstrukce hráze'!J27</f>
        <v>0</v>
      </c>
      <c r="AH52" s="290"/>
      <c r="AI52" s="290"/>
      <c r="AJ52" s="290"/>
      <c r="AK52" s="290"/>
      <c r="AL52" s="290"/>
      <c r="AM52" s="290"/>
      <c r="AN52" s="289">
        <f t="shared" si="0"/>
        <v>0</v>
      </c>
      <c r="AO52" s="290"/>
      <c r="AP52" s="290"/>
      <c r="AQ52" s="93" t="s">
        <v>79</v>
      </c>
      <c r="AR52" s="94"/>
      <c r="AS52" s="95">
        <v>0</v>
      </c>
      <c r="AT52" s="96">
        <f t="shared" si="1"/>
        <v>0</v>
      </c>
      <c r="AU52" s="97">
        <f>'SO 01 - Rekonstrukce hráze'!P83</f>
        <v>0</v>
      </c>
      <c r="AV52" s="96">
        <f>'SO 01 - Rekonstrukce hráze'!J30</f>
        <v>0</v>
      </c>
      <c r="AW52" s="96">
        <f>'SO 01 - Rekonstrukce hráze'!J31</f>
        <v>0</v>
      </c>
      <c r="AX52" s="96">
        <f>'SO 01 - Rekonstrukce hráze'!J32</f>
        <v>0</v>
      </c>
      <c r="AY52" s="96">
        <f>'SO 01 - Rekonstrukce hráze'!J33</f>
        <v>0</v>
      </c>
      <c r="AZ52" s="96">
        <f>'SO 01 - Rekonstrukce hráze'!F30</f>
        <v>0</v>
      </c>
      <c r="BA52" s="96">
        <f>'SO 01 - Rekonstrukce hráze'!F31</f>
        <v>0</v>
      </c>
      <c r="BB52" s="96">
        <f>'SO 01 - Rekonstrukce hráze'!F32</f>
        <v>0</v>
      </c>
      <c r="BC52" s="96">
        <f>'SO 01 - Rekonstrukce hráze'!F33</f>
        <v>0</v>
      </c>
      <c r="BD52" s="98">
        <f>'SO 01 - Rekonstrukce hráze'!F34</f>
        <v>0</v>
      </c>
      <c r="BT52" s="99" t="s">
        <v>22</v>
      </c>
      <c r="BV52" s="99" t="s">
        <v>75</v>
      </c>
      <c r="BW52" s="99" t="s">
        <v>80</v>
      </c>
      <c r="BX52" s="99" t="s">
        <v>5</v>
      </c>
      <c r="CL52" s="99" t="s">
        <v>20</v>
      </c>
      <c r="CM52" s="99" t="s">
        <v>81</v>
      </c>
    </row>
    <row r="53" spans="1:91" s="5" customFormat="1" ht="20.4" customHeight="1">
      <c r="A53" s="299" t="s">
        <v>904</v>
      </c>
      <c r="B53" s="90"/>
      <c r="C53" s="91"/>
      <c r="D53" s="291" t="s">
        <v>82</v>
      </c>
      <c r="E53" s="290"/>
      <c r="F53" s="290"/>
      <c r="G53" s="290"/>
      <c r="H53" s="290"/>
      <c r="I53" s="92"/>
      <c r="J53" s="291" t="s">
        <v>83</v>
      </c>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89">
        <f>'SO 02 - Sdružený objekt a...'!J27</f>
        <v>0</v>
      </c>
      <c r="AH53" s="290"/>
      <c r="AI53" s="290"/>
      <c r="AJ53" s="290"/>
      <c r="AK53" s="290"/>
      <c r="AL53" s="290"/>
      <c r="AM53" s="290"/>
      <c r="AN53" s="289">
        <f t="shared" si="0"/>
        <v>0</v>
      </c>
      <c r="AO53" s="290"/>
      <c r="AP53" s="290"/>
      <c r="AQ53" s="93" t="s">
        <v>79</v>
      </c>
      <c r="AR53" s="94"/>
      <c r="AS53" s="95">
        <v>0</v>
      </c>
      <c r="AT53" s="96">
        <f t="shared" si="1"/>
        <v>0</v>
      </c>
      <c r="AU53" s="97">
        <f>'SO 02 - Sdružený objekt a...'!P86</f>
        <v>0</v>
      </c>
      <c r="AV53" s="96">
        <f>'SO 02 - Sdružený objekt a...'!J30</f>
        <v>0</v>
      </c>
      <c r="AW53" s="96">
        <f>'SO 02 - Sdružený objekt a...'!J31</f>
        <v>0</v>
      </c>
      <c r="AX53" s="96">
        <f>'SO 02 - Sdružený objekt a...'!J32</f>
        <v>0</v>
      </c>
      <c r="AY53" s="96">
        <f>'SO 02 - Sdružený objekt a...'!J33</f>
        <v>0</v>
      </c>
      <c r="AZ53" s="96">
        <f>'SO 02 - Sdružený objekt a...'!F30</f>
        <v>0</v>
      </c>
      <c r="BA53" s="96">
        <f>'SO 02 - Sdružený objekt a...'!F31</f>
        <v>0</v>
      </c>
      <c r="BB53" s="96">
        <f>'SO 02 - Sdružený objekt a...'!F32</f>
        <v>0</v>
      </c>
      <c r="BC53" s="96">
        <f>'SO 02 - Sdružený objekt a...'!F33</f>
        <v>0</v>
      </c>
      <c r="BD53" s="98">
        <f>'SO 02 - Sdružený objekt a...'!F34</f>
        <v>0</v>
      </c>
      <c r="BT53" s="99" t="s">
        <v>22</v>
      </c>
      <c r="BV53" s="99" t="s">
        <v>75</v>
      </c>
      <c r="BW53" s="99" t="s">
        <v>84</v>
      </c>
      <c r="BX53" s="99" t="s">
        <v>5</v>
      </c>
      <c r="CL53" s="99" t="s">
        <v>20</v>
      </c>
      <c r="CM53" s="99" t="s">
        <v>81</v>
      </c>
    </row>
    <row r="54" spans="1:91" s="5" customFormat="1" ht="20.4" customHeight="1">
      <c r="A54" s="299" t="s">
        <v>904</v>
      </c>
      <c r="B54" s="90"/>
      <c r="C54" s="91"/>
      <c r="D54" s="291" t="s">
        <v>85</v>
      </c>
      <c r="E54" s="290"/>
      <c r="F54" s="290"/>
      <c r="G54" s="290"/>
      <c r="H54" s="290"/>
      <c r="I54" s="92"/>
      <c r="J54" s="291" t="s">
        <v>86</v>
      </c>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89">
        <f>'SO 03 - Úprava břehů nádrže'!J27</f>
        <v>0</v>
      </c>
      <c r="AH54" s="290"/>
      <c r="AI54" s="290"/>
      <c r="AJ54" s="290"/>
      <c r="AK54" s="290"/>
      <c r="AL54" s="290"/>
      <c r="AM54" s="290"/>
      <c r="AN54" s="289">
        <f t="shared" si="0"/>
        <v>0</v>
      </c>
      <c r="AO54" s="290"/>
      <c r="AP54" s="290"/>
      <c r="AQ54" s="93" t="s">
        <v>79</v>
      </c>
      <c r="AR54" s="94"/>
      <c r="AS54" s="95">
        <v>0</v>
      </c>
      <c r="AT54" s="96">
        <f t="shared" si="1"/>
        <v>0</v>
      </c>
      <c r="AU54" s="97">
        <f>'SO 03 - Úprava břehů nádrže'!P84</f>
        <v>0</v>
      </c>
      <c r="AV54" s="96">
        <f>'SO 03 - Úprava břehů nádrže'!J30</f>
        <v>0</v>
      </c>
      <c r="AW54" s="96">
        <f>'SO 03 - Úprava břehů nádrže'!J31</f>
        <v>0</v>
      </c>
      <c r="AX54" s="96">
        <f>'SO 03 - Úprava břehů nádrže'!J32</f>
        <v>0</v>
      </c>
      <c r="AY54" s="96">
        <f>'SO 03 - Úprava břehů nádrže'!J33</f>
        <v>0</v>
      </c>
      <c r="AZ54" s="96">
        <f>'SO 03 - Úprava břehů nádrže'!F30</f>
        <v>0</v>
      </c>
      <c r="BA54" s="96">
        <f>'SO 03 - Úprava břehů nádrže'!F31</f>
        <v>0</v>
      </c>
      <c r="BB54" s="96">
        <f>'SO 03 - Úprava břehů nádrže'!F32</f>
        <v>0</v>
      </c>
      <c r="BC54" s="96">
        <f>'SO 03 - Úprava břehů nádrže'!F33</f>
        <v>0</v>
      </c>
      <c r="BD54" s="98">
        <f>'SO 03 - Úprava břehů nádrže'!F34</f>
        <v>0</v>
      </c>
      <c r="BT54" s="99" t="s">
        <v>22</v>
      </c>
      <c r="BV54" s="99" t="s">
        <v>75</v>
      </c>
      <c r="BW54" s="99" t="s">
        <v>87</v>
      </c>
      <c r="BX54" s="99" t="s">
        <v>5</v>
      </c>
      <c r="CL54" s="99" t="s">
        <v>20</v>
      </c>
      <c r="CM54" s="99" t="s">
        <v>81</v>
      </c>
    </row>
    <row r="55" spans="1:91" s="5" customFormat="1" ht="20.4" customHeight="1">
      <c r="A55" s="299" t="s">
        <v>904</v>
      </c>
      <c r="B55" s="90"/>
      <c r="C55" s="91"/>
      <c r="D55" s="291" t="s">
        <v>88</v>
      </c>
      <c r="E55" s="290"/>
      <c r="F55" s="290"/>
      <c r="G55" s="290"/>
      <c r="H55" s="290"/>
      <c r="I55" s="92"/>
      <c r="J55" s="291" t="s">
        <v>89</v>
      </c>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89">
        <f>'SO 05 - Rekonstrukce cest...'!J27</f>
        <v>0</v>
      </c>
      <c r="AH55" s="290"/>
      <c r="AI55" s="290"/>
      <c r="AJ55" s="290"/>
      <c r="AK55" s="290"/>
      <c r="AL55" s="290"/>
      <c r="AM55" s="290"/>
      <c r="AN55" s="289">
        <f t="shared" si="0"/>
        <v>0</v>
      </c>
      <c r="AO55" s="290"/>
      <c r="AP55" s="290"/>
      <c r="AQ55" s="93" t="s">
        <v>79</v>
      </c>
      <c r="AR55" s="94"/>
      <c r="AS55" s="95">
        <v>0</v>
      </c>
      <c r="AT55" s="96">
        <f t="shared" si="1"/>
        <v>0</v>
      </c>
      <c r="AU55" s="97">
        <f>'SO 05 - Rekonstrukce cest...'!P80</f>
        <v>0</v>
      </c>
      <c r="AV55" s="96">
        <f>'SO 05 - Rekonstrukce cest...'!J30</f>
        <v>0</v>
      </c>
      <c r="AW55" s="96">
        <f>'SO 05 - Rekonstrukce cest...'!J31</f>
        <v>0</v>
      </c>
      <c r="AX55" s="96">
        <f>'SO 05 - Rekonstrukce cest...'!J32</f>
        <v>0</v>
      </c>
      <c r="AY55" s="96">
        <f>'SO 05 - Rekonstrukce cest...'!J33</f>
        <v>0</v>
      </c>
      <c r="AZ55" s="96">
        <f>'SO 05 - Rekonstrukce cest...'!F30</f>
        <v>0</v>
      </c>
      <c r="BA55" s="96">
        <f>'SO 05 - Rekonstrukce cest...'!F31</f>
        <v>0</v>
      </c>
      <c r="BB55" s="96">
        <f>'SO 05 - Rekonstrukce cest...'!F32</f>
        <v>0</v>
      </c>
      <c r="BC55" s="96">
        <f>'SO 05 - Rekonstrukce cest...'!F33</f>
        <v>0</v>
      </c>
      <c r="BD55" s="98">
        <f>'SO 05 - Rekonstrukce cest...'!F34</f>
        <v>0</v>
      </c>
      <c r="BT55" s="99" t="s">
        <v>22</v>
      </c>
      <c r="BV55" s="99" t="s">
        <v>75</v>
      </c>
      <c r="BW55" s="99" t="s">
        <v>90</v>
      </c>
      <c r="BX55" s="99" t="s">
        <v>5</v>
      </c>
      <c r="CL55" s="99" t="s">
        <v>20</v>
      </c>
      <c r="CM55" s="99" t="s">
        <v>81</v>
      </c>
    </row>
    <row r="56" spans="1:91" s="5" customFormat="1" ht="20.4" customHeight="1">
      <c r="A56" s="299" t="s">
        <v>904</v>
      </c>
      <c r="B56" s="90"/>
      <c r="C56" s="91"/>
      <c r="D56" s="291" t="s">
        <v>91</v>
      </c>
      <c r="E56" s="290"/>
      <c r="F56" s="290"/>
      <c r="G56" s="290"/>
      <c r="H56" s="290"/>
      <c r="I56" s="92"/>
      <c r="J56" s="291" t="s">
        <v>92</v>
      </c>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89">
        <f>'VON - Vedlejší a ostatní ...'!J27</f>
        <v>0</v>
      </c>
      <c r="AH56" s="290"/>
      <c r="AI56" s="290"/>
      <c r="AJ56" s="290"/>
      <c r="AK56" s="290"/>
      <c r="AL56" s="290"/>
      <c r="AM56" s="290"/>
      <c r="AN56" s="289">
        <f t="shared" si="0"/>
        <v>0</v>
      </c>
      <c r="AO56" s="290"/>
      <c r="AP56" s="290"/>
      <c r="AQ56" s="93" t="s">
        <v>79</v>
      </c>
      <c r="AR56" s="94"/>
      <c r="AS56" s="100">
        <v>0</v>
      </c>
      <c r="AT56" s="101">
        <f t="shared" si="1"/>
        <v>0</v>
      </c>
      <c r="AU56" s="102">
        <f>'VON - Vedlejší a ostatní ...'!P83</f>
        <v>0</v>
      </c>
      <c r="AV56" s="101">
        <f>'VON - Vedlejší a ostatní ...'!J30</f>
        <v>0</v>
      </c>
      <c r="AW56" s="101">
        <f>'VON - Vedlejší a ostatní ...'!J31</f>
        <v>0</v>
      </c>
      <c r="AX56" s="101">
        <f>'VON - Vedlejší a ostatní ...'!J32</f>
        <v>0</v>
      </c>
      <c r="AY56" s="101">
        <f>'VON - Vedlejší a ostatní ...'!J33</f>
        <v>0</v>
      </c>
      <c r="AZ56" s="101">
        <f>'VON - Vedlejší a ostatní ...'!F30</f>
        <v>0</v>
      </c>
      <c r="BA56" s="101">
        <f>'VON - Vedlejší a ostatní ...'!F31</f>
        <v>0</v>
      </c>
      <c r="BB56" s="101">
        <f>'VON - Vedlejší a ostatní ...'!F32</f>
        <v>0</v>
      </c>
      <c r="BC56" s="101">
        <f>'VON - Vedlejší a ostatní ...'!F33</f>
        <v>0</v>
      </c>
      <c r="BD56" s="103">
        <f>'VON - Vedlejší a ostatní ...'!F34</f>
        <v>0</v>
      </c>
      <c r="BT56" s="99" t="s">
        <v>22</v>
      </c>
      <c r="BV56" s="99" t="s">
        <v>75</v>
      </c>
      <c r="BW56" s="99" t="s">
        <v>93</v>
      </c>
      <c r="BX56" s="99" t="s">
        <v>5</v>
      </c>
      <c r="CL56" s="99" t="s">
        <v>20</v>
      </c>
      <c r="CM56" s="99" t="s">
        <v>81</v>
      </c>
    </row>
    <row r="57" spans="2:44" s="1" customFormat="1" ht="30" customHeight="1">
      <c r="B57" s="3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4"/>
    </row>
    <row r="58" spans="2:44" s="1" customFormat="1" ht="6.9" customHeight="1">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4"/>
    </row>
  </sheetData>
  <sheetProtection password="CC35" sheet="1" objects="1" scenarios="1" formatColumns="0" formatRows="0" sort="0" autoFilter="0"/>
  <mergeCells count="57">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O 01 - Rekonstrukce hráze'!C2" tooltip="SO 01 - Rekonstrukce hráze" display="/"/>
    <hyperlink ref="A53" location="'SO 02 - Sdružený objekt a...'!C2" tooltip="SO 02 - Sdružený objekt a..." display="/"/>
    <hyperlink ref="A54" location="'SO 03 - Úprava břehů nádrže'!C2" tooltip="SO 03 - Úprava břehů nádrže" display="/"/>
    <hyperlink ref="A55" location="'SO 05 - Rekonstrukce cest...'!C2" tooltip="SO 05 - Rekonstrukce cest..." display="/"/>
    <hyperlink ref="A56" location="'VON - Vedlejší a ostatní ...'!C2" tooltip="VON - Vedlejší a ostatní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4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4"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5"/>
      <c r="B1" s="301"/>
      <c r="C1" s="301"/>
      <c r="D1" s="300" t="s">
        <v>1</v>
      </c>
      <c r="E1" s="301"/>
      <c r="F1" s="302" t="s">
        <v>905</v>
      </c>
      <c r="G1" s="306" t="s">
        <v>906</v>
      </c>
      <c r="H1" s="306"/>
      <c r="I1" s="307"/>
      <c r="J1" s="302" t="s">
        <v>907</v>
      </c>
      <c r="K1" s="300" t="s">
        <v>94</v>
      </c>
      <c r="L1" s="302" t="s">
        <v>908</v>
      </c>
      <c r="M1" s="302"/>
      <c r="N1" s="302"/>
      <c r="O1" s="302"/>
      <c r="P1" s="302"/>
      <c r="Q1" s="302"/>
      <c r="R1" s="302"/>
      <c r="S1" s="302"/>
      <c r="T1" s="302"/>
      <c r="U1" s="298"/>
      <c r="V1" s="29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 customHeight="1">
      <c r="L2" s="256"/>
      <c r="M2" s="256"/>
      <c r="N2" s="256"/>
      <c r="O2" s="256"/>
      <c r="P2" s="256"/>
      <c r="Q2" s="256"/>
      <c r="R2" s="256"/>
      <c r="S2" s="256"/>
      <c r="T2" s="256"/>
      <c r="U2" s="256"/>
      <c r="V2" s="256"/>
      <c r="AT2" s="17" t="s">
        <v>80</v>
      </c>
    </row>
    <row r="3" spans="2:46" ht="6.9" customHeight="1">
      <c r="B3" s="18"/>
      <c r="C3" s="19"/>
      <c r="D3" s="19"/>
      <c r="E3" s="19"/>
      <c r="F3" s="19"/>
      <c r="G3" s="19"/>
      <c r="H3" s="19"/>
      <c r="I3" s="105"/>
      <c r="J3" s="19"/>
      <c r="K3" s="20"/>
      <c r="AT3" s="17" t="s">
        <v>81</v>
      </c>
    </row>
    <row r="4" spans="2:46" ht="36.9" customHeight="1">
      <c r="B4" s="21"/>
      <c r="C4" s="22"/>
      <c r="D4" s="23" t="s">
        <v>95</v>
      </c>
      <c r="E4" s="22"/>
      <c r="F4" s="22"/>
      <c r="G4" s="22"/>
      <c r="H4" s="22"/>
      <c r="I4" s="106"/>
      <c r="J4" s="22"/>
      <c r="K4" s="24"/>
      <c r="M4" s="25" t="s">
        <v>10</v>
      </c>
      <c r="AT4" s="17" t="s">
        <v>4</v>
      </c>
    </row>
    <row r="5" spans="2:11" ht="6.9" customHeight="1">
      <c r="B5" s="21"/>
      <c r="C5" s="22"/>
      <c r="D5" s="22"/>
      <c r="E5" s="22"/>
      <c r="F5" s="22"/>
      <c r="G5" s="22"/>
      <c r="H5" s="22"/>
      <c r="I5" s="106"/>
      <c r="J5" s="22"/>
      <c r="K5" s="24"/>
    </row>
    <row r="6" spans="2:11" ht="13.2">
      <c r="B6" s="21"/>
      <c r="C6" s="22"/>
      <c r="D6" s="30" t="s">
        <v>16</v>
      </c>
      <c r="E6" s="22"/>
      <c r="F6" s="22"/>
      <c r="G6" s="22"/>
      <c r="H6" s="22"/>
      <c r="I6" s="106"/>
      <c r="J6" s="22"/>
      <c r="K6" s="24"/>
    </row>
    <row r="7" spans="2:11" ht="20.4" customHeight="1">
      <c r="B7" s="21"/>
      <c r="C7" s="22"/>
      <c r="D7" s="22"/>
      <c r="E7" s="294" t="str">
        <f>'Rekapitulace stavby'!K6</f>
        <v>ŠLUKNOV - REKONSTRUKCE PIVOVARSKÉHO RYBNÍKA</v>
      </c>
      <c r="F7" s="260"/>
      <c r="G7" s="260"/>
      <c r="H7" s="260"/>
      <c r="I7" s="106"/>
      <c r="J7" s="22"/>
      <c r="K7" s="24"/>
    </row>
    <row r="8" spans="2:11" s="1" customFormat="1" ht="13.2">
      <c r="B8" s="34"/>
      <c r="C8" s="35"/>
      <c r="D8" s="30" t="s">
        <v>96</v>
      </c>
      <c r="E8" s="35"/>
      <c r="F8" s="35"/>
      <c r="G8" s="35"/>
      <c r="H8" s="35"/>
      <c r="I8" s="107"/>
      <c r="J8" s="35"/>
      <c r="K8" s="38"/>
    </row>
    <row r="9" spans="2:11" s="1" customFormat="1" ht="36.9" customHeight="1">
      <c r="B9" s="34"/>
      <c r="C9" s="35"/>
      <c r="D9" s="35"/>
      <c r="E9" s="295" t="s">
        <v>97</v>
      </c>
      <c r="F9" s="267"/>
      <c r="G9" s="267"/>
      <c r="H9" s="267"/>
      <c r="I9" s="107"/>
      <c r="J9" s="35"/>
      <c r="K9" s="38"/>
    </row>
    <row r="10" spans="2:11" s="1" customFormat="1" ht="12">
      <c r="B10" s="34"/>
      <c r="C10" s="35"/>
      <c r="D10" s="35"/>
      <c r="E10" s="35"/>
      <c r="F10" s="35"/>
      <c r="G10" s="35"/>
      <c r="H10" s="35"/>
      <c r="I10" s="107"/>
      <c r="J10" s="35"/>
      <c r="K10" s="38"/>
    </row>
    <row r="11" spans="2:11" s="1" customFormat="1" ht="14.4" customHeight="1">
      <c r="B11" s="34"/>
      <c r="C11" s="35"/>
      <c r="D11" s="30" t="s">
        <v>19</v>
      </c>
      <c r="E11" s="35"/>
      <c r="F11" s="28" t="s">
        <v>20</v>
      </c>
      <c r="G11" s="35"/>
      <c r="H11" s="35"/>
      <c r="I11" s="108" t="s">
        <v>21</v>
      </c>
      <c r="J11" s="28" t="s">
        <v>20</v>
      </c>
      <c r="K11" s="38"/>
    </row>
    <row r="12" spans="2:11" s="1" customFormat="1" ht="14.4" customHeight="1">
      <c r="B12" s="34"/>
      <c r="C12" s="35"/>
      <c r="D12" s="30" t="s">
        <v>23</v>
      </c>
      <c r="E12" s="35"/>
      <c r="F12" s="28" t="s">
        <v>24</v>
      </c>
      <c r="G12" s="35"/>
      <c r="H12" s="35"/>
      <c r="I12" s="108" t="s">
        <v>25</v>
      </c>
      <c r="J12" s="109" t="str">
        <f>'Rekapitulace stavby'!AN8</f>
        <v>19. 7. 2016</v>
      </c>
      <c r="K12" s="38"/>
    </row>
    <row r="13" spans="2:11" s="1" customFormat="1" ht="10.8" customHeight="1">
      <c r="B13" s="34"/>
      <c r="C13" s="35"/>
      <c r="D13" s="35"/>
      <c r="E13" s="35"/>
      <c r="F13" s="35"/>
      <c r="G13" s="35"/>
      <c r="H13" s="35"/>
      <c r="I13" s="107"/>
      <c r="J13" s="35"/>
      <c r="K13" s="38"/>
    </row>
    <row r="14" spans="2:11" s="1" customFormat="1" ht="14.4"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 customHeight="1">
      <c r="B16" s="34"/>
      <c r="C16" s="35"/>
      <c r="D16" s="35"/>
      <c r="E16" s="35"/>
      <c r="F16" s="35"/>
      <c r="G16" s="35"/>
      <c r="H16" s="35"/>
      <c r="I16" s="107"/>
      <c r="J16" s="35"/>
      <c r="K16" s="38"/>
    </row>
    <row r="17" spans="2:11" s="1" customFormat="1" ht="14.4"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 customHeight="1">
      <c r="B19" s="34"/>
      <c r="C19" s="35"/>
      <c r="D19" s="35"/>
      <c r="E19" s="35"/>
      <c r="F19" s="35"/>
      <c r="G19" s="35"/>
      <c r="H19" s="35"/>
      <c r="I19" s="107"/>
      <c r="J19" s="35"/>
      <c r="K19" s="38"/>
    </row>
    <row r="20" spans="2:11" s="1" customFormat="1" ht="14.4"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 customHeight="1">
      <c r="B22" s="34"/>
      <c r="C22" s="35"/>
      <c r="D22" s="35"/>
      <c r="E22" s="35"/>
      <c r="F22" s="35"/>
      <c r="G22" s="35"/>
      <c r="H22" s="35"/>
      <c r="I22" s="107"/>
      <c r="J22" s="35"/>
      <c r="K22" s="38"/>
    </row>
    <row r="23" spans="2:11" s="1" customFormat="1" ht="14.4" customHeight="1">
      <c r="B23" s="34"/>
      <c r="C23" s="35"/>
      <c r="D23" s="30" t="s">
        <v>38</v>
      </c>
      <c r="E23" s="35"/>
      <c r="F23" s="35"/>
      <c r="G23" s="35"/>
      <c r="H23" s="35"/>
      <c r="I23" s="107"/>
      <c r="J23" s="35"/>
      <c r="K23" s="38"/>
    </row>
    <row r="24" spans="2:11" s="6" customFormat="1" ht="20.4" customHeight="1">
      <c r="B24" s="110"/>
      <c r="C24" s="111"/>
      <c r="D24" s="111"/>
      <c r="E24" s="263" t="s">
        <v>20</v>
      </c>
      <c r="F24" s="296"/>
      <c r="G24" s="296"/>
      <c r="H24" s="296"/>
      <c r="I24" s="112"/>
      <c r="J24" s="111"/>
      <c r="K24" s="113"/>
    </row>
    <row r="25" spans="2:11" s="1" customFormat="1" ht="6.9" customHeight="1">
      <c r="B25" s="34"/>
      <c r="C25" s="35"/>
      <c r="D25" s="35"/>
      <c r="E25" s="35"/>
      <c r="F25" s="35"/>
      <c r="G25" s="35"/>
      <c r="H25" s="35"/>
      <c r="I25" s="107"/>
      <c r="J25" s="35"/>
      <c r="K25" s="38"/>
    </row>
    <row r="26" spans="2:11" s="1" customFormat="1" ht="6.9"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ROUND(J83,2)</f>
        <v>0</v>
      </c>
      <c r="K27" s="38"/>
    </row>
    <row r="28" spans="2:11" s="1" customFormat="1" ht="6.9" customHeight="1">
      <c r="B28" s="34"/>
      <c r="C28" s="35"/>
      <c r="D28" s="79"/>
      <c r="E28" s="79"/>
      <c r="F28" s="79"/>
      <c r="G28" s="79"/>
      <c r="H28" s="79"/>
      <c r="I28" s="114"/>
      <c r="J28" s="79"/>
      <c r="K28" s="115"/>
    </row>
    <row r="29" spans="2:11" s="1" customFormat="1" ht="14.4" customHeight="1">
      <c r="B29" s="34"/>
      <c r="C29" s="35"/>
      <c r="D29" s="35"/>
      <c r="E29" s="35"/>
      <c r="F29" s="39" t="s">
        <v>41</v>
      </c>
      <c r="G29" s="35"/>
      <c r="H29" s="35"/>
      <c r="I29" s="118" t="s">
        <v>40</v>
      </c>
      <c r="J29" s="39" t="s">
        <v>42</v>
      </c>
      <c r="K29" s="38"/>
    </row>
    <row r="30" spans="2:11" s="1" customFormat="1" ht="14.4" customHeight="1">
      <c r="B30" s="34"/>
      <c r="C30" s="35"/>
      <c r="D30" s="42" t="s">
        <v>43</v>
      </c>
      <c r="E30" s="42" t="s">
        <v>44</v>
      </c>
      <c r="F30" s="119">
        <f>ROUND(SUM(BE83:BE347),2)</f>
        <v>0</v>
      </c>
      <c r="G30" s="35"/>
      <c r="H30" s="35"/>
      <c r="I30" s="120">
        <v>0.21</v>
      </c>
      <c r="J30" s="119">
        <f>ROUND(ROUND((SUM(BE83:BE347)),2)*I30,2)</f>
        <v>0</v>
      </c>
      <c r="K30" s="38"/>
    </row>
    <row r="31" spans="2:11" s="1" customFormat="1" ht="14.4" customHeight="1">
      <c r="B31" s="34"/>
      <c r="C31" s="35"/>
      <c r="D31" s="35"/>
      <c r="E31" s="42" t="s">
        <v>45</v>
      </c>
      <c r="F31" s="119">
        <f>ROUND(SUM(BF83:BF347),2)</f>
        <v>0</v>
      </c>
      <c r="G31" s="35"/>
      <c r="H31" s="35"/>
      <c r="I31" s="120">
        <v>0.15</v>
      </c>
      <c r="J31" s="119">
        <f>ROUND(ROUND((SUM(BF83:BF347)),2)*I31,2)</f>
        <v>0</v>
      </c>
      <c r="K31" s="38"/>
    </row>
    <row r="32" spans="2:11" s="1" customFormat="1" ht="14.4" customHeight="1" hidden="1">
      <c r="B32" s="34"/>
      <c r="C32" s="35"/>
      <c r="D32" s="35"/>
      <c r="E32" s="42" t="s">
        <v>46</v>
      </c>
      <c r="F32" s="119">
        <f>ROUND(SUM(BG83:BG347),2)</f>
        <v>0</v>
      </c>
      <c r="G32" s="35"/>
      <c r="H32" s="35"/>
      <c r="I32" s="120">
        <v>0.21</v>
      </c>
      <c r="J32" s="119">
        <v>0</v>
      </c>
      <c r="K32" s="38"/>
    </row>
    <row r="33" spans="2:11" s="1" customFormat="1" ht="14.4" customHeight="1" hidden="1">
      <c r="B33" s="34"/>
      <c r="C33" s="35"/>
      <c r="D33" s="35"/>
      <c r="E33" s="42" t="s">
        <v>47</v>
      </c>
      <c r="F33" s="119">
        <f>ROUND(SUM(BH83:BH347),2)</f>
        <v>0</v>
      </c>
      <c r="G33" s="35"/>
      <c r="H33" s="35"/>
      <c r="I33" s="120">
        <v>0.15</v>
      </c>
      <c r="J33" s="119">
        <v>0</v>
      </c>
      <c r="K33" s="38"/>
    </row>
    <row r="34" spans="2:11" s="1" customFormat="1" ht="14.4" customHeight="1" hidden="1">
      <c r="B34" s="34"/>
      <c r="C34" s="35"/>
      <c r="D34" s="35"/>
      <c r="E34" s="42" t="s">
        <v>48</v>
      </c>
      <c r="F34" s="119">
        <f>ROUND(SUM(BI83:BI347),2)</f>
        <v>0</v>
      </c>
      <c r="G34" s="35"/>
      <c r="H34" s="35"/>
      <c r="I34" s="120">
        <v>0</v>
      </c>
      <c r="J34" s="119">
        <v>0</v>
      </c>
      <c r="K34" s="38"/>
    </row>
    <row r="35" spans="2:11" s="1" customFormat="1" ht="6.9"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 customHeight="1">
      <c r="B37" s="49"/>
      <c r="C37" s="50"/>
      <c r="D37" s="50"/>
      <c r="E37" s="50"/>
      <c r="F37" s="50"/>
      <c r="G37" s="50"/>
      <c r="H37" s="50"/>
      <c r="I37" s="128"/>
      <c r="J37" s="50"/>
      <c r="K37" s="51"/>
    </row>
    <row r="41" spans="2:11" s="1" customFormat="1" ht="6.9" customHeight="1">
      <c r="B41" s="129"/>
      <c r="C41" s="130"/>
      <c r="D41" s="130"/>
      <c r="E41" s="130"/>
      <c r="F41" s="130"/>
      <c r="G41" s="130"/>
      <c r="H41" s="130"/>
      <c r="I41" s="131"/>
      <c r="J41" s="130"/>
      <c r="K41" s="132"/>
    </row>
    <row r="42" spans="2:11" s="1" customFormat="1" ht="36.9" customHeight="1">
      <c r="B42" s="34"/>
      <c r="C42" s="23" t="s">
        <v>98</v>
      </c>
      <c r="D42" s="35"/>
      <c r="E42" s="35"/>
      <c r="F42" s="35"/>
      <c r="G42" s="35"/>
      <c r="H42" s="35"/>
      <c r="I42" s="107"/>
      <c r="J42" s="35"/>
      <c r="K42" s="38"/>
    </row>
    <row r="43" spans="2:11" s="1" customFormat="1" ht="6.9" customHeight="1">
      <c r="B43" s="34"/>
      <c r="C43" s="35"/>
      <c r="D43" s="35"/>
      <c r="E43" s="35"/>
      <c r="F43" s="35"/>
      <c r="G43" s="35"/>
      <c r="H43" s="35"/>
      <c r="I43" s="107"/>
      <c r="J43" s="35"/>
      <c r="K43" s="38"/>
    </row>
    <row r="44" spans="2:11" s="1" customFormat="1" ht="14.4" customHeight="1">
      <c r="B44" s="34"/>
      <c r="C44" s="30" t="s">
        <v>16</v>
      </c>
      <c r="D44" s="35"/>
      <c r="E44" s="35"/>
      <c r="F44" s="35"/>
      <c r="G44" s="35"/>
      <c r="H44" s="35"/>
      <c r="I44" s="107"/>
      <c r="J44" s="35"/>
      <c r="K44" s="38"/>
    </row>
    <row r="45" spans="2:11" s="1" customFormat="1" ht="20.4" customHeight="1">
      <c r="B45" s="34"/>
      <c r="C45" s="35"/>
      <c r="D45" s="35"/>
      <c r="E45" s="294" t="str">
        <f>E7</f>
        <v>ŠLUKNOV - REKONSTRUKCE PIVOVARSKÉHO RYBNÍKA</v>
      </c>
      <c r="F45" s="267"/>
      <c r="G45" s="267"/>
      <c r="H45" s="267"/>
      <c r="I45" s="107"/>
      <c r="J45" s="35"/>
      <c r="K45" s="38"/>
    </row>
    <row r="46" spans="2:11" s="1" customFormat="1" ht="14.4" customHeight="1">
      <c r="B46" s="34"/>
      <c r="C46" s="30" t="s">
        <v>96</v>
      </c>
      <c r="D46" s="35"/>
      <c r="E46" s="35"/>
      <c r="F46" s="35"/>
      <c r="G46" s="35"/>
      <c r="H46" s="35"/>
      <c r="I46" s="107"/>
      <c r="J46" s="35"/>
      <c r="K46" s="38"/>
    </row>
    <row r="47" spans="2:11" s="1" customFormat="1" ht="22.2" customHeight="1">
      <c r="B47" s="34"/>
      <c r="C47" s="35"/>
      <c r="D47" s="35"/>
      <c r="E47" s="295" t="str">
        <f>E9</f>
        <v>SO 01 - Rekonstrukce hráze</v>
      </c>
      <c r="F47" s="267"/>
      <c r="G47" s="267"/>
      <c r="H47" s="267"/>
      <c r="I47" s="107"/>
      <c r="J47" s="35"/>
      <c r="K47" s="38"/>
    </row>
    <row r="48" spans="2:11" s="1" customFormat="1" ht="6.9" customHeight="1">
      <c r="B48" s="34"/>
      <c r="C48" s="35"/>
      <c r="D48" s="35"/>
      <c r="E48" s="35"/>
      <c r="F48" s="35"/>
      <c r="G48" s="35"/>
      <c r="H48" s="35"/>
      <c r="I48" s="107"/>
      <c r="J48" s="35"/>
      <c r="K48" s="38"/>
    </row>
    <row r="49" spans="2:11" s="1" customFormat="1" ht="18" customHeight="1">
      <c r="B49" s="34"/>
      <c r="C49" s="30" t="s">
        <v>23</v>
      </c>
      <c r="D49" s="35"/>
      <c r="E49" s="35"/>
      <c r="F49" s="28" t="str">
        <f>F12</f>
        <v>Šluknov</v>
      </c>
      <c r="G49" s="35"/>
      <c r="H49" s="35"/>
      <c r="I49" s="108" t="s">
        <v>25</v>
      </c>
      <c r="J49" s="109" t="str">
        <f>IF(J12="","",J12)</f>
        <v>19. 7. 2016</v>
      </c>
      <c r="K49" s="38"/>
    </row>
    <row r="50" spans="2:11" s="1" customFormat="1" ht="6.9" customHeight="1">
      <c r="B50" s="34"/>
      <c r="C50" s="35"/>
      <c r="D50" s="35"/>
      <c r="E50" s="35"/>
      <c r="F50" s="35"/>
      <c r="G50" s="35"/>
      <c r="H50" s="35"/>
      <c r="I50" s="107"/>
      <c r="J50" s="35"/>
      <c r="K50" s="38"/>
    </row>
    <row r="51" spans="2:11" s="1" customFormat="1" ht="13.2">
      <c r="B51" s="34"/>
      <c r="C51" s="30" t="s">
        <v>29</v>
      </c>
      <c r="D51" s="35"/>
      <c r="E51" s="35"/>
      <c r="F51" s="28" t="str">
        <f>E15</f>
        <v>Město Šluknov</v>
      </c>
      <c r="G51" s="35"/>
      <c r="H51" s="35"/>
      <c r="I51" s="108" t="s">
        <v>35</v>
      </c>
      <c r="J51" s="28" t="str">
        <f>E21</f>
        <v>Jaromír Maděra</v>
      </c>
      <c r="K51" s="38"/>
    </row>
    <row r="52" spans="2:11" s="1" customFormat="1" ht="14.4"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99</v>
      </c>
      <c r="D54" s="121"/>
      <c r="E54" s="121"/>
      <c r="F54" s="121"/>
      <c r="G54" s="121"/>
      <c r="H54" s="121"/>
      <c r="I54" s="134"/>
      <c r="J54" s="135" t="s">
        <v>100</v>
      </c>
      <c r="K54" s="136"/>
    </row>
    <row r="55" spans="2:11" s="1" customFormat="1" ht="10.35" customHeight="1">
      <c r="B55" s="34"/>
      <c r="C55" s="35"/>
      <c r="D55" s="35"/>
      <c r="E55" s="35"/>
      <c r="F55" s="35"/>
      <c r="G55" s="35"/>
      <c r="H55" s="35"/>
      <c r="I55" s="107"/>
      <c r="J55" s="35"/>
      <c r="K55" s="38"/>
    </row>
    <row r="56" spans="2:47" s="1" customFormat="1" ht="29.25" customHeight="1">
      <c r="B56" s="34"/>
      <c r="C56" s="137" t="s">
        <v>101</v>
      </c>
      <c r="D56" s="35"/>
      <c r="E56" s="35"/>
      <c r="F56" s="35"/>
      <c r="G56" s="35"/>
      <c r="H56" s="35"/>
      <c r="I56" s="107"/>
      <c r="J56" s="117">
        <f>J83</f>
        <v>0</v>
      </c>
      <c r="K56" s="38"/>
      <c r="AU56" s="17" t="s">
        <v>102</v>
      </c>
    </row>
    <row r="57" spans="2:11" s="7" customFormat="1" ht="24.9" customHeight="1">
      <c r="B57" s="138"/>
      <c r="C57" s="139"/>
      <c r="D57" s="140" t="s">
        <v>103</v>
      </c>
      <c r="E57" s="141"/>
      <c r="F57" s="141"/>
      <c r="G57" s="141"/>
      <c r="H57" s="141"/>
      <c r="I57" s="142"/>
      <c r="J57" s="143">
        <f>J84</f>
        <v>0</v>
      </c>
      <c r="K57" s="144"/>
    </row>
    <row r="58" spans="2:11" s="8" customFormat="1" ht="19.95" customHeight="1">
      <c r="B58" s="145"/>
      <c r="C58" s="146"/>
      <c r="D58" s="147" t="s">
        <v>104</v>
      </c>
      <c r="E58" s="148"/>
      <c r="F58" s="148"/>
      <c r="G58" s="148"/>
      <c r="H58" s="148"/>
      <c r="I58" s="149"/>
      <c r="J58" s="150">
        <f>J85</f>
        <v>0</v>
      </c>
      <c r="K58" s="151"/>
    </row>
    <row r="59" spans="2:11" s="8" customFormat="1" ht="19.95" customHeight="1">
      <c r="B59" s="145"/>
      <c r="C59" s="146"/>
      <c r="D59" s="147" t="s">
        <v>105</v>
      </c>
      <c r="E59" s="148"/>
      <c r="F59" s="148"/>
      <c r="G59" s="148"/>
      <c r="H59" s="148"/>
      <c r="I59" s="149"/>
      <c r="J59" s="150">
        <f>J290</f>
        <v>0</v>
      </c>
      <c r="K59" s="151"/>
    </row>
    <row r="60" spans="2:11" s="8" customFormat="1" ht="19.95" customHeight="1">
      <c r="B60" s="145"/>
      <c r="C60" s="146"/>
      <c r="D60" s="147" t="s">
        <v>106</v>
      </c>
      <c r="E60" s="148"/>
      <c r="F60" s="148"/>
      <c r="G60" s="148"/>
      <c r="H60" s="148"/>
      <c r="I60" s="149"/>
      <c r="J60" s="150">
        <f>J301</f>
        <v>0</v>
      </c>
      <c r="K60" s="151"/>
    </row>
    <row r="61" spans="2:11" s="8" customFormat="1" ht="19.95" customHeight="1">
      <c r="B61" s="145"/>
      <c r="C61" s="146"/>
      <c r="D61" s="147" t="s">
        <v>107</v>
      </c>
      <c r="E61" s="148"/>
      <c r="F61" s="148"/>
      <c r="G61" s="148"/>
      <c r="H61" s="148"/>
      <c r="I61" s="149"/>
      <c r="J61" s="150">
        <f>J317</f>
        <v>0</v>
      </c>
      <c r="K61" s="151"/>
    </row>
    <row r="62" spans="2:11" s="8" customFormat="1" ht="19.95" customHeight="1">
      <c r="B62" s="145"/>
      <c r="C62" s="146"/>
      <c r="D62" s="147" t="s">
        <v>108</v>
      </c>
      <c r="E62" s="148"/>
      <c r="F62" s="148"/>
      <c r="G62" s="148"/>
      <c r="H62" s="148"/>
      <c r="I62" s="149"/>
      <c r="J62" s="150">
        <f>J336</f>
        <v>0</v>
      </c>
      <c r="K62" s="151"/>
    </row>
    <row r="63" spans="2:11" s="8" customFormat="1" ht="19.95" customHeight="1">
      <c r="B63" s="145"/>
      <c r="C63" s="146"/>
      <c r="D63" s="147" t="s">
        <v>109</v>
      </c>
      <c r="E63" s="148"/>
      <c r="F63" s="148"/>
      <c r="G63" s="148"/>
      <c r="H63" s="148"/>
      <c r="I63" s="149"/>
      <c r="J63" s="150">
        <f>J346</f>
        <v>0</v>
      </c>
      <c r="K63" s="151"/>
    </row>
    <row r="64" spans="2:11" s="1" customFormat="1" ht="21.75" customHeight="1">
      <c r="B64" s="34"/>
      <c r="C64" s="35"/>
      <c r="D64" s="35"/>
      <c r="E64" s="35"/>
      <c r="F64" s="35"/>
      <c r="G64" s="35"/>
      <c r="H64" s="35"/>
      <c r="I64" s="107"/>
      <c r="J64" s="35"/>
      <c r="K64" s="38"/>
    </row>
    <row r="65" spans="2:11" s="1" customFormat="1" ht="6.9" customHeight="1">
      <c r="B65" s="49"/>
      <c r="C65" s="50"/>
      <c r="D65" s="50"/>
      <c r="E65" s="50"/>
      <c r="F65" s="50"/>
      <c r="G65" s="50"/>
      <c r="H65" s="50"/>
      <c r="I65" s="128"/>
      <c r="J65" s="50"/>
      <c r="K65" s="51"/>
    </row>
    <row r="69" spans="2:12" s="1" customFormat="1" ht="6.9" customHeight="1">
      <c r="B69" s="52"/>
      <c r="C69" s="53"/>
      <c r="D69" s="53"/>
      <c r="E69" s="53"/>
      <c r="F69" s="53"/>
      <c r="G69" s="53"/>
      <c r="H69" s="53"/>
      <c r="I69" s="131"/>
      <c r="J69" s="53"/>
      <c r="K69" s="53"/>
      <c r="L69" s="54"/>
    </row>
    <row r="70" spans="2:12" s="1" customFormat="1" ht="36.9" customHeight="1">
      <c r="B70" s="34"/>
      <c r="C70" s="55" t="s">
        <v>110</v>
      </c>
      <c r="D70" s="56"/>
      <c r="E70" s="56"/>
      <c r="F70" s="56"/>
      <c r="G70" s="56"/>
      <c r="H70" s="56"/>
      <c r="I70" s="152"/>
      <c r="J70" s="56"/>
      <c r="K70" s="56"/>
      <c r="L70" s="54"/>
    </row>
    <row r="71" spans="2:12" s="1" customFormat="1" ht="6.9" customHeight="1">
      <c r="B71" s="34"/>
      <c r="C71" s="56"/>
      <c r="D71" s="56"/>
      <c r="E71" s="56"/>
      <c r="F71" s="56"/>
      <c r="G71" s="56"/>
      <c r="H71" s="56"/>
      <c r="I71" s="152"/>
      <c r="J71" s="56"/>
      <c r="K71" s="56"/>
      <c r="L71" s="54"/>
    </row>
    <row r="72" spans="2:12" s="1" customFormat="1" ht="14.4" customHeight="1">
      <c r="B72" s="34"/>
      <c r="C72" s="58" t="s">
        <v>16</v>
      </c>
      <c r="D72" s="56"/>
      <c r="E72" s="56"/>
      <c r="F72" s="56"/>
      <c r="G72" s="56"/>
      <c r="H72" s="56"/>
      <c r="I72" s="152"/>
      <c r="J72" s="56"/>
      <c r="K72" s="56"/>
      <c r="L72" s="54"/>
    </row>
    <row r="73" spans="2:12" s="1" customFormat="1" ht="20.4" customHeight="1">
      <c r="B73" s="34"/>
      <c r="C73" s="56"/>
      <c r="D73" s="56"/>
      <c r="E73" s="297" t="str">
        <f>E7</f>
        <v>ŠLUKNOV - REKONSTRUKCE PIVOVARSKÉHO RYBNÍKA</v>
      </c>
      <c r="F73" s="278"/>
      <c r="G73" s="278"/>
      <c r="H73" s="278"/>
      <c r="I73" s="152"/>
      <c r="J73" s="56"/>
      <c r="K73" s="56"/>
      <c r="L73" s="54"/>
    </row>
    <row r="74" spans="2:12" s="1" customFormat="1" ht="14.4" customHeight="1">
      <c r="B74" s="34"/>
      <c r="C74" s="58" t="s">
        <v>96</v>
      </c>
      <c r="D74" s="56"/>
      <c r="E74" s="56"/>
      <c r="F74" s="56"/>
      <c r="G74" s="56"/>
      <c r="H74" s="56"/>
      <c r="I74" s="152"/>
      <c r="J74" s="56"/>
      <c r="K74" s="56"/>
      <c r="L74" s="54"/>
    </row>
    <row r="75" spans="2:12" s="1" customFormat="1" ht="22.2" customHeight="1">
      <c r="B75" s="34"/>
      <c r="C75" s="56"/>
      <c r="D75" s="56"/>
      <c r="E75" s="275" t="str">
        <f>E9</f>
        <v>SO 01 - Rekonstrukce hráze</v>
      </c>
      <c r="F75" s="278"/>
      <c r="G75" s="278"/>
      <c r="H75" s="278"/>
      <c r="I75" s="152"/>
      <c r="J75" s="56"/>
      <c r="K75" s="56"/>
      <c r="L75" s="54"/>
    </row>
    <row r="76" spans="2:12" s="1" customFormat="1" ht="6.9" customHeight="1">
      <c r="B76" s="34"/>
      <c r="C76" s="56"/>
      <c r="D76" s="56"/>
      <c r="E76" s="56"/>
      <c r="F76" s="56"/>
      <c r="G76" s="56"/>
      <c r="H76" s="56"/>
      <c r="I76" s="152"/>
      <c r="J76" s="56"/>
      <c r="K76" s="56"/>
      <c r="L76" s="54"/>
    </row>
    <row r="77" spans="2:12" s="1" customFormat="1" ht="18" customHeight="1">
      <c r="B77" s="34"/>
      <c r="C77" s="58" t="s">
        <v>23</v>
      </c>
      <c r="D77" s="56"/>
      <c r="E77" s="56"/>
      <c r="F77" s="153" t="str">
        <f>F12</f>
        <v>Šluknov</v>
      </c>
      <c r="G77" s="56"/>
      <c r="H77" s="56"/>
      <c r="I77" s="154" t="s">
        <v>25</v>
      </c>
      <c r="J77" s="66" t="str">
        <f>IF(J12="","",J12)</f>
        <v>19. 7. 2016</v>
      </c>
      <c r="K77" s="56"/>
      <c r="L77" s="54"/>
    </row>
    <row r="78" spans="2:12" s="1" customFormat="1" ht="6.9" customHeight="1">
      <c r="B78" s="34"/>
      <c r="C78" s="56"/>
      <c r="D78" s="56"/>
      <c r="E78" s="56"/>
      <c r="F78" s="56"/>
      <c r="G78" s="56"/>
      <c r="H78" s="56"/>
      <c r="I78" s="152"/>
      <c r="J78" s="56"/>
      <c r="K78" s="56"/>
      <c r="L78" s="54"/>
    </row>
    <row r="79" spans="2:12" s="1" customFormat="1" ht="13.2">
      <c r="B79" s="34"/>
      <c r="C79" s="58" t="s">
        <v>29</v>
      </c>
      <c r="D79" s="56"/>
      <c r="E79" s="56"/>
      <c r="F79" s="153" t="str">
        <f>E15</f>
        <v>Město Šluknov</v>
      </c>
      <c r="G79" s="56"/>
      <c r="H79" s="56"/>
      <c r="I79" s="154" t="s">
        <v>35</v>
      </c>
      <c r="J79" s="153" t="str">
        <f>E21</f>
        <v>Jaromír Maděra</v>
      </c>
      <c r="K79" s="56"/>
      <c r="L79" s="54"/>
    </row>
    <row r="80" spans="2:12" s="1" customFormat="1" ht="14.4" customHeight="1">
      <c r="B80" s="34"/>
      <c r="C80" s="58" t="s">
        <v>33</v>
      </c>
      <c r="D80" s="56"/>
      <c r="E80" s="56"/>
      <c r="F80" s="153" t="str">
        <f>IF(E18="","",E18)</f>
        <v/>
      </c>
      <c r="G80" s="56"/>
      <c r="H80" s="56"/>
      <c r="I80" s="152"/>
      <c r="J80" s="56"/>
      <c r="K80" s="56"/>
      <c r="L80" s="54"/>
    </row>
    <row r="81" spans="2:12" s="1" customFormat="1" ht="10.35" customHeight="1">
      <c r="B81" s="34"/>
      <c r="C81" s="56"/>
      <c r="D81" s="56"/>
      <c r="E81" s="56"/>
      <c r="F81" s="56"/>
      <c r="G81" s="56"/>
      <c r="H81" s="56"/>
      <c r="I81" s="152"/>
      <c r="J81" s="56"/>
      <c r="K81" s="56"/>
      <c r="L81" s="54"/>
    </row>
    <row r="82" spans="2:20" s="9" customFormat="1" ht="29.25" customHeight="1">
      <c r="B82" s="155"/>
      <c r="C82" s="156" t="s">
        <v>111</v>
      </c>
      <c r="D82" s="157" t="s">
        <v>58</v>
      </c>
      <c r="E82" s="157" t="s">
        <v>54</v>
      </c>
      <c r="F82" s="157" t="s">
        <v>112</v>
      </c>
      <c r="G82" s="157" t="s">
        <v>113</v>
      </c>
      <c r="H82" s="157" t="s">
        <v>114</v>
      </c>
      <c r="I82" s="158" t="s">
        <v>115</v>
      </c>
      <c r="J82" s="157" t="s">
        <v>100</v>
      </c>
      <c r="K82" s="159" t="s">
        <v>116</v>
      </c>
      <c r="L82" s="160"/>
      <c r="M82" s="75" t="s">
        <v>117</v>
      </c>
      <c r="N82" s="76" t="s">
        <v>43</v>
      </c>
      <c r="O82" s="76" t="s">
        <v>118</v>
      </c>
      <c r="P82" s="76" t="s">
        <v>119</v>
      </c>
      <c r="Q82" s="76" t="s">
        <v>120</v>
      </c>
      <c r="R82" s="76" t="s">
        <v>121</v>
      </c>
      <c r="S82" s="76" t="s">
        <v>122</v>
      </c>
      <c r="T82" s="77" t="s">
        <v>123</v>
      </c>
    </row>
    <row r="83" spans="2:63" s="1" customFormat="1" ht="29.25" customHeight="1">
      <c r="B83" s="34"/>
      <c r="C83" s="81" t="s">
        <v>101</v>
      </c>
      <c r="D83" s="56"/>
      <c r="E83" s="56"/>
      <c r="F83" s="56"/>
      <c r="G83" s="56"/>
      <c r="H83" s="56"/>
      <c r="I83" s="152"/>
      <c r="J83" s="161">
        <f>BK83</f>
        <v>0</v>
      </c>
      <c r="K83" s="56"/>
      <c r="L83" s="54"/>
      <c r="M83" s="78"/>
      <c r="N83" s="79"/>
      <c r="O83" s="79"/>
      <c r="P83" s="162">
        <f>P84</f>
        <v>0</v>
      </c>
      <c r="Q83" s="79"/>
      <c r="R83" s="162">
        <f>R84</f>
        <v>764.2363468500001</v>
      </c>
      <c r="S83" s="79"/>
      <c r="T83" s="163">
        <f>T84</f>
        <v>106.08</v>
      </c>
      <c r="AT83" s="17" t="s">
        <v>72</v>
      </c>
      <c r="AU83" s="17" t="s">
        <v>102</v>
      </c>
      <c r="BK83" s="164">
        <f>BK84</f>
        <v>0</v>
      </c>
    </row>
    <row r="84" spans="2:63" s="10" customFormat="1" ht="37.35" customHeight="1">
      <c r="B84" s="165"/>
      <c r="C84" s="166"/>
      <c r="D84" s="167" t="s">
        <v>72</v>
      </c>
      <c r="E84" s="168" t="s">
        <v>124</v>
      </c>
      <c r="F84" s="168" t="s">
        <v>125</v>
      </c>
      <c r="G84" s="166"/>
      <c r="H84" s="166"/>
      <c r="I84" s="169"/>
      <c r="J84" s="170">
        <f>BK84</f>
        <v>0</v>
      </c>
      <c r="K84" s="166"/>
      <c r="L84" s="171"/>
      <c r="M84" s="172"/>
      <c r="N84" s="173"/>
      <c r="O84" s="173"/>
      <c r="P84" s="174">
        <f>P85+P290+P301+P317+P336+P346</f>
        <v>0</v>
      </c>
      <c r="Q84" s="173"/>
      <c r="R84" s="174">
        <f>R85+R290+R301+R317+R336+R346</f>
        <v>764.2363468500001</v>
      </c>
      <c r="S84" s="173"/>
      <c r="T84" s="175">
        <f>T85+T290+T301+T317+T336+T346</f>
        <v>106.08</v>
      </c>
      <c r="AR84" s="176" t="s">
        <v>22</v>
      </c>
      <c r="AT84" s="177" t="s">
        <v>72</v>
      </c>
      <c r="AU84" s="177" t="s">
        <v>73</v>
      </c>
      <c r="AY84" s="176" t="s">
        <v>126</v>
      </c>
      <c r="BK84" s="178">
        <f>BK85+BK290+BK301+BK317+BK336+BK346</f>
        <v>0</v>
      </c>
    </row>
    <row r="85" spans="2:63" s="10" customFormat="1" ht="19.95" customHeight="1">
      <c r="B85" s="165"/>
      <c r="C85" s="166"/>
      <c r="D85" s="179" t="s">
        <v>72</v>
      </c>
      <c r="E85" s="180" t="s">
        <v>22</v>
      </c>
      <c r="F85" s="180" t="s">
        <v>127</v>
      </c>
      <c r="G85" s="166"/>
      <c r="H85" s="166"/>
      <c r="I85" s="169"/>
      <c r="J85" s="181">
        <f>BK85</f>
        <v>0</v>
      </c>
      <c r="K85" s="166"/>
      <c r="L85" s="171"/>
      <c r="M85" s="172"/>
      <c r="N85" s="173"/>
      <c r="O85" s="173"/>
      <c r="P85" s="174">
        <f>SUM(P86:P289)</f>
        <v>0</v>
      </c>
      <c r="Q85" s="173"/>
      <c r="R85" s="174">
        <f>SUM(R86:R289)</f>
        <v>0.014543</v>
      </c>
      <c r="S85" s="173"/>
      <c r="T85" s="175">
        <f>SUM(T86:T289)</f>
        <v>106.08</v>
      </c>
      <c r="AR85" s="176" t="s">
        <v>22</v>
      </c>
      <c r="AT85" s="177" t="s">
        <v>72</v>
      </c>
      <c r="AU85" s="177" t="s">
        <v>22</v>
      </c>
      <c r="AY85" s="176" t="s">
        <v>126</v>
      </c>
      <c r="BK85" s="178">
        <f>SUM(BK86:BK289)</f>
        <v>0</v>
      </c>
    </row>
    <row r="86" spans="2:65" s="1" customFormat="1" ht="28.8" customHeight="1">
      <c r="B86" s="34"/>
      <c r="C86" s="182" t="s">
        <v>22</v>
      </c>
      <c r="D86" s="182" t="s">
        <v>128</v>
      </c>
      <c r="E86" s="183" t="s">
        <v>129</v>
      </c>
      <c r="F86" s="184" t="s">
        <v>130</v>
      </c>
      <c r="G86" s="185" t="s">
        <v>131</v>
      </c>
      <c r="H86" s="186">
        <v>100</v>
      </c>
      <c r="I86" s="187"/>
      <c r="J86" s="188">
        <f>ROUND(I86*H86,2)</f>
        <v>0</v>
      </c>
      <c r="K86" s="184" t="s">
        <v>132</v>
      </c>
      <c r="L86" s="54"/>
      <c r="M86" s="189" t="s">
        <v>20</v>
      </c>
      <c r="N86" s="190" t="s">
        <v>44</v>
      </c>
      <c r="O86" s="35"/>
      <c r="P86" s="191">
        <f>O86*H86</f>
        <v>0</v>
      </c>
      <c r="Q86" s="191">
        <v>0</v>
      </c>
      <c r="R86" s="191">
        <f>Q86*H86</f>
        <v>0</v>
      </c>
      <c r="S86" s="191">
        <v>0</v>
      </c>
      <c r="T86" s="192">
        <f>S86*H86</f>
        <v>0</v>
      </c>
      <c r="AR86" s="17" t="s">
        <v>133</v>
      </c>
      <c r="AT86" s="17" t="s">
        <v>128</v>
      </c>
      <c r="AU86" s="17" t="s">
        <v>81</v>
      </c>
      <c r="AY86" s="17" t="s">
        <v>126</v>
      </c>
      <c r="BE86" s="193">
        <f>IF(N86="základní",J86,0)</f>
        <v>0</v>
      </c>
      <c r="BF86" s="193">
        <f>IF(N86="snížená",J86,0)</f>
        <v>0</v>
      </c>
      <c r="BG86" s="193">
        <f>IF(N86="zákl. přenesená",J86,0)</f>
        <v>0</v>
      </c>
      <c r="BH86" s="193">
        <f>IF(N86="sníž. přenesená",J86,0)</f>
        <v>0</v>
      </c>
      <c r="BI86" s="193">
        <f>IF(N86="nulová",J86,0)</f>
        <v>0</v>
      </c>
      <c r="BJ86" s="17" t="s">
        <v>22</v>
      </c>
      <c r="BK86" s="193">
        <f>ROUND(I86*H86,2)</f>
        <v>0</v>
      </c>
      <c r="BL86" s="17" t="s">
        <v>133</v>
      </c>
      <c r="BM86" s="17" t="s">
        <v>134</v>
      </c>
    </row>
    <row r="87" spans="2:47" s="1" customFormat="1" ht="168">
      <c r="B87" s="34"/>
      <c r="C87" s="56"/>
      <c r="D87" s="194" t="s">
        <v>135</v>
      </c>
      <c r="E87" s="56"/>
      <c r="F87" s="195" t="s">
        <v>136</v>
      </c>
      <c r="G87" s="56"/>
      <c r="H87" s="56"/>
      <c r="I87" s="152"/>
      <c r="J87" s="56"/>
      <c r="K87" s="56"/>
      <c r="L87" s="54"/>
      <c r="M87" s="71"/>
      <c r="N87" s="35"/>
      <c r="O87" s="35"/>
      <c r="P87" s="35"/>
      <c r="Q87" s="35"/>
      <c r="R87" s="35"/>
      <c r="S87" s="35"/>
      <c r="T87" s="72"/>
      <c r="AT87" s="17" t="s">
        <v>135</v>
      </c>
      <c r="AU87" s="17" t="s">
        <v>81</v>
      </c>
    </row>
    <row r="88" spans="2:51" s="11" customFormat="1" ht="12">
      <c r="B88" s="196"/>
      <c r="C88" s="197"/>
      <c r="D88" s="194" t="s">
        <v>137</v>
      </c>
      <c r="E88" s="198" t="s">
        <v>20</v>
      </c>
      <c r="F88" s="199" t="s">
        <v>28</v>
      </c>
      <c r="G88" s="197"/>
      <c r="H88" s="200">
        <v>100</v>
      </c>
      <c r="I88" s="201"/>
      <c r="J88" s="197"/>
      <c r="K88" s="197"/>
      <c r="L88" s="202"/>
      <c r="M88" s="203"/>
      <c r="N88" s="204"/>
      <c r="O88" s="204"/>
      <c r="P88" s="204"/>
      <c r="Q88" s="204"/>
      <c r="R88" s="204"/>
      <c r="S88" s="204"/>
      <c r="T88" s="205"/>
      <c r="AT88" s="206" t="s">
        <v>137</v>
      </c>
      <c r="AU88" s="206" t="s">
        <v>81</v>
      </c>
      <c r="AV88" s="11" t="s">
        <v>81</v>
      </c>
      <c r="AW88" s="11" t="s">
        <v>37</v>
      </c>
      <c r="AX88" s="11" t="s">
        <v>73</v>
      </c>
      <c r="AY88" s="206" t="s">
        <v>126</v>
      </c>
    </row>
    <row r="89" spans="2:51" s="12" customFormat="1" ht="12">
      <c r="B89" s="207"/>
      <c r="C89" s="208"/>
      <c r="D89" s="194" t="s">
        <v>137</v>
      </c>
      <c r="E89" s="209" t="s">
        <v>20</v>
      </c>
      <c r="F89" s="210" t="s">
        <v>138</v>
      </c>
      <c r="G89" s="208"/>
      <c r="H89" s="211">
        <v>100</v>
      </c>
      <c r="I89" s="212"/>
      <c r="J89" s="208"/>
      <c r="K89" s="208"/>
      <c r="L89" s="213"/>
      <c r="M89" s="214"/>
      <c r="N89" s="215"/>
      <c r="O89" s="215"/>
      <c r="P89" s="215"/>
      <c r="Q89" s="215"/>
      <c r="R89" s="215"/>
      <c r="S89" s="215"/>
      <c r="T89" s="216"/>
      <c r="AT89" s="217" t="s">
        <v>137</v>
      </c>
      <c r="AU89" s="217" t="s">
        <v>81</v>
      </c>
      <c r="AV89" s="12" t="s">
        <v>133</v>
      </c>
      <c r="AW89" s="12" t="s">
        <v>37</v>
      </c>
      <c r="AX89" s="12" t="s">
        <v>22</v>
      </c>
      <c r="AY89" s="217" t="s">
        <v>126</v>
      </c>
    </row>
    <row r="90" spans="2:51" s="13" customFormat="1" ht="12">
      <c r="B90" s="218"/>
      <c r="C90" s="219"/>
      <c r="D90" s="220" t="s">
        <v>137</v>
      </c>
      <c r="E90" s="221" t="s">
        <v>20</v>
      </c>
      <c r="F90" s="222" t="s">
        <v>139</v>
      </c>
      <c r="G90" s="219"/>
      <c r="H90" s="223" t="s">
        <v>20</v>
      </c>
      <c r="I90" s="224"/>
      <c r="J90" s="219"/>
      <c r="K90" s="219"/>
      <c r="L90" s="225"/>
      <c r="M90" s="226"/>
      <c r="N90" s="227"/>
      <c r="O90" s="227"/>
      <c r="P90" s="227"/>
      <c r="Q90" s="227"/>
      <c r="R90" s="227"/>
      <c r="S90" s="227"/>
      <c r="T90" s="228"/>
      <c r="AT90" s="229" t="s">
        <v>137</v>
      </c>
      <c r="AU90" s="229" t="s">
        <v>81</v>
      </c>
      <c r="AV90" s="13" t="s">
        <v>22</v>
      </c>
      <c r="AW90" s="13" t="s">
        <v>37</v>
      </c>
      <c r="AX90" s="13" t="s">
        <v>73</v>
      </c>
      <c r="AY90" s="229" t="s">
        <v>126</v>
      </c>
    </row>
    <row r="91" spans="2:65" s="1" customFormat="1" ht="20.4" customHeight="1">
      <c r="B91" s="34"/>
      <c r="C91" s="182" t="s">
        <v>81</v>
      </c>
      <c r="D91" s="182" t="s">
        <v>128</v>
      </c>
      <c r="E91" s="183" t="s">
        <v>140</v>
      </c>
      <c r="F91" s="184" t="s">
        <v>141</v>
      </c>
      <c r="G91" s="185" t="s">
        <v>131</v>
      </c>
      <c r="H91" s="186">
        <v>306.3</v>
      </c>
      <c r="I91" s="187"/>
      <c r="J91" s="188">
        <f>ROUND(I91*H91,2)</f>
        <v>0</v>
      </c>
      <c r="K91" s="184" t="s">
        <v>132</v>
      </c>
      <c r="L91" s="54"/>
      <c r="M91" s="189" t="s">
        <v>20</v>
      </c>
      <c r="N91" s="190" t="s">
        <v>44</v>
      </c>
      <c r="O91" s="35"/>
      <c r="P91" s="191">
        <f>O91*H91</f>
        <v>0</v>
      </c>
      <c r="Q91" s="191">
        <v>0</v>
      </c>
      <c r="R91" s="191">
        <f>Q91*H91</f>
        <v>0</v>
      </c>
      <c r="S91" s="191">
        <v>0</v>
      </c>
      <c r="T91" s="192">
        <f>S91*H91</f>
        <v>0</v>
      </c>
      <c r="AR91" s="17" t="s">
        <v>133</v>
      </c>
      <c r="AT91" s="17" t="s">
        <v>128</v>
      </c>
      <c r="AU91" s="17" t="s">
        <v>81</v>
      </c>
      <c r="AY91" s="17" t="s">
        <v>126</v>
      </c>
      <c r="BE91" s="193">
        <f>IF(N91="základní",J91,0)</f>
        <v>0</v>
      </c>
      <c r="BF91" s="193">
        <f>IF(N91="snížená",J91,0)</f>
        <v>0</v>
      </c>
      <c r="BG91" s="193">
        <f>IF(N91="zákl. přenesená",J91,0)</f>
        <v>0</v>
      </c>
      <c r="BH91" s="193">
        <f>IF(N91="sníž. přenesená",J91,0)</f>
        <v>0</v>
      </c>
      <c r="BI91" s="193">
        <f>IF(N91="nulová",J91,0)</f>
        <v>0</v>
      </c>
      <c r="BJ91" s="17" t="s">
        <v>22</v>
      </c>
      <c r="BK91" s="193">
        <f>ROUND(I91*H91,2)</f>
        <v>0</v>
      </c>
      <c r="BL91" s="17" t="s">
        <v>133</v>
      </c>
      <c r="BM91" s="17" t="s">
        <v>142</v>
      </c>
    </row>
    <row r="92" spans="2:47" s="1" customFormat="1" ht="132">
      <c r="B92" s="34"/>
      <c r="C92" s="56"/>
      <c r="D92" s="194" t="s">
        <v>135</v>
      </c>
      <c r="E92" s="56"/>
      <c r="F92" s="195" t="s">
        <v>143</v>
      </c>
      <c r="G92" s="56"/>
      <c r="H92" s="56"/>
      <c r="I92" s="152"/>
      <c r="J92" s="56"/>
      <c r="K92" s="56"/>
      <c r="L92" s="54"/>
      <c r="M92" s="71"/>
      <c r="N92" s="35"/>
      <c r="O92" s="35"/>
      <c r="P92" s="35"/>
      <c r="Q92" s="35"/>
      <c r="R92" s="35"/>
      <c r="S92" s="35"/>
      <c r="T92" s="72"/>
      <c r="AT92" s="17" t="s">
        <v>135</v>
      </c>
      <c r="AU92" s="17" t="s">
        <v>81</v>
      </c>
    </row>
    <row r="93" spans="2:51" s="11" customFormat="1" ht="12">
      <c r="B93" s="196"/>
      <c r="C93" s="197"/>
      <c r="D93" s="194" t="s">
        <v>137</v>
      </c>
      <c r="E93" s="198" t="s">
        <v>20</v>
      </c>
      <c r="F93" s="199" t="s">
        <v>144</v>
      </c>
      <c r="G93" s="197"/>
      <c r="H93" s="200">
        <v>306.3</v>
      </c>
      <c r="I93" s="201"/>
      <c r="J93" s="197"/>
      <c r="K93" s="197"/>
      <c r="L93" s="202"/>
      <c r="M93" s="203"/>
      <c r="N93" s="204"/>
      <c r="O93" s="204"/>
      <c r="P93" s="204"/>
      <c r="Q93" s="204"/>
      <c r="R93" s="204"/>
      <c r="S93" s="204"/>
      <c r="T93" s="205"/>
      <c r="AT93" s="206" t="s">
        <v>137</v>
      </c>
      <c r="AU93" s="206" t="s">
        <v>81</v>
      </c>
      <c r="AV93" s="11" t="s">
        <v>81</v>
      </c>
      <c r="AW93" s="11" t="s">
        <v>37</v>
      </c>
      <c r="AX93" s="11" t="s">
        <v>73</v>
      </c>
      <c r="AY93" s="206" t="s">
        <v>126</v>
      </c>
    </row>
    <row r="94" spans="2:51" s="12" customFormat="1" ht="12">
      <c r="B94" s="207"/>
      <c r="C94" s="208"/>
      <c r="D94" s="194" t="s">
        <v>137</v>
      </c>
      <c r="E94" s="209" t="s">
        <v>20</v>
      </c>
      <c r="F94" s="210" t="s">
        <v>138</v>
      </c>
      <c r="G94" s="208"/>
      <c r="H94" s="211">
        <v>306.3</v>
      </c>
      <c r="I94" s="212"/>
      <c r="J94" s="208"/>
      <c r="K94" s="208"/>
      <c r="L94" s="213"/>
      <c r="M94" s="214"/>
      <c r="N94" s="215"/>
      <c r="O94" s="215"/>
      <c r="P94" s="215"/>
      <c r="Q94" s="215"/>
      <c r="R94" s="215"/>
      <c r="S94" s="215"/>
      <c r="T94" s="216"/>
      <c r="AT94" s="217" t="s">
        <v>137</v>
      </c>
      <c r="AU94" s="217" t="s">
        <v>81</v>
      </c>
      <c r="AV94" s="12" t="s">
        <v>133</v>
      </c>
      <c r="AW94" s="12" t="s">
        <v>37</v>
      </c>
      <c r="AX94" s="12" t="s">
        <v>22</v>
      </c>
      <c r="AY94" s="217" t="s">
        <v>126</v>
      </c>
    </row>
    <row r="95" spans="2:51" s="13" customFormat="1" ht="12">
      <c r="B95" s="218"/>
      <c r="C95" s="219"/>
      <c r="D95" s="194" t="s">
        <v>137</v>
      </c>
      <c r="E95" s="230" t="s">
        <v>20</v>
      </c>
      <c r="F95" s="231" t="s">
        <v>145</v>
      </c>
      <c r="G95" s="219"/>
      <c r="H95" s="232" t="s">
        <v>20</v>
      </c>
      <c r="I95" s="224"/>
      <c r="J95" s="219"/>
      <c r="K95" s="219"/>
      <c r="L95" s="225"/>
      <c r="M95" s="226"/>
      <c r="N95" s="227"/>
      <c r="O95" s="227"/>
      <c r="P95" s="227"/>
      <c r="Q95" s="227"/>
      <c r="R95" s="227"/>
      <c r="S95" s="227"/>
      <c r="T95" s="228"/>
      <c r="AT95" s="229" t="s">
        <v>137</v>
      </c>
      <c r="AU95" s="229" t="s">
        <v>81</v>
      </c>
      <c r="AV95" s="13" t="s">
        <v>22</v>
      </c>
      <c r="AW95" s="13" t="s">
        <v>37</v>
      </c>
      <c r="AX95" s="13" t="s">
        <v>73</v>
      </c>
      <c r="AY95" s="229" t="s">
        <v>126</v>
      </c>
    </row>
    <row r="96" spans="2:51" s="13" customFormat="1" ht="12">
      <c r="B96" s="218"/>
      <c r="C96" s="219"/>
      <c r="D96" s="220" t="s">
        <v>137</v>
      </c>
      <c r="E96" s="221" t="s">
        <v>20</v>
      </c>
      <c r="F96" s="222" t="s">
        <v>146</v>
      </c>
      <c r="G96" s="219"/>
      <c r="H96" s="223" t="s">
        <v>20</v>
      </c>
      <c r="I96" s="224"/>
      <c r="J96" s="219"/>
      <c r="K96" s="219"/>
      <c r="L96" s="225"/>
      <c r="M96" s="226"/>
      <c r="N96" s="227"/>
      <c r="O96" s="227"/>
      <c r="P96" s="227"/>
      <c r="Q96" s="227"/>
      <c r="R96" s="227"/>
      <c r="S96" s="227"/>
      <c r="T96" s="228"/>
      <c r="AT96" s="229" t="s">
        <v>137</v>
      </c>
      <c r="AU96" s="229" t="s">
        <v>81</v>
      </c>
      <c r="AV96" s="13" t="s">
        <v>22</v>
      </c>
      <c r="AW96" s="13" t="s">
        <v>37</v>
      </c>
      <c r="AX96" s="13" t="s">
        <v>73</v>
      </c>
      <c r="AY96" s="229" t="s">
        <v>126</v>
      </c>
    </row>
    <row r="97" spans="2:65" s="1" customFormat="1" ht="63" customHeight="1">
      <c r="B97" s="34"/>
      <c r="C97" s="182" t="s">
        <v>147</v>
      </c>
      <c r="D97" s="182" t="s">
        <v>128</v>
      </c>
      <c r="E97" s="183" t="s">
        <v>148</v>
      </c>
      <c r="F97" s="184" t="s">
        <v>149</v>
      </c>
      <c r="G97" s="185" t="s">
        <v>131</v>
      </c>
      <c r="H97" s="186">
        <v>260</v>
      </c>
      <c r="I97" s="187"/>
      <c r="J97" s="188">
        <f>ROUND(I97*H97,2)</f>
        <v>0</v>
      </c>
      <c r="K97" s="184" t="s">
        <v>132</v>
      </c>
      <c r="L97" s="54"/>
      <c r="M97" s="189" t="s">
        <v>20</v>
      </c>
      <c r="N97" s="190" t="s">
        <v>44</v>
      </c>
      <c r="O97" s="35"/>
      <c r="P97" s="191">
        <f>O97*H97</f>
        <v>0</v>
      </c>
      <c r="Q97" s="191">
        <v>0</v>
      </c>
      <c r="R97" s="191">
        <f>Q97*H97</f>
        <v>0</v>
      </c>
      <c r="S97" s="191">
        <v>0.408</v>
      </c>
      <c r="T97" s="192">
        <f>S97*H97</f>
        <v>106.08</v>
      </c>
      <c r="AR97" s="17" t="s">
        <v>133</v>
      </c>
      <c r="AT97" s="17" t="s">
        <v>128</v>
      </c>
      <c r="AU97" s="17" t="s">
        <v>81</v>
      </c>
      <c r="AY97" s="17" t="s">
        <v>126</v>
      </c>
      <c r="BE97" s="193">
        <f>IF(N97="základní",J97,0)</f>
        <v>0</v>
      </c>
      <c r="BF97" s="193">
        <f>IF(N97="snížená",J97,0)</f>
        <v>0</v>
      </c>
      <c r="BG97" s="193">
        <f>IF(N97="zákl. přenesená",J97,0)</f>
        <v>0</v>
      </c>
      <c r="BH97" s="193">
        <f>IF(N97="sníž. přenesená",J97,0)</f>
        <v>0</v>
      </c>
      <c r="BI97" s="193">
        <f>IF(N97="nulová",J97,0)</f>
        <v>0</v>
      </c>
      <c r="BJ97" s="17" t="s">
        <v>22</v>
      </c>
      <c r="BK97" s="193">
        <f>ROUND(I97*H97,2)</f>
        <v>0</v>
      </c>
      <c r="BL97" s="17" t="s">
        <v>133</v>
      </c>
      <c r="BM97" s="17" t="s">
        <v>150</v>
      </c>
    </row>
    <row r="98" spans="2:47" s="1" customFormat="1" ht="192">
      <c r="B98" s="34"/>
      <c r="C98" s="56"/>
      <c r="D98" s="194" t="s">
        <v>135</v>
      </c>
      <c r="E98" s="56"/>
      <c r="F98" s="195" t="s">
        <v>151</v>
      </c>
      <c r="G98" s="56"/>
      <c r="H98" s="56"/>
      <c r="I98" s="152"/>
      <c r="J98" s="56"/>
      <c r="K98" s="56"/>
      <c r="L98" s="54"/>
      <c r="M98" s="71"/>
      <c r="N98" s="35"/>
      <c r="O98" s="35"/>
      <c r="P98" s="35"/>
      <c r="Q98" s="35"/>
      <c r="R98" s="35"/>
      <c r="S98" s="35"/>
      <c r="T98" s="72"/>
      <c r="AT98" s="17" t="s">
        <v>135</v>
      </c>
      <c r="AU98" s="17" t="s">
        <v>81</v>
      </c>
    </row>
    <row r="99" spans="2:51" s="11" customFormat="1" ht="12">
      <c r="B99" s="196"/>
      <c r="C99" s="197"/>
      <c r="D99" s="194" t="s">
        <v>137</v>
      </c>
      <c r="E99" s="198" t="s">
        <v>20</v>
      </c>
      <c r="F99" s="199" t="s">
        <v>152</v>
      </c>
      <c r="G99" s="197"/>
      <c r="H99" s="200">
        <v>260</v>
      </c>
      <c r="I99" s="201"/>
      <c r="J99" s="197"/>
      <c r="K99" s="197"/>
      <c r="L99" s="202"/>
      <c r="M99" s="203"/>
      <c r="N99" s="204"/>
      <c r="O99" s="204"/>
      <c r="P99" s="204"/>
      <c r="Q99" s="204"/>
      <c r="R99" s="204"/>
      <c r="S99" s="204"/>
      <c r="T99" s="205"/>
      <c r="AT99" s="206" t="s">
        <v>137</v>
      </c>
      <c r="AU99" s="206" t="s">
        <v>81</v>
      </c>
      <c r="AV99" s="11" t="s">
        <v>81</v>
      </c>
      <c r="AW99" s="11" t="s">
        <v>37</v>
      </c>
      <c r="AX99" s="11" t="s">
        <v>73</v>
      </c>
      <c r="AY99" s="206" t="s">
        <v>126</v>
      </c>
    </row>
    <row r="100" spans="2:51" s="12" customFormat="1" ht="12">
      <c r="B100" s="207"/>
      <c r="C100" s="208"/>
      <c r="D100" s="194" t="s">
        <v>137</v>
      </c>
      <c r="E100" s="209" t="s">
        <v>20</v>
      </c>
      <c r="F100" s="210" t="s">
        <v>138</v>
      </c>
      <c r="G100" s="208"/>
      <c r="H100" s="211">
        <v>260</v>
      </c>
      <c r="I100" s="212"/>
      <c r="J100" s="208"/>
      <c r="K100" s="208"/>
      <c r="L100" s="213"/>
      <c r="M100" s="214"/>
      <c r="N100" s="215"/>
      <c r="O100" s="215"/>
      <c r="P100" s="215"/>
      <c r="Q100" s="215"/>
      <c r="R100" s="215"/>
      <c r="S100" s="215"/>
      <c r="T100" s="216"/>
      <c r="AT100" s="217" t="s">
        <v>137</v>
      </c>
      <c r="AU100" s="217" t="s">
        <v>81</v>
      </c>
      <c r="AV100" s="12" t="s">
        <v>133</v>
      </c>
      <c r="AW100" s="12" t="s">
        <v>37</v>
      </c>
      <c r="AX100" s="12" t="s">
        <v>22</v>
      </c>
      <c r="AY100" s="217" t="s">
        <v>126</v>
      </c>
    </row>
    <row r="101" spans="2:51" s="13" customFormat="1" ht="12">
      <c r="B101" s="218"/>
      <c r="C101" s="219"/>
      <c r="D101" s="220" t="s">
        <v>137</v>
      </c>
      <c r="E101" s="221" t="s">
        <v>20</v>
      </c>
      <c r="F101" s="222" t="s">
        <v>145</v>
      </c>
      <c r="G101" s="219"/>
      <c r="H101" s="223" t="s">
        <v>20</v>
      </c>
      <c r="I101" s="224"/>
      <c r="J101" s="219"/>
      <c r="K101" s="219"/>
      <c r="L101" s="225"/>
      <c r="M101" s="226"/>
      <c r="N101" s="227"/>
      <c r="O101" s="227"/>
      <c r="P101" s="227"/>
      <c r="Q101" s="227"/>
      <c r="R101" s="227"/>
      <c r="S101" s="227"/>
      <c r="T101" s="228"/>
      <c r="AT101" s="229" t="s">
        <v>137</v>
      </c>
      <c r="AU101" s="229" t="s">
        <v>81</v>
      </c>
      <c r="AV101" s="13" t="s">
        <v>22</v>
      </c>
      <c r="AW101" s="13" t="s">
        <v>37</v>
      </c>
      <c r="AX101" s="13" t="s">
        <v>73</v>
      </c>
      <c r="AY101" s="229" t="s">
        <v>126</v>
      </c>
    </row>
    <row r="102" spans="2:65" s="1" customFormat="1" ht="28.8" customHeight="1">
      <c r="B102" s="34"/>
      <c r="C102" s="182" t="s">
        <v>133</v>
      </c>
      <c r="D102" s="182" t="s">
        <v>128</v>
      </c>
      <c r="E102" s="183" t="s">
        <v>153</v>
      </c>
      <c r="F102" s="184" t="s">
        <v>154</v>
      </c>
      <c r="G102" s="185" t="s">
        <v>155</v>
      </c>
      <c r="H102" s="186">
        <v>73.575</v>
      </c>
      <c r="I102" s="187"/>
      <c r="J102" s="188">
        <f>ROUND(I102*H102,2)</f>
        <v>0</v>
      </c>
      <c r="K102" s="184" t="s">
        <v>132</v>
      </c>
      <c r="L102" s="54"/>
      <c r="M102" s="189" t="s">
        <v>20</v>
      </c>
      <c r="N102" s="190" t="s">
        <v>44</v>
      </c>
      <c r="O102" s="35"/>
      <c r="P102" s="191">
        <f>O102*H102</f>
        <v>0</v>
      </c>
      <c r="Q102" s="191">
        <v>0</v>
      </c>
      <c r="R102" s="191">
        <f>Q102*H102</f>
        <v>0</v>
      </c>
      <c r="S102" s="191">
        <v>0</v>
      </c>
      <c r="T102" s="192">
        <f>S102*H102</f>
        <v>0</v>
      </c>
      <c r="AR102" s="17" t="s">
        <v>133</v>
      </c>
      <c r="AT102" s="17" t="s">
        <v>128</v>
      </c>
      <c r="AU102" s="17" t="s">
        <v>81</v>
      </c>
      <c r="AY102" s="17" t="s">
        <v>126</v>
      </c>
      <c r="BE102" s="193">
        <f>IF(N102="základní",J102,0)</f>
        <v>0</v>
      </c>
      <c r="BF102" s="193">
        <f>IF(N102="snížená",J102,0)</f>
        <v>0</v>
      </c>
      <c r="BG102" s="193">
        <f>IF(N102="zákl. přenesená",J102,0)</f>
        <v>0</v>
      </c>
      <c r="BH102" s="193">
        <f>IF(N102="sníž. přenesená",J102,0)</f>
        <v>0</v>
      </c>
      <c r="BI102" s="193">
        <f>IF(N102="nulová",J102,0)</f>
        <v>0</v>
      </c>
      <c r="BJ102" s="17" t="s">
        <v>22</v>
      </c>
      <c r="BK102" s="193">
        <f>ROUND(I102*H102,2)</f>
        <v>0</v>
      </c>
      <c r="BL102" s="17" t="s">
        <v>133</v>
      </c>
      <c r="BM102" s="17" t="s">
        <v>156</v>
      </c>
    </row>
    <row r="103" spans="2:47" s="1" customFormat="1" ht="132">
      <c r="B103" s="34"/>
      <c r="C103" s="56"/>
      <c r="D103" s="194" t="s">
        <v>135</v>
      </c>
      <c r="E103" s="56"/>
      <c r="F103" s="195" t="s">
        <v>157</v>
      </c>
      <c r="G103" s="56"/>
      <c r="H103" s="56"/>
      <c r="I103" s="152"/>
      <c r="J103" s="56"/>
      <c r="K103" s="56"/>
      <c r="L103" s="54"/>
      <c r="M103" s="71"/>
      <c r="N103" s="35"/>
      <c r="O103" s="35"/>
      <c r="P103" s="35"/>
      <c r="Q103" s="35"/>
      <c r="R103" s="35"/>
      <c r="S103" s="35"/>
      <c r="T103" s="72"/>
      <c r="AT103" s="17" t="s">
        <v>135</v>
      </c>
      <c r="AU103" s="17" t="s">
        <v>81</v>
      </c>
    </row>
    <row r="104" spans="2:51" s="11" customFormat="1" ht="12">
      <c r="B104" s="196"/>
      <c r="C104" s="197"/>
      <c r="D104" s="194" t="s">
        <v>137</v>
      </c>
      <c r="E104" s="198" t="s">
        <v>20</v>
      </c>
      <c r="F104" s="199" t="s">
        <v>158</v>
      </c>
      <c r="G104" s="197"/>
      <c r="H104" s="200">
        <v>73.575</v>
      </c>
      <c r="I104" s="201"/>
      <c r="J104" s="197"/>
      <c r="K104" s="197"/>
      <c r="L104" s="202"/>
      <c r="M104" s="203"/>
      <c r="N104" s="204"/>
      <c r="O104" s="204"/>
      <c r="P104" s="204"/>
      <c r="Q104" s="204"/>
      <c r="R104" s="204"/>
      <c r="S104" s="204"/>
      <c r="T104" s="205"/>
      <c r="AT104" s="206" t="s">
        <v>137</v>
      </c>
      <c r="AU104" s="206" t="s">
        <v>81</v>
      </c>
      <c r="AV104" s="11" t="s">
        <v>81</v>
      </c>
      <c r="AW104" s="11" t="s">
        <v>37</v>
      </c>
      <c r="AX104" s="11" t="s">
        <v>73</v>
      </c>
      <c r="AY104" s="206" t="s">
        <v>126</v>
      </c>
    </row>
    <row r="105" spans="2:51" s="12" customFormat="1" ht="12">
      <c r="B105" s="207"/>
      <c r="C105" s="208"/>
      <c r="D105" s="194" t="s">
        <v>137</v>
      </c>
      <c r="E105" s="209" t="s">
        <v>20</v>
      </c>
      <c r="F105" s="210" t="s">
        <v>138</v>
      </c>
      <c r="G105" s="208"/>
      <c r="H105" s="211">
        <v>73.575</v>
      </c>
      <c r="I105" s="212"/>
      <c r="J105" s="208"/>
      <c r="K105" s="208"/>
      <c r="L105" s="213"/>
      <c r="M105" s="214"/>
      <c r="N105" s="215"/>
      <c r="O105" s="215"/>
      <c r="P105" s="215"/>
      <c r="Q105" s="215"/>
      <c r="R105" s="215"/>
      <c r="S105" s="215"/>
      <c r="T105" s="216"/>
      <c r="AT105" s="217" t="s">
        <v>137</v>
      </c>
      <c r="AU105" s="217" t="s">
        <v>81</v>
      </c>
      <c r="AV105" s="12" t="s">
        <v>133</v>
      </c>
      <c r="AW105" s="12" t="s">
        <v>37</v>
      </c>
      <c r="AX105" s="12" t="s">
        <v>22</v>
      </c>
      <c r="AY105" s="217" t="s">
        <v>126</v>
      </c>
    </row>
    <row r="106" spans="2:51" s="13" customFormat="1" ht="12">
      <c r="B106" s="218"/>
      <c r="C106" s="219"/>
      <c r="D106" s="220" t="s">
        <v>137</v>
      </c>
      <c r="E106" s="221" t="s">
        <v>20</v>
      </c>
      <c r="F106" s="222" t="s">
        <v>145</v>
      </c>
      <c r="G106" s="219"/>
      <c r="H106" s="223" t="s">
        <v>20</v>
      </c>
      <c r="I106" s="224"/>
      <c r="J106" s="219"/>
      <c r="K106" s="219"/>
      <c r="L106" s="225"/>
      <c r="M106" s="226"/>
      <c r="N106" s="227"/>
      <c r="O106" s="227"/>
      <c r="P106" s="227"/>
      <c r="Q106" s="227"/>
      <c r="R106" s="227"/>
      <c r="S106" s="227"/>
      <c r="T106" s="228"/>
      <c r="AT106" s="229" t="s">
        <v>137</v>
      </c>
      <c r="AU106" s="229" t="s">
        <v>81</v>
      </c>
      <c r="AV106" s="13" t="s">
        <v>22</v>
      </c>
      <c r="AW106" s="13" t="s">
        <v>37</v>
      </c>
      <c r="AX106" s="13" t="s">
        <v>73</v>
      </c>
      <c r="AY106" s="229" t="s">
        <v>126</v>
      </c>
    </row>
    <row r="107" spans="2:65" s="1" customFormat="1" ht="40.2" customHeight="1">
      <c r="B107" s="34"/>
      <c r="C107" s="182" t="s">
        <v>159</v>
      </c>
      <c r="D107" s="182" t="s">
        <v>128</v>
      </c>
      <c r="E107" s="183" t="s">
        <v>160</v>
      </c>
      <c r="F107" s="184" t="s">
        <v>161</v>
      </c>
      <c r="G107" s="185" t="s">
        <v>155</v>
      </c>
      <c r="H107" s="186">
        <v>73.575</v>
      </c>
      <c r="I107" s="187"/>
      <c r="J107" s="188">
        <f>ROUND(I107*H107,2)</f>
        <v>0</v>
      </c>
      <c r="K107" s="184" t="s">
        <v>132</v>
      </c>
      <c r="L107" s="54"/>
      <c r="M107" s="189" t="s">
        <v>20</v>
      </c>
      <c r="N107" s="190" t="s">
        <v>44</v>
      </c>
      <c r="O107" s="35"/>
      <c r="P107" s="191">
        <f>O107*H107</f>
        <v>0</v>
      </c>
      <c r="Q107" s="191">
        <v>0</v>
      </c>
      <c r="R107" s="191">
        <f>Q107*H107</f>
        <v>0</v>
      </c>
      <c r="S107" s="191">
        <v>0</v>
      </c>
      <c r="T107" s="192">
        <f>S107*H107</f>
        <v>0</v>
      </c>
      <c r="AR107" s="17" t="s">
        <v>133</v>
      </c>
      <c r="AT107" s="17" t="s">
        <v>128</v>
      </c>
      <c r="AU107" s="17" t="s">
        <v>81</v>
      </c>
      <c r="AY107" s="17" t="s">
        <v>126</v>
      </c>
      <c r="BE107" s="193">
        <f>IF(N107="základní",J107,0)</f>
        <v>0</v>
      </c>
      <c r="BF107" s="193">
        <f>IF(N107="snížená",J107,0)</f>
        <v>0</v>
      </c>
      <c r="BG107" s="193">
        <f>IF(N107="zákl. přenesená",J107,0)</f>
        <v>0</v>
      </c>
      <c r="BH107" s="193">
        <f>IF(N107="sníž. přenesená",J107,0)</f>
        <v>0</v>
      </c>
      <c r="BI107" s="193">
        <f>IF(N107="nulová",J107,0)</f>
        <v>0</v>
      </c>
      <c r="BJ107" s="17" t="s">
        <v>22</v>
      </c>
      <c r="BK107" s="193">
        <f>ROUND(I107*H107,2)</f>
        <v>0</v>
      </c>
      <c r="BL107" s="17" t="s">
        <v>133</v>
      </c>
      <c r="BM107" s="17" t="s">
        <v>162</v>
      </c>
    </row>
    <row r="108" spans="2:47" s="1" customFormat="1" ht="132">
      <c r="B108" s="34"/>
      <c r="C108" s="56"/>
      <c r="D108" s="194" t="s">
        <v>135</v>
      </c>
      <c r="E108" s="56"/>
      <c r="F108" s="195" t="s">
        <v>163</v>
      </c>
      <c r="G108" s="56"/>
      <c r="H108" s="56"/>
      <c r="I108" s="152"/>
      <c r="J108" s="56"/>
      <c r="K108" s="56"/>
      <c r="L108" s="54"/>
      <c r="M108" s="71"/>
      <c r="N108" s="35"/>
      <c r="O108" s="35"/>
      <c r="P108" s="35"/>
      <c r="Q108" s="35"/>
      <c r="R108" s="35"/>
      <c r="S108" s="35"/>
      <c r="T108" s="72"/>
      <c r="AT108" s="17" t="s">
        <v>135</v>
      </c>
      <c r="AU108" s="17" t="s">
        <v>81</v>
      </c>
    </row>
    <row r="109" spans="2:51" s="11" customFormat="1" ht="12">
      <c r="B109" s="196"/>
      <c r="C109" s="197"/>
      <c r="D109" s="194" t="s">
        <v>137</v>
      </c>
      <c r="E109" s="198" t="s">
        <v>20</v>
      </c>
      <c r="F109" s="199" t="s">
        <v>158</v>
      </c>
      <c r="G109" s="197"/>
      <c r="H109" s="200">
        <v>73.575</v>
      </c>
      <c r="I109" s="201"/>
      <c r="J109" s="197"/>
      <c r="K109" s="197"/>
      <c r="L109" s="202"/>
      <c r="M109" s="203"/>
      <c r="N109" s="204"/>
      <c r="O109" s="204"/>
      <c r="P109" s="204"/>
      <c r="Q109" s="204"/>
      <c r="R109" s="204"/>
      <c r="S109" s="204"/>
      <c r="T109" s="205"/>
      <c r="AT109" s="206" t="s">
        <v>137</v>
      </c>
      <c r="AU109" s="206" t="s">
        <v>81</v>
      </c>
      <c r="AV109" s="11" t="s">
        <v>81</v>
      </c>
      <c r="AW109" s="11" t="s">
        <v>37</v>
      </c>
      <c r="AX109" s="11" t="s">
        <v>73</v>
      </c>
      <c r="AY109" s="206" t="s">
        <v>126</v>
      </c>
    </row>
    <row r="110" spans="2:51" s="12" customFormat="1" ht="12">
      <c r="B110" s="207"/>
      <c r="C110" s="208"/>
      <c r="D110" s="194" t="s">
        <v>137</v>
      </c>
      <c r="E110" s="209" t="s">
        <v>20</v>
      </c>
      <c r="F110" s="210" t="s">
        <v>138</v>
      </c>
      <c r="G110" s="208"/>
      <c r="H110" s="211">
        <v>73.575</v>
      </c>
      <c r="I110" s="212"/>
      <c r="J110" s="208"/>
      <c r="K110" s="208"/>
      <c r="L110" s="213"/>
      <c r="M110" s="214"/>
      <c r="N110" s="215"/>
      <c r="O110" s="215"/>
      <c r="P110" s="215"/>
      <c r="Q110" s="215"/>
      <c r="R110" s="215"/>
      <c r="S110" s="215"/>
      <c r="T110" s="216"/>
      <c r="AT110" s="217" t="s">
        <v>137</v>
      </c>
      <c r="AU110" s="217" t="s">
        <v>81</v>
      </c>
      <c r="AV110" s="12" t="s">
        <v>133</v>
      </c>
      <c r="AW110" s="12" t="s">
        <v>37</v>
      </c>
      <c r="AX110" s="12" t="s">
        <v>22</v>
      </c>
      <c r="AY110" s="217" t="s">
        <v>126</v>
      </c>
    </row>
    <row r="111" spans="2:51" s="13" customFormat="1" ht="12">
      <c r="B111" s="218"/>
      <c r="C111" s="219"/>
      <c r="D111" s="220" t="s">
        <v>137</v>
      </c>
      <c r="E111" s="221" t="s">
        <v>20</v>
      </c>
      <c r="F111" s="222" t="s">
        <v>145</v>
      </c>
      <c r="G111" s="219"/>
      <c r="H111" s="223" t="s">
        <v>20</v>
      </c>
      <c r="I111" s="224"/>
      <c r="J111" s="219"/>
      <c r="K111" s="219"/>
      <c r="L111" s="225"/>
      <c r="M111" s="226"/>
      <c r="N111" s="227"/>
      <c r="O111" s="227"/>
      <c r="P111" s="227"/>
      <c r="Q111" s="227"/>
      <c r="R111" s="227"/>
      <c r="S111" s="227"/>
      <c r="T111" s="228"/>
      <c r="AT111" s="229" t="s">
        <v>137</v>
      </c>
      <c r="AU111" s="229" t="s">
        <v>81</v>
      </c>
      <c r="AV111" s="13" t="s">
        <v>22</v>
      </c>
      <c r="AW111" s="13" t="s">
        <v>37</v>
      </c>
      <c r="AX111" s="13" t="s">
        <v>73</v>
      </c>
      <c r="AY111" s="229" t="s">
        <v>126</v>
      </c>
    </row>
    <row r="112" spans="2:65" s="1" customFormat="1" ht="28.8" customHeight="1">
      <c r="B112" s="34"/>
      <c r="C112" s="182" t="s">
        <v>164</v>
      </c>
      <c r="D112" s="182" t="s">
        <v>128</v>
      </c>
      <c r="E112" s="183" t="s">
        <v>165</v>
      </c>
      <c r="F112" s="184" t="s">
        <v>166</v>
      </c>
      <c r="G112" s="185" t="s">
        <v>155</v>
      </c>
      <c r="H112" s="186">
        <v>73.575</v>
      </c>
      <c r="I112" s="187"/>
      <c r="J112" s="188">
        <f>ROUND(I112*H112,2)</f>
        <v>0</v>
      </c>
      <c r="K112" s="184" t="s">
        <v>132</v>
      </c>
      <c r="L112" s="54"/>
      <c r="M112" s="189" t="s">
        <v>20</v>
      </c>
      <c r="N112" s="190" t="s">
        <v>44</v>
      </c>
      <c r="O112" s="35"/>
      <c r="P112" s="191">
        <f>O112*H112</f>
        <v>0</v>
      </c>
      <c r="Q112" s="191">
        <v>0</v>
      </c>
      <c r="R112" s="191">
        <f>Q112*H112</f>
        <v>0</v>
      </c>
      <c r="S112" s="191">
        <v>0</v>
      </c>
      <c r="T112" s="192">
        <f>S112*H112</f>
        <v>0</v>
      </c>
      <c r="AR112" s="17" t="s">
        <v>133</v>
      </c>
      <c r="AT112" s="17" t="s">
        <v>128</v>
      </c>
      <c r="AU112" s="17" t="s">
        <v>81</v>
      </c>
      <c r="AY112" s="17" t="s">
        <v>126</v>
      </c>
      <c r="BE112" s="193">
        <f>IF(N112="základní",J112,0)</f>
        <v>0</v>
      </c>
      <c r="BF112" s="193">
        <f>IF(N112="snížená",J112,0)</f>
        <v>0</v>
      </c>
      <c r="BG112" s="193">
        <f>IF(N112="zákl. přenesená",J112,0)</f>
        <v>0</v>
      </c>
      <c r="BH112" s="193">
        <f>IF(N112="sníž. přenesená",J112,0)</f>
        <v>0</v>
      </c>
      <c r="BI112" s="193">
        <f>IF(N112="nulová",J112,0)</f>
        <v>0</v>
      </c>
      <c r="BJ112" s="17" t="s">
        <v>22</v>
      </c>
      <c r="BK112" s="193">
        <f>ROUND(I112*H112,2)</f>
        <v>0</v>
      </c>
      <c r="BL112" s="17" t="s">
        <v>133</v>
      </c>
      <c r="BM112" s="17" t="s">
        <v>167</v>
      </c>
    </row>
    <row r="113" spans="2:47" s="1" customFormat="1" ht="48">
      <c r="B113" s="34"/>
      <c r="C113" s="56"/>
      <c r="D113" s="194" t="s">
        <v>135</v>
      </c>
      <c r="E113" s="56"/>
      <c r="F113" s="195" t="s">
        <v>168</v>
      </c>
      <c r="G113" s="56"/>
      <c r="H113" s="56"/>
      <c r="I113" s="152"/>
      <c r="J113" s="56"/>
      <c r="K113" s="56"/>
      <c r="L113" s="54"/>
      <c r="M113" s="71"/>
      <c r="N113" s="35"/>
      <c r="O113" s="35"/>
      <c r="P113" s="35"/>
      <c r="Q113" s="35"/>
      <c r="R113" s="35"/>
      <c r="S113" s="35"/>
      <c r="T113" s="72"/>
      <c r="AT113" s="17" t="s">
        <v>135</v>
      </c>
      <c r="AU113" s="17" t="s">
        <v>81</v>
      </c>
    </row>
    <row r="114" spans="2:51" s="11" customFormat="1" ht="12">
      <c r="B114" s="196"/>
      <c r="C114" s="197"/>
      <c r="D114" s="194" t="s">
        <v>137</v>
      </c>
      <c r="E114" s="198" t="s">
        <v>20</v>
      </c>
      <c r="F114" s="199" t="s">
        <v>158</v>
      </c>
      <c r="G114" s="197"/>
      <c r="H114" s="200">
        <v>73.575</v>
      </c>
      <c r="I114" s="201"/>
      <c r="J114" s="197"/>
      <c r="K114" s="197"/>
      <c r="L114" s="202"/>
      <c r="M114" s="203"/>
      <c r="N114" s="204"/>
      <c r="O114" s="204"/>
      <c r="P114" s="204"/>
      <c r="Q114" s="204"/>
      <c r="R114" s="204"/>
      <c r="S114" s="204"/>
      <c r="T114" s="205"/>
      <c r="AT114" s="206" t="s">
        <v>137</v>
      </c>
      <c r="AU114" s="206" t="s">
        <v>81</v>
      </c>
      <c r="AV114" s="11" t="s">
        <v>81</v>
      </c>
      <c r="AW114" s="11" t="s">
        <v>37</v>
      </c>
      <c r="AX114" s="11" t="s">
        <v>73</v>
      </c>
      <c r="AY114" s="206" t="s">
        <v>126</v>
      </c>
    </row>
    <row r="115" spans="2:51" s="12" customFormat="1" ht="12">
      <c r="B115" s="207"/>
      <c r="C115" s="208"/>
      <c r="D115" s="194" t="s">
        <v>137</v>
      </c>
      <c r="E115" s="209" t="s">
        <v>20</v>
      </c>
      <c r="F115" s="210" t="s">
        <v>138</v>
      </c>
      <c r="G115" s="208"/>
      <c r="H115" s="211">
        <v>73.575</v>
      </c>
      <c r="I115" s="212"/>
      <c r="J115" s="208"/>
      <c r="K115" s="208"/>
      <c r="L115" s="213"/>
      <c r="M115" s="214"/>
      <c r="N115" s="215"/>
      <c r="O115" s="215"/>
      <c r="P115" s="215"/>
      <c r="Q115" s="215"/>
      <c r="R115" s="215"/>
      <c r="S115" s="215"/>
      <c r="T115" s="216"/>
      <c r="AT115" s="217" t="s">
        <v>137</v>
      </c>
      <c r="AU115" s="217" t="s">
        <v>81</v>
      </c>
      <c r="AV115" s="12" t="s">
        <v>133</v>
      </c>
      <c r="AW115" s="12" t="s">
        <v>37</v>
      </c>
      <c r="AX115" s="12" t="s">
        <v>22</v>
      </c>
      <c r="AY115" s="217" t="s">
        <v>126</v>
      </c>
    </row>
    <row r="116" spans="2:51" s="13" customFormat="1" ht="12">
      <c r="B116" s="218"/>
      <c r="C116" s="219"/>
      <c r="D116" s="220" t="s">
        <v>137</v>
      </c>
      <c r="E116" s="221" t="s">
        <v>20</v>
      </c>
      <c r="F116" s="222" t="s">
        <v>145</v>
      </c>
      <c r="G116" s="219"/>
      <c r="H116" s="223" t="s">
        <v>20</v>
      </c>
      <c r="I116" s="224"/>
      <c r="J116" s="219"/>
      <c r="K116" s="219"/>
      <c r="L116" s="225"/>
      <c r="M116" s="226"/>
      <c r="N116" s="227"/>
      <c r="O116" s="227"/>
      <c r="P116" s="227"/>
      <c r="Q116" s="227"/>
      <c r="R116" s="227"/>
      <c r="S116" s="227"/>
      <c r="T116" s="228"/>
      <c r="AT116" s="229" t="s">
        <v>137</v>
      </c>
      <c r="AU116" s="229" t="s">
        <v>81</v>
      </c>
      <c r="AV116" s="13" t="s">
        <v>22</v>
      </c>
      <c r="AW116" s="13" t="s">
        <v>37</v>
      </c>
      <c r="AX116" s="13" t="s">
        <v>73</v>
      </c>
      <c r="AY116" s="229" t="s">
        <v>126</v>
      </c>
    </row>
    <row r="117" spans="2:65" s="1" customFormat="1" ht="28.8" customHeight="1">
      <c r="B117" s="34"/>
      <c r="C117" s="182" t="s">
        <v>169</v>
      </c>
      <c r="D117" s="182" t="s">
        <v>128</v>
      </c>
      <c r="E117" s="183" t="s">
        <v>170</v>
      </c>
      <c r="F117" s="184" t="s">
        <v>171</v>
      </c>
      <c r="G117" s="185" t="s">
        <v>172</v>
      </c>
      <c r="H117" s="186">
        <v>40</v>
      </c>
      <c r="I117" s="187"/>
      <c r="J117" s="188">
        <f>ROUND(I117*H117,2)</f>
        <v>0</v>
      </c>
      <c r="K117" s="184" t="s">
        <v>132</v>
      </c>
      <c r="L117" s="54"/>
      <c r="M117" s="189" t="s">
        <v>20</v>
      </c>
      <c r="N117" s="190" t="s">
        <v>44</v>
      </c>
      <c r="O117" s="35"/>
      <c r="P117" s="191">
        <f>O117*H117</f>
        <v>0</v>
      </c>
      <c r="Q117" s="191">
        <v>0</v>
      </c>
      <c r="R117" s="191">
        <f>Q117*H117</f>
        <v>0</v>
      </c>
      <c r="S117" s="191">
        <v>0</v>
      </c>
      <c r="T117" s="192">
        <f>S117*H117</f>
        <v>0</v>
      </c>
      <c r="AR117" s="17" t="s">
        <v>133</v>
      </c>
      <c r="AT117" s="17" t="s">
        <v>128</v>
      </c>
      <c r="AU117" s="17" t="s">
        <v>81</v>
      </c>
      <c r="AY117" s="17" t="s">
        <v>126</v>
      </c>
      <c r="BE117" s="193">
        <f>IF(N117="základní",J117,0)</f>
        <v>0</v>
      </c>
      <c r="BF117" s="193">
        <f>IF(N117="snížená",J117,0)</f>
        <v>0</v>
      </c>
      <c r="BG117" s="193">
        <f>IF(N117="zákl. přenesená",J117,0)</f>
        <v>0</v>
      </c>
      <c r="BH117" s="193">
        <f>IF(N117="sníž. přenesená",J117,0)</f>
        <v>0</v>
      </c>
      <c r="BI117" s="193">
        <f>IF(N117="nulová",J117,0)</f>
        <v>0</v>
      </c>
      <c r="BJ117" s="17" t="s">
        <v>22</v>
      </c>
      <c r="BK117" s="193">
        <f>ROUND(I117*H117,2)</f>
        <v>0</v>
      </c>
      <c r="BL117" s="17" t="s">
        <v>133</v>
      </c>
      <c r="BM117" s="17" t="s">
        <v>173</v>
      </c>
    </row>
    <row r="118" spans="2:47" s="1" customFormat="1" ht="192">
      <c r="B118" s="34"/>
      <c r="C118" s="56"/>
      <c r="D118" s="194" t="s">
        <v>135</v>
      </c>
      <c r="E118" s="56"/>
      <c r="F118" s="195" t="s">
        <v>174</v>
      </c>
      <c r="G118" s="56"/>
      <c r="H118" s="56"/>
      <c r="I118" s="152"/>
      <c r="J118" s="56"/>
      <c r="K118" s="56"/>
      <c r="L118" s="54"/>
      <c r="M118" s="71"/>
      <c r="N118" s="35"/>
      <c r="O118" s="35"/>
      <c r="P118" s="35"/>
      <c r="Q118" s="35"/>
      <c r="R118" s="35"/>
      <c r="S118" s="35"/>
      <c r="T118" s="72"/>
      <c r="AT118" s="17" t="s">
        <v>135</v>
      </c>
      <c r="AU118" s="17" t="s">
        <v>81</v>
      </c>
    </row>
    <row r="119" spans="2:51" s="11" customFormat="1" ht="12">
      <c r="B119" s="196"/>
      <c r="C119" s="197"/>
      <c r="D119" s="194" t="s">
        <v>137</v>
      </c>
      <c r="E119" s="198" t="s">
        <v>20</v>
      </c>
      <c r="F119" s="199" t="s">
        <v>175</v>
      </c>
      <c r="G119" s="197"/>
      <c r="H119" s="200">
        <v>40</v>
      </c>
      <c r="I119" s="201"/>
      <c r="J119" s="197"/>
      <c r="K119" s="197"/>
      <c r="L119" s="202"/>
      <c r="M119" s="203"/>
      <c r="N119" s="204"/>
      <c r="O119" s="204"/>
      <c r="P119" s="204"/>
      <c r="Q119" s="204"/>
      <c r="R119" s="204"/>
      <c r="S119" s="204"/>
      <c r="T119" s="205"/>
      <c r="AT119" s="206" t="s">
        <v>137</v>
      </c>
      <c r="AU119" s="206" t="s">
        <v>81</v>
      </c>
      <c r="AV119" s="11" t="s">
        <v>81</v>
      </c>
      <c r="AW119" s="11" t="s">
        <v>37</v>
      </c>
      <c r="AX119" s="11" t="s">
        <v>73</v>
      </c>
      <c r="AY119" s="206" t="s">
        <v>126</v>
      </c>
    </row>
    <row r="120" spans="2:51" s="12" customFormat="1" ht="12">
      <c r="B120" s="207"/>
      <c r="C120" s="208"/>
      <c r="D120" s="194" t="s">
        <v>137</v>
      </c>
      <c r="E120" s="209" t="s">
        <v>20</v>
      </c>
      <c r="F120" s="210" t="s">
        <v>138</v>
      </c>
      <c r="G120" s="208"/>
      <c r="H120" s="211">
        <v>40</v>
      </c>
      <c r="I120" s="212"/>
      <c r="J120" s="208"/>
      <c r="K120" s="208"/>
      <c r="L120" s="213"/>
      <c r="M120" s="214"/>
      <c r="N120" s="215"/>
      <c r="O120" s="215"/>
      <c r="P120" s="215"/>
      <c r="Q120" s="215"/>
      <c r="R120" s="215"/>
      <c r="S120" s="215"/>
      <c r="T120" s="216"/>
      <c r="AT120" s="217" t="s">
        <v>137</v>
      </c>
      <c r="AU120" s="217" t="s">
        <v>81</v>
      </c>
      <c r="AV120" s="12" t="s">
        <v>133</v>
      </c>
      <c r="AW120" s="12" t="s">
        <v>37</v>
      </c>
      <c r="AX120" s="12" t="s">
        <v>22</v>
      </c>
      <c r="AY120" s="217" t="s">
        <v>126</v>
      </c>
    </row>
    <row r="121" spans="2:51" s="13" customFormat="1" ht="12">
      <c r="B121" s="218"/>
      <c r="C121" s="219"/>
      <c r="D121" s="220" t="s">
        <v>137</v>
      </c>
      <c r="E121" s="221" t="s">
        <v>20</v>
      </c>
      <c r="F121" s="222" t="s">
        <v>176</v>
      </c>
      <c r="G121" s="219"/>
      <c r="H121" s="223" t="s">
        <v>20</v>
      </c>
      <c r="I121" s="224"/>
      <c r="J121" s="219"/>
      <c r="K121" s="219"/>
      <c r="L121" s="225"/>
      <c r="M121" s="226"/>
      <c r="N121" s="227"/>
      <c r="O121" s="227"/>
      <c r="P121" s="227"/>
      <c r="Q121" s="227"/>
      <c r="R121" s="227"/>
      <c r="S121" s="227"/>
      <c r="T121" s="228"/>
      <c r="AT121" s="229" t="s">
        <v>137</v>
      </c>
      <c r="AU121" s="229" t="s">
        <v>81</v>
      </c>
      <c r="AV121" s="13" t="s">
        <v>22</v>
      </c>
      <c r="AW121" s="13" t="s">
        <v>37</v>
      </c>
      <c r="AX121" s="13" t="s">
        <v>73</v>
      </c>
      <c r="AY121" s="229" t="s">
        <v>126</v>
      </c>
    </row>
    <row r="122" spans="2:65" s="1" customFormat="1" ht="28.8" customHeight="1">
      <c r="B122" s="34"/>
      <c r="C122" s="182" t="s">
        <v>177</v>
      </c>
      <c r="D122" s="182" t="s">
        <v>128</v>
      </c>
      <c r="E122" s="183" t="s">
        <v>178</v>
      </c>
      <c r="F122" s="184" t="s">
        <v>179</v>
      </c>
      <c r="G122" s="185" t="s">
        <v>180</v>
      </c>
      <c r="H122" s="186">
        <v>40</v>
      </c>
      <c r="I122" s="187"/>
      <c r="J122" s="188">
        <f>ROUND(I122*H122,2)</f>
        <v>0</v>
      </c>
      <c r="K122" s="184" t="s">
        <v>132</v>
      </c>
      <c r="L122" s="54"/>
      <c r="M122" s="189" t="s">
        <v>20</v>
      </c>
      <c r="N122" s="190" t="s">
        <v>44</v>
      </c>
      <c r="O122" s="35"/>
      <c r="P122" s="191">
        <f>O122*H122</f>
        <v>0</v>
      </c>
      <c r="Q122" s="191">
        <v>0</v>
      </c>
      <c r="R122" s="191">
        <f>Q122*H122</f>
        <v>0</v>
      </c>
      <c r="S122" s="191">
        <v>0</v>
      </c>
      <c r="T122" s="192">
        <f>S122*H122</f>
        <v>0</v>
      </c>
      <c r="AR122" s="17" t="s">
        <v>133</v>
      </c>
      <c r="AT122" s="17" t="s">
        <v>128</v>
      </c>
      <c r="AU122" s="17" t="s">
        <v>81</v>
      </c>
      <c r="AY122" s="17" t="s">
        <v>126</v>
      </c>
      <c r="BE122" s="193">
        <f>IF(N122="základní",J122,0)</f>
        <v>0</v>
      </c>
      <c r="BF122" s="193">
        <f>IF(N122="snížená",J122,0)</f>
        <v>0</v>
      </c>
      <c r="BG122" s="193">
        <f>IF(N122="zákl. přenesená",J122,0)</f>
        <v>0</v>
      </c>
      <c r="BH122" s="193">
        <f>IF(N122="sníž. přenesená",J122,0)</f>
        <v>0</v>
      </c>
      <c r="BI122" s="193">
        <f>IF(N122="nulová",J122,0)</f>
        <v>0</v>
      </c>
      <c r="BJ122" s="17" t="s">
        <v>22</v>
      </c>
      <c r="BK122" s="193">
        <f>ROUND(I122*H122,2)</f>
        <v>0</v>
      </c>
      <c r="BL122" s="17" t="s">
        <v>133</v>
      </c>
      <c r="BM122" s="17" t="s">
        <v>181</v>
      </c>
    </row>
    <row r="123" spans="2:47" s="1" customFormat="1" ht="180">
      <c r="B123" s="34"/>
      <c r="C123" s="56"/>
      <c r="D123" s="194" t="s">
        <v>135</v>
      </c>
      <c r="E123" s="56"/>
      <c r="F123" s="195" t="s">
        <v>182</v>
      </c>
      <c r="G123" s="56"/>
      <c r="H123" s="56"/>
      <c r="I123" s="152"/>
      <c r="J123" s="56"/>
      <c r="K123" s="56"/>
      <c r="L123" s="54"/>
      <c r="M123" s="71"/>
      <c r="N123" s="35"/>
      <c r="O123" s="35"/>
      <c r="P123" s="35"/>
      <c r="Q123" s="35"/>
      <c r="R123" s="35"/>
      <c r="S123" s="35"/>
      <c r="T123" s="72"/>
      <c r="AT123" s="17" t="s">
        <v>135</v>
      </c>
      <c r="AU123" s="17" t="s">
        <v>81</v>
      </c>
    </row>
    <row r="124" spans="2:51" s="11" customFormat="1" ht="12">
      <c r="B124" s="196"/>
      <c r="C124" s="197"/>
      <c r="D124" s="194" t="s">
        <v>137</v>
      </c>
      <c r="E124" s="198" t="s">
        <v>20</v>
      </c>
      <c r="F124" s="199" t="s">
        <v>175</v>
      </c>
      <c r="G124" s="197"/>
      <c r="H124" s="200">
        <v>40</v>
      </c>
      <c r="I124" s="201"/>
      <c r="J124" s="197"/>
      <c r="K124" s="197"/>
      <c r="L124" s="202"/>
      <c r="M124" s="203"/>
      <c r="N124" s="204"/>
      <c r="O124" s="204"/>
      <c r="P124" s="204"/>
      <c r="Q124" s="204"/>
      <c r="R124" s="204"/>
      <c r="S124" s="204"/>
      <c r="T124" s="205"/>
      <c r="AT124" s="206" t="s">
        <v>137</v>
      </c>
      <c r="AU124" s="206" t="s">
        <v>81</v>
      </c>
      <c r="AV124" s="11" t="s">
        <v>81</v>
      </c>
      <c r="AW124" s="11" t="s">
        <v>37</v>
      </c>
      <c r="AX124" s="11" t="s">
        <v>73</v>
      </c>
      <c r="AY124" s="206" t="s">
        <v>126</v>
      </c>
    </row>
    <row r="125" spans="2:51" s="12" customFormat="1" ht="12">
      <c r="B125" s="207"/>
      <c r="C125" s="208"/>
      <c r="D125" s="194" t="s">
        <v>137</v>
      </c>
      <c r="E125" s="209" t="s">
        <v>20</v>
      </c>
      <c r="F125" s="210" t="s">
        <v>138</v>
      </c>
      <c r="G125" s="208"/>
      <c r="H125" s="211">
        <v>40</v>
      </c>
      <c r="I125" s="212"/>
      <c r="J125" s="208"/>
      <c r="K125" s="208"/>
      <c r="L125" s="213"/>
      <c r="M125" s="214"/>
      <c r="N125" s="215"/>
      <c r="O125" s="215"/>
      <c r="P125" s="215"/>
      <c r="Q125" s="215"/>
      <c r="R125" s="215"/>
      <c r="S125" s="215"/>
      <c r="T125" s="216"/>
      <c r="AT125" s="217" t="s">
        <v>137</v>
      </c>
      <c r="AU125" s="217" t="s">
        <v>81</v>
      </c>
      <c r="AV125" s="12" t="s">
        <v>133</v>
      </c>
      <c r="AW125" s="12" t="s">
        <v>37</v>
      </c>
      <c r="AX125" s="12" t="s">
        <v>22</v>
      </c>
      <c r="AY125" s="217" t="s">
        <v>126</v>
      </c>
    </row>
    <row r="126" spans="2:51" s="13" customFormat="1" ht="12">
      <c r="B126" s="218"/>
      <c r="C126" s="219"/>
      <c r="D126" s="220" t="s">
        <v>137</v>
      </c>
      <c r="E126" s="221" t="s">
        <v>20</v>
      </c>
      <c r="F126" s="222" t="s">
        <v>176</v>
      </c>
      <c r="G126" s="219"/>
      <c r="H126" s="223" t="s">
        <v>20</v>
      </c>
      <c r="I126" s="224"/>
      <c r="J126" s="219"/>
      <c r="K126" s="219"/>
      <c r="L126" s="225"/>
      <c r="M126" s="226"/>
      <c r="N126" s="227"/>
      <c r="O126" s="227"/>
      <c r="P126" s="227"/>
      <c r="Q126" s="227"/>
      <c r="R126" s="227"/>
      <c r="S126" s="227"/>
      <c r="T126" s="228"/>
      <c r="AT126" s="229" t="s">
        <v>137</v>
      </c>
      <c r="AU126" s="229" t="s">
        <v>81</v>
      </c>
      <c r="AV126" s="13" t="s">
        <v>22</v>
      </c>
      <c r="AW126" s="13" t="s">
        <v>37</v>
      </c>
      <c r="AX126" s="13" t="s">
        <v>73</v>
      </c>
      <c r="AY126" s="229" t="s">
        <v>126</v>
      </c>
    </row>
    <row r="127" spans="2:65" s="1" customFormat="1" ht="51.6" customHeight="1">
      <c r="B127" s="34"/>
      <c r="C127" s="182" t="s">
        <v>183</v>
      </c>
      <c r="D127" s="182" t="s">
        <v>128</v>
      </c>
      <c r="E127" s="183" t="s">
        <v>184</v>
      </c>
      <c r="F127" s="184" t="s">
        <v>185</v>
      </c>
      <c r="G127" s="185" t="s">
        <v>155</v>
      </c>
      <c r="H127" s="186">
        <v>98.1</v>
      </c>
      <c r="I127" s="187"/>
      <c r="J127" s="188">
        <f>ROUND(I127*H127,2)</f>
        <v>0</v>
      </c>
      <c r="K127" s="184" t="s">
        <v>132</v>
      </c>
      <c r="L127" s="54"/>
      <c r="M127" s="189" t="s">
        <v>20</v>
      </c>
      <c r="N127" s="190" t="s">
        <v>44</v>
      </c>
      <c r="O127" s="35"/>
      <c r="P127" s="191">
        <f>O127*H127</f>
        <v>0</v>
      </c>
      <c r="Q127" s="191">
        <v>0</v>
      </c>
      <c r="R127" s="191">
        <f>Q127*H127</f>
        <v>0</v>
      </c>
      <c r="S127" s="191">
        <v>0</v>
      </c>
      <c r="T127" s="192">
        <f>S127*H127</f>
        <v>0</v>
      </c>
      <c r="AR127" s="17" t="s">
        <v>133</v>
      </c>
      <c r="AT127" s="17" t="s">
        <v>128</v>
      </c>
      <c r="AU127" s="17" t="s">
        <v>81</v>
      </c>
      <c r="AY127" s="17" t="s">
        <v>126</v>
      </c>
      <c r="BE127" s="193">
        <f>IF(N127="základní",J127,0)</f>
        <v>0</v>
      </c>
      <c r="BF127" s="193">
        <f>IF(N127="snížená",J127,0)</f>
        <v>0</v>
      </c>
      <c r="BG127" s="193">
        <f>IF(N127="zákl. přenesená",J127,0)</f>
        <v>0</v>
      </c>
      <c r="BH127" s="193">
        <f>IF(N127="sníž. přenesená",J127,0)</f>
        <v>0</v>
      </c>
      <c r="BI127" s="193">
        <f>IF(N127="nulová",J127,0)</f>
        <v>0</v>
      </c>
      <c r="BJ127" s="17" t="s">
        <v>22</v>
      </c>
      <c r="BK127" s="193">
        <f>ROUND(I127*H127,2)</f>
        <v>0</v>
      </c>
      <c r="BL127" s="17" t="s">
        <v>133</v>
      </c>
      <c r="BM127" s="17" t="s">
        <v>186</v>
      </c>
    </row>
    <row r="128" spans="2:47" s="1" customFormat="1" ht="192">
      <c r="B128" s="34"/>
      <c r="C128" s="56"/>
      <c r="D128" s="194" t="s">
        <v>135</v>
      </c>
      <c r="E128" s="56"/>
      <c r="F128" s="195" t="s">
        <v>187</v>
      </c>
      <c r="G128" s="56"/>
      <c r="H128" s="56"/>
      <c r="I128" s="152"/>
      <c r="J128" s="56"/>
      <c r="K128" s="56"/>
      <c r="L128" s="54"/>
      <c r="M128" s="71"/>
      <c r="N128" s="35"/>
      <c r="O128" s="35"/>
      <c r="P128" s="35"/>
      <c r="Q128" s="35"/>
      <c r="R128" s="35"/>
      <c r="S128" s="35"/>
      <c r="T128" s="72"/>
      <c r="AT128" s="17" t="s">
        <v>135</v>
      </c>
      <c r="AU128" s="17" t="s">
        <v>81</v>
      </c>
    </row>
    <row r="129" spans="2:51" s="11" customFormat="1" ht="12">
      <c r="B129" s="196"/>
      <c r="C129" s="197"/>
      <c r="D129" s="194" t="s">
        <v>137</v>
      </c>
      <c r="E129" s="198" t="s">
        <v>20</v>
      </c>
      <c r="F129" s="199" t="s">
        <v>188</v>
      </c>
      <c r="G129" s="197"/>
      <c r="H129" s="200">
        <v>98.1</v>
      </c>
      <c r="I129" s="201"/>
      <c r="J129" s="197"/>
      <c r="K129" s="197"/>
      <c r="L129" s="202"/>
      <c r="M129" s="203"/>
      <c r="N129" s="204"/>
      <c r="O129" s="204"/>
      <c r="P129" s="204"/>
      <c r="Q129" s="204"/>
      <c r="R129" s="204"/>
      <c r="S129" s="204"/>
      <c r="T129" s="205"/>
      <c r="AT129" s="206" t="s">
        <v>137</v>
      </c>
      <c r="AU129" s="206" t="s">
        <v>81</v>
      </c>
      <c r="AV129" s="11" t="s">
        <v>81</v>
      </c>
      <c r="AW129" s="11" t="s">
        <v>37</v>
      </c>
      <c r="AX129" s="11" t="s">
        <v>73</v>
      </c>
      <c r="AY129" s="206" t="s">
        <v>126</v>
      </c>
    </row>
    <row r="130" spans="2:51" s="12" customFormat="1" ht="12">
      <c r="B130" s="207"/>
      <c r="C130" s="208"/>
      <c r="D130" s="194" t="s">
        <v>137</v>
      </c>
      <c r="E130" s="209" t="s">
        <v>20</v>
      </c>
      <c r="F130" s="210" t="s">
        <v>138</v>
      </c>
      <c r="G130" s="208"/>
      <c r="H130" s="211">
        <v>98.1</v>
      </c>
      <c r="I130" s="212"/>
      <c r="J130" s="208"/>
      <c r="K130" s="208"/>
      <c r="L130" s="213"/>
      <c r="M130" s="214"/>
      <c r="N130" s="215"/>
      <c r="O130" s="215"/>
      <c r="P130" s="215"/>
      <c r="Q130" s="215"/>
      <c r="R130" s="215"/>
      <c r="S130" s="215"/>
      <c r="T130" s="216"/>
      <c r="AT130" s="217" t="s">
        <v>137</v>
      </c>
      <c r="AU130" s="217" t="s">
        <v>81</v>
      </c>
      <c r="AV130" s="12" t="s">
        <v>133</v>
      </c>
      <c r="AW130" s="12" t="s">
        <v>37</v>
      </c>
      <c r="AX130" s="12" t="s">
        <v>22</v>
      </c>
      <c r="AY130" s="217" t="s">
        <v>126</v>
      </c>
    </row>
    <row r="131" spans="2:51" s="13" customFormat="1" ht="12">
      <c r="B131" s="218"/>
      <c r="C131" s="219"/>
      <c r="D131" s="194" t="s">
        <v>137</v>
      </c>
      <c r="E131" s="230" t="s">
        <v>20</v>
      </c>
      <c r="F131" s="231" t="s">
        <v>145</v>
      </c>
      <c r="G131" s="219"/>
      <c r="H131" s="232" t="s">
        <v>20</v>
      </c>
      <c r="I131" s="224"/>
      <c r="J131" s="219"/>
      <c r="K131" s="219"/>
      <c r="L131" s="225"/>
      <c r="M131" s="226"/>
      <c r="N131" s="227"/>
      <c r="O131" s="227"/>
      <c r="P131" s="227"/>
      <c r="Q131" s="227"/>
      <c r="R131" s="227"/>
      <c r="S131" s="227"/>
      <c r="T131" s="228"/>
      <c r="AT131" s="229" t="s">
        <v>137</v>
      </c>
      <c r="AU131" s="229" t="s">
        <v>81</v>
      </c>
      <c r="AV131" s="13" t="s">
        <v>22</v>
      </c>
      <c r="AW131" s="13" t="s">
        <v>37</v>
      </c>
      <c r="AX131" s="13" t="s">
        <v>73</v>
      </c>
      <c r="AY131" s="229" t="s">
        <v>126</v>
      </c>
    </row>
    <row r="132" spans="2:51" s="13" customFormat="1" ht="12">
      <c r="B132" s="218"/>
      <c r="C132" s="219"/>
      <c r="D132" s="220" t="s">
        <v>137</v>
      </c>
      <c r="E132" s="221" t="s">
        <v>20</v>
      </c>
      <c r="F132" s="222" t="s">
        <v>146</v>
      </c>
      <c r="G132" s="219"/>
      <c r="H132" s="223" t="s">
        <v>20</v>
      </c>
      <c r="I132" s="224"/>
      <c r="J132" s="219"/>
      <c r="K132" s="219"/>
      <c r="L132" s="225"/>
      <c r="M132" s="226"/>
      <c r="N132" s="227"/>
      <c r="O132" s="227"/>
      <c r="P132" s="227"/>
      <c r="Q132" s="227"/>
      <c r="R132" s="227"/>
      <c r="S132" s="227"/>
      <c r="T132" s="228"/>
      <c r="AT132" s="229" t="s">
        <v>137</v>
      </c>
      <c r="AU132" s="229" t="s">
        <v>81</v>
      </c>
      <c r="AV132" s="13" t="s">
        <v>22</v>
      </c>
      <c r="AW132" s="13" t="s">
        <v>37</v>
      </c>
      <c r="AX132" s="13" t="s">
        <v>73</v>
      </c>
      <c r="AY132" s="229" t="s">
        <v>126</v>
      </c>
    </row>
    <row r="133" spans="2:65" s="1" customFormat="1" ht="40.2" customHeight="1">
      <c r="B133" s="34"/>
      <c r="C133" s="182" t="s">
        <v>27</v>
      </c>
      <c r="D133" s="182" t="s">
        <v>128</v>
      </c>
      <c r="E133" s="183" t="s">
        <v>189</v>
      </c>
      <c r="F133" s="184" t="s">
        <v>190</v>
      </c>
      <c r="G133" s="185" t="s">
        <v>155</v>
      </c>
      <c r="H133" s="186">
        <v>191.4</v>
      </c>
      <c r="I133" s="187"/>
      <c r="J133" s="188">
        <f>ROUND(I133*H133,2)</f>
        <v>0</v>
      </c>
      <c r="K133" s="184" t="s">
        <v>132</v>
      </c>
      <c r="L133" s="54"/>
      <c r="M133" s="189" t="s">
        <v>20</v>
      </c>
      <c r="N133" s="190" t="s">
        <v>44</v>
      </c>
      <c r="O133" s="35"/>
      <c r="P133" s="191">
        <f>O133*H133</f>
        <v>0</v>
      </c>
      <c r="Q133" s="191">
        <v>0</v>
      </c>
      <c r="R133" s="191">
        <f>Q133*H133</f>
        <v>0</v>
      </c>
      <c r="S133" s="191">
        <v>0</v>
      </c>
      <c r="T133" s="192">
        <f>S133*H133</f>
        <v>0</v>
      </c>
      <c r="AR133" s="17" t="s">
        <v>133</v>
      </c>
      <c r="AT133" s="17" t="s">
        <v>128</v>
      </c>
      <c r="AU133" s="17" t="s">
        <v>81</v>
      </c>
      <c r="AY133" s="17" t="s">
        <v>126</v>
      </c>
      <c r="BE133" s="193">
        <f>IF(N133="základní",J133,0)</f>
        <v>0</v>
      </c>
      <c r="BF133" s="193">
        <f>IF(N133="snížená",J133,0)</f>
        <v>0</v>
      </c>
      <c r="BG133" s="193">
        <f>IF(N133="zákl. přenesená",J133,0)</f>
        <v>0</v>
      </c>
      <c r="BH133" s="193">
        <f>IF(N133="sníž. přenesená",J133,0)</f>
        <v>0</v>
      </c>
      <c r="BI133" s="193">
        <f>IF(N133="nulová",J133,0)</f>
        <v>0</v>
      </c>
      <c r="BJ133" s="17" t="s">
        <v>22</v>
      </c>
      <c r="BK133" s="193">
        <f>ROUND(I133*H133,2)</f>
        <v>0</v>
      </c>
      <c r="BL133" s="17" t="s">
        <v>133</v>
      </c>
      <c r="BM133" s="17" t="s">
        <v>191</v>
      </c>
    </row>
    <row r="134" spans="2:47" s="1" customFormat="1" ht="108">
      <c r="B134" s="34"/>
      <c r="C134" s="56"/>
      <c r="D134" s="194" t="s">
        <v>135</v>
      </c>
      <c r="E134" s="56"/>
      <c r="F134" s="195" t="s">
        <v>192</v>
      </c>
      <c r="G134" s="56"/>
      <c r="H134" s="56"/>
      <c r="I134" s="152"/>
      <c r="J134" s="56"/>
      <c r="K134" s="56"/>
      <c r="L134" s="54"/>
      <c r="M134" s="71"/>
      <c r="N134" s="35"/>
      <c r="O134" s="35"/>
      <c r="P134" s="35"/>
      <c r="Q134" s="35"/>
      <c r="R134" s="35"/>
      <c r="S134" s="35"/>
      <c r="T134" s="72"/>
      <c r="AT134" s="17" t="s">
        <v>135</v>
      </c>
      <c r="AU134" s="17" t="s">
        <v>81</v>
      </c>
    </row>
    <row r="135" spans="2:51" s="11" customFormat="1" ht="12">
      <c r="B135" s="196"/>
      <c r="C135" s="197"/>
      <c r="D135" s="194" t="s">
        <v>137</v>
      </c>
      <c r="E135" s="198" t="s">
        <v>20</v>
      </c>
      <c r="F135" s="199" t="s">
        <v>193</v>
      </c>
      <c r="G135" s="197"/>
      <c r="H135" s="200">
        <v>191.4</v>
      </c>
      <c r="I135" s="201"/>
      <c r="J135" s="197"/>
      <c r="K135" s="197"/>
      <c r="L135" s="202"/>
      <c r="M135" s="203"/>
      <c r="N135" s="204"/>
      <c r="O135" s="204"/>
      <c r="P135" s="204"/>
      <c r="Q135" s="204"/>
      <c r="R135" s="204"/>
      <c r="S135" s="204"/>
      <c r="T135" s="205"/>
      <c r="AT135" s="206" t="s">
        <v>137</v>
      </c>
      <c r="AU135" s="206" t="s">
        <v>81</v>
      </c>
      <c r="AV135" s="11" t="s">
        <v>81</v>
      </c>
      <c r="AW135" s="11" t="s">
        <v>37</v>
      </c>
      <c r="AX135" s="11" t="s">
        <v>73</v>
      </c>
      <c r="AY135" s="206" t="s">
        <v>126</v>
      </c>
    </row>
    <row r="136" spans="2:51" s="12" customFormat="1" ht="12">
      <c r="B136" s="207"/>
      <c r="C136" s="208"/>
      <c r="D136" s="194" t="s">
        <v>137</v>
      </c>
      <c r="E136" s="209" t="s">
        <v>20</v>
      </c>
      <c r="F136" s="210" t="s">
        <v>138</v>
      </c>
      <c r="G136" s="208"/>
      <c r="H136" s="211">
        <v>191.4</v>
      </c>
      <c r="I136" s="212"/>
      <c r="J136" s="208"/>
      <c r="K136" s="208"/>
      <c r="L136" s="213"/>
      <c r="M136" s="214"/>
      <c r="N136" s="215"/>
      <c r="O136" s="215"/>
      <c r="P136" s="215"/>
      <c r="Q136" s="215"/>
      <c r="R136" s="215"/>
      <c r="S136" s="215"/>
      <c r="T136" s="216"/>
      <c r="AT136" s="217" t="s">
        <v>137</v>
      </c>
      <c r="AU136" s="217" t="s">
        <v>81</v>
      </c>
      <c r="AV136" s="12" t="s">
        <v>133</v>
      </c>
      <c r="AW136" s="12" t="s">
        <v>37</v>
      </c>
      <c r="AX136" s="12" t="s">
        <v>22</v>
      </c>
      <c r="AY136" s="217" t="s">
        <v>126</v>
      </c>
    </row>
    <row r="137" spans="2:51" s="13" customFormat="1" ht="12">
      <c r="B137" s="218"/>
      <c r="C137" s="219"/>
      <c r="D137" s="194" t="s">
        <v>137</v>
      </c>
      <c r="E137" s="230" t="s">
        <v>20</v>
      </c>
      <c r="F137" s="231" t="s">
        <v>145</v>
      </c>
      <c r="G137" s="219"/>
      <c r="H137" s="232" t="s">
        <v>20</v>
      </c>
      <c r="I137" s="224"/>
      <c r="J137" s="219"/>
      <c r="K137" s="219"/>
      <c r="L137" s="225"/>
      <c r="M137" s="226"/>
      <c r="N137" s="227"/>
      <c r="O137" s="227"/>
      <c r="P137" s="227"/>
      <c r="Q137" s="227"/>
      <c r="R137" s="227"/>
      <c r="S137" s="227"/>
      <c r="T137" s="228"/>
      <c r="AT137" s="229" t="s">
        <v>137</v>
      </c>
      <c r="AU137" s="229" t="s">
        <v>81</v>
      </c>
      <c r="AV137" s="13" t="s">
        <v>22</v>
      </c>
      <c r="AW137" s="13" t="s">
        <v>37</v>
      </c>
      <c r="AX137" s="13" t="s">
        <v>73</v>
      </c>
      <c r="AY137" s="229" t="s">
        <v>126</v>
      </c>
    </row>
    <row r="138" spans="2:51" s="13" customFormat="1" ht="12">
      <c r="B138" s="218"/>
      <c r="C138" s="219"/>
      <c r="D138" s="220" t="s">
        <v>137</v>
      </c>
      <c r="E138" s="221" t="s">
        <v>20</v>
      </c>
      <c r="F138" s="222" t="s">
        <v>146</v>
      </c>
      <c r="G138" s="219"/>
      <c r="H138" s="223" t="s">
        <v>20</v>
      </c>
      <c r="I138" s="224"/>
      <c r="J138" s="219"/>
      <c r="K138" s="219"/>
      <c r="L138" s="225"/>
      <c r="M138" s="226"/>
      <c r="N138" s="227"/>
      <c r="O138" s="227"/>
      <c r="P138" s="227"/>
      <c r="Q138" s="227"/>
      <c r="R138" s="227"/>
      <c r="S138" s="227"/>
      <c r="T138" s="228"/>
      <c r="AT138" s="229" t="s">
        <v>137</v>
      </c>
      <c r="AU138" s="229" t="s">
        <v>81</v>
      </c>
      <c r="AV138" s="13" t="s">
        <v>22</v>
      </c>
      <c r="AW138" s="13" t="s">
        <v>37</v>
      </c>
      <c r="AX138" s="13" t="s">
        <v>73</v>
      </c>
      <c r="AY138" s="229" t="s">
        <v>126</v>
      </c>
    </row>
    <row r="139" spans="2:65" s="1" customFormat="1" ht="40.2" customHeight="1">
      <c r="B139" s="34"/>
      <c r="C139" s="182" t="s">
        <v>194</v>
      </c>
      <c r="D139" s="182" t="s">
        <v>128</v>
      </c>
      <c r="E139" s="183" t="s">
        <v>195</v>
      </c>
      <c r="F139" s="184" t="s">
        <v>196</v>
      </c>
      <c r="G139" s="185" t="s">
        <v>155</v>
      </c>
      <c r="H139" s="186">
        <v>95.7</v>
      </c>
      <c r="I139" s="187"/>
      <c r="J139" s="188">
        <f>ROUND(I139*H139,2)</f>
        <v>0</v>
      </c>
      <c r="K139" s="184" t="s">
        <v>132</v>
      </c>
      <c r="L139" s="54"/>
      <c r="M139" s="189" t="s">
        <v>20</v>
      </c>
      <c r="N139" s="190" t="s">
        <v>44</v>
      </c>
      <c r="O139" s="35"/>
      <c r="P139" s="191">
        <f>O139*H139</f>
        <v>0</v>
      </c>
      <c r="Q139" s="191">
        <v>0</v>
      </c>
      <c r="R139" s="191">
        <f>Q139*H139</f>
        <v>0</v>
      </c>
      <c r="S139" s="191">
        <v>0</v>
      </c>
      <c r="T139" s="192">
        <f>S139*H139</f>
        <v>0</v>
      </c>
      <c r="AR139" s="17" t="s">
        <v>133</v>
      </c>
      <c r="AT139" s="17" t="s">
        <v>128</v>
      </c>
      <c r="AU139" s="17" t="s">
        <v>81</v>
      </c>
      <c r="AY139" s="17" t="s">
        <v>126</v>
      </c>
      <c r="BE139" s="193">
        <f>IF(N139="základní",J139,0)</f>
        <v>0</v>
      </c>
      <c r="BF139" s="193">
        <f>IF(N139="snížená",J139,0)</f>
        <v>0</v>
      </c>
      <c r="BG139" s="193">
        <f>IF(N139="zákl. přenesená",J139,0)</f>
        <v>0</v>
      </c>
      <c r="BH139" s="193">
        <f>IF(N139="sníž. přenesená",J139,0)</f>
        <v>0</v>
      </c>
      <c r="BI139" s="193">
        <f>IF(N139="nulová",J139,0)</f>
        <v>0</v>
      </c>
      <c r="BJ139" s="17" t="s">
        <v>22</v>
      </c>
      <c r="BK139" s="193">
        <f>ROUND(I139*H139,2)</f>
        <v>0</v>
      </c>
      <c r="BL139" s="17" t="s">
        <v>133</v>
      </c>
      <c r="BM139" s="17" t="s">
        <v>197</v>
      </c>
    </row>
    <row r="140" spans="2:47" s="1" customFormat="1" ht="108">
      <c r="B140" s="34"/>
      <c r="C140" s="56"/>
      <c r="D140" s="194" t="s">
        <v>135</v>
      </c>
      <c r="E140" s="56"/>
      <c r="F140" s="195" t="s">
        <v>192</v>
      </c>
      <c r="G140" s="56"/>
      <c r="H140" s="56"/>
      <c r="I140" s="152"/>
      <c r="J140" s="56"/>
      <c r="K140" s="56"/>
      <c r="L140" s="54"/>
      <c r="M140" s="71"/>
      <c r="N140" s="35"/>
      <c r="O140" s="35"/>
      <c r="P140" s="35"/>
      <c r="Q140" s="35"/>
      <c r="R140" s="35"/>
      <c r="S140" s="35"/>
      <c r="T140" s="72"/>
      <c r="AT140" s="17" t="s">
        <v>135</v>
      </c>
      <c r="AU140" s="17" t="s">
        <v>81</v>
      </c>
    </row>
    <row r="141" spans="2:51" s="11" customFormat="1" ht="12">
      <c r="B141" s="196"/>
      <c r="C141" s="197"/>
      <c r="D141" s="194" t="s">
        <v>137</v>
      </c>
      <c r="E141" s="198" t="s">
        <v>20</v>
      </c>
      <c r="F141" s="199" t="s">
        <v>198</v>
      </c>
      <c r="G141" s="197"/>
      <c r="H141" s="200">
        <v>95.7</v>
      </c>
      <c r="I141" s="201"/>
      <c r="J141" s="197"/>
      <c r="K141" s="197"/>
      <c r="L141" s="202"/>
      <c r="M141" s="203"/>
      <c r="N141" s="204"/>
      <c r="O141" s="204"/>
      <c r="P141" s="204"/>
      <c r="Q141" s="204"/>
      <c r="R141" s="204"/>
      <c r="S141" s="204"/>
      <c r="T141" s="205"/>
      <c r="AT141" s="206" t="s">
        <v>137</v>
      </c>
      <c r="AU141" s="206" t="s">
        <v>81</v>
      </c>
      <c r="AV141" s="11" t="s">
        <v>81</v>
      </c>
      <c r="AW141" s="11" t="s">
        <v>37</v>
      </c>
      <c r="AX141" s="11" t="s">
        <v>73</v>
      </c>
      <c r="AY141" s="206" t="s">
        <v>126</v>
      </c>
    </row>
    <row r="142" spans="2:51" s="12" customFormat="1" ht="12">
      <c r="B142" s="207"/>
      <c r="C142" s="208"/>
      <c r="D142" s="220" t="s">
        <v>137</v>
      </c>
      <c r="E142" s="233" t="s">
        <v>20</v>
      </c>
      <c r="F142" s="234" t="s">
        <v>138</v>
      </c>
      <c r="G142" s="208"/>
      <c r="H142" s="235">
        <v>95.7</v>
      </c>
      <c r="I142" s="212"/>
      <c r="J142" s="208"/>
      <c r="K142" s="208"/>
      <c r="L142" s="213"/>
      <c r="M142" s="214"/>
      <c r="N142" s="215"/>
      <c r="O142" s="215"/>
      <c r="P142" s="215"/>
      <c r="Q142" s="215"/>
      <c r="R142" s="215"/>
      <c r="S142" s="215"/>
      <c r="T142" s="216"/>
      <c r="AT142" s="217" t="s">
        <v>137</v>
      </c>
      <c r="AU142" s="217" t="s">
        <v>81</v>
      </c>
      <c r="AV142" s="12" t="s">
        <v>133</v>
      </c>
      <c r="AW142" s="12" t="s">
        <v>37</v>
      </c>
      <c r="AX142" s="12" t="s">
        <v>22</v>
      </c>
      <c r="AY142" s="217" t="s">
        <v>126</v>
      </c>
    </row>
    <row r="143" spans="2:65" s="1" customFormat="1" ht="40.2" customHeight="1">
      <c r="B143" s="34"/>
      <c r="C143" s="182" t="s">
        <v>199</v>
      </c>
      <c r="D143" s="182" t="s">
        <v>128</v>
      </c>
      <c r="E143" s="183" t="s">
        <v>200</v>
      </c>
      <c r="F143" s="184" t="s">
        <v>201</v>
      </c>
      <c r="G143" s="185" t="s">
        <v>155</v>
      </c>
      <c r="H143" s="186">
        <v>82.7</v>
      </c>
      <c r="I143" s="187"/>
      <c r="J143" s="188">
        <f>ROUND(I143*H143,2)</f>
        <v>0</v>
      </c>
      <c r="K143" s="184" t="s">
        <v>202</v>
      </c>
      <c r="L143" s="54"/>
      <c r="M143" s="189" t="s">
        <v>20</v>
      </c>
      <c r="N143" s="190" t="s">
        <v>44</v>
      </c>
      <c r="O143" s="35"/>
      <c r="P143" s="191">
        <f>O143*H143</f>
        <v>0</v>
      </c>
      <c r="Q143" s="191">
        <v>0</v>
      </c>
      <c r="R143" s="191">
        <f>Q143*H143</f>
        <v>0</v>
      </c>
      <c r="S143" s="191">
        <v>0</v>
      </c>
      <c r="T143" s="192">
        <f>S143*H143</f>
        <v>0</v>
      </c>
      <c r="AR143" s="17" t="s">
        <v>133</v>
      </c>
      <c r="AT143" s="17" t="s">
        <v>128</v>
      </c>
      <c r="AU143" s="17" t="s">
        <v>81</v>
      </c>
      <c r="AY143" s="17" t="s">
        <v>126</v>
      </c>
      <c r="BE143" s="193">
        <f>IF(N143="základní",J143,0)</f>
        <v>0</v>
      </c>
      <c r="BF143" s="193">
        <f>IF(N143="snížená",J143,0)</f>
        <v>0</v>
      </c>
      <c r="BG143" s="193">
        <f>IF(N143="zákl. přenesená",J143,0)</f>
        <v>0</v>
      </c>
      <c r="BH143" s="193">
        <f>IF(N143="sníž. přenesená",J143,0)</f>
        <v>0</v>
      </c>
      <c r="BI143" s="193">
        <f>IF(N143="nulová",J143,0)</f>
        <v>0</v>
      </c>
      <c r="BJ143" s="17" t="s">
        <v>22</v>
      </c>
      <c r="BK143" s="193">
        <f>ROUND(I143*H143,2)</f>
        <v>0</v>
      </c>
      <c r="BL143" s="17" t="s">
        <v>133</v>
      </c>
      <c r="BM143" s="17" t="s">
        <v>203</v>
      </c>
    </row>
    <row r="144" spans="2:47" s="1" customFormat="1" ht="120">
      <c r="B144" s="34"/>
      <c r="C144" s="56"/>
      <c r="D144" s="194" t="s">
        <v>135</v>
      </c>
      <c r="E144" s="56"/>
      <c r="F144" s="195" t="s">
        <v>204</v>
      </c>
      <c r="G144" s="56"/>
      <c r="H144" s="56"/>
      <c r="I144" s="152"/>
      <c r="J144" s="56"/>
      <c r="K144" s="56"/>
      <c r="L144" s="54"/>
      <c r="M144" s="71"/>
      <c r="N144" s="35"/>
      <c r="O144" s="35"/>
      <c r="P144" s="35"/>
      <c r="Q144" s="35"/>
      <c r="R144" s="35"/>
      <c r="S144" s="35"/>
      <c r="T144" s="72"/>
      <c r="AT144" s="17" t="s">
        <v>135</v>
      </c>
      <c r="AU144" s="17" t="s">
        <v>81</v>
      </c>
    </row>
    <row r="145" spans="2:51" s="11" customFormat="1" ht="12">
      <c r="B145" s="196"/>
      <c r="C145" s="197"/>
      <c r="D145" s="194" t="s">
        <v>137</v>
      </c>
      <c r="E145" s="198" t="s">
        <v>20</v>
      </c>
      <c r="F145" s="199" t="s">
        <v>205</v>
      </c>
      <c r="G145" s="197"/>
      <c r="H145" s="200">
        <v>82.7</v>
      </c>
      <c r="I145" s="201"/>
      <c r="J145" s="197"/>
      <c r="K145" s="197"/>
      <c r="L145" s="202"/>
      <c r="M145" s="203"/>
      <c r="N145" s="204"/>
      <c r="O145" s="204"/>
      <c r="P145" s="204"/>
      <c r="Q145" s="204"/>
      <c r="R145" s="204"/>
      <c r="S145" s="204"/>
      <c r="T145" s="205"/>
      <c r="AT145" s="206" t="s">
        <v>137</v>
      </c>
      <c r="AU145" s="206" t="s">
        <v>81</v>
      </c>
      <c r="AV145" s="11" t="s">
        <v>81</v>
      </c>
      <c r="AW145" s="11" t="s">
        <v>37</v>
      </c>
      <c r="AX145" s="11" t="s">
        <v>73</v>
      </c>
      <c r="AY145" s="206" t="s">
        <v>126</v>
      </c>
    </row>
    <row r="146" spans="2:51" s="12" customFormat="1" ht="12">
      <c r="B146" s="207"/>
      <c r="C146" s="208"/>
      <c r="D146" s="194" t="s">
        <v>137</v>
      </c>
      <c r="E146" s="209" t="s">
        <v>20</v>
      </c>
      <c r="F146" s="210" t="s">
        <v>138</v>
      </c>
      <c r="G146" s="208"/>
      <c r="H146" s="211">
        <v>82.7</v>
      </c>
      <c r="I146" s="212"/>
      <c r="J146" s="208"/>
      <c r="K146" s="208"/>
      <c r="L146" s="213"/>
      <c r="M146" s="214"/>
      <c r="N146" s="215"/>
      <c r="O146" s="215"/>
      <c r="P146" s="215"/>
      <c r="Q146" s="215"/>
      <c r="R146" s="215"/>
      <c r="S146" s="215"/>
      <c r="T146" s="216"/>
      <c r="AT146" s="217" t="s">
        <v>137</v>
      </c>
      <c r="AU146" s="217" t="s">
        <v>81</v>
      </c>
      <c r="AV146" s="12" t="s">
        <v>133</v>
      </c>
      <c r="AW146" s="12" t="s">
        <v>37</v>
      </c>
      <c r="AX146" s="12" t="s">
        <v>22</v>
      </c>
      <c r="AY146" s="217" t="s">
        <v>126</v>
      </c>
    </row>
    <row r="147" spans="2:51" s="13" customFormat="1" ht="12">
      <c r="B147" s="218"/>
      <c r="C147" s="219"/>
      <c r="D147" s="194" t="s">
        <v>137</v>
      </c>
      <c r="E147" s="230" t="s">
        <v>20</v>
      </c>
      <c r="F147" s="231" t="s">
        <v>145</v>
      </c>
      <c r="G147" s="219"/>
      <c r="H147" s="232" t="s">
        <v>20</v>
      </c>
      <c r="I147" s="224"/>
      <c r="J147" s="219"/>
      <c r="K147" s="219"/>
      <c r="L147" s="225"/>
      <c r="M147" s="226"/>
      <c r="N147" s="227"/>
      <c r="O147" s="227"/>
      <c r="P147" s="227"/>
      <c r="Q147" s="227"/>
      <c r="R147" s="227"/>
      <c r="S147" s="227"/>
      <c r="T147" s="228"/>
      <c r="AT147" s="229" t="s">
        <v>137</v>
      </c>
      <c r="AU147" s="229" t="s">
        <v>81</v>
      </c>
      <c r="AV147" s="13" t="s">
        <v>22</v>
      </c>
      <c r="AW147" s="13" t="s">
        <v>37</v>
      </c>
      <c r="AX147" s="13" t="s">
        <v>73</v>
      </c>
      <c r="AY147" s="229" t="s">
        <v>126</v>
      </c>
    </row>
    <row r="148" spans="2:51" s="13" customFormat="1" ht="12">
      <c r="B148" s="218"/>
      <c r="C148" s="219"/>
      <c r="D148" s="220" t="s">
        <v>137</v>
      </c>
      <c r="E148" s="221" t="s">
        <v>20</v>
      </c>
      <c r="F148" s="222" t="s">
        <v>146</v>
      </c>
      <c r="G148" s="219"/>
      <c r="H148" s="223" t="s">
        <v>20</v>
      </c>
      <c r="I148" s="224"/>
      <c r="J148" s="219"/>
      <c r="K148" s="219"/>
      <c r="L148" s="225"/>
      <c r="M148" s="226"/>
      <c r="N148" s="227"/>
      <c r="O148" s="227"/>
      <c r="P148" s="227"/>
      <c r="Q148" s="227"/>
      <c r="R148" s="227"/>
      <c r="S148" s="227"/>
      <c r="T148" s="228"/>
      <c r="AT148" s="229" t="s">
        <v>137</v>
      </c>
      <c r="AU148" s="229" t="s">
        <v>81</v>
      </c>
      <c r="AV148" s="13" t="s">
        <v>22</v>
      </c>
      <c r="AW148" s="13" t="s">
        <v>37</v>
      </c>
      <c r="AX148" s="13" t="s">
        <v>73</v>
      </c>
      <c r="AY148" s="229" t="s">
        <v>126</v>
      </c>
    </row>
    <row r="149" spans="2:65" s="1" customFormat="1" ht="40.2" customHeight="1">
      <c r="B149" s="34"/>
      <c r="C149" s="182" t="s">
        <v>206</v>
      </c>
      <c r="D149" s="182" t="s">
        <v>128</v>
      </c>
      <c r="E149" s="183" t="s">
        <v>207</v>
      </c>
      <c r="F149" s="184" t="s">
        <v>208</v>
      </c>
      <c r="G149" s="185" t="s">
        <v>155</v>
      </c>
      <c r="H149" s="186">
        <v>117.7</v>
      </c>
      <c r="I149" s="187"/>
      <c r="J149" s="188">
        <f>ROUND(I149*H149,2)</f>
        <v>0</v>
      </c>
      <c r="K149" s="184" t="s">
        <v>132</v>
      </c>
      <c r="L149" s="54"/>
      <c r="M149" s="189" t="s">
        <v>20</v>
      </c>
      <c r="N149" s="190" t="s">
        <v>44</v>
      </c>
      <c r="O149" s="35"/>
      <c r="P149" s="191">
        <f>O149*H149</f>
        <v>0</v>
      </c>
      <c r="Q149" s="191">
        <v>0</v>
      </c>
      <c r="R149" s="191">
        <f>Q149*H149</f>
        <v>0</v>
      </c>
      <c r="S149" s="191">
        <v>0</v>
      </c>
      <c r="T149" s="192">
        <f>S149*H149</f>
        <v>0</v>
      </c>
      <c r="AR149" s="17" t="s">
        <v>133</v>
      </c>
      <c r="AT149" s="17" t="s">
        <v>128</v>
      </c>
      <c r="AU149" s="17" t="s">
        <v>81</v>
      </c>
      <c r="AY149" s="17" t="s">
        <v>126</v>
      </c>
      <c r="BE149" s="193">
        <f>IF(N149="základní",J149,0)</f>
        <v>0</v>
      </c>
      <c r="BF149" s="193">
        <f>IF(N149="snížená",J149,0)</f>
        <v>0</v>
      </c>
      <c r="BG149" s="193">
        <f>IF(N149="zákl. přenesená",J149,0)</f>
        <v>0</v>
      </c>
      <c r="BH149" s="193">
        <f>IF(N149="sníž. přenesená",J149,0)</f>
        <v>0</v>
      </c>
      <c r="BI149" s="193">
        <f>IF(N149="nulová",J149,0)</f>
        <v>0</v>
      </c>
      <c r="BJ149" s="17" t="s">
        <v>22</v>
      </c>
      <c r="BK149" s="193">
        <f>ROUND(I149*H149,2)</f>
        <v>0</v>
      </c>
      <c r="BL149" s="17" t="s">
        <v>133</v>
      </c>
      <c r="BM149" s="17" t="s">
        <v>209</v>
      </c>
    </row>
    <row r="150" spans="2:47" s="1" customFormat="1" ht="192">
      <c r="B150" s="34"/>
      <c r="C150" s="56"/>
      <c r="D150" s="194" t="s">
        <v>135</v>
      </c>
      <c r="E150" s="56"/>
      <c r="F150" s="195" t="s">
        <v>210</v>
      </c>
      <c r="G150" s="56"/>
      <c r="H150" s="56"/>
      <c r="I150" s="152"/>
      <c r="J150" s="56"/>
      <c r="K150" s="56"/>
      <c r="L150" s="54"/>
      <c r="M150" s="71"/>
      <c r="N150" s="35"/>
      <c r="O150" s="35"/>
      <c r="P150" s="35"/>
      <c r="Q150" s="35"/>
      <c r="R150" s="35"/>
      <c r="S150" s="35"/>
      <c r="T150" s="72"/>
      <c r="AT150" s="17" t="s">
        <v>135</v>
      </c>
      <c r="AU150" s="17" t="s">
        <v>81</v>
      </c>
    </row>
    <row r="151" spans="2:51" s="11" customFormat="1" ht="12">
      <c r="B151" s="196"/>
      <c r="C151" s="197"/>
      <c r="D151" s="194" t="s">
        <v>137</v>
      </c>
      <c r="E151" s="198" t="s">
        <v>20</v>
      </c>
      <c r="F151" s="199" t="s">
        <v>211</v>
      </c>
      <c r="G151" s="197"/>
      <c r="H151" s="200">
        <v>117.7</v>
      </c>
      <c r="I151" s="201"/>
      <c r="J151" s="197"/>
      <c r="K151" s="197"/>
      <c r="L151" s="202"/>
      <c r="M151" s="203"/>
      <c r="N151" s="204"/>
      <c r="O151" s="204"/>
      <c r="P151" s="204"/>
      <c r="Q151" s="204"/>
      <c r="R151" s="204"/>
      <c r="S151" s="204"/>
      <c r="T151" s="205"/>
      <c r="AT151" s="206" t="s">
        <v>137</v>
      </c>
      <c r="AU151" s="206" t="s">
        <v>81</v>
      </c>
      <c r="AV151" s="11" t="s">
        <v>81</v>
      </c>
      <c r="AW151" s="11" t="s">
        <v>37</v>
      </c>
      <c r="AX151" s="11" t="s">
        <v>73</v>
      </c>
      <c r="AY151" s="206" t="s">
        <v>126</v>
      </c>
    </row>
    <row r="152" spans="2:51" s="12" customFormat="1" ht="12">
      <c r="B152" s="207"/>
      <c r="C152" s="208"/>
      <c r="D152" s="194" t="s">
        <v>137</v>
      </c>
      <c r="E152" s="209" t="s">
        <v>20</v>
      </c>
      <c r="F152" s="210" t="s">
        <v>138</v>
      </c>
      <c r="G152" s="208"/>
      <c r="H152" s="211">
        <v>117.7</v>
      </c>
      <c r="I152" s="212"/>
      <c r="J152" s="208"/>
      <c r="K152" s="208"/>
      <c r="L152" s="213"/>
      <c r="M152" s="214"/>
      <c r="N152" s="215"/>
      <c r="O152" s="215"/>
      <c r="P152" s="215"/>
      <c r="Q152" s="215"/>
      <c r="R152" s="215"/>
      <c r="S152" s="215"/>
      <c r="T152" s="216"/>
      <c r="AT152" s="217" t="s">
        <v>137</v>
      </c>
      <c r="AU152" s="217" t="s">
        <v>81</v>
      </c>
      <c r="AV152" s="12" t="s">
        <v>133</v>
      </c>
      <c r="AW152" s="12" t="s">
        <v>37</v>
      </c>
      <c r="AX152" s="12" t="s">
        <v>22</v>
      </c>
      <c r="AY152" s="217" t="s">
        <v>126</v>
      </c>
    </row>
    <row r="153" spans="2:51" s="13" customFormat="1" ht="12">
      <c r="B153" s="218"/>
      <c r="C153" s="219"/>
      <c r="D153" s="194" t="s">
        <v>137</v>
      </c>
      <c r="E153" s="230" t="s">
        <v>20</v>
      </c>
      <c r="F153" s="231" t="s">
        <v>145</v>
      </c>
      <c r="G153" s="219"/>
      <c r="H153" s="232" t="s">
        <v>20</v>
      </c>
      <c r="I153" s="224"/>
      <c r="J153" s="219"/>
      <c r="K153" s="219"/>
      <c r="L153" s="225"/>
      <c r="M153" s="226"/>
      <c r="N153" s="227"/>
      <c r="O153" s="227"/>
      <c r="P153" s="227"/>
      <c r="Q153" s="227"/>
      <c r="R153" s="227"/>
      <c r="S153" s="227"/>
      <c r="T153" s="228"/>
      <c r="AT153" s="229" t="s">
        <v>137</v>
      </c>
      <c r="AU153" s="229" t="s">
        <v>81</v>
      </c>
      <c r="AV153" s="13" t="s">
        <v>22</v>
      </c>
      <c r="AW153" s="13" t="s">
        <v>37</v>
      </c>
      <c r="AX153" s="13" t="s">
        <v>73</v>
      </c>
      <c r="AY153" s="229" t="s">
        <v>126</v>
      </c>
    </row>
    <row r="154" spans="2:51" s="13" customFormat="1" ht="12">
      <c r="B154" s="218"/>
      <c r="C154" s="219"/>
      <c r="D154" s="220" t="s">
        <v>137</v>
      </c>
      <c r="E154" s="221" t="s">
        <v>20</v>
      </c>
      <c r="F154" s="222" t="s">
        <v>212</v>
      </c>
      <c r="G154" s="219"/>
      <c r="H154" s="223" t="s">
        <v>20</v>
      </c>
      <c r="I154" s="224"/>
      <c r="J154" s="219"/>
      <c r="K154" s="219"/>
      <c r="L154" s="225"/>
      <c r="M154" s="226"/>
      <c r="N154" s="227"/>
      <c r="O154" s="227"/>
      <c r="P154" s="227"/>
      <c r="Q154" s="227"/>
      <c r="R154" s="227"/>
      <c r="S154" s="227"/>
      <c r="T154" s="228"/>
      <c r="AT154" s="229" t="s">
        <v>137</v>
      </c>
      <c r="AU154" s="229" t="s">
        <v>81</v>
      </c>
      <c r="AV154" s="13" t="s">
        <v>22</v>
      </c>
      <c r="AW154" s="13" t="s">
        <v>37</v>
      </c>
      <c r="AX154" s="13" t="s">
        <v>73</v>
      </c>
      <c r="AY154" s="229" t="s">
        <v>126</v>
      </c>
    </row>
    <row r="155" spans="2:65" s="1" customFormat="1" ht="40.2" customHeight="1">
      <c r="B155" s="34"/>
      <c r="C155" s="182" t="s">
        <v>213</v>
      </c>
      <c r="D155" s="182" t="s">
        <v>128</v>
      </c>
      <c r="E155" s="183" t="s">
        <v>214</v>
      </c>
      <c r="F155" s="184" t="s">
        <v>215</v>
      </c>
      <c r="G155" s="185" t="s">
        <v>155</v>
      </c>
      <c r="H155" s="186">
        <v>58.85</v>
      </c>
      <c r="I155" s="187"/>
      <c r="J155" s="188">
        <f>ROUND(I155*H155,2)</f>
        <v>0</v>
      </c>
      <c r="K155" s="184" t="s">
        <v>132</v>
      </c>
      <c r="L155" s="54"/>
      <c r="M155" s="189" t="s">
        <v>20</v>
      </c>
      <c r="N155" s="190" t="s">
        <v>44</v>
      </c>
      <c r="O155" s="35"/>
      <c r="P155" s="191">
        <f>O155*H155</f>
        <v>0</v>
      </c>
      <c r="Q155" s="191">
        <v>0</v>
      </c>
      <c r="R155" s="191">
        <f>Q155*H155</f>
        <v>0</v>
      </c>
      <c r="S155" s="191">
        <v>0</v>
      </c>
      <c r="T155" s="192">
        <f>S155*H155</f>
        <v>0</v>
      </c>
      <c r="AR155" s="17" t="s">
        <v>133</v>
      </c>
      <c r="AT155" s="17" t="s">
        <v>128</v>
      </c>
      <c r="AU155" s="17" t="s">
        <v>81</v>
      </c>
      <c r="AY155" s="17" t="s">
        <v>126</v>
      </c>
      <c r="BE155" s="193">
        <f>IF(N155="základní",J155,0)</f>
        <v>0</v>
      </c>
      <c r="BF155" s="193">
        <f>IF(N155="snížená",J155,0)</f>
        <v>0</v>
      </c>
      <c r="BG155" s="193">
        <f>IF(N155="zákl. přenesená",J155,0)</f>
        <v>0</v>
      </c>
      <c r="BH155" s="193">
        <f>IF(N155="sníž. přenesená",J155,0)</f>
        <v>0</v>
      </c>
      <c r="BI155" s="193">
        <f>IF(N155="nulová",J155,0)</f>
        <v>0</v>
      </c>
      <c r="BJ155" s="17" t="s">
        <v>22</v>
      </c>
      <c r="BK155" s="193">
        <f>ROUND(I155*H155,2)</f>
        <v>0</v>
      </c>
      <c r="BL155" s="17" t="s">
        <v>133</v>
      </c>
      <c r="BM155" s="17" t="s">
        <v>216</v>
      </c>
    </row>
    <row r="156" spans="2:47" s="1" customFormat="1" ht="192">
      <c r="B156" s="34"/>
      <c r="C156" s="56"/>
      <c r="D156" s="194" t="s">
        <v>135</v>
      </c>
      <c r="E156" s="56"/>
      <c r="F156" s="195" t="s">
        <v>210</v>
      </c>
      <c r="G156" s="56"/>
      <c r="H156" s="56"/>
      <c r="I156" s="152"/>
      <c r="J156" s="56"/>
      <c r="K156" s="56"/>
      <c r="L156" s="54"/>
      <c r="M156" s="71"/>
      <c r="N156" s="35"/>
      <c r="O156" s="35"/>
      <c r="P156" s="35"/>
      <c r="Q156" s="35"/>
      <c r="R156" s="35"/>
      <c r="S156" s="35"/>
      <c r="T156" s="72"/>
      <c r="AT156" s="17" t="s">
        <v>135</v>
      </c>
      <c r="AU156" s="17" t="s">
        <v>81</v>
      </c>
    </row>
    <row r="157" spans="2:51" s="11" customFormat="1" ht="12">
      <c r="B157" s="196"/>
      <c r="C157" s="197"/>
      <c r="D157" s="194" t="s">
        <v>137</v>
      </c>
      <c r="E157" s="198" t="s">
        <v>20</v>
      </c>
      <c r="F157" s="199" t="s">
        <v>217</v>
      </c>
      <c r="G157" s="197"/>
      <c r="H157" s="200">
        <v>58.85</v>
      </c>
      <c r="I157" s="201"/>
      <c r="J157" s="197"/>
      <c r="K157" s="197"/>
      <c r="L157" s="202"/>
      <c r="M157" s="203"/>
      <c r="N157" s="204"/>
      <c r="O157" s="204"/>
      <c r="P157" s="204"/>
      <c r="Q157" s="204"/>
      <c r="R157" s="204"/>
      <c r="S157" s="204"/>
      <c r="T157" s="205"/>
      <c r="AT157" s="206" t="s">
        <v>137</v>
      </c>
      <c r="AU157" s="206" t="s">
        <v>81</v>
      </c>
      <c r="AV157" s="11" t="s">
        <v>81</v>
      </c>
      <c r="AW157" s="11" t="s">
        <v>37</v>
      </c>
      <c r="AX157" s="11" t="s">
        <v>73</v>
      </c>
      <c r="AY157" s="206" t="s">
        <v>126</v>
      </c>
    </row>
    <row r="158" spans="2:51" s="12" customFormat="1" ht="12">
      <c r="B158" s="207"/>
      <c r="C158" s="208"/>
      <c r="D158" s="220" t="s">
        <v>137</v>
      </c>
      <c r="E158" s="233" t="s">
        <v>20</v>
      </c>
      <c r="F158" s="234" t="s">
        <v>138</v>
      </c>
      <c r="G158" s="208"/>
      <c r="H158" s="235">
        <v>58.85</v>
      </c>
      <c r="I158" s="212"/>
      <c r="J158" s="208"/>
      <c r="K158" s="208"/>
      <c r="L158" s="213"/>
      <c r="M158" s="214"/>
      <c r="N158" s="215"/>
      <c r="O158" s="215"/>
      <c r="P158" s="215"/>
      <c r="Q158" s="215"/>
      <c r="R158" s="215"/>
      <c r="S158" s="215"/>
      <c r="T158" s="216"/>
      <c r="AT158" s="217" t="s">
        <v>137</v>
      </c>
      <c r="AU158" s="217" t="s">
        <v>81</v>
      </c>
      <c r="AV158" s="12" t="s">
        <v>133</v>
      </c>
      <c r="AW158" s="12" t="s">
        <v>37</v>
      </c>
      <c r="AX158" s="12" t="s">
        <v>22</v>
      </c>
      <c r="AY158" s="217" t="s">
        <v>126</v>
      </c>
    </row>
    <row r="159" spans="2:65" s="1" customFormat="1" ht="40.2" customHeight="1">
      <c r="B159" s="34"/>
      <c r="C159" s="182" t="s">
        <v>8</v>
      </c>
      <c r="D159" s="182" t="s">
        <v>128</v>
      </c>
      <c r="E159" s="183" t="s">
        <v>218</v>
      </c>
      <c r="F159" s="184" t="s">
        <v>219</v>
      </c>
      <c r="G159" s="185" t="s">
        <v>155</v>
      </c>
      <c r="H159" s="186">
        <v>58.17</v>
      </c>
      <c r="I159" s="187"/>
      <c r="J159" s="188">
        <f>ROUND(I159*H159,2)</f>
        <v>0</v>
      </c>
      <c r="K159" s="184" t="s">
        <v>132</v>
      </c>
      <c r="L159" s="54"/>
      <c r="M159" s="189" t="s">
        <v>20</v>
      </c>
      <c r="N159" s="190" t="s">
        <v>44</v>
      </c>
      <c r="O159" s="35"/>
      <c r="P159" s="191">
        <f>O159*H159</f>
        <v>0</v>
      </c>
      <c r="Q159" s="191">
        <v>0</v>
      </c>
      <c r="R159" s="191">
        <f>Q159*H159</f>
        <v>0</v>
      </c>
      <c r="S159" s="191">
        <v>0</v>
      </c>
      <c r="T159" s="192">
        <f>S159*H159</f>
        <v>0</v>
      </c>
      <c r="AR159" s="17" t="s">
        <v>133</v>
      </c>
      <c r="AT159" s="17" t="s">
        <v>128</v>
      </c>
      <c r="AU159" s="17" t="s">
        <v>81</v>
      </c>
      <c r="AY159" s="17" t="s">
        <v>126</v>
      </c>
      <c r="BE159" s="193">
        <f>IF(N159="základní",J159,0)</f>
        <v>0</v>
      </c>
      <c r="BF159" s="193">
        <f>IF(N159="snížená",J159,0)</f>
        <v>0</v>
      </c>
      <c r="BG159" s="193">
        <f>IF(N159="zákl. přenesená",J159,0)</f>
        <v>0</v>
      </c>
      <c r="BH159" s="193">
        <f>IF(N159="sníž. přenesená",J159,0)</f>
        <v>0</v>
      </c>
      <c r="BI159" s="193">
        <f>IF(N159="nulová",J159,0)</f>
        <v>0</v>
      </c>
      <c r="BJ159" s="17" t="s">
        <v>22</v>
      </c>
      <c r="BK159" s="193">
        <f>ROUND(I159*H159,2)</f>
        <v>0</v>
      </c>
      <c r="BL159" s="17" t="s">
        <v>133</v>
      </c>
      <c r="BM159" s="17" t="s">
        <v>220</v>
      </c>
    </row>
    <row r="160" spans="2:47" s="1" customFormat="1" ht="192">
      <c r="B160" s="34"/>
      <c r="C160" s="56"/>
      <c r="D160" s="194" t="s">
        <v>135</v>
      </c>
      <c r="E160" s="56"/>
      <c r="F160" s="195" t="s">
        <v>221</v>
      </c>
      <c r="G160" s="56"/>
      <c r="H160" s="56"/>
      <c r="I160" s="152"/>
      <c r="J160" s="56"/>
      <c r="K160" s="56"/>
      <c r="L160" s="54"/>
      <c r="M160" s="71"/>
      <c r="N160" s="35"/>
      <c r="O160" s="35"/>
      <c r="P160" s="35"/>
      <c r="Q160" s="35"/>
      <c r="R160" s="35"/>
      <c r="S160" s="35"/>
      <c r="T160" s="72"/>
      <c r="AT160" s="17" t="s">
        <v>135</v>
      </c>
      <c r="AU160" s="17" t="s">
        <v>81</v>
      </c>
    </row>
    <row r="161" spans="2:51" s="11" customFormat="1" ht="12">
      <c r="B161" s="196"/>
      <c r="C161" s="197"/>
      <c r="D161" s="194" t="s">
        <v>137</v>
      </c>
      <c r="E161" s="198" t="s">
        <v>20</v>
      </c>
      <c r="F161" s="199" t="s">
        <v>222</v>
      </c>
      <c r="G161" s="197"/>
      <c r="H161" s="200">
        <v>5.44</v>
      </c>
      <c r="I161" s="201"/>
      <c r="J161" s="197"/>
      <c r="K161" s="197"/>
      <c r="L161" s="202"/>
      <c r="M161" s="203"/>
      <c r="N161" s="204"/>
      <c r="O161" s="204"/>
      <c r="P161" s="204"/>
      <c r="Q161" s="204"/>
      <c r="R161" s="204"/>
      <c r="S161" s="204"/>
      <c r="T161" s="205"/>
      <c r="AT161" s="206" t="s">
        <v>137</v>
      </c>
      <c r="AU161" s="206" t="s">
        <v>81</v>
      </c>
      <c r="AV161" s="11" t="s">
        <v>81</v>
      </c>
      <c r="AW161" s="11" t="s">
        <v>37</v>
      </c>
      <c r="AX161" s="11" t="s">
        <v>73</v>
      </c>
      <c r="AY161" s="206" t="s">
        <v>126</v>
      </c>
    </row>
    <row r="162" spans="2:51" s="11" customFormat="1" ht="12">
      <c r="B162" s="196"/>
      <c r="C162" s="197"/>
      <c r="D162" s="194" t="s">
        <v>137</v>
      </c>
      <c r="E162" s="198" t="s">
        <v>20</v>
      </c>
      <c r="F162" s="199" t="s">
        <v>223</v>
      </c>
      <c r="G162" s="197"/>
      <c r="H162" s="200">
        <v>52.73</v>
      </c>
      <c r="I162" s="201"/>
      <c r="J162" s="197"/>
      <c r="K162" s="197"/>
      <c r="L162" s="202"/>
      <c r="M162" s="203"/>
      <c r="N162" s="204"/>
      <c r="O162" s="204"/>
      <c r="P162" s="204"/>
      <c r="Q162" s="204"/>
      <c r="R162" s="204"/>
      <c r="S162" s="204"/>
      <c r="T162" s="205"/>
      <c r="AT162" s="206" t="s">
        <v>137</v>
      </c>
      <c r="AU162" s="206" t="s">
        <v>81</v>
      </c>
      <c r="AV162" s="11" t="s">
        <v>81</v>
      </c>
      <c r="AW162" s="11" t="s">
        <v>37</v>
      </c>
      <c r="AX162" s="11" t="s">
        <v>73</v>
      </c>
      <c r="AY162" s="206" t="s">
        <v>126</v>
      </c>
    </row>
    <row r="163" spans="2:51" s="12" customFormat="1" ht="12">
      <c r="B163" s="207"/>
      <c r="C163" s="208"/>
      <c r="D163" s="194" t="s">
        <v>137</v>
      </c>
      <c r="E163" s="209" t="s">
        <v>20</v>
      </c>
      <c r="F163" s="210" t="s">
        <v>138</v>
      </c>
      <c r="G163" s="208"/>
      <c r="H163" s="211">
        <v>58.17</v>
      </c>
      <c r="I163" s="212"/>
      <c r="J163" s="208"/>
      <c r="K163" s="208"/>
      <c r="L163" s="213"/>
      <c r="M163" s="214"/>
      <c r="N163" s="215"/>
      <c r="O163" s="215"/>
      <c r="P163" s="215"/>
      <c r="Q163" s="215"/>
      <c r="R163" s="215"/>
      <c r="S163" s="215"/>
      <c r="T163" s="216"/>
      <c r="AT163" s="217" t="s">
        <v>137</v>
      </c>
      <c r="AU163" s="217" t="s">
        <v>81</v>
      </c>
      <c r="AV163" s="12" t="s">
        <v>133</v>
      </c>
      <c r="AW163" s="12" t="s">
        <v>37</v>
      </c>
      <c r="AX163" s="12" t="s">
        <v>22</v>
      </c>
      <c r="AY163" s="217" t="s">
        <v>126</v>
      </c>
    </row>
    <row r="164" spans="2:51" s="13" customFormat="1" ht="12">
      <c r="B164" s="218"/>
      <c r="C164" s="219"/>
      <c r="D164" s="220" t="s">
        <v>137</v>
      </c>
      <c r="E164" s="221" t="s">
        <v>20</v>
      </c>
      <c r="F164" s="222" t="s">
        <v>224</v>
      </c>
      <c r="G164" s="219"/>
      <c r="H164" s="223" t="s">
        <v>20</v>
      </c>
      <c r="I164" s="224"/>
      <c r="J164" s="219"/>
      <c r="K164" s="219"/>
      <c r="L164" s="225"/>
      <c r="M164" s="226"/>
      <c r="N164" s="227"/>
      <c r="O164" s="227"/>
      <c r="P164" s="227"/>
      <c r="Q164" s="227"/>
      <c r="R164" s="227"/>
      <c r="S164" s="227"/>
      <c r="T164" s="228"/>
      <c r="AT164" s="229" t="s">
        <v>137</v>
      </c>
      <c r="AU164" s="229" t="s">
        <v>81</v>
      </c>
      <c r="AV164" s="13" t="s">
        <v>22</v>
      </c>
      <c r="AW164" s="13" t="s">
        <v>37</v>
      </c>
      <c r="AX164" s="13" t="s">
        <v>73</v>
      </c>
      <c r="AY164" s="229" t="s">
        <v>126</v>
      </c>
    </row>
    <row r="165" spans="2:65" s="1" customFormat="1" ht="28.8" customHeight="1">
      <c r="B165" s="34"/>
      <c r="C165" s="182" t="s">
        <v>225</v>
      </c>
      <c r="D165" s="182" t="s">
        <v>128</v>
      </c>
      <c r="E165" s="183" t="s">
        <v>226</v>
      </c>
      <c r="F165" s="184" t="s">
        <v>227</v>
      </c>
      <c r="G165" s="185" t="s">
        <v>131</v>
      </c>
      <c r="H165" s="186">
        <v>100</v>
      </c>
      <c r="I165" s="187"/>
      <c r="J165" s="188">
        <f>ROUND(I165*H165,2)</f>
        <v>0</v>
      </c>
      <c r="K165" s="184" t="s">
        <v>202</v>
      </c>
      <c r="L165" s="54"/>
      <c r="M165" s="189" t="s">
        <v>20</v>
      </c>
      <c r="N165" s="190" t="s">
        <v>44</v>
      </c>
      <c r="O165" s="35"/>
      <c r="P165" s="191">
        <f>O165*H165</f>
        <v>0</v>
      </c>
      <c r="Q165" s="191">
        <v>0</v>
      </c>
      <c r="R165" s="191">
        <f>Q165*H165</f>
        <v>0</v>
      </c>
      <c r="S165" s="191">
        <v>0</v>
      </c>
      <c r="T165" s="192">
        <f>S165*H165</f>
        <v>0</v>
      </c>
      <c r="AR165" s="17" t="s">
        <v>133</v>
      </c>
      <c r="AT165" s="17" t="s">
        <v>128</v>
      </c>
      <c r="AU165" s="17" t="s">
        <v>81</v>
      </c>
      <c r="AY165" s="17" t="s">
        <v>126</v>
      </c>
      <c r="BE165" s="193">
        <f>IF(N165="základní",J165,0)</f>
        <v>0</v>
      </c>
      <c r="BF165" s="193">
        <f>IF(N165="snížená",J165,0)</f>
        <v>0</v>
      </c>
      <c r="BG165" s="193">
        <f>IF(N165="zákl. přenesená",J165,0)</f>
        <v>0</v>
      </c>
      <c r="BH165" s="193">
        <f>IF(N165="sníž. přenesená",J165,0)</f>
        <v>0</v>
      </c>
      <c r="BI165" s="193">
        <f>IF(N165="nulová",J165,0)</f>
        <v>0</v>
      </c>
      <c r="BJ165" s="17" t="s">
        <v>22</v>
      </c>
      <c r="BK165" s="193">
        <f>ROUND(I165*H165,2)</f>
        <v>0</v>
      </c>
      <c r="BL165" s="17" t="s">
        <v>133</v>
      </c>
      <c r="BM165" s="17" t="s">
        <v>228</v>
      </c>
    </row>
    <row r="166" spans="2:47" s="1" customFormat="1" ht="84">
      <c r="B166" s="34"/>
      <c r="C166" s="56"/>
      <c r="D166" s="194" t="s">
        <v>135</v>
      </c>
      <c r="E166" s="56"/>
      <c r="F166" s="195" t="s">
        <v>229</v>
      </c>
      <c r="G166" s="56"/>
      <c r="H166" s="56"/>
      <c r="I166" s="152"/>
      <c r="J166" s="56"/>
      <c r="K166" s="56"/>
      <c r="L166" s="54"/>
      <c r="M166" s="71"/>
      <c r="N166" s="35"/>
      <c r="O166" s="35"/>
      <c r="P166" s="35"/>
      <c r="Q166" s="35"/>
      <c r="R166" s="35"/>
      <c r="S166" s="35"/>
      <c r="T166" s="72"/>
      <c r="AT166" s="17" t="s">
        <v>135</v>
      </c>
      <c r="AU166" s="17" t="s">
        <v>81</v>
      </c>
    </row>
    <row r="167" spans="2:51" s="11" customFormat="1" ht="12">
      <c r="B167" s="196"/>
      <c r="C167" s="197"/>
      <c r="D167" s="194" t="s">
        <v>137</v>
      </c>
      <c r="E167" s="198" t="s">
        <v>20</v>
      </c>
      <c r="F167" s="199" t="s">
        <v>28</v>
      </c>
      <c r="G167" s="197"/>
      <c r="H167" s="200">
        <v>100</v>
      </c>
      <c r="I167" s="201"/>
      <c r="J167" s="197"/>
      <c r="K167" s="197"/>
      <c r="L167" s="202"/>
      <c r="M167" s="203"/>
      <c r="N167" s="204"/>
      <c r="O167" s="204"/>
      <c r="P167" s="204"/>
      <c r="Q167" s="204"/>
      <c r="R167" s="204"/>
      <c r="S167" s="204"/>
      <c r="T167" s="205"/>
      <c r="AT167" s="206" t="s">
        <v>137</v>
      </c>
      <c r="AU167" s="206" t="s">
        <v>81</v>
      </c>
      <c r="AV167" s="11" t="s">
        <v>81</v>
      </c>
      <c r="AW167" s="11" t="s">
        <v>37</v>
      </c>
      <c r="AX167" s="11" t="s">
        <v>73</v>
      </c>
      <c r="AY167" s="206" t="s">
        <v>126</v>
      </c>
    </row>
    <row r="168" spans="2:51" s="12" customFormat="1" ht="12">
      <c r="B168" s="207"/>
      <c r="C168" s="208"/>
      <c r="D168" s="194" t="s">
        <v>137</v>
      </c>
      <c r="E168" s="209" t="s">
        <v>20</v>
      </c>
      <c r="F168" s="210" t="s">
        <v>138</v>
      </c>
      <c r="G168" s="208"/>
      <c r="H168" s="211">
        <v>100</v>
      </c>
      <c r="I168" s="212"/>
      <c r="J168" s="208"/>
      <c r="K168" s="208"/>
      <c r="L168" s="213"/>
      <c r="M168" s="214"/>
      <c r="N168" s="215"/>
      <c r="O168" s="215"/>
      <c r="P168" s="215"/>
      <c r="Q168" s="215"/>
      <c r="R168" s="215"/>
      <c r="S168" s="215"/>
      <c r="T168" s="216"/>
      <c r="AT168" s="217" t="s">
        <v>137</v>
      </c>
      <c r="AU168" s="217" t="s">
        <v>81</v>
      </c>
      <c r="AV168" s="12" t="s">
        <v>133</v>
      </c>
      <c r="AW168" s="12" t="s">
        <v>37</v>
      </c>
      <c r="AX168" s="12" t="s">
        <v>22</v>
      </c>
      <c r="AY168" s="217" t="s">
        <v>126</v>
      </c>
    </row>
    <row r="169" spans="2:51" s="13" customFormat="1" ht="12">
      <c r="B169" s="218"/>
      <c r="C169" s="219"/>
      <c r="D169" s="194" t="s">
        <v>137</v>
      </c>
      <c r="E169" s="230" t="s">
        <v>20</v>
      </c>
      <c r="F169" s="231" t="s">
        <v>139</v>
      </c>
      <c r="G169" s="219"/>
      <c r="H169" s="232" t="s">
        <v>20</v>
      </c>
      <c r="I169" s="224"/>
      <c r="J169" s="219"/>
      <c r="K169" s="219"/>
      <c r="L169" s="225"/>
      <c r="M169" s="226"/>
      <c r="N169" s="227"/>
      <c r="O169" s="227"/>
      <c r="P169" s="227"/>
      <c r="Q169" s="227"/>
      <c r="R169" s="227"/>
      <c r="S169" s="227"/>
      <c r="T169" s="228"/>
      <c r="AT169" s="229" t="s">
        <v>137</v>
      </c>
      <c r="AU169" s="229" t="s">
        <v>81</v>
      </c>
      <c r="AV169" s="13" t="s">
        <v>22</v>
      </c>
      <c r="AW169" s="13" t="s">
        <v>37</v>
      </c>
      <c r="AX169" s="13" t="s">
        <v>73</v>
      </c>
      <c r="AY169" s="229" t="s">
        <v>126</v>
      </c>
    </row>
    <row r="170" spans="2:51" s="13" customFormat="1" ht="12">
      <c r="B170" s="218"/>
      <c r="C170" s="219"/>
      <c r="D170" s="220" t="s">
        <v>137</v>
      </c>
      <c r="E170" s="221" t="s">
        <v>20</v>
      </c>
      <c r="F170" s="222" t="s">
        <v>230</v>
      </c>
      <c r="G170" s="219"/>
      <c r="H170" s="223" t="s">
        <v>20</v>
      </c>
      <c r="I170" s="224"/>
      <c r="J170" s="219"/>
      <c r="K170" s="219"/>
      <c r="L170" s="225"/>
      <c r="M170" s="226"/>
      <c r="N170" s="227"/>
      <c r="O170" s="227"/>
      <c r="P170" s="227"/>
      <c r="Q170" s="227"/>
      <c r="R170" s="227"/>
      <c r="S170" s="227"/>
      <c r="T170" s="228"/>
      <c r="AT170" s="229" t="s">
        <v>137</v>
      </c>
      <c r="AU170" s="229" t="s">
        <v>81</v>
      </c>
      <c r="AV170" s="13" t="s">
        <v>22</v>
      </c>
      <c r="AW170" s="13" t="s">
        <v>37</v>
      </c>
      <c r="AX170" s="13" t="s">
        <v>73</v>
      </c>
      <c r="AY170" s="229" t="s">
        <v>126</v>
      </c>
    </row>
    <row r="171" spans="2:65" s="1" customFormat="1" ht="40.2" customHeight="1">
      <c r="B171" s="34"/>
      <c r="C171" s="182" t="s">
        <v>231</v>
      </c>
      <c r="D171" s="182" t="s">
        <v>128</v>
      </c>
      <c r="E171" s="183" t="s">
        <v>232</v>
      </c>
      <c r="F171" s="184" t="s">
        <v>233</v>
      </c>
      <c r="G171" s="185" t="s">
        <v>155</v>
      </c>
      <c r="H171" s="186">
        <v>116.33</v>
      </c>
      <c r="I171" s="187"/>
      <c r="J171" s="188">
        <f>ROUND(I171*H171,2)</f>
        <v>0</v>
      </c>
      <c r="K171" s="184" t="s">
        <v>132</v>
      </c>
      <c r="L171" s="54"/>
      <c r="M171" s="189" t="s">
        <v>20</v>
      </c>
      <c r="N171" s="190" t="s">
        <v>44</v>
      </c>
      <c r="O171" s="35"/>
      <c r="P171" s="191">
        <f>O171*H171</f>
        <v>0</v>
      </c>
      <c r="Q171" s="191">
        <v>0</v>
      </c>
      <c r="R171" s="191">
        <f>Q171*H171</f>
        <v>0</v>
      </c>
      <c r="S171" s="191">
        <v>0</v>
      </c>
      <c r="T171" s="192">
        <f>S171*H171</f>
        <v>0</v>
      </c>
      <c r="AR171" s="17" t="s">
        <v>133</v>
      </c>
      <c r="AT171" s="17" t="s">
        <v>128</v>
      </c>
      <c r="AU171" s="17" t="s">
        <v>81</v>
      </c>
      <c r="AY171" s="17" t="s">
        <v>126</v>
      </c>
      <c r="BE171" s="193">
        <f>IF(N171="základní",J171,0)</f>
        <v>0</v>
      </c>
      <c r="BF171" s="193">
        <f>IF(N171="snížená",J171,0)</f>
        <v>0</v>
      </c>
      <c r="BG171" s="193">
        <f>IF(N171="zákl. přenesená",J171,0)</f>
        <v>0</v>
      </c>
      <c r="BH171" s="193">
        <f>IF(N171="sníž. přenesená",J171,0)</f>
        <v>0</v>
      </c>
      <c r="BI171" s="193">
        <f>IF(N171="nulová",J171,0)</f>
        <v>0</v>
      </c>
      <c r="BJ171" s="17" t="s">
        <v>22</v>
      </c>
      <c r="BK171" s="193">
        <f>ROUND(I171*H171,2)</f>
        <v>0</v>
      </c>
      <c r="BL171" s="17" t="s">
        <v>133</v>
      </c>
      <c r="BM171" s="17" t="s">
        <v>234</v>
      </c>
    </row>
    <row r="172" spans="2:47" s="1" customFormat="1" ht="192">
      <c r="B172" s="34"/>
      <c r="C172" s="56"/>
      <c r="D172" s="194" t="s">
        <v>135</v>
      </c>
      <c r="E172" s="56"/>
      <c r="F172" s="195" t="s">
        <v>221</v>
      </c>
      <c r="G172" s="56"/>
      <c r="H172" s="56"/>
      <c r="I172" s="152"/>
      <c r="J172" s="56"/>
      <c r="K172" s="56"/>
      <c r="L172" s="54"/>
      <c r="M172" s="71"/>
      <c r="N172" s="35"/>
      <c r="O172" s="35"/>
      <c r="P172" s="35"/>
      <c r="Q172" s="35"/>
      <c r="R172" s="35"/>
      <c r="S172" s="35"/>
      <c r="T172" s="72"/>
      <c r="AT172" s="17" t="s">
        <v>135</v>
      </c>
      <c r="AU172" s="17" t="s">
        <v>81</v>
      </c>
    </row>
    <row r="173" spans="2:51" s="11" customFormat="1" ht="12">
      <c r="B173" s="196"/>
      <c r="C173" s="197"/>
      <c r="D173" s="194" t="s">
        <v>137</v>
      </c>
      <c r="E173" s="198" t="s">
        <v>20</v>
      </c>
      <c r="F173" s="199" t="s">
        <v>193</v>
      </c>
      <c r="G173" s="197"/>
      <c r="H173" s="200">
        <v>191.4</v>
      </c>
      <c r="I173" s="201"/>
      <c r="J173" s="197"/>
      <c r="K173" s="197"/>
      <c r="L173" s="202"/>
      <c r="M173" s="203"/>
      <c r="N173" s="204"/>
      <c r="O173" s="204"/>
      <c r="P173" s="204"/>
      <c r="Q173" s="204"/>
      <c r="R173" s="204"/>
      <c r="S173" s="204"/>
      <c r="T173" s="205"/>
      <c r="AT173" s="206" t="s">
        <v>137</v>
      </c>
      <c r="AU173" s="206" t="s">
        <v>81</v>
      </c>
      <c r="AV173" s="11" t="s">
        <v>81</v>
      </c>
      <c r="AW173" s="11" t="s">
        <v>37</v>
      </c>
      <c r="AX173" s="11" t="s">
        <v>73</v>
      </c>
      <c r="AY173" s="206" t="s">
        <v>126</v>
      </c>
    </row>
    <row r="174" spans="2:51" s="11" customFormat="1" ht="12">
      <c r="B174" s="196"/>
      <c r="C174" s="197"/>
      <c r="D174" s="194" t="s">
        <v>137</v>
      </c>
      <c r="E174" s="198" t="s">
        <v>20</v>
      </c>
      <c r="F174" s="199" t="s">
        <v>235</v>
      </c>
      <c r="G174" s="197"/>
      <c r="H174" s="200">
        <v>117.7</v>
      </c>
      <c r="I174" s="201"/>
      <c r="J174" s="197"/>
      <c r="K174" s="197"/>
      <c r="L174" s="202"/>
      <c r="M174" s="203"/>
      <c r="N174" s="204"/>
      <c r="O174" s="204"/>
      <c r="P174" s="204"/>
      <c r="Q174" s="204"/>
      <c r="R174" s="204"/>
      <c r="S174" s="204"/>
      <c r="T174" s="205"/>
      <c r="AT174" s="206" t="s">
        <v>137</v>
      </c>
      <c r="AU174" s="206" t="s">
        <v>81</v>
      </c>
      <c r="AV174" s="11" t="s">
        <v>81</v>
      </c>
      <c r="AW174" s="11" t="s">
        <v>37</v>
      </c>
      <c r="AX174" s="11" t="s">
        <v>73</v>
      </c>
      <c r="AY174" s="206" t="s">
        <v>126</v>
      </c>
    </row>
    <row r="175" spans="2:51" s="11" customFormat="1" ht="12">
      <c r="B175" s="196"/>
      <c r="C175" s="197"/>
      <c r="D175" s="194" t="s">
        <v>137</v>
      </c>
      <c r="E175" s="198" t="s">
        <v>20</v>
      </c>
      <c r="F175" s="199" t="s">
        <v>236</v>
      </c>
      <c r="G175" s="197"/>
      <c r="H175" s="200">
        <v>-134.6</v>
      </c>
      <c r="I175" s="201"/>
      <c r="J175" s="197"/>
      <c r="K175" s="197"/>
      <c r="L175" s="202"/>
      <c r="M175" s="203"/>
      <c r="N175" s="204"/>
      <c r="O175" s="204"/>
      <c r="P175" s="204"/>
      <c r="Q175" s="204"/>
      <c r="R175" s="204"/>
      <c r="S175" s="204"/>
      <c r="T175" s="205"/>
      <c r="AT175" s="206" t="s">
        <v>137</v>
      </c>
      <c r="AU175" s="206" t="s">
        <v>81</v>
      </c>
      <c r="AV175" s="11" t="s">
        <v>81</v>
      </c>
      <c r="AW175" s="11" t="s">
        <v>37</v>
      </c>
      <c r="AX175" s="11" t="s">
        <v>73</v>
      </c>
      <c r="AY175" s="206" t="s">
        <v>126</v>
      </c>
    </row>
    <row r="176" spans="2:51" s="11" customFormat="1" ht="12">
      <c r="B176" s="196"/>
      <c r="C176" s="197"/>
      <c r="D176" s="194" t="s">
        <v>137</v>
      </c>
      <c r="E176" s="198" t="s">
        <v>20</v>
      </c>
      <c r="F176" s="199" t="s">
        <v>237</v>
      </c>
      <c r="G176" s="197"/>
      <c r="H176" s="200">
        <v>-58.17</v>
      </c>
      <c r="I176" s="201"/>
      <c r="J176" s="197"/>
      <c r="K176" s="197"/>
      <c r="L176" s="202"/>
      <c r="M176" s="203"/>
      <c r="N176" s="204"/>
      <c r="O176" s="204"/>
      <c r="P176" s="204"/>
      <c r="Q176" s="204"/>
      <c r="R176" s="204"/>
      <c r="S176" s="204"/>
      <c r="T176" s="205"/>
      <c r="AT176" s="206" t="s">
        <v>137</v>
      </c>
      <c r="AU176" s="206" t="s">
        <v>81</v>
      </c>
      <c r="AV176" s="11" t="s">
        <v>81</v>
      </c>
      <c r="AW176" s="11" t="s">
        <v>37</v>
      </c>
      <c r="AX176" s="11" t="s">
        <v>73</v>
      </c>
      <c r="AY176" s="206" t="s">
        <v>126</v>
      </c>
    </row>
    <row r="177" spans="2:51" s="12" customFormat="1" ht="12">
      <c r="B177" s="207"/>
      <c r="C177" s="208"/>
      <c r="D177" s="194" t="s">
        <v>137</v>
      </c>
      <c r="E177" s="209" t="s">
        <v>20</v>
      </c>
      <c r="F177" s="210" t="s">
        <v>138</v>
      </c>
      <c r="G177" s="208"/>
      <c r="H177" s="211">
        <v>116.33</v>
      </c>
      <c r="I177" s="212"/>
      <c r="J177" s="208"/>
      <c r="K177" s="208"/>
      <c r="L177" s="213"/>
      <c r="M177" s="214"/>
      <c r="N177" s="215"/>
      <c r="O177" s="215"/>
      <c r="P177" s="215"/>
      <c r="Q177" s="215"/>
      <c r="R177" s="215"/>
      <c r="S177" s="215"/>
      <c r="T177" s="216"/>
      <c r="AT177" s="217" t="s">
        <v>137</v>
      </c>
      <c r="AU177" s="217" t="s">
        <v>81</v>
      </c>
      <c r="AV177" s="12" t="s">
        <v>133</v>
      </c>
      <c r="AW177" s="12" t="s">
        <v>37</v>
      </c>
      <c r="AX177" s="12" t="s">
        <v>22</v>
      </c>
      <c r="AY177" s="217" t="s">
        <v>126</v>
      </c>
    </row>
    <row r="178" spans="2:51" s="13" customFormat="1" ht="12">
      <c r="B178" s="218"/>
      <c r="C178" s="219"/>
      <c r="D178" s="220" t="s">
        <v>137</v>
      </c>
      <c r="E178" s="221" t="s">
        <v>20</v>
      </c>
      <c r="F178" s="222" t="s">
        <v>238</v>
      </c>
      <c r="G178" s="219"/>
      <c r="H178" s="223" t="s">
        <v>20</v>
      </c>
      <c r="I178" s="224"/>
      <c r="J178" s="219"/>
      <c r="K178" s="219"/>
      <c r="L178" s="225"/>
      <c r="M178" s="226"/>
      <c r="N178" s="227"/>
      <c r="O178" s="227"/>
      <c r="P178" s="227"/>
      <c r="Q178" s="227"/>
      <c r="R178" s="227"/>
      <c r="S178" s="227"/>
      <c r="T178" s="228"/>
      <c r="AT178" s="229" t="s">
        <v>137</v>
      </c>
      <c r="AU178" s="229" t="s">
        <v>81</v>
      </c>
      <c r="AV178" s="13" t="s">
        <v>22</v>
      </c>
      <c r="AW178" s="13" t="s">
        <v>37</v>
      </c>
      <c r="AX178" s="13" t="s">
        <v>73</v>
      </c>
      <c r="AY178" s="229" t="s">
        <v>126</v>
      </c>
    </row>
    <row r="179" spans="2:65" s="1" customFormat="1" ht="40.2" customHeight="1">
      <c r="B179" s="34"/>
      <c r="C179" s="182" t="s">
        <v>239</v>
      </c>
      <c r="D179" s="182" t="s">
        <v>128</v>
      </c>
      <c r="E179" s="183" t="s">
        <v>240</v>
      </c>
      <c r="F179" s="184" t="s">
        <v>241</v>
      </c>
      <c r="G179" s="185" t="s">
        <v>155</v>
      </c>
      <c r="H179" s="186">
        <v>39</v>
      </c>
      <c r="I179" s="187"/>
      <c r="J179" s="188">
        <f>ROUND(I179*H179,2)</f>
        <v>0</v>
      </c>
      <c r="K179" s="184" t="s">
        <v>202</v>
      </c>
      <c r="L179" s="54"/>
      <c r="M179" s="189" t="s">
        <v>20</v>
      </c>
      <c r="N179" s="190" t="s">
        <v>44</v>
      </c>
      <c r="O179" s="35"/>
      <c r="P179" s="191">
        <f>O179*H179</f>
        <v>0</v>
      </c>
      <c r="Q179" s="191">
        <v>0</v>
      </c>
      <c r="R179" s="191">
        <f>Q179*H179</f>
        <v>0</v>
      </c>
      <c r="S179" s="191">
        <v>0</v>
      </c>
      <c r="T179" s="192">
        <f>S179*H179</f>
        <v>0</v>
      </c>
      <c r="AR179" s="17" t="s">
        <v>133</v>
      </c>
      <c r="AT179" s="17" t="s">
        <v>128</v>
      </c>
      <c r="AU179" s="17" t="s">
        <v>81</v>
      </c>
      <c r="AY179" s="17" t="s">
        <v>126</v>
      </c>
      <c r="BE179" s="193">
        <f>IF(N179="základní",J179,0)</f>
        <v>0</v>
      </c>
      <c r="BF179" s="193">
        <f>IF(N179="snížená",J179,0)</f>
        <v>0</v>
      </c>
      <c r="BG179" s="193">
        <f>IF(N179="zákl. přenesená",J179,0)</f>
        <v>0</v>
      </c>
      <c r="BH179" s="193">
        <f>IF(N179="sníž. přenesená",J179,0)</f>
        <v>0</v>
      </c>
      <c r="BI179" s="193">
        <f>IF(N179="nulová",J179,0)</f>
        <v>0</v>
      </c>
      <c r="BJ179" s="17" t="s">
        <v>22</v>
      </c>
      <c r="BK179" s="193">
        <f>ROUND(I179*H179,2)</f>
        <v>0</v>
      </c>
      <c r="BL179" s="17" t="s">
        <v>133</v>
      </c>
      <c r="BM179" s="17" t="s">
        <v>242</v>
      </c>
    </row>
    <row r="180" spans="2:47" s="1" customFormat="1" ht="192">
      <c r="B180" s="34"/>
      <c r="C180" s="56"/>
      <c r="D180" s="194" t="s">
        <v>135</v>
      </c>
      <c r="E180" s="56"/>
      <c r="F180" s="195" t="s">
        <v>221</v>
      </c>
      <c r="G180" s="56"/>
      <c r="H180" s="56"/>
      <c r="I180" s="152"/>
      <c r="J180" s="56"/>
      <c r="K180" s="56"/>
      <c r="L180" s="54"/>
      <c r="M180" s="71"/>
      <c r="N180" s="35"/>
      <c r="O180" s="35"/>
      <c r="P180" s="35"/>
      <c r="Q180" s="35"/>
      <c r="R180" s="35"/>
      <c r="S180" s="35"/>
      <c r="T180" s="72"/>
      <c r="AT180" s="17" t="s">
        <v>135</v>
      </c>
      <c r="AU180" s="17" t="s">
        <v>81</v>
      </c>
    </row>
    <row r="181" spans="2:51" s="11" customFormat="1" ht="12">
      <c r="B181" s="196"/>
      <c r="C181" s="197"/>
      <c r="D181" s="194" t="s">
        <v>137</v>
      </c>
      <c r="E181" s="198" t="s">
        <v>20</v>
      </c>
      <c r="F181" s="199" t="s">
        <v>243</v>
      </c>
      <c r="G181" s="197"/>
      <c r="H181" s="200">
        <v>39</v>
      </c>
      <c r="I181" s="201"/>
      <c r="J181" s="197"/>
      <c r="K181" s="197"/>
      <c r="L181" s="202"/>
      <c r="M181" s="203"/>
      <c r="N181" s="204"/>
      <c r="O181" s="204"/>
      <c r="P181" s="204"/>
      <c r="Q181" s="204"/>
      <c r="R181" s="204"/>
      <c r="S181" s="204"/>
      <c r="T181" s="205"/>
      <c r="AT181" s="206" t="s">
        <v>137</v>
      </c>
      <c r="AU181" s="206" t="s">
        <v>81</v>
      </c>
      <c r="AV181" s="11" t="s">
        <v>81</v>
      </c>
      <c r="AW181" s="11" t="s">
        <v>37</v>
      </c>
      <c r="AX181" s="11" t="s">
        <v>73</v>
      </c>
      <c r="AY181" s="206" t="s">
        <v>126</v>
      </c>
    </row>
    <row r="182" spans="2:51" s="12" customFormat="1" ht="12">
      <c r="B182" s="207"/>
      <c r="C182" s="208"/>
      <c r="D182" s="194" t="s">
        <v>137</v>
      </c>
      <c r="E182" s="209" t="s">
        <v>20</v>
      </c>
      <c r="F182" s="210" t="s">
        <v>138</v>
      </c>
      <c r="G182" s="208"/>
      <c r="H182" s="211">
        <v>39</v>
      </c>
      <c r="I182" s="212"/>
      <c r="J182" s="208"/>
      <c r="K182" s="208"/>
      <c r="L182" s="213"/>
      <c r="M182" s="214"/>
      <c r="N182" s="215"/>
      <c r="O182" s="215"/>
      <c r="P182" s="215"/>
      <c r="Q182" s="215"/>
      <c r="R182" s="215"/>
      <c r="S182" s="215"/>
      <c r="T182" s="216"/>
      <c r="AT182" s="217" t="s">
        <v>137</v>
      </c>
      <c r="AU182" s="217" t="s">
        <v>81</v>
      </c>
      <c r="AV182" s="12" t="s">
        <v>133</v>
      </c>
      <c r="AW182" s="12" t="s">
        <v>37</v>
      </c>
      <c r="AX182" s="12" t="s">
        <v>22</v>
      </c>
      <c r="AY182" s="217" t="s">
        <v>126</v>
      </c>
    </row>
    <row r="183" spans="2:51" s="13" customFormat="1" ht="12">
      <c r="B183" s="218"/>
      <c r="C183" s="219"/>
      <c r="D183" s="220" t="s">
        <v>137</v>
      </c>
      <c r="E183" s="221" t="s">
        <v>20</v>
      </c>
      <c r="F183" s="222" t="s">
        <v>244</v>
      </c>
      <c r="G183" s="219"/>
      <c r="H183" s="223" t="s">
        <v>20</v>
      </c>
      <c r="I183" s="224"/>
      <c r="J183" s="219"/>
      <c r="K183" s="219"/>
      <c r="L183" s="225"/>
      <c r="M183" s="226"/>
      <c r="N183" s="227"/>
      <c r="O183" s="227"/>
      <c r="P183" s="227"/>
      <c r="Q183" s="227"/>
      <c r="R183" s="227"/>
      <c r="S183" s="227"/>
      <c r="T183" s="228"/>
      <c r="AT183" s="229" t="s">
        <v>137</v>
      </c>
      <c r="AU183" s="229" t="s">
        <v>81</v>
      </c>
      <c r="AV183" s="13" t="s">
        <v>22</v>
      </c>
      <c r="AW183" s="13" t="s">
        <v>37</v>
      </c>
      <c r="AX183" s="13" t="s">
        <v>73</v>
      </c>
      <c r="AY183" s="229" t="s">
        <v>126</v>
      </c>
    </row>
    <row r="184" spans="2:65" s="1" customFormat="1" ht="40.2" customHeight="1">
      <c r="B184" s="34"/>
      <c r="C184" s="182" t="s">
        <v>245</v>
      </c>
      <c r="D184" s="182" t="s">
        <v>128</v>
      </c>
      <c r="E184" s="183" t="s">
        <v>240</v>
      </c>
      <c r="F184" s="184" t="s">
        <v>241</v>
      </c>
      <c r="G184" s="185" t="s">
        <v>155</v>
      </c>
      <c r="H184" s="186">
        <v>24.525</v>
      </c>
      <c r="I184" s="187"/>
      <c r="J184" s="188">
        <f>ROUND(I184*H184,2)</f>
        <v>0</v>
      </c>
      <c r="K184" s="184" t="s">
        <v>202</v>
      </c>
      <c r="L184" s="54"/>
      <c r="M184" s="189" t="s">
        <v>20</v>
      </c>
      <c r="N184" s="190" t="s">
        <v>44</v>
      </c>
      <c r="O184" s="35"/>
      <c r="P184" s="191">
        <f>O184*H184</f>
        <v>0</v>
      </c>
      <c r="Q184" s="191">
        <v>0</v>
      </c>
      <c r="R184" s="191">
        <f>Q184*H184</f>
        <v>0</v>
      </c>
      <c r="S184" s="191">
        <v>0</v>
      </c>
      <c r="T184" s="192">
        <f>S184*H184</f>
        <v>0</v>
      </c>
      <c r="AR184" s="17" t="s">
        <v>133</v>
      </c>
      <c r="AT184" s="17" t="s">
        <v>128</v>
      </c>
      <c r="AU184" s="17" t="s">
        <v>81</v>
      </c>
      <c r="AY184" s="17" t="s">
        <v>126</v>
      </c>
      <c r="BE184" s="193">
        <f>IF(N184="základní",J184,0)</f>
        <v>0</v>
      </c>
      <c r="BF184" s="193">
        <f>IF(N184="snížená",J184,0)</f>
        <v>0</v>
      </c>
      <c r="BG184" s="193">
        <f>IF(N184="zákl. přenesená",J184,0)</f>
        <v>0</v>
      </c>
      <c r="BH184" s="193">
        <f>IF(N184="sníž. přenesená",J184,0)</f>
        <v>0</v>
      </c>
      <c r="BI184" s="193">
        <f>IF(N184="nulová",J184,0)</f>
        <v>0</v>
      </c>
      <c r="BJ184" s="17" t="s">
        <v>22</v>
      </c>
      <c r="BK184" s="193">
        <f>ROUND(I184*H184,2)</f>
        <v>0</v>
      </c>
      <c r="BL184" s="17" t="s">
        <v>133</v>
      </c>
      <c r="BM184" s="17" t="s">
        <v>246</v>
      </c>
    </row>
    <row r="185" spans="2:47" s="1" customFormat="1" ht="192">
      <c r="B185" s="34"/>
      <c r="C185" s="56"/>
      <c r="D185" s="194" t="s">
        <v>135</v>
      </c>
      <c r="E185" s="56"/>
      <c r="F185" s="195" t="s">
        <v>221</v>
      </c>
      <c r="G185" s="56"/>
      <c r="H185" s="56"/>
      <c r="I185" s="152"/>
      <c r="J185" s="56"/>
      <c r="K185" s="56"/>
      <c r="L185" s="54"/>
      <c r="M185" s="71"/>
      <c r="N185" s="35"/>
      <c r="O185" s="35"/>
      <c r="P185" s="35"/>
      <c r="Q185" s="35"/>
      <c r="R185" s="35"/>
      <c r="S185" s="35"/>
      <c r="T185" s="72"/>
      <c r="AT185" s="17" t="s">
        <v>135</v>
      </c>
      <c r="AU185" s="17" t="s">
        <v>81</v>
      </c>
    </row>
    <row r="186" spans="2:51" s="11" customFormat="1" ht="12">
      <c r="B186" s="196"/>
      <c r="C186" s="197"/>
      <c r="D186" s="194" t="s">
        <v>137</v>
      </c>
      <c r="E186" s="198" t="s">
        <v>20</v>
      </c>
      <c r="F186" s="199" t="s">
        <v>247</v>
      </c>
      <c r="G186" s="197"/>
      <c r="H186" s="200">
        <v>24.525</v>
      </c>
      <c r="I186" s="201"/>
      <c r="J186" s="197"/>
      <c r="K186" s="197"/>
      <c r="L186" s="202"/>
      <c r="M186" s="203"/>
      <c r="N186" s="204"/>
      <c r="O186" s="204"/>
      <c r="P186" s="204"/>
      <c r="Q186" s="204"/>
      <c r="R186" s="204"/>
      <c r="S186" s="204"/>
      <c r="T186" s="205"/>
      <c r="AT186" s="206" t="s">
        <v>137</v>
      </c>
      <c r="AU186" s="206" t="s">
        <v>81</v>
      </c>
      <c r="AV186" s="11" t="s">
        <v>81</v>
      </c>
      <c r="AW186" s="11" t="s">
        <v>37</v>
      </c>
      <c r="AX186" s="11" t="s">
        <v>73</v>
      </c>
      <c r="AY186" s="206" t="s">
        <v>126</v>
      </c>
    </row>
    <row r="187" spans="2:51" s="12" customFormat="1" ht="12">
      <c r="B187" s="207"/>
      <c r="C187" s="208"/>
      <c r="D187" s="194" t="s">
        <v>137</v>
      </c>
      <c r="E187" s="209" t="s">
        <v>20</v>
      </c>
      <c r="F187" s="210" t="s">
        <v>138</v>
      </c>
      <c r="G187" s="208"/>
      <c r="H187" s="211">
        <v>24.525</v>
      </c>
      <c r="I187" s="212"/>
      <c r="J187" s="208"/>
      <c r="K187" s="208"/>
      <c r="L187" s="213"/>
      <c r="M187" s="214"/>
      <c r="N187" s="215"/>
      <c r="O187" s="215"/>
      <c r="P187" s="215"/>
      <c r="Q187" s="215"/>
      <c r="R187" s="215"/>
      <c r="S187" s="215"/>
      <c r="T187" s="216"/>
      <c r="AT187" s="217" t="s">
        <v>137</v>
      </c>
      <c r="AU187" s="217" t="s">
        <v>81</v>
      </c>
      <c r="AV187" s="12" t="s">
        <v>133</v>
      </c>
      <c r="AW187" s="12" t="s">
        <v>37</v>
      </c>
      <c r="AX187" s="12" t="s">
        <v>22</v>
      </c>
      <c r="AY187" s="217" t="s">
        <v>126</v>
      </c>
    </row>
    <row r="188" spans="2:51" s="13" customFormat="1" ht="12">
      <c r="B188" s="218"/>
      <c r="C188" s="219"/>
      <c r="D188" s="220" t="s">
        <v>137</v>
      </c>
      <c r="E188" s="221" t="s">
        <v>20</v>
      </c>
      <c r="F188" s="222" t="s">
        <v>248</v>
      </c>
      <c r="G188" s="219"/>
      <c r="H188" s="223" t="s">
        <v>20</v>
      </c>
      <c r="I188" s="224"/>
      <c r="J188" s="219"/>
      <c r="K188" s="219"/>
      <c r="L188" s="225"/>
      <c r="M188" s="226"/>
      <c r="N188" s="227"/>
      <c r="O188" s="227"/>
      <c r="P188" s="227"/>
      <c r="Q188" s="227"/>
      <c r="R188" s="227"/>
      <c r="S188" s="227"/>
      <c r="T188" s="228"/>
      <c r="AT188" s="229" t="s">
        <v>137</v>
      </c>
      <c r="AU188" s="229" t="s">
        <v>81</v>
      </c>
      <c r="AV188" s="13" t="s">
        <v>22</v>
      </c>
      <c r="AW188" s="13" t="s">
        <v>37</v>
      </c>
      <c r="AX188" s="13" t="s">
        <v>73</v>
      </c>
      <c r="AY188" s="229" t="s">
        <v>126</v>
      </c>
    </row>
    <row r="189" spans="2:65" s="1" customFormat="1" ht="28.8" customHeight="1">
      <c r="B189" s="34"/>
      <c r="C189" s="182" t="s">
        <v>249</v>
      </c>
      <c r="D189" s="182" t="s">
        <v>128</v>
      </c>
      <c r="E189" s="183" t="s">
        <v>250</v>
      </c>
      <c r="F189" s="184" t="s">
        <v>251</v>
      </c>
      <c r="G189" s="185" t="s">
        <v>155</v>
      </c>
      <c r="H189" s="186">
        <v>58.17</v>
      </c>
      <c r="I189" s="187"/>
      <c r="J189" s="188">
        <f>ROUND(I189*H189,2)</f>
        <v>0</v>
      </c>
      <c r="K189" s="184" t="s">
        <v>132</v>
      </c>
      <c r="L189" s="54"/>
      <c r="M189" s="189" t="s">
        <v>20</v>
      </c>
      <c r="N189" s="190" t="s">
        <v>44</v>
      </c>
      <c r="O189" s="35"/>
      <c r="P189" s="191">
        <f>O189*H189</f>
        <v>0</v>
      </c>
      <c r="Q189" s="191">
        <v>0</v>
      </c>
      <c r="R189" s="191">
        <f>Q189*H189</f>
        <v>0</v>
      </c>
      <c r="S189" s="191">
        <v>0</v>
      </c>
      <c r="T189" s="192">
        <f>S189*H189</f>
        <v>0</v>
      </c>
      <c r="AR189" s="17" t="s">
        <v>133</v>
      </c>
      <c r="AT189" s="17" t="s">
        <v>128</v>
      </c>
      <c r="AU189" s="17" t="s">
        <v>81</v>
      </c>
      <c r="AY189" s="17" t="s">
        <v>126</v>
      </c>
      <c r="BE189" s="193">
        <f>IF(N189="základní",J189,0)</f>
        <v>0</v>
      </c>
      <c r="BF189" s="193">
        <f>IF(N189="snížená",J189,0)</f>
        <v>0</v>
      </c>
      <c r="BG189" s="193">
        <f>IF(N189="zákl. přenesená",J189,0)</f>
        <v>0</v>
      </c>
      <c r="BH189" s="193">
        <f>IF(N189="sníž. přenesená",J189,0)</f>
        <v>0</v>
      </c>
      <c r="BI189" s="193">
        <f>IF(N189="nulová",J189,0)</f>
        <v>0</v>
      </c>
      <c r="BJ189" s="17" t="s">
        <v>22</v>
      </c>
      <c r="BK189" s="193">
        <f>ROUND(I189*H189,2)</f>
        <v>0</v>
      </c>
      <c r="BL189" s="17" t="s">
        <v>133</v>
      </c>
      <c r="BM189" s="17" t="s">
        <v>252</v>
      </c>
    </row>
    <row r="190" spans="2:47" s="1" customFormat="1" ht="168">
      <c r="B190" s="34"/>
      <c r="C190" s="56"/>
      <c r="D190" s="194" t="s">
        <v>135</v>
      </c>
      <c r="E190" s="56"/>
      <c r="F190" s="195" t="s">
        <v>253</v>
      </c>
      <c r="G190" s="56"/>
      <c r="H190" s="56"/>
      <c r="I190" s="152"/>
      <c r="J190" s="56"/>
      <c r="K190" s="56"/>
      <c r="L190" s="54"/>
      <c r="M190" s="71"/>
      <c r="N190" s="35"/>
      <c r="O190" s="35"/>
      <c r="P190" s="35"/>
      <c r="Q190" s="35"/>
      <c r="R190" s="35"/>
      <c r="S190" s="35"/>
      <c r="T190" s="72"/>
      <c r="AT190" s="17" t="s">
        <v>135</v>
      </c>
      <c r="AU190" s="17" t="s">
        <v>81</v>
      </c>
    </row>
    <row r="191" spans="2:51" s="11" customFormat="1" ht="12">
      <c r="B191" s="196"/>
      <c r="C191" s="197"/>
      <c r="D191" s="194" t="s">
        <v>137</v>
      </c>
      <c r="E191" s="198" t="s">
        <v>20</v>
      </c>
      <c r="F191" s="199" t="s">
        <v>222</v>
      </c>
      <c r="G191" s="197"/>
      <c r="H191" s="200">
        <v>5.44</v>
      </c>
      <c r="I191" s="201"/>
      <c r="J191" s="197"/>
      <c r="K191" s="197"/>
      <c r="L191" s="202"/>
      <c r="M191" s="203"/>
      <c r="N191" s="204"/>
      <c r="O191" s="204"/>
      <c r="P191" s="204"/>
      <c r="Q191" s="204"/>
      <c r="R191" s="204"/>
      <c r="S191" s="204"/>
      <c r="T191" s="205"/>
      <c r="AT191" s="206" t="s">
        <v>137</v>
      </c>
      <c r="AU191" s="206" t="s">
        <v>81</v>
      </c>
      <c r="AV191" s="11" t="s">
        <v>81</v>
      </c>
      <c r="AW191" s="11" t="s">
        <v>37</v>
      </c>
      <c r="AX191" s="11" t="s">
        <v>73</v>
      </c>
      <c r="AY191" s="206" t="s">
        <v>126</v>
      </c>
    </row>
    <row r="192" spans="2:51" s="11" customFormat="1" ht="12">
      <c r="B192" s="196"/>
      <c r="C192" s="197"/>
      <c r="D192" s="194" t="s">
        <v>137</v>
      </c>
      <c r="E192" s="198" t="s">
        <v>20</v>
      </c>
      <c r="F192" s="199" t="s">
        <v>223</v>
      </c>
      <c r="G192" s="197"/>
      <c r="H192" s="200">
        <v>52.73</v>
      </c>
      <c r="I192" s="201"/>
      <c r="J192" s="197"/>
      <c r="K192" s="197"/>
      <c r="L192" s="202"/>
      <c r="M192" s="203"/>
      <c r="N192" s="204"/>
      <c r="O192" s="204"/>
      <c r="P192" s="204"/>
      <c r="Q192" s="204"/>
      <c r="R192" s="204"/>
      <c r="S192" s="204"/>
      <c r="T192" s="205"/>
      <c r="AT192" s="206" t="s">
        <v>137</v>
      </c>
      <c r="AU192" s="206" t="s">
        <v>81</v>
      </c>
      <c r="AV192" s="11" t="s">
        <v>81</v>
      </c>
      <c r="AW192" s="11" t="s">
        <v>37</v>
      </c>
      <c r="AX192" s="11" t="s">
        <v>73</v>
      </c>
      <c r="AY192" s="206" t="s">
        <v>126</v>
      </c>
    </row>
    <row r="193" spans="2:51" s="12" customFormat="1" ht="12">
      <c r="B193" s="207"/>
      <c r="C193" s="208"/>
      <c r="D193" s="194" t="s">
        <v>137</v>
      </c>
      <c r="E193" s="209" t="s">
        <v>20</v>
      </c>
      <c r="F193" s="210" t="s">
        <v>138</v>
      </c>
      <c r="G193" s="208"/>
      <c r="H193" s="211">
        <v>58.17</v>
      </c>
      <c r="I193" s="212"/>
      <c r="J193" s="208"/>
      <c r="K193" s="208"/>
      <c r="L193" s="213"/>
      <c r="M193" s="214"/>
      <c r="N193" s="215"/>
      <c r="O193" s="215"/>
      <c r="P193" s="215"/>
      <c r="Q193" s="215"/>
      <c r="R193" s="215"/>
      <c r="S193" s="215"/>
      <c r="T193" s="216"/>
      <c r="AT193" s="217" t="s">
        <v>137</v>
      </c>
      <c r="AU193" s="217" t="s">
        <v>81</v>
      </c>
      <c r="AV193" s="12" t="s">
        <v>133</v>
      </c>
      <c r="AW193" s="12" t="s">
        <v>37</v>
      </c>
      <c r="AX193" s="12" t="s">
        <v>22</v>
      </c>
      <c r="AY193" s="217" t="s">
        <v>126</v>
      </c>
    </row>
    <row r="194" spans="2:51" s="13" customFormat="1" ht="12">
      <c r="B194" s="218"/>
      <c r="C194" s="219"/>
      <c r="D194" s="194" t="s">
        <v>137</v>
      </c>
      <c r="E194" s="230" t="s">
        <v>20</v>
      </c>
      <c r="F194" s="231" t="s">
        <v>145</v>
      </c>
      <c r="G194" s="219"/>
      <c r="H194" s="232" t="s">
        <v>20</v>
      </c>
      <c r="I194" s="224"/>
      <c r="J194" s="219"/>
      <c r="K194" s="219"/>
      <c r="L194" s="225"/>
      <c r="M194" s="226"/>
      <c r="N194" s="227"/>
      <c r="O194" s="227"/>
      <c r="P194" s="227"/>
      <c r="Q194" s="227"/>
      <c r="R194" s="227"/>
      <c r="S194" s="227"/>
      <c r="T194" s="228"/>
      <c r="AT194" s="229" t="s">
        <v>137</v>
      </c>
      <c r="AU194" s="229" t="s">
        <v>81</v>
      </c>
      <c r="AV194" s="13" t="s">
        <v>22</v>
      </c>
      <c r="AW194" s="13" t="s">
        <v>37</v>
      </c>
      <c r="AX194" s="13" t="s">
        <v>73</v>
      </c>
      <c r="AY194" s="229" t="s">
        <v>126</v>
      </c>
    </row>
    <row r="195" spans="2:51" s="13" customFormat="1" ht="12">
      <c r="B195" s="218"/>
      <c r="C195" s="219"/>
      <c r="D195" s="220" t="s">
        <v>137</v>
      </c>
      <c r="E195" s="221" t="s">
        <v>20</v>
      </c>
      <c r="F195" s="222" t="s">
        <v>224</v>
      </c>
      <c r="G195" s="219"/>
      <c r="H195" s="223" t="s">
        <v>20</v>
      </c>
      <c r="I195" s="224"/>
      <c r="J195" s="219"/>
      <c r="K195" s="219"/>
      <c r="L195" s="225"/>
      <c r="M195" s="226"/>
      <c r="N195" s="227"/>
      <c r="O195" s="227"/>
      <c r="P195" s="227"/>
      <c r="Q195" s="227"/>
      <c r="R195" s="227"/>
      <c r="S195" s="227"/>
      <c r="T195" s="228"/>
      <c r="AT195" s="229" t="s">
        <v>137</v>
      </c>
      <c r="AU195" s="229" t="s">
        <v>81</v>
      </c>
      <c r="AV195" s="13" t="s">
        <v>22</v>
      </c>
      <c r="AW195" s="13" t="s">
        <v>37</v>
      </c>
      <c r="AX195" s="13" t="s">
        <v>73</v>
      </c>
      <c r="AY195" s="229" t="s">
        <v>126</v>
      </c>
    </row>
    <row r="196" spans="2:65" s="1" customFormat="1" ht="28.8" customHeight="1">
      <c r="B196" s="34"/>
      <c r="C196" s="182" t="s">
        <v>7</v>
      </c>
      <c r="D196" s="182" t="s">
        <v>128</v>
      </c>
      <c r="E196" s="183" t="s">
        <v>254</v>
      </c>
      <c r="F196" s="184" t="s">
        <v>255</v>
      </c>
      <c r="G196" s="185" t="s">
        <v>155</v>
      </c>
      <c r="H196" s="186">
        <v>130.176</v>
      </c>
      <c r="I196" s="187"/>
      <c r="J196" s="188">
        <f>ROUND(I196*H196,2)</f>
        <v>0</v>
      </c>
      <c r="K196" s="184" t="s">
        <v>202</v>
      </c>
      <c r="L196" s="54"/>
      <c r="M196" s="189" t="s">
        <v>20</v>
      </c>
      <c r="N196" s="190" t="s">
        <v>44</v>
      </c>
      <c r="O196" s="35"/>
      <c r="P196" s="191">
        <f>O196*H196</f>
        <v>0</v>
      </c>
      <c r="Q196" s="191">
        <v>0</v>
      </c>
      <c r="R196" s="191">
        <f>Q196*H196</f>
        <v>0</v>
      </c>
      <c r="S196" s="191">
        <v>0</v>
      </c>
      <c r="T196" s="192">
        <f>S196*H196</f>
        <v>0</v>
      </c>
      <c r="AR196" s="17" t="s">
        <v>133</v>
      </c>
      <c r="AT196" s="17" t="s">
        <v>128</v>
      </c>
      <c r="AU196" s="17" t="s">
        <v>81</v>
      </c>
      <c r="AY196" s="17" t="s">
        <v>126</v>
      </c>
      <c r="BE196" s="193">
        <f>IF(N196="základní",J196,0)</f>
        <v>0</v>
      </c>
      <c r="BF196" s="193">
        <f>IF(N196="snížená",J196,0)</f>
        <v>0</v>
      </c>
      <c r="BG196" s="193">
        <f>IF(N196="zákl. přenesená",J196,0)</f>
        <v>0</v>
      </c>
      <c r="BH196" s="193">
        <f>IF(N196="sníž. přenesená",J196,0)</f>
        <v>0</v>
      </c>
      <c r="BI196" s="193">
        <f>IF(N196="nulová",J196,0)</f>
        <v>0</v>
      </c>
      <c r="BJ196" s="17" t="s">
        <v>22</v>
      </c>
      <c r="BK196" s="193">
        <f>ROUND(I196*H196,2)</f>
        <v>0</v>
      </c>
      <c r="BL196" s="17" t="s">
        <v>133</v>
      </c>
      <c r="BM196" s="17" t="s">
        <v>256</v>
      </c>
    </row>
    <row r="197" spans="2:47" s="1" customFormat="1" ht="168">
      <c r="B197" s="34"/>
      <c r="C197" s="56"/>
      <c r="D197" s="194" t="s">
        <v>135</v>
      </c>
      <c r="E197" s="56"/>
      <c r="F197" s="195" t="s">
        <v>253</v>
      </c>
      <c r="G197" s="56"/>
      <c r="H197" s="56"/>
      <c r="I197" s="152"/>
      <c r="J197" s="56"/>
      <c r="K197" s="56"/>
      <c r="L197" s="54"/>
      <c r="M197" s="71"/>
      <c r="N197" s="35"/>
      <c r="O197" s="35"/>
      <c r="P197" s="35"/>
      <c r="Q197" s="35"/>
      <c r="R197" s="35"/>
      <c r="S197" s="35"/>
      <c r="T197" s="72"/>
      <c r="AT197" s="17" t="s">
        <v>135</v>
      </c>
      <c r="AU197" s="17" t="s">
        <v>81</v>
      </c>
    </row>
    <row r="198" spans="2:51" s="11" customFormat="1" ht="12">
      <c r="B198" s="196"/>
      <c r="C198" s="197"/>
      <c r="D198" s="194" t="s">
        <v>137</v>
      </c>
      <c r="E198" s="198" t="s">
        <v>20</v>
      </c>
      <c r="F198" s="199" t="s">
        <v>257</v>
      </c>
      <c r="G198" s="197"/>
      <c r="H198" s="200">
        <v>224.1</v>
      </c>
      <c r="I198" s="201"/>
      <c r="J198" s="197"/>
      <c r="K198" s="197"/>
      <c r="L198" s="202"/>
      <c r="M198" s="203"/>
      <c r="N198" s="204"/>
      <c r="O198" s="204"/>
      <c r="P198" s="204"/>
      <c r="Q198" s="204"/>
      <c r="R198" s="204"/>
      <c r="S198" s="204"/>
      <c r="T198" s="205"/>
      <c r="AT198" s="206" t="s">
        <v>137</v>
      </c>
      <c r="AU198" s="206" t="s">
        <v>81</v>
      </c>
      <c r="AV198" s="11" t="s">
        <v>81</v>
      </c>
      <c r="AW198" s="11" t="s">
        <v>37</v>
      </c>
      <c r="AX198" s="11" t="s">
        <v>73</v>
      </c>
      <c r="AY198" s="206" t="s">
        <v>126</v>
      </c>
    </row>
    <row r="199" spans="2:51" s="11" customFormat="1" ht="12">
      <c r="B199" s="196"/>
      <c r="C199" s="197"/>
      <c r="D199" s="194" t="s">
        <v>137</v>
      </c>
      <c r="E199" s="198" t="s">
        <v>20</v>
      </c>
      <c r="F199" s="199" t="s">
        <v>258</v>
      </c>
      <c r="G199" s="197"/>
      <c r="H199" s="200">
        <v>115.346</v>
      </c>
      <c r="I199" s="201"/>
      <c r="J199" s="197"/>
      <c r="K199" s="197"/>
      <c r="L199" s="202"/>
      <c r="M199" s="203"/>
      <c r="N199" s="204"/>
      <c r="O199" s="204"/>
      <c r="P199" s="204"/>
      <c r="Q199" s="204"/>
      <c r="R199" s="204"/>
      <c r="S199" s="204"/>
      <c r="T199" s="205"/>
      <c r="AT199" s="206" t="s">
        <v>137</v>
      </c>
      <c r="AU199" s="206" t="s">
        <v>81</v>
      </c>
      <c r="AV199" s="11" t="s">
        <v>81</v>
      </c>
      <c r="AW199" s="11" t="s">
        <v>37</v>
      </c>
      <c r="AX199" s="11" t="s">
        <v>73</v>
      </c>
      <c r="AY199" s="206" t="s">
        <v>126</v>
      </c>
    </row>
    <row r="200" spans="2:51" s="11" customFormat="1" ht="12">
      <c r="B200" s="196"/>
      <c r="C200" s="197"/>
      <c r="D200" s="194" t="s">
        <v>137</v>
      </c>
      <c r="E200" s="198" t="s">
        <v>20</v>
      </c>
      <c r="F200" s="199" t="s">
        <v>259</v>
      </c>
      <c r="G200" s="197"/>
      <c r="H200" s="200">
        <v>-151.1</v>
      </c>
      <c r="I200" s="201"/>
      <c r="J200" s="197"/>
      <c r="K200" s="197"/>
      <c r="L200" s="202"/>
      <c r="M200" s="203"/>
      <c r="N200" s="204"/>
      <c r="O200" s="204"/>
      <c r="P200" s="204"/>
      <c r="Q200" s="204"/>
      <c r="R200" s="204"/>
      <c r="S200" s="204"/>
      <c r="T200" s="205"/>
      <c r="AT200" s="206" t="s">
        <v>137</v>
      </c>
      <c r="AU200" s="206" t="s">
        <v>81</v>
      </c>
      <c r="AV200" s="11" t="s">
        <v>81</v>
      </c>
      <c r="AW200" s="11" t="s">
        <v>37</v>
      </c>
      <c r="AX200" s="11" t="s">
        <v>73</v>
      </c>
      <c r="AY200" s="206" t="s">
        <v>126</v>
      </c>
    </row>
    <row r="201" spans="2:51" s="11" customFormat="1" ht="12">
      <c r="B201" s="196"/>
      <c r="C201" s="197"/>
      <c r="D201" s="194" t="s">
        <v>137</v>
      </c>
      <c r="E201" s="198" t="s">
        <v>20</v>
      </c>
      <c r="F201" s="199" t="s">
        <v>260</v>
      </c>
      <c r="G201" s="197"/>
      <c r="H201" s="200">
        <v>-58.17</v>
      </c>
      <c r="I201" s="201"/>
      <c r="J201" s="197"/>
      <c r="K201" s="197"/>
      <c r="L201" s="202"/>
      <c r="M201" s="203"/>
      <c r="N201" s="204"/>
      <c r="O201" s="204"/>
      <c r="P201" s="204"/>
      <c r="Q201" s="204"/>
      <c r="R201" s="204"/>
      <c r="S201" s="204"/>
      <c r="T201" s="205"/>
      <c r="AT201" s="206" t="s">
        <v>137</v>
      </c>
      <c r="AU201" s="206" t="s">
        <v>81</v>
      </c>
      <c r="AV201" s="11" t="s">
        <v>81</v>
      </c>
      <c r="AW201" s="11" t="s">
        <v>37</v>
      </c>
      <c r="AX201" s="11" t="s">
        <v>73</v>
      </c>
      <c r="AY201" s="206" t="s">
        <v>126</v>
      </c>
    </row>
    <row r="202" spans="2:51" s="12" customFormat="1" ht="12">
      <c r="B202" s="207"/>
      <c r="C202" s="208"/>
      <c r="D202" s="220" t="s">
        <v>137</v>
      </c>
      <c r="E202" s="233" t="s">
        <v>20</v>
      </c>
      <c r="F202" s="234" t="s">
        <v>138</v>
      </c>
      <c r="G202" s="208"/>
      <c r="H202" s="235">
        <v>130.176</v>
      </c>
      <c r="I202" s="212"/>
      <c r="J202" s="208"/>
      <c r="K202" s="208"/>
      <c r="L202" s="213"/>
      <c r="M202" s="214"/>
      <c r="N202" s="215"/>
      <c r="O202" s="215"/>
      <c r="P202" s="215"/>
      <c r="Q202" s="215"/>
      <c r="R202" s="215"/>
      <c r="S202" s="215"/>
      <c r="T202" s="216"/>
      <c r="AT202" s="217" t="s">
        <v>137</v>
      </c>
      <c r="AU202" s="217" t="s">
        <v>81</v>
      </c>
      <c r="AV202" s="12" t="s">
        <v>133</v>
      </c>
      <c r="AW202" s="12" t="s">
        <v>37</v>
      </c>
      <c r="AX202" s="12" t="s">
        <v>22</v>
      </c>
      <c r="AY202" s="217" t="s">
        <v>126</v>
      </c>
    </row>
    <row r="203" spans="2:65" s="1" customFormat="1" ht="28.8" customHeight="1">
      <c r="B203" s="34"/>
      <c r="C203" s="182" t="s">
        <v>261</v>
      </c>
      <c r="D203" s="182" t="s">
        <v>128</v>
      </c>
      <c r="E203" s="183" t="s">
        <v>262</v>
      </c>
      <c r="F203" s="184" t="s">
        <v>263</v>
      </c>
      <c r="G203" s="185" t="s">
        <v>155</v>
      </c>
      <c r="H203" s="186">
        <v>39</v>
      </c>
      <c r="I203" s="187"/>
      <c r="J203" s="188">
        <f>ROUND(I203*H203,2)</f>
        <v>0</v>
      </c>
      <c r="K203" s="184" t="s">
        <v>132</v>
      </c>
      <c r="L203" s="54"/>
      <c r="M203" s="189" t="s">
        <v>20</v>
      </c>
      <c r="N203" s="190" t="s">
        <v>44</v>
      </c>
      <c r="O203" s="35"/>
      <c r="P203" s="191">
        <f>O203*H203</f>
        <v>0</v>
      </c>
      <c r="Q203" s="191">
        <v>0</v>
      </c>
      <c r="R203" s="191">
        <f>Q203*H203</f>
        <v>0</v>
      </c>
      <c r="S203" s="191">
        <v>0</v>
      </c>
      <c r="T203" s="192">
        <f>S203*H203</f>
        <v>0</v>
      </c>
      <c r="AR203" s="17" t="s">
        <v>133</v>
      </c>
      <c r="AT203" s="17" t="s">
        <v>128</v>
      </c>
      <c r="AU203" s="17" t="s">
        <v>81</v>
      </c>
      <c r="AY203" s="17" t="s">
        <v>126</v>
      </c>
      <c r="BE203" s="193">
        <f>IF(N203="základní",J203,0)</f>
        <v>0</v>
      </c>
      <c r="BF203" s="193">
        <f>IF(N203="snížená",J203,0)</f>
        <v>0</v>
      </c>
      <c r="BG203" s="193">
        <f>IF(N203="zákl. přenesená",J203,0)</f>
        <v>0</v>
      </c>
      <c r="BH203" s="193">
        <f>IF(N203="sníž. přenesená",J203,0)</f>
        <v>0</v>
      </c>
      <c r="BI203" s="193">
        <f>IF(N203="nulová",J203,0)</f>
        <v>0</v>
      </c>
      <c r="BJ203" s="17" t="s">
        <v>22</v>
      </c>
      <c r="BK203" s="193">
        <f>ROUND(I203*H203,2)</f>
        <v>0</v>
      </c>
      <c r="BL203" s="17" t="s">
        <v>133</v>
      </c>
      <c r="BM203" s="17" t="s">
        <v>264</v>
      </c>
    </row>
    <row r="204" spans="2:47" s="1" customFormat="1" ht="168">
      <c r="B204" s="34"/>
      <c r="C204" s="56"/>
      <c r="D204" s="194" t="s">
        <v>135</v>
      </c>
      <c r="E204" s="56"/>
      <c r="F204" s="195" t="s">
        <v>253</v>
      </c>
      <c r="G204" s="56"/>
      <c r="H204" s="56"/>
      <c r="I204" s="152"/>
      <c r="J204" s="56"/>
      <c r="K204" s="56"/>
      <c r="L204" s="54"/>
      <c r="M204" s="71"/>
      <c r="N204" s="35"/>
      <c r="O204" s="35"/>
      <c r="P204" s="35"/>
      <c r="Q204" s="35"/>
      <c r="R204" s="35"/>
      <c r="S204" s="35"/>
      <c r="T204" s="72"/>
      <c r="AT204" s="17" t="s">
        <v>135</v>
      </c>
      <c r="AU204" s="17" t="s">
        <v>81</v>
      </c>
    </row>
    <row r="205" spans="2:51" s="11" customFormat="1" ht="12">
      <c r="B205" s="196"/>
      <c r="C205" s="197"/>
      <c r="D205" s="194" t="s">
        <v>137</v>
      </c>
      <c r="E205" s="198" t="s">
        <v>20</v>
      </c>
      <c r="F205" s="199" t="s">
        <v>243</v>
      </c>
      <c r="G205" s="197"/>
      <c r="H205" s="200">
        <v>39</v>
      </c>
      <c r="I205" s="201"/>
      <c r="J205" s="197"/>
      <c r="K205" s="197"/>
      <c r="L205" s="202"/>
      <c r="M205" s="203"/>
      <c r="N205" s="204"/>
      <c r="O205" s="204"/>
      <c r="P205" s="204"/>
      <c r="Q205" s="204"/>
      <c r="R205" s="204"/>
      <c r="S205" s="204"/>
      <c r="T205" s="205"/>
      <c r="AT205" s="206" t="s">
        <v>137</v>
      </c>
      <c r="AU205" s="206" t="s">
        <v>81</v>
      </c>
      <c r="AV205" s="11" t="s">
        <v>81</v>
      </c>
      <c r="AW205" s="11" t="s">
        <v>37</v>
      </c>
      <c r="AX205" s="11" t="s">
        <v>73</v>
      </c>
      <c r="AY205" s="206" t="s">
        <v>126</v>
      </c>
    </row>
    <row r="206" spans="2:51" s="12" customFormat="1" ht="12">
      <c r="B206" s="207"/>
      <c r="C206" s="208"/>
      <c r="D206" s="194" t="s">
        <v>137</v>
      </c>
      <c r="E206" s="209" t="s">
        <v>20</v>
      </c>
      <c r="F206" s="210" t="s">
        <v>138</v>
      </c>
      <c r="G206" s="208"/>
      <c r="H206" s="211">
        <v>39</v>
      </c>
      <c r="I206" s="212"/>
      <c r="J206" s="208"/>
      <c r="K206" s="208"/>
      <c r="L206" s="213"/>
      <c r="M206" s="214"/>
      <c r="N206" s="215"/>
      <c r="O206" s="215"/>
      <c r="P206" s="215"/>
      <c r="Q206" s="215"/>
      <c r="R206" s="215"/>
      <c r="S206" s="215"/>
      <c r="T206" s="216"/>
      <c r="AT206" s="217" t="s">
        <v>137</v>
      </c>
      <c r="AU206" s="217" t="s">
        <v>81</v>
      </c>
      <c r="AV206" s="12" t="s">
        <v>133</v>
      </c>
      <c r="AW206" s="12" t="s">
        <v>37</v>
      </c>
      <c r="AX206" s="12" t="s">
        <v>22</v>
      </c>
      <c r="AY206" s="217" t="s">
        <v>126</v>
      </c>
    </row>
    <row r="207" spans="2:51" s="13" customFormat="1" ht="12">
      <c r="B207" s="218"/>
      <c r="C207" s="219"/>
      <c r="D207" s="220" t="s">
        <v>137</v>
      </c>
      <c r="E207" s="221" t="s">
        <v>20</v>
      </c>
      <c r="F207" s="222" t="s">
        <v>265</v>
      </c>
      <c r="G207" s="219"/>
      <c r="H207" s="223" t="s">
        <v>20</v>
      </c>
      <c r="I207" s="224"/>
      <c r="J207" s="219"/>
      <c r="K207" s="219"/>
      <c r="L207" s="225"/>
      <c r="M207" s="226"/>
      <c r="N207" s="227"/>
      <c r="O207" s="227"/>
      <c r="P207" s="227"/>
      <c r="Q207" s="227"/>
      <c r="R207" s="227"/>
      <c r="S207" s="227"/>
      <c r="T207" s="228"/>
      <c r="AT207" s="229" t="s">
        <v>137</v>
      </c>
      <c r="AU207" s="229" t="s">
        <v>81</v>
      </c>
      <c r="AV207" s="13" t="s">
        <v>22</v>
      </c>
      <c r="AW207" s="13" t="s">
        <v>37</v>
      </c>
      <c r="AX207" s="13" t="s">
        <v>73</v>
      </c>
      <c r="AY207" s="229" t="s">
        <v>126</v>
      </c>
    </row>
    <row r="208" spans="2:65" s="1" customFormat="1" ht="28.8" customHeight="1">
      <c r="B208" s="34"/>
      <c r="C208" s="182" t="s">
        <v>266</v>
      </c>
      <c r="D208" s="182" t="s">
        <v>128</v>
      </c>
      <c r="E208" s="183" t="s">
        <v>262</v>
      </c>
      <c r="F208" s="184" t="s">
        <v>263</v>
      </c>
      <c r="G208" s="185" t="s">
        <v>155</v>
      </c>
      <c r="H208" s="186">
        <v>24.525</v>
      </c>
      <c r="I208" s="187"/>
      <c r="J208" s="188">
        <f>ROUND(I208*H208,2)</f>
        <v>0</v>
      </c>
      <c r="K208" s="184" t="s">
        <v>132</v>
      </c>
      <c r="L208" s="54"/>
      <c r="M208" s="189" t="s">
        <v>20</v>
      </c>
      <c r="N208" s="190" t="s">
        <v>44</v>
      </c>
      <c r="O208" s="35"/>
      <c r="P208" s="191">
        <f>O208*H208</f>
        <v>0</v>
      </c>
      <c r="Q208" s="191">
        <v>0</v>
      </c>
      <c r="R208" s="191">
        <f>Q208*H208</f>
        <v>0</v>
      </c>
      <c r="S208" s="191">
        <v>0</v>
      </c>
      <c r="T208" s="192">
        <f>S208*H208</f>
        <v>0</v>
      </c>
      <c r="AR208" s="17" t="s">
        <v>133</v>
      </c>
      <c r="AT208" s="17" t="s">
        <v>128</v>
      </c>
      <c r="AU208" s="17" t="s">
        <v>81</v>
      </c>
      <c r="AY208" s="17" t="s">
        <v>126</v>
      </c>
      <c r="BE208" s="193">
        <f>IF(N208="základní",J208,0)</f>
        <v>0</v>
      </c>
      <c r="BF208" s="193">
        <f>IF(N208="snížená",J208,0)</f>
        <v>0</v>
      </c>
      <c r="BG208" s="193">
        <f>IF(N208="zákl. přenesená",J208,0)</f>
        <v>0</v>
      </c>
      <c r="BH208" s="193">
        <f>IF(N208="sníž. přenesená",J208,0)</f>
        <v>0</v>
      </c>
      <c r="BI208" s="193">
        <f>IF(N208="nulová",J208,0)</f>
        <v>0</v>
      </c>
      <c r="BJ208" s="17" t="s">
        <v>22</v>
      </c>
      <c r="BK208" s="193">
        <f>ROUND(I208*H208,2)</f>
        <v>0</v>
      </c>
      <c r="BL208" s="17" t="s">
        <v>133</v>
      </c>
      <c r="BM208" s="17" t="s">
        <v>267</v>
      </c>
    </row>
    <row r="209" spans="2:47" s="1" customFormat="1" ht="168">
      <c r="B209" s="34"/>
      <c r="C209" s="56"/>
      <c r="D209" s="194" t="s">
        <v>135</v>
      </c>
      <c r="E209" s="56"/>
      <c r="F209" s="195" t="s">
        <v>253</v>
      </c>
      <c r="G209" s="56"/>
      <c r="H209" s="56"/>
      <c r="I209" s="152"/>
      <c r="J209" s="56"/>
      <c r="K209" s="56"/>
      <c r="L209" s="54"/>
      <c r="M209" s="71"/>
      <c r="N209" s="35"/>
      <c r="O209" s="35"/>
      <c r="P209" s="35"/>
      <c r="Q209" s="35"/>
      <c r="R209" s="35"/>
      <c r="S209" s="35"/>
      <c r="T209" s="72"/>
      <c r="AT209" s="17" t="s">
        <v>135</v>
      </c>
      <c r="AU209" s="17" t="s">
        <v>81</v>
      </c>
    </row>
    <row r="210" spans="2:51" s="11" customFormat="1" ht="12">
      <c r="B210" s="196"/>
      <c r="C210" s="197"/>
      <c r="D210" s="194" t="s">
        <v>137</v>
      </c>
      <c r="E210" s="198" t="s">
        <v>20</v>
      </c>
      <c r="F210" s="199" t="s">
        <v>247</v>
      </c>
      <c r="G210" s="197"/>
      <c r="H210" s="200">
        <v>24.525</v>
      </c>
      <c r="I210" s="201"/>
      <c r="J210" s="197"/>
      <c r="K210" s="197"/>
      <c r="L210" s="202"/>
      <c r="M210" s="203"/>
      <c r="N210" s="204"/>
      <c r="O210" s="204"/>
      <c r="P210" s="204"/>
      <c r="Q210" s="204"/>
      <c r="R210" s="204"/>
      <c r="S210" s="204"/>
      <c r="T210" s="205"/>
      <c r="AT210" s="206" t="s">
        <v>137</v>
      </c>
      <c r="AU210" s="206" t="s">
        <v>81</v>
      </c>
      <c r="AV210" s="11" t="s">
        <v>81</v>
      </c>
      <c r="AW210" s="11" t="s">
        <v>37</v>
      </c>
      <c r="AX210" s="11" t="s">
        <v>73</v>
      </c>
      <c r="AY210" s="206" t="s">
        <v>126</v>
      </c>
    </row>
    <row r="211" spans="2:51" s="12" customFormat="1" ht="12">
      <c r="B211" s="207"/>
      <c r="C211" s="208"/>
      <c r="D211" s="194" t="s">
        <v>137</v>
      </c>
      <c r="E211" s="209" t="s">
        <v>20</v>
      </c>
      <c r="F211" s="210" t="s">
        <v>138</v>
      </c>
      <c r="G211" s="208"/>
      <c r="H211" s="211">
        <v>24.525</v>
      </c>
      <c r="I211" s="212"/>
      <c r="J211" s="208"/>
      <c r="K211" s="208"/>
      <c r="L211" s="213"/>
      <c r="M211" s="214"/>
      <c r="N211" s="215"/>
      <c r="O211" s="215"/>
      <c r="P211" s="215"/>
      <c r="Q211" s="215"/>
      <c r="R211" s="215"/>
      <c r="S211" s="215"/>
      <c r="T211" s="216"/>
      <c r="AT211" s="217" t="s">
        <v>137</v>
      </c>
      <c r="AU211" s="217" t="s">
        <v>81</v>
      </c>
      <c r="AV211" s="12" t="s">
        <v>133</v>
      </c>
      <c r="AW211" s="12" t="s">
        <v>37</v>
      </c>
      <c r="AX211" s="12" t="s">
        <v>22</v>
      </c>
      <c r="AY211" s="217" t="s">
        <v>126</v>
      </c>
    </row>
    <row r="212" spans="2:51" s="13" customFormat="1" ht="12">
      <c r="B212" s="218"/>
      <c r="C212" s="219"/>
      <c r="D212" s="220" t="s">
        <v>137</v>
      </c>
      <c r="E212" s="221" t="s">
        <v>20</v>
      </c>
      <c r="F212" s="222" t="s">
        <v>268</v>
      </c>
      <c r="G212" s="219"/>
      <c r="H212" s="223" t="s">
        <v>20</v>
      </c>
      <c r="I212" s="224"/>
      <c r="J212" s="219"/>
      <c r="K212" s="219"/>
      <c r="L212" s="225"/>
      <c r="M212" s="226"/>
      <c r="N212" s="227"/>
      <c r="O212" s="227"/>
      <c r="P212" s="227"/>
      <c r="Q212" s="227"/>
      <c r="R212" s="227"/>
      <c r="S212" s="227"/>
      <c r="T212" s="228"/>
      <c r="AT212" s="229" t="s">
        <v>137</v>
      </c>
      <c r="AU212" s="229" t="s">
        <v>81</v>
      </c>
      <c r="AV212" s="13" t="s">
        <v>22</v>
      </c>
      <c r="AW212" s="13" t="s">
        <v>37</v>
      </c>
      <c r="AX212" s="13" t="s">
        <v>73</v>
      </c>
      <c r="AY212" s="229" t="s">
        <v>126</v>
      </c>
    </row>
    <row r="213" spans="2:65" s="1" customFormat="1" ht="40.2" customHeight="1">
      <c r="B213" s="34"/>
      <c r="C213" s="182" t="s">
        <v>269</v>
      </c>
      <c r="D213" s="182" t="s">
        <v>128</v>
      </c>
      <c r="E213" s="183" t="s">
        <v>270</v>
      </c>
      <c r="F213" s="184" t="s">
        <v>271</v>
      </c>
      <c r="G213" s="185" t="s">
        <v>155</v>
      </c>
      <c r="H213" s="186">
        <v>134.6</v>
      </c>
      <c r="I213" s="187"/>
      <c r="J213" s="188">
        <f>ROUND(I213*H213,2)</f>
        <v>0</v>
      </c>
      <c r="K213" s="184" t="s">
        <v>132</v>
      </c>
      <c r="L213" s="54"/>
      <c r="M213" s="189" t="s">
        <v>20</v>
      </c>
      <c r="N213" s="190" t="s">
        <v>44</v>
      </c>
      <c r="O213" s="35"/>
      <c r="P213" s="191">
        <f>O213*H213</f>
        <v>0</v>
      </c>
      <c r="Q213" s="191">
        <v>0</v>
      </c>
      <c r="R213" s="191">
        <f>Q213*H213</f>
        <v>0</v>
      </c>
      <c r="S213" s="191">
        <v>0</v>
      </c>
      <c r="T213" s="192">
        <f>S213*H213</f>
        <v>0</v>
      </c>
      <c r="AR213" s="17" t="s">
        <v>133</v>
      </c>
      <c r="AT213" s="17" t="s">
        <v>128</v>
      </c>
      <c r="AU213" s="17" t="s">
        <v>81</v>
      </c>
      <c r="AY213" s="17" t="s">
        <v>126</v>
      </c>
      <c r="BE213" s="193">
        <f>IF(N213="základní",J213,0)</f>
        <v>0</v>
      </c>
      <c r="BF213" s="193">
        <f>IF(N213="snížená",J213,0)</f>
        <v>0</v>
      </c>
      <c r="BG213" s="193">
        <f>IF(N213="zákl. přenesená",J213,0)</f>
        <v>0</v>
      </c>
      <c r="BH213" s="193">
        <f>IF(N213="sníž. přenesená",J213,0)</f>
        <v>0</v>
      </c>
      <c r="BI213" s="193">
        <f>IF(N213="nulová",J213,0)</f>
        <v>0</v>
      </c>
      <c r="BJ213" s="17" t="s">
        <v>22</v>
      </c>
      <c r="BK213" s="193">
        <f>ROUND(I213*H213,2)</f>
        <v>0</v>
      </c>
      <c r="BL213" s="17" t="s">
        <v>133</v>
      </c>
      <c r="BM213" s="17" t="s">
        <v>272</v>
      </c>
    </row>
    <row r="214" spans="2:47" s="1" customFormat="1" ht="96">
      <c r="B214" s="34"/>
      <c r="C214" s="56"/>
      <c r="D214" s="194" t="s">
        <v>135</v>
      </c>
      <c r="E214" s="56"/>
      <c r="F214" s="195" t="s">
        <v>273</v>
      </c>
      <c r="G214" s="56"/>
      <c r="H214" s="56"/>
      <c r="I214" s="152"/>
      <c r="J214" s="56"/>
      <c r="K214" s="56"/>
      <c r="L214" s="54"/>
      <c r="M214" s="71"/>
      <c r="N214" s="35"/>
      <c r="O214" s="35"/>
      <c r="P214" s="35"/>
      <c r="Q214" s="35"/>
      <c r="R214" s="35"/>
      <c r="S214" s="35"/>
      <c r="T214" s="72"/>
      <c r="AT214" s="17" t="s">
        <v>135</v>
      </c>
      <c r="AU214" s="17" t="s">
        <v>81</v>
      </c>
    </row>
    <row r="215" spans="2:51" s="11" customFormat="1" ht="12">
      <c r="B215" s="196"/>
      <c r="C215" s="197"/>
      <c r="D215" s="194" t="s">
        <v>137</v>
      </c>
      <c r="E215" s="198" t="s">
        <v>20</v>
      </c>
      <c r="F215" s="199" t="s">
        <v>274</v>
      </c>
      <c r="G215" s="197"/>
      <c r="H215" s="200">
        <v>134.6</v>
      </c>
      <c r="I215" s="201"/>
      <c r="J215" s="197"/>
      <c r="K215" s="197"/>
      <c r="L215" s="202"/>
      <c r="M215" s="203"/>
      <c r="N215" s="204"/>
      <c r="O215" s="204"/>
      <c r="P215" s="204"/>
      <c r="Q215" s="204"/>
      <c r="R215" s="204"/>
      <c r="S215" s="204"/>
      <c r="T215" s="205"/>
      <c r="AT215" s="206" t="s">
        <v>137</v>
      </c>
      <c r="AU215" s="206" t="s">
        <v>81</v>
      </c>
      <c r="AV215" s="11" t="s">
        <v>81</v>
      </c>
      <c r="AW215" s="11" t="s">
        <v>37</v>
      </c>
      <c r="AX215" s="11" t="s">
        <v>73</v>
      </c>
      <c r="AY215" s="206" t="s">
        <v>126</v>
      </c>
    </row>
    <row r="216" spans="2:51" s="12" customFormat="1" ht="12">
      <c r="B216" s="207"/>
      <c r="C216" s="208"/>
      <c r="D216" s="194" t="s">
        <v>137</v>
      </c>
      <c r="E216" s="209" t="s">
        <v>20</v>
      </c>
      <c r="F216" s="210" t="s">
        <v>138</v>
      </c>
      <c r="G216" s="208"/>
      <c r="H216" s="211">
        <v>134.6</v>
      </c>
      <c r="I216" s="212"/>
      <c r="J216" s="208"/>
      <c r="K216" s="208"/>
      <c r="L216" s="213"/>
      <c r="M216" s="214"/>
      <c r="N216" s="215"/>
      <c r="O216" s="215"/>
      <c r="P216" s="215"/>
      <c r="Q216" s="215"/>
      <c r="R216" s="215"/>
      <c r="S216" s="215"/>
      <c r="T216" s="216"/>
      <c r="AT216" s="217" t="s">
        <v>137</v>
      </c>
      <c r="AU216" s="217" t="s">
        <v>81</v>
      </c>
      <c r="AV216" s="12" t="s">
        <v>133</v>
      </c>
      <c r="AW216" s="12" t="s">
        <v>37</v>
      </c>
      <c r="AX216" s="12" t="s">
        <v>22</v>
      </c>
      <c r="AY216" s="217" t="s">
        <v>126</v>
      </c>
    </row>
    <row r="217" spans="2:51" s="13" customFormat="1" ht="12">
      <c r="B217" s="218"/>
      <c r="C217" s="219"/>
      <c r="D217" s="194" t="s">
        <v>137</v>
      </c>
      <c r="E217" s="230" t="s">
        <v>20</v>
      </c>
      <c r="F217" s="231" t="s">
        <v>145</v>
      </c>
      <c r="G217" s="219"/>
      <c r="H217" s="232" t="s">
        <v>20</v>
      </c>
      <c r="I217" s="224"/>
      <c r="J217" s="219"/>
      <c r="K217" s="219"/>
      <c r="L217" s="225"/>
      <c r="M217" s="226"/>
      <c r="N217" s="227"/>
      <c r="O217" s="227"/>
      <c r="P217" s="227"/>
      <c r="Q217" s="227"/>
      <c r="R217" s="227"/>
      <c r="S217" s="227"/>
      <c r="T217" s="228"/>
      <c r="AT217" s="229" t="s">
        <v>137</v>
      </c>
      <c r="AU217" s="229" t="s">
        <v>81</v>
      </c>
      <c r="AV217" s="13" t="s">
        <v>22</v>
      </c>
      <c r="AW217" s="13" t="s">
        <v>37</v>
      </c>
      <c r="AX217" s="13" t="s">
        <v>73</v>
      </c>
      <c r="AY217" s="229" t="s">
        <v>126</v>
      </c>
    </row>
    <row r="218" spans="2:51" s="13" customFormat="1" ht="12">
      <c r="B218" s="218"/>
      <c r="C218" s="219"/>
      <c r="D218" s="220" t="s">
        <v>137</v>
      </c>
      <c r="E218" s="221" t="s">
        <v>20</v>
      </c>
      <c r="F218" s="222" t="s">
        <v>146</v>
      </c>
      <c r="G218" s="219"/>
      <c r="H218" s="223" t="s">
        <v>20</v>
      </c>
      <c r="I218" s="224"/>
      <c r="J218" s="219"/>
      <c r="K218" s="219"/>
      <c r="L218" s="225"/>
      <c r="M218" s="226"/>
      <c r="N218" s="227"/>
      <c r="O218" s="227"/>
      <c r="P218" s="227"/>
      <c r="Q218" s="227"/>
      <c r="R218" s="227"/>
      <c r="S218" s="227"/>
      <c r="T218" s="228"/>
      <c r="AT218" s="229" t="s">
        <v>137</v>
      </c>
      <c r="AU218" s="229" t="s">
        <v>81</v>
      </c>
      <c r="AV218" s="13" t="s">
        <v>22</v>
      </c>
      <c r="AW218" s="13" t="s">
        <v>37</v>
      </c>
      <c r="AX218" s="13" t="s">
        <v>73</v>
      </c>
      <c r="AY218" s="229" t="s">
        <v>126</v>
      </c>
    </row>
    <row r="219" spans="2:65" s="1" customFormat="1" ht="20.4" customHeight="1">
      <c r="B219" s="34"/>
      <c r="C219" s="182" t="s">
        <v>275</v>
      </c>
      <c r="D219" s="182" t="s">
        <v>128</v>
      </c>
      <c r="E219" s="183" t="s">
        <v>276</v>
      </c>
      <c r="F219" s="184" t="s">
        <v>277</v>
      </c>
      <c r="G219" s="185" t="s">
        <v>155</v>
      </c>
      <c r="H219" s="186">
        <v>116.33</v>
      </c>
      <c r="I219" s="187"/>
      <c r="J219" s="188">
        <f>ROUND(I219*H219,2)</f>
        <v>0</v>
      </c>
      <c r="K219" s="184" t="s">
        <v>132</v>
      </c>
      <c r="L219" s="54"/>
      <c r="M219" s="189" t="s">
        <v>20</v>
      </c>
      <c r="N219" s="190" t="s">
        <v>44</v>
      </c>
      <c r="O219" s="35"/>
      <c r="P219" s="191">
        <f>O219*H219</f>
        <v>0</v>
      </c>
      <c r="Q219" s="191">
        <v>0</v>
      </c>
      <c r="R219" s="191">
        <f>Q219*H219</f>
        <v>0</v>
      </c>
      <c r="S219" s="191">
        <v>0</v>
      </c>
      <c r="T219" s="192">
        <f>S219*H219</f>
        <v>0</v>
      </c>
      <c r="AR219" s="17" t="s">
        <v>133</v>
      </c>
      <c r="AT219" s="17" t="s">
        <v>128</v>
      </c>
      <c r="AU219" s="17" t="s">
        <v>81</v>
      </c>
      <c r="AY219" s="17" t="s">
        <v>126</v>
      </c>
      <c r="BE219" s="193">
        <f>IF(N219="základní",J219,0)</f>
        <v>0</v>
      </c>
      <c r="BF219" s="193">
        <f>IF(N219="snížená",J219,0)</f>
        <v>0</v>
      </c>
      <c r="BG219" s="193">
        <f>IF(N219="zákl. přenesená",J219,0)</f>
        <v>0</v>
      </c>
      <c r="BH219" s="193">
        <f>IF(N219="sníž. přenesená",J219,0)</f>
        <v>0</v>
      </c>
      <c r="BI219" s="193">
        <f>IF(N219="nulová",J219,0)</f>
        <v>0</v>
      </c>
      <c r="BJ219" s="17" t="s">
        <v>22</v>
      </c>
      <c r="BK219" s="193">
        <f>ROUND(I219*H219,2)</f>
        <v>0</v>
      </c>
      <c r="BL219" s="17" t="s">
        <v>133</v>
      </c>
      <c r="BM219" s="17" t="s">
        <v>278</v>
      </c>
    </row>
    <row r="220" spans="2:47" s="1" customFormat="1" ht="192">
      <c r="B220" s="34"/>
      <c r="C220" s="56"/>
      <c r="D220" s="194" t="s">
        <v>135</v>
      </c>
      <c r="E220" s="56"/>
      <c r="F220" s="195" t="s">
        <v>279</v>
      </c>
      <c r="G220" s="56"/>
      <c r="H220" s="56"/>
      <c r="I220" s="152"/>
      <c r="J220" s="56"/>
      <c r="K220" s="56"/>
      <c r="L220" s="54"/>
      <c r="M220" s="71"/>
      <c r="N220" s="35"/>
      <c r="O220" s="35"/>
      <c r="P220" s="35"/>
      <c r="Q220" s="35"/>
      <c r="R220" s="35"/>
      <c r="S220" s="35"/>
      <c r="T220" s="72"/>
      <c r="AT220" s="17" t="s">
        <v>135</v>
      </c>
      <c r="AU220" s="17" t="s">
        <v>81</v>
      </c>
    </row>
    <row r="221" spans="2:51" s="11" customFormat="1" ht="12">
      <c r="B221" s="196"/>
      <c r="C221" s="197"/>
      <c r="D221" s="194" t="s">
        <v>137</v>
      </c>
      <c r="E221" s="198" t="s">
        <v>20</v>
      </c>
      <c r="F221" s="199" t="s">
        <v>193</v>
      </c>
      <c r="G221" s="197"/>
      <c r="H221" s="200">
        <v>191.4</v>
      </c>
      <c r="I221" s="201"/>
      <c r="J221" s="197"/>
      <c r="K221" s="197"/>
      <c r="L221" s="202"/>
      <c r="M221" s="203"/>
      <c r="N221" s="204"/>
      <c r="O221" s="204"/>
      <c r="P221" s="204"/>
      <c r="Q221" s="204"/>
      <c r="R221" s="204"/>
      <c r="S221" s="204"/>
      <c r="T221" s="205"/>
      <c r="AT221" s="206" t="s">
        <v>137</v>
      </c>
      <c r="AU221" s="206" t="s">
        <v>81</v>
      </c>
      <c r="AV221" s="11" t="s">
        <v>81</v>
      </c>
      <c r="AW221" s="11" t="s">
        <v>37</v>
      </c>
      <c r="AX221" s="11" t="s">
        <v>73</v>
      </c>
      <c r="AY221" s="206" t="s">
        <v>126</v>
      </c>
    </row>
    <row r="222" spans="2:51" s="11" customFormat="1" ht="12">
      <c r="B222" s="196"/>
      <c r="C222" s="197"/>
      <c r="D222" s="194" t="s">
        <v>137</v>
      </c>
      <c r="E222" s="198" t="s">
        <v>20</v>
      </c>
      <c r="F222" s="199" t="s">
        <v>235</v>
      </c>
      <c r="G222" s="197"/>
      <c r="H222" s="200">
        <v>117.7</v>
      </c>
      <c r="I222" s="201"/>
      <c r="J222" s="197"/>
      <c r="K222" s="197"/>
      <c r="L222" s="202"/>
      <c r="M222" s="203"/>
      <c r="N222" s="204"/>
      <c r="O222" s="204"/>
      <c r="P222" s="204"/>
      <c r="Q222" s="204"/>
      <c r="R222" s="204"/>
      <c r="S222" s="204"/>
      <c r="T222" s="205"/>
      <c r="AT222" s="206" t="s">
        <v>137</v>
      </c>
      <c r="AU222" s="206" t="s">
        <v>81</v>
      </c>
      <c r="AV222" s="11" t="s">
        <v>81</v>
      </c>
      <c r="AW222" s="11" t="s">
        <v>37</v>
      </c>
      <c r="AX222" s="11" t="s">
        <v>73</v>
      </c>
      <c r="AY222" s="206" t="s">
        <v>126</v>
      </c>
    </row>
    <row r="223" spans="2:51" s="11" customFormat="1" ht="12">
      <c r="B223" s="196"/>
      <c r="C223" s="197"/>
      <c r="D223" s="194" t="s">
        <v>137</v>
      </c>
      <c r="E223" s="198" t="s">
        <v>20</v>
      </c>
      <c r="F223" s="199" t="s">
        <v>236</v>
      </c>
      <c r="G223" s="197"/>
      <c r="H223" s="200">
        <v>-134.6</v>
      </c>
      <c r="I223" s="201"/>
      <c r="J223" s="197"/>
      <c r="K223" s="197"/>
      <c r="L223" s="202"/>
      <c r="M223" s="203"/>
      <c r="N223" s="204"/>
      <c r="O223" s="204"/>
      <c r="P223" s="204"/>
      <c r="Q223" s="204"/>
      <c r="R223" s="204"/>
      <c r="S223" s="204"/>
      <c r="T223" s="205"/>
      <c r="AT223" s="206" t="s">
        <v>137</v>
      </c>
      <c r="AU223" s="206" t="s">
        <v>81</v>
      </c>
      <c r="AV223" s="11" t="s">
        <v>81</v>
      </c>
      <c r="AW223" s="11" t="s">
        <v>37</v>
      </c>
      <c r="AX223" s="11" t="s">
        <v>73</v>
      </c>
      <c r="AY223" s="206" t="s">
        <v>126</v>
      </c>
    </row>
    <row r="224" spans="2:51" s="11" customFormat="1" ht="12">
      <c r="B224" s="196"/>
      <c r="C224" s="197"/>
      <c r="D224" s="194" t="s">
        <v>137</v>
      </c>
      <c r="E224" s="198" t="s">
        <v>20</v>
      </c>
      <c r="F224" s="199" t="s">
        <v>260</v>
      </c>
      <c r="G224" s="197"/>
      <c r="H224" s="200">
        <v>-58.17</v>
      </c>
      <c r="I224" s="201"/>
      <c r="J224" s="197"/>
      <c r="K224" s="197"/>
      <c r="L224" s="202"/>
      <c r="M224" s="203"/>
      <c r="N224" s="204"/>
      <c r="O224" s="204"/>
      <c r="P224" s="204"/>
      <c r="Q224" s="204"/>
      <c r="R224" s="204"/>
      <c r="S224" s="204"/>
      <c r="T224" s="205"/>
      <c r="AT224" s="206" t="s">
        <v>137</v>
      </c>
      <c r="AU224" s="206" t="s">
        <v>81</v>
      </c>
      <c r="AV224" s="11" t="s">
        <v>81</v>
      </c>
      <c r="AW224" s="11" t="s">
        <v>37</v>
      </c>
      <c r="AX224" s="11" t="s">
        <v>73</v>
      </c>
      <c r="AY224" s="206" t="s">
        <v>126</v>
      </c>
    </row>
    <row r="225" spans="2:51" s="12" customFormat="1" ht="12">
      <c r="B225" s="207"/>
      <c r="C225" s="208"/>
      <c r="D225" s="194" t="s">
        <v>137</v>
      </c>
      <c r="E225" s="209" t="s">
        <v>20</v>
      </c>
      <c r="F225" s="210" t="s">
        <v>138</v>
      </c>
      <c r="G225" s="208"/>
      <c r="H225" s="211">
        <v>116.33</v>
      </c>
      <c r="I225" s="212"/>
      <c r="J225" s="208"/>
      <c r="K225" s="208"/>
      <c r="L225" s="213"/>
      <c r="M225" s="214"/>
      <c r="N225" s="215"/>
      <c r="O225" s="215"/>
      <c r="P225" s="215"/>
      <c r="Q225" s="215"/>
      <c r="R225" s="215"/>
      <c r="S225" s="215"/>
      <c r="T225" s="216"/>
      <c r="AT225" s="217" t="s">
        <v>137</v>
      </c>
      <c r="AU225" s="217" t="s">
        <v>81</v>
      </c>
      <c r="AV225" s="12" t="s">
        <v>133</v>
      </c>
      <c r="AW225" s="12" t="s">
        <v>37</v>
      </c>
      <c r="AX225" s="12" t="s">
        <v>22</v>
      </c>
      <c r="AY225" s="217" t="s">
        <v>126</v>
      </c>
    </row>
    <row r="226" spans="2:51" s="13" customFormat="1" ht="12">
      <c r="B226" s="218"/>
      <c r="C226" s="219"/>
      <c r="D226" s="220" t="s">
        <v>137</v>
      </c>
      <c r="E226" s="221" t="s">
        <v>20</v>
      </c>
      <c r="F226" s="222" t="s">
        <v>280</v>
      </c>
      <c r="G226" s="219"/>
      <c r="H226" s="223" t="s">
        <v>20</v>
      </c>
      <c r="I226" s="224"/>
      <c r="J226" s="219"/>
      <c r="K226" s="219"/>
      <c r="L226" s="225"/>
      <c r="M226" s="226"/>
      <c r="N226" s="227"/>
      <c r="O226" s="227"/>
      <c r="P226" s="227"/>
      <c r="Q226" s="227"/>
      <c r="R226" s="227"/>
      <c r="S226" s="227"/>
      <c r="T226" s="228"/>
      <c r="AT226" s="229" t="s">
        <v>137</v>
      </c>
      <c r="AU226" s="229" t="s">
        <v>81</v>
      </c>
      <c r="AV226" s="13" t="s">
        <v>22</v>
      </c>
      <c r="AW226" s="13" t="s">
        <v>37</v>
      </c>
      <c r="AX226" s="13" t="s">
        <v>73</v>
      </c>
      <c r="AY226" s="229" t="s">
        <v>126</v>
      </c>
    </row>
    <row r="227" spans="2:65" s="1" customFormat="1" ht="20.4" customHeight="1">
      <c r="B227" s="34"/>
      <c r="C227" s="182" t="s">
        <v>281</v>
      </c>
      <c r="D227" s="182" t="s">
        <v>128</v>
      </c>
      <c r="E227" s="183" t="s">
        <v>276</v>
      </c>
      <c r="F227" s="184" t="s">
        <v>277</v>
      </c>
      <c r="G227" s="185" t="s">
        <v>155</v>
      </c>
      <c r="H227" s="186">
        <v>39</v>
      </c>
      <c r="I227" s="187"/>
      <c r="J227" s="188">
        <f>ROUND(I227*H227,2)</f>
        <v>0</v>
      </c>
      <c r="K227" s="184" t="s">
        <v>132</v>
      </c>
      <c r="L227" s="54"/>
      <c r="M227" s="189" t="s">
        <v>20</v>
      </c>
      <c r="N227" s="190" t="s">
        <v>44</v>
      </c>
      <c r="O227" s="35"/>
      <c r="P227" s="191">
        <f>O227*H227</f>
        <v>0</v>
      </c>
      <c r="Q227" s="191">
        <v>0</v>
      </c>
      <c r="R227" s="191">
        <f>Q227*H227</f>
        <v>0</v>
      </c>
      <c r="S227" s="191">
        <v>0</v>
      </c>
      <c r="T227" s="192">
        <f>S227*H227</f>
        <v>0</v>
      </c>
      <c r="AR227" s="17" t="s">
        <v>133</v>
      </c>
      <c r="AT227" s="17" t="s">
        <v>128</v>
      </c>
      <c r="AU227" s="17" t="s">
        <v>81</v>
      </c>
      <c r="AY227" s="17" t="s">
        <v>126</v>
      </c>
      <c r="BE227" s="193">
        <f>IF(N227="základní",J227,0)</f>
        <v>0</v>
      </c>
      <c r="BF227" s="193">
        <f>IF(N227="snížená",J227,0)</f>
        <v>0</v>
      </c>
      <c r="BG227" s="193">
        <f>IF(N227="zákl. přenesená",J227,0)</f>
        <v>0</v>
      </c>
      <c r="BH227" s="193">
        <f>IF(N227="sníž. přenesená",J227,0)</f>
        <v>0</v>
      </c>
      <c r="BI227" s="193">
        <f>IF(N227="nulová",J227,0)</f>
        <v>0</v>
      </c>
      <c r="BJ227" s="17" t="s">
        <v>22</v>
      </c>
      <c r="BK227" s="193">
        <f>ROUND(I227*H227,2)</f>
        <v>0</v>
      </c>
      <c r="BL227" s="17" t="s">
        <v>133</v>
      </c>
      <c r="BM227" s="17" t="s">
        <v>282</v>
      </c>
    </row>
    <row r="228" spans="2:47" s="1" customFormat="1" ht="192">
      <c r="B228" s="34"/>
      <c r="C228" s="56"/>
      <c r="D228" s="194" t="s">
        <v>135</v>
      </c>
      <c r="E228" s="56"/>
      <c r="F228" s="195" t="s">
        <v>279</v>
      </c>
      <c r="G228" s="56"/>
      <c r="H228" s="56"/>
      <c r="I228" s="152"/>
      <c r="J228" s="56"/>
      <c r="K228" s="56"/>
      <c r="L228" s="54"/>
      <c r="M228" s="71"/>
      <c r="N228" s="35"/>
      <c r="O228" s="35"/>
      <c r="P228" s="35"/>
      <c r="Q228" s="35"/>
      <c r="R228" s="35"/>
      <c r="S228" s="35"/>
      <c r="T228" s="72"/>
      <c r="AT228" s="17" t="s">
        <v>135</v>
      </c>
      <c r="AU228" s="17" t="s">
        <v>81</v>
      </c>
    </row>
    <row r="229" spans="2:51" s="11" customFormat="1" ht="12">
      <c r="B229" s="196"/>
      <c r="C229" s="197"/>
      <c r="D229" s="194" t="s">
        <v>137</v>
      </c>
      <c r="E229" s="198" t="s">
        <v>20</v>
      </c>
      <c r="F229" s="199" t="s">
        <v>243</v>
      </c>
      <c r="G229" s="197"/>
      <c r="H229" s="200">
        <v>39</v>
      </c>
      <c r="I229" s="201"/>
      <c r="J229" s="197"/>
      <c r="K229" s="197"/>
      <c r="L229" s="202"/>
      <c r="M229" s="203"/>
      <c r="N229" s="204"/>
      <c r="O229" s="204"/>
      <c r="P229" s="204"/>
      <c r="Q229" s="204"/>
      <c r="R229" s="204"/>
      <c r="S229" s="204"/>
      <c r="T229" s="205"/>
      <c r="AT229" s="206" t="s">
        <v>137</v>
      </c>
      <c r="AU229" s="206" t="s">
        <v>81</v>
      </c>
      <c r="AV229" s="11" t="s">
        <v>81</v>
      </c>
      <c r="AW229" s="11" t="s">
        <v>37</v>
      </c>
      <c r="AX229" s="11" t="s">
        <v>73</v>
      </c>
      <c r="AY229" s="206" t="s">
        <v>126</v>
      </c>
    </row>
    <row r="230" spans="2:51" s="12" customFormat="1" ht="12">
      <c r="B230" s="207"/>
      <c r="C230" s="208"/>
      <c r="D230" s="194" t="s">
        <v>137</v>
      </c>
      <c r="E230" s="209" t="s">
        <v>20</v>
      </c>
      <c r="F230" s="210" t="s">
        <v>138</v>
      </c>
      <c r="G230" s="208"/>
      <c r="H230" s="211">
        <v>39</v>
      </c>
      <c r="I230" s="212"/>
      <c r="J230" s="208"/>
      <c r="K230" s="208"/>
      <c r="L230" s="213"/>
      <c r="M230" s="214"/>
      <c r="N230" s="215"/>
      <c r="O230" s="215"/>
      <c r="P230" s="215"/>
      <c r="Q230" s="215"/>
      <c r="R230" s="215"/>
      <c r="S230" s="215"/>
      <c r="T230" s="216"/>
      <c r="AT230" s="217" t="s">
        <v>137</v>
      </c>
      <c r="AU230" s="217" t="s">
        <v>81</v>
      </c>
      <c r="AV230" s="12" t="s">
        <v>133</v>
      </c>
      <c r="AW230" s="12" t="s">
        <v>37</v>
      </c>
      <c r="AX230" s="12" t="s">
        <v>22</v>
      </c>
      <c r="AY230" s="217" t="s">
        <v>126</v>
      </c>
    </row>
    <row r="231" spans="2:51" s="13" customFormat="1" ht="12">
      <c r="B231" s="218"/>
      <c r="C231" s="219"/>
      <c r="D231" s="220" t="s">
        <v>137</v>
      </c>
      <c r="E231" s="221" t="s">
        <v>20</v>
      </c>
      <c r="F231" s="222" t="s">
        <v>244</v>
      </c>
      <c r="G231" s="219"/>
      <c r="H231" s="223" t="s">
        <v>20</v>
      </c>
      <c r="I231" s="224"/>
      <c r="J231" s="219"/>
      <c r="K231" s="219"/>
      <c r="L231" s="225"/>
      <c r="M231" s="226"/>
      <c r="N231" s="227"/>
      <c r="O231" s="227"/>
      <c r="P231" s="227"/>
      <c r="Q231" s="227"/>
      <c r="R231" s="227"/>
      <c r="S231" s="227"/>
      <c r="T231" s="228"/>
      <c r="AT231" s="229" t="s">
        <v>137</v>
      </c>
      <c r="AU231" s="229" t="s">
        <v>81</v>
      </c>
      <c r="AV231" s="13" t="s">
        <v>22</v>
      </c>
      <c r="AW231" s="13" t="s">
        <v>37</v>
      </c>
      <c r="AX231" s="13" t="s">
        <v>73</v>
      </c>
      <c r="AY231" s="229" t="s">
        <v>126</v>
      </c>
    </row>
    <row r="232" spans="2:65" s="1" customFormat="1" ht="20.4" customHeight="1">
      <c r="B232" s="34"/>
      <c r="C232" s="182" t="s">
        <v>283</v>
      </c>
      <c r="D232" s="182" t="s">
        <v>128</v>
      </c>
      <c r="E232" s="183" t="s">
        <v>276</v>
      </c>
      <c r="F232" s="184" t="s">
        <v>277</v>
      </c>
      <c r="G232" s="185" t="s">
        <v>155</v>
      </c>
      <c r="H232" s="186">
        <v>24.525</v>
      </c>
      <c r="I232" s="187"/>
      <c r="J232" s="188">
        <f>ROUND(I232*H232,2)</f>
        <v>0</v>
      </c>
      <c r="K232" s="184" t="s">
        <v>132</v>
      </c>
      <c r="L232" s="54"/>
      <c r="M232" s="189" t="s">
        <v>20</v>
      </c>
      <c r="N232" s="190" t="s">
        <v>44</v>
      </c>
      <c r="O232" s="35"/>
      <c r="P232" s="191">
        <f>O232*H232</f>
        <v>0</v>
      </c>
      <c r="Q232" s="191">
        <v>0</v>
      </c>
      <c r="R232" s="191">
        <f>Q232*H232</f>
        <v>0</v>
      </c>
      <c r="S232" s="191">
        <v>0</v>
      </c>
      <c r="T232" s="192">
        <f>S232*H232</f>
        <v>0</v>
      </c>
      <c r="AR232" s="17" t="s">
        <v>133</v>
      </c>
      <c r="AT232" s="17" t="s">
        <v>128</v>
      </c>
      <c r="AU232" s="17" t="s">
        <v>81</v>
      </c>
      <c r="AY232" s="17" t="s">
        <v>126</v>
      </c>
      <c r="BE232" s="193">
        <f>IF(N232="základní",J232,0)</f>
        <v>0</v>
      </c>
      <c r="BF232" s="193">
        <f>IF(N232="snížená",J232,0)</f>
        <v>0</v>
      </c>
      <c r="BG232" s="193">
        <f>IF(N232="zákl. přenesená",J232,0)</f>
        <v>0</v>
      </c>
      <c r="BH232" s="193">
        <f>IF(N232="sníž. přenesená",J232,0)</f>
        <v>0</v>
      </c>
      <c r="BI232" s="193">
        <f>IF(N232="nulová",J232,0)</f>
        <v>0</v>
      </c>
      <c r="BJ232" s="17" t="s">
        <v>22</v>
      </c>
      <c r="BK232" s="193">
        <f>ROUND(I232*H232,2)</f>
        <v>0</v>
      </c>
      <c r="BL232" s="17" t="s">
        <v>133</v>
      </c>
      <c r="BM232" s="17" t="s">
        <v>284</v>
      </c>
    </row>
    <row r="233" spans="2:47" s="1" customFormat="1" ht="192">
      <c r="B233" s="34"/>
      <c r="C233" s="56"/>
      <c r="D233" s="194" t="s">
        <v>135</v>
      </c>
      <c r="E233" s="56"/>
      <c r="F233" s="195" t="s">
        <v>279</v>
      </c>
      <c r="G233" s="56"/>
      <c r="H233" s="56"/>
      <c r="I233" s="152"/>
      <c r="J233" s="56"/>
      <c r="K233" s="56"/>
      <c r="L233" s="54"/>
      <c r="M233" s="71"/>
      <c r="N233" s="35"/>
      <c r="O233" s="35"/>
      <c r="P233" s="35"/>
      <c r="Q233" s="35"/>
      <c r="R233" s="35"/>
      <c r="S233" s="35"/>
      <c r="T233" s="72"/>
      <c r="AT233" s="17" t="s">
        <v>135</v>
      </c>
      <c r="AU233" s="17" t="s">
        <v>81</v>
      </c>
    </row>
    <row r="234" spans="2:51" s="11" customFormat="1" ht="12">
      <c r="B234" s="196"/>
      <c r="C234" s="197"/>
      <c r="D234" s="194" t="s">
        <v>137</v>
      </c>
      <c r="E234" s="198" t="s">
        <v>20</v>
      </c>
      <c r="F234" s="199" t="s">
        <v>247</v>
      </c>
      <c r="G234" s="197"/>
      <c r="H234" s="200">
        <v>24.525</v>
      </c>
      <c r="I234" s="201"/>
      <c r="J234" s="197"/>
      <c r="K234" s="197"/>
      <c r="L234" s="202"/>
      <c r="M234" s="203"/>
      <c r="N234" s="204"/>
      <c r="O234" s="204"/>
      <c r="P234" s="204"/>
      <c r="Q234" s="204"/>
      <c r="R234" s="204"/>
      <c r="S234" s="204"/>
      <c r="T234" s="205"/>
      <c r="AT234" s="206" t="s">
        <v>137</v>
      </c>
      <c r="AU234" s="206" t="s">
        <v>81</v>
      </c>
      <c r="AV234" s="11" t="s">
        <v>81</v>
      </c>
      <c r="AW234" s="11" t="s">
        <v>37</v>
      </c>
      <c r="AX234" s="11" t="s">
        <v>73</v>
      </c>
      <c r="AY234" s="206" t="s">
        <v>126</v>
      </c>
    </row>
    <row r="235" spans="2:51" s="12" customFormat="1" ht="12">
      <c r="B235" s="207"/>
      <c r="C235" s="208"/>
      <c r="D235" s="194" t="s">
        <v>137</v>
      </c>
      <c r="E235" s="209" t="s">
        <v>20</v>
      </c>
      <c r="F235" s="210" t="s">
        <v>138</v>
      </c>
      <c r="G235" s="208"/>
      <c r="H235" s="211">
        <v>24.525</v>
      </c>
      <c r="I235" s="212"/>
      <c r="J235" s="208"/>
      <c r="K235" s="208"/>
      <c r="L235" s="213"/>
      <c r="M235" s="214"/>
      <c r="N235" s="215"/>
      <c r="O235" s="215"/>
      <c r="P235" s="215"/>
      <c r="Q235" s="215"/>
      <c r="R235" s="215"/>
      <c r="S235" s="215"/>
      <c r="T235" s="216"/>
      <c r="AT235" s="217" t="s">
        <v>137</v>
      </c>
      <c r="AU235" s="217" t="s">
        <v>81</v>
      </c>
      <c r="AV235" s="12" t="s">
        <v>133</v>
      </c>
      <c r="AW235" s="12" t="s">
        <v>37</v>
      </c>
      <c r="AX235" s="12" t="s">
        <v>22</v>
      </c>
      <c r="AY235" s="217" t="s">
        <v>126</v>
      </c>
    </row>
    <row r="236" spans="2:51" s="13" customFormat="1" ht="12">
      <c r="B236" s="218"/>
      <c r="C236" s="219"/>
      <c r="D236" s="220" t="s">
        <v>137</v>
      </c>
      <c r="E236" s="221" t="s">
        <v>20</v>
      </c>
      <c r="F236" s="222" t="s">
        <v>248</v>
      </c>
      <c r="G236" s="219"/>
      <c r="H236" s="223" t="s">
        <v>20</v>
      </c>
      <c r="I236" s="224"/>
      <c r="J236" s="219"/>
      <c r="K236" s="219"/>
      <c r="L236" s="225"/>
      <c r="M236" s="226"/>
      <c r="N236" s="227"/>
      <c r="O236" s="227"/>
      <c r="P236" s="227"/>
      <c r="Q236" s="227"/>
      <c r="R236" s="227"/>
      <c r="S236" s="227"/>
      <c r="T236" s="228"/>
      <c r="AT236" s="229" t="s">
        <v>137</v>
      </c>
      <c r="AU236" s="229" t="s">
        <v>81</v>
      </c>
      <c r="AV236" s="13" t="s">
        <v>22</v>
      </c>
      <c r="AW236" s="13" t="s">
        <v>37</v>
      </c>
      <c r="AX236" s="13" t="s">
        <v>73</v>
      </c>
      <c r="AY236" s="229" t="s">
        <v>126</v>
      </c>
    </row>
    <row r="237" spans="2:65" s="1" customFormat="1" ht="28.8" customHeight="1">
      <c r="B237" s="34"/>
      <c r="C237" s="182" t="s">
        <v>285</v>
      </c>
      <c r="D237" s="182" t="s">
        <v>128</v>
      </c>
      <c r="E237" s="183" t="s">
        <v>286</v>
      </c>
      <c r="F237" s="184" t="s">
        <v>287</v>
      </c>
      <c r="G237" s="185" t="s">
        <v>131</v>
      </c>
      <c r="H237" s="186">
        <v>54.4</v>
      </c>
      <c r="I237" s="187"/>
      <c r="J237" s="188">
        <f>ROUND(I237*H237,2)</f>
        <v>0</v>
      </c>
      <c r="K237" s="184" t="s">
        <v>132</v>
      </c>
      <c r="L237" s="54"/>
      <c r="M237" s="189" t="s">
        <v>20</v>
      </c>
      <c r="N237" s="190" t="s">
        <v>44</v>
      </c>
      <c r="O237" s="35"/>
      <c r="P237" s="191">
        <f>O237*H237</f>
        <v>0</v>
      </c>
      <c r="Q237" s="191">
        <v>0</v>
      </c>
      <c r="R237" s="191">
        <f>Q237*H237</f>
        <v>0</v>
      </c>
      <c r="S237" s="191">
        <v>0</v>
      </c>
      <c r="T237" s="192">
        <f>S237*H237</f>
        <v>0</v>
      </c>
      <c r="AR237" s="17" t="s">
        <v>133</v>
      </c>
      <c r="AT237" s="17" t="s">
        <v>128</v>
      </c>
      <c r="AU237" s="17" t="s">
        <v>81</v>
      </c>
      <c r="AY237" s="17" t="s">
        <v>126</v>
      </c>
      <c r="BE237" s="193">
        <f>IF(N237="základní",J237,0)</f>
        <v>0</v>
      </c>
      <c r="BF237" s="193">
        <f>IF(N237="snížená",J237,0)</f>
        <v>0</v>
      </c>
      <c r="BG237" s="193">
        <f>IF(N237="zákl. přenesená",J237,0)</f>
        <v>0</v>
      </c>
      <c r="BH237" s="193">
        <f>IF(N237="sníž. přenesená",J237,0)</f>
        <v>0</v>
      </c>
      <c r="BI237" s="193">
        <f>IF(N237="nulová",J237,0)</f>
        <v>0</v>
      </c>
      <c r="BJ237" s="17" t="s">
        <v>22</v>
      </c>
      <c r="BK237" s="193">
        <f>ROUND(I237*H237,2)</f>
        <v>0</v>
      </c>
      <c r="BL237" s="17" t="s">
        <v>133</v>
      </c>
      <c r="BM237" s="17" t="s">
        <v>288</v>
      </c>
    </row>
    <row r="238" spans="2:47" s="1" customFormat="1" ht="132">
      <c r="B238" s="34"/>
      <c r="C238" s="56"/>
      <c r="D238" s="194" t="s">
        <v>135</v>
      </c>
      <c r="E238" s="56"/>
      <c r="F238" s="195" t="s">
        <v>289</v>
      </c>
      <c r="G238" s="56"/>
      <c r="H238" s="56"/>
      <c r="I238" s="152"/>
      <c r="J238" s="56"/>
      <c r="K238" s="56"/>
      <c r="L238" s="54"/>
      <c r="M238" s="71"/>
      <c r="N238" s="35"/>
      <c r="O238" s="35"/>
      <c r="P238" s="35"/>
      <c r="Q238" s="35"/>
      <c r="R238" s="35"/>
      <c r="S238" s="35"/>
      <c r="T238" s="72"/>
      <c r="AT238" s="17" t="s">
        <v>135</v>
      </c>
      <c r="AU238" s="17" t="s">
        <v>81</v>
      </c>
    </row>
    <row r="239" spans="2:51" s="11" customFormat="1" ht="12">
      <c r="B239" s="196"/>
      <c r="C239" s="197"/>
      <c r="D239" s="194" t="s">
        <v>137</v>
      </c>
      <c r="E239" s="198" t="s">
        <v>20</v>
      </c>
      <c r="F239" s="199" t="s">
        <v>290</v>
      </c>
      <c r="G239" s="197"/>
      <c r="H239" s="200">
        <v>54.4</v>
      </c>
      <c r="I239" s="201"/>
      <c r="J239" s="197"/>
      <c r="K239" s="197"/>
      <c r="L239" s="202"/>
      <c r="M239" s="203"/>
      <c r="N239" s="204"/>
      <c r="O239" s="204"/>
      <c r="P239" s="204"/>
      <c r="Q239" s="204"/>
      <c r="R239" s="204"/>
      <c r="S239" s="204"/>
      <c r="T239" s="205"/>
      <c r="AT239" s="206" t="s">
        <v>137</v>
      </c>
      <c r="AU239" s="206" t="s">
        <v>81</v>
      </c>
      <c r="AV239" s="11" t="s">
        <v>81</v>
      </c>
      <c r="AW239" s="11" t="s">
        <v>37</v>
      </c>
      <c r="AX239" s="11" t="s">
        <v>73</v>
      </c>
      <c r="AY239" s="206" t="s">
        <v>126</v>
      </c>
    </row>
    <row r="240" spans="2:51" s="12" customFormat="1" ht="12">
      <c r="B240" s="207"/>
      <c r="C240" s="208"/>
      <c r="D240" s="194" t="s">
        <v>137</v>
      </c>
      <c r="E240" s="209" t="s">
        <v>20</v>
      </c>
      <c r="F240" s="210" t="s">
        <v>138</v>
      </c>
      <c r="G240" s="208"/>
      <c r="H240" s="211">
        <v>54.4</v>
      </c>
      <c r="I240" s="212"/>
      <c r="J240" s="208"/>
      <c r="K240" s="208"/>
      <c r="L240" s="213"/>
      <c r="M240" s="214"/>
      <c r="N240" s="215"/>
      <c r="O240" s="215"/>
      <c r="P240" s="215"/>
      <c r="Q240" s="215"/>
      <c r="R240" s="215"/>
      <c r="S240" s="215"/>
      <c r="T240" s="216"/>
      <c r="AT240" s="217" t="s">
        <v>137</v>
      </c>
      <c r="AU240" s="217" t="s">
        <v>81</v>
      </c>
      <c r="AV240" s="12" t="s">
        <v>133</v>
      </c>
      <c r="AW240" s="12" t="s">
        <v>37</v>
      </c>
      <c r="AX240" s="12" t="s">
        <v>22</v>
      </c>
      <c r="AY240" s="217" t="s">
        <v>126</v>
      </c>
    </row>
    <row r="241" spans="2:51" s="13" customFormat="1" ht="12">
      <c r="B241" s="218"/>
      <c r="C241" s="219"/>
      <c r="D241" s="194" t="s">
        <v>137</v>
      </c>
      <c r="E241" s="230" t="s">
        <v>20</v>
      </c>
      <c r="F241" s="231" t="s">
        <v>145</v>
      </c>
      <c r="G241" s="219"/>
      <c r="H241" s="232" t="s">
        <v>20</v>
      </c>
      <c r="I241" s="224"/>
      <c r="J241" s="219"/>
      <c r="K241" s="219"/>
      <c r="L241" s="225"/>
      <c r="M241" s="226"/>
      <c r="N241" s="227"/>
      <c r="O241" s="227"/>
      <c r="P241" s="227"/>
      <c r="Q241" s="227"/>
      <c r="R241" s="227"/>
      <c r="S241" s="227"/>
      <c r="T241" s="228"/>
      <c r="AT241" s="229" t="s">
        <v>137</v>
      </c>
      <c r="AU241" s="229" t="s">
        <v>81</v>
      </c>
      <c r="AV241" s="13" t="s">
        <v>22</v>
      </c>
      <c r="AW241" s="13" t="s">
        <v>37</v>
      </c>
      <c r="AX241" s="13" t="s">
        <v>73</v>
      </c>
      <c r="AY241" s="229" t="s">
        <v>126</v>
      </c>
    </row>
    <row r="242" spans="2:51" s="13" customFormat="1" ht="12">
      <c r="B242" s="218"/>
      <c r="C242" s="219"/>
      <c r="D242" s="220" t="s">
        <v>137</v>
      </c>
      <c r="E242" s="221" t="s">
        <v>20</v>
      </c>
      <c r="F242" s="222" t="s">
        <v>146</v>
      </c>
      <c r="G242" s="219"/>
      <c r="H242" s="223" t="s">
        <v>20</v>
      </c>
      <c r="I242" s="224"/>
      <c r="J242" s="219"/>
      <c r="K242" s="219"/>
      <c r="L242" s="225"/>
      <c r="M242" s="226"/>
      <c r="N242" s="227"/>
      <c r="O242" s="227"/>
      <c r="P242" s="227"/>
      <c r="Q242" s="227"/>
      <c r="R242" s="227"/>
      <c r="S242" s="227"/>
      <c r="T242" s="228"/>
      <c r="AT242" s="229" t="s">
        <v>137</v>
      </c>
      <c r="AU242" s="229" t="s">
        <v>81</v>
      </c>
      <c r="AV242" s="13" t="s">
        <v>22</v>
      </c>
      <c r="AW242" s="13" t="s">
        <v>37</v>
      </c>
      <c r="AX242" s="13" t="s">
        <v>73</v>
      </c>
      <c r="AY242" s="229" t="s">
        <v>126</v>
      </c>
    </row>
    <row r="243" spans="2:65" s="1" customFormat="1" ht="28.8" customHeight="1">
      <c r="B243" s="34"/>
      <c r="C243" s="182" t="s">
        <v>291</v>
      </c>
      <c r="D243" s="182" t="s">
        <v>128</v>
      </c>
      <c r="E243" s="183" t="s">
        <v>292</v>
      </c>
      <c r="F243" s="184" t="s">
        <v>293</v>
      </c>
      <c r="G243" s="185" t="s">
        <v>131</v>
      </c>
      <c r="H243" s="186">
        <v>54.4</v>
      </c>
      <c r="I243" s="187"/>
      <c r="J243" s="188">
        <f>ROUND(I243*H243,2)</f>
        <v>0</v>
      </c>
      <c r="K243" s="184" t="s">
        <v>132</v>
      </c>
      <c r="L243" s="54"/>
      <c r="M243" s="189" t="s">
        <v>20</v>
      </c>
      <c r="N243" s="190" t="s">
        <v>44</v>
      </c>
      <c r="O243" s="35"/>
      <c r="P243" s="191">
        <f>O243*H243</f>
        <v>0</v>
      </c>
      <c r="Q243" s="191">
        <v>0</v>
      </c>
      <c r="R243" s="191">
        <f>Q243*H243</f>
        <v>0</v>
      </c>
      <c r="S243" s="191">
        <v>0</v>
      </c>
      <c r="T243" s="192">
        <f>S243*H243</f>
        <v>0</v>
      </c>
      <c r="AR243" s="17" t="s">
        <v>133</v>
      </c>
      <c r="AT243" s="17" t="s">
        <v>128</v>
      </c>
      <c r="AU243" s="17" t="s">
        <v>81</v>
      </c>
      <c r="AY243" s="17" t="s">
        <v>126</v>
      </c>
      <c r="BE243" s="193">
        <f>IF(N243="základní",J243,0)</f>
        <v>0</v>
      </c>
      <c r="BF243" s="193">
        <f>IF(N243="snížená",J243,0)</f>
        <v>0</v>
      </c>
      <c r="BG243" s="193">
        <f>IF(N243="zákl. přenesená",J243,0)</f>
        <v>0</v>
      </c>
      <c r="BH243" s="193">
        <f>IF(N243="sníž. přenesená",J243,0)</f>
        <v>0</v>
      </c>
      <c r="BI243" s="193">
        <f>IF(N243="nulová",J243,0)</f>
        <v>0</v>
      </c>
      <c r="BJ243" s="17" t="s">
        <v>22</v>
      </c>
      <c r="BK243" s="193">
        <f>ROUND(I243*H243,2)</f>
        <v>0</v>
      </c>
      <c r="BL243" s="17" t="s">
        <v>133</v>
      </c>
      <c r="BM243" s="17" t="s">
        <v>294</v>
      </c>
    </row>
    <row r="244" spans="2:47" s="1" customFormat="1" ht="132">
      <c r="B244" s="34"/>
      <c r="C244" s="56"/>
      <c r="D244" s="194" t="s">
        <v>135</v>
      </c>
      <c r="E244" s="56"/>
      <c r="F244" s="195" t="s">
        <v>295</v>
      </c>
      <c r="G244" s="56"/>
      <c r="H244" s="56"/>
      <c r="I244" s="152"/>
      <c r="J244" s="56"/>
      <c r="K244" s="56"/>
      <c r="L244" s="54"/>
      <c r="M244" s="71"/>
      <c r="N244" s="35"/>
      <c r="O244" s="35"/>
      <c r="P244" s="35"/>
      <c r="Q244" s="35"/>
      <c r="R244" s="35"/>
      <c r="S244" s="35"/>
      <c r="T244" s="72"/>
      <c r="AT244" s="17" t="s">
        <v>135</v>
      </c>
      <c r="AU244" s="17" t="s">
        <v>81</v>
      </c>
    </row>
    <row r="245" spans="2:51" s="11" customFormat="1" ht="12">
      <c r="B245" s="196"/>
      <c r="C245" s="197"/>
      <c r="D245" s="194" t="s">
        <v>137</v>
      </c>
      <c r="E245" s="198" t="s">
        <v>20</v>
      </c>
      <c r="F245" s="199" t="s">
        <v>290</v>
      </c>
      <c r="G245" s="197"/>
      <c r="H245" s="200">
        <v>54.4</v>
      </c>
      <c r="I245" s="201"/>
      <c r="J245" s="197"/>
      <c r="K245" s="197"/>
      <c r="L245" s="202"/>
      <c r="M245" s="203"/>
      <c r="N245" s="204"/>
      <c r="O245" s="204"/>
      <c r="P245" s="204"/>
      <c r="Q245" s="204"/>
      <c r="R245" s="204"/>
      <c r="S245" s="204"/>
      <c r="T245" s="205"/>
      <c r="AT245" s="206" t="s">
        <v>137</v>
      </c>
      <c r="AU245" s="206" t="s">
        <v>81</v>
      </c>
      <c r="AV245" s="11" t="s">
        <v>81</v>
      </c>
      <c r="AW245" s="11" t="s">
        <v>37</v>
      </c>
      <c r="AX245" s="11" t="s">
        <v>73</v>
      </c>
      <c r="AY245" s="206" t="s">
        <v>126</v>
      </c>
    </row>
    <row r="246" spans="2:51" s="12" customFormat="1" ht="12">
      <c r="B246" s="207"/>
      <c r="C246" s="208"/>
      <c r="D246" s="194" t="s">
        <v>137</v>
      </c>
      <c r="E246" s="209" t="s">
        <v>20</v>
      </c>
      <c r="F246" s="210" t="s">
        <v>138</v>
      </c>
      <c r="G246" s="208"/>
      <c r="H246" s="211">
        <v>54.4</v>
      </c>
      <c r="I246" s="212"/>
      <c r="J246" s="208"/>
      <c r="K246" s="208"/>
      <c r="L246" s="213"/>
      <c r="M246" s="214"/>
      <c r="N246" s="215"/>
      <c r="O246" s="215"/>
      <c r="P246" s="215"/>
      <c r="Q246" s="215"/>
      <c r="R246" s="215"/>
      <c r="S246" s="215"/>
      <c r="T246" s="216"/>
      <c r="AT246" s="217" t="s">
        <v>137</v>
      </c>
      <c r="AU246" s="217" t="s">
        <v>81</v>
      </c>
      <c r="AV246" s="12" t="s">
        <v>133</v>
      </c>
      <c r="AW246" s="12" t="s">
        <v>37</v>
      </c>
      <c r="AX246" s="12" t="s">
        <v>22</v>
      </c>
      <c r="AY246" s="217" t="s">
        <v>126</v>
      </c>
    </row>
    <row r="247" spans="2:51" s="13" customFormat="1" ht="12">
      <c r="B247" s="218"/>
      <c r="C247" s="219"/>
      <c r="D247" s="194" t="s">
        <v>137</v>
      </c>
      <c r="E247" s="230" t="s">
        <v>20</v>
      </c>
      <c r="F247" s="231" t="s">
        <v>145</v>
      </c>
      <c r="G247" s="219"/>
      <c r="H247" s="232" t="s">
        <v>20</v>
      </c>
      <c r="I247" s="224"/>
      <c r="J247" s="219"/>
      <c r="K247" s="219"/>
      <c r="L247" s="225"/>
      <c r="M247" s="226"/>
      <c r="N247" s="227"/>
      <c r="O247" s="227"/>
      <c r="P247" s="227"/>
      <c r="Q247" s="227"/>
      <c r="R247" s="227"/>
      <c r="S247" s="227"/>
      <c r="T247" s="228"/>
      <c r="AT247" s="229" t="s">
        <v>137</v>
      </c>
      <c r="AU247" s="229" t="s">
        <v>81</v>
      </c>
      <c r="AV247" s="13" t="s">
        <v>22</v>
      </c>
      <c r="AW247" s="13" t="s">
        <v>37</v>
      </c>
      <c r="AX247" s="13" t="s">
        <v>73</v>
      </c>
      <c r="AY247" s="229" t="s">
        <v>126</v>
      </c>
    </row>
    <row r="248" spans="2:51" s="13" customFormat="1" ht="12">
      <c r="B248" s="218"/>
      <c r="C248" s="219"/>
      <c r="D248" s="220" t="s">
        <v>137</v>
      </c>
      <c r="E248" s="221" t="s">
        <v>20</v>
      </c>
      <c r="F248" s="222" t="s">
        <v>146</v>
      </c>
      <c r="G248" s="219"/>
      <c r="H248" s="223" t="s">
        <v>20</v>
      </c>
      <c r="I248" s="224"/>
      <c r="J248" s="219"/>
      <c r="K248" s="219"/>
      <c r="L248" s="225"/>
      <c r="M248" s="226"/>
      <c r="N248" s="227"/>
      <c r="O248" s="227"/>
      <c r="P248" s="227"/>
      <c r="Q248" s="227"/>
      <c r="R248" s="227"/>
      <c r="S248" s="227"/>
      <c r="T248" s="228"/>
      <c r="AT248" s="229" t="s">
        <v>137</v>
      </c>
      <c r="AU248" s="229" t="s">
        <v>81</v>
      </c>
      <c r="AV248" s="13" t="s">
        <v>22</v>
      </c>
      <c r="AW248" s="13" t="s">
        <v>37</v>
      </c>
      <c r="AX248" s="13" t="s">
        <v>73</v>
      </c>
      <c r="AY248" s="229" t="s">
        <v>126</v>
      </c>
    </row>
    <row r="249" spans="2:65" s="1" customFormat="1" ht="20.4" customHeight="1">
      <c r="B249" s="34"/>
      <c r="C249" s="236" t="s">
        <v>296</v>
      </c>
      <c r="D249" s="236" t="s">
        <v>297</v>
      </c>
      <c r="E249" s="237" t="s">
        <v>298</v>
      </c>
      <c r="F249" s="238" t="s">
        <v>299</v>
      </c>
      <c r="G249" s="239" t="s">
        <v>300</v>
      </c>
      <c r="H249" s="240">
        <v>1.36</v>
      </c>
      <c r="I249" s="241"/>
      <c r="J249" s="242">
        <f>ROUND(I249*H249,2)</f>
        <v>0</v>
      </c>
      <c r="K249" s="238" t="s">
        <v>132</v>
      </c>
      <c r="L249" s="243"/>
      <c r="M249" s="244" t="s">
        <v>20</v>
      </c>
      <c r="N249" s="245" t="s">
        <v>44</v>
      </c>
      <c r="O249" s="35"/>
      <c r="P249" s="191">
        <f>O249*H249</f>
        <v>0</v>
      </c>
      <c r="Q249" s="191">
        <v>0.001</v>
      </c>
      <c r="R249" s="191">
        <f>Q249*H249</f>
        <v>0.00136</v>
      </c>
      <c r="S249" s="191">
        <v>0</v>
      </c>
      <c r="T249" s="192">
        <f>S249*H249</f>
        <v>0</v>
      </c>
      <c r="AR249" s="17" t="s">
        <v>177</v>
      </c>
      <c r="AT249" s="17" t="s">
        <v>297</v>
      </c>
      <c r="AU249" s="17" t="s">
        <v>81</v>
      </c>
      <c r="AY249" s="17" t="s">
        <v>126</v>
      </c>
      <c r="BE249" s="193">
        <f>IF(N249="základní",J249,0)</f>
        <v>0</v>
      </c>
      <c r="BF249" s="193">
        <f>IF(N249="snížená",J249,0)</f>
        <v>0</v>
      </c>
      <c r="BG249" s="193">
        <f>IF(N249="zákl. přenesená",J249,0)</f>
        <v>0</v>
      </c>
      <c r="BH249" s="193">
        <f>IF(N249="sníž. přenesená",J249,0)</f>
        <v>0</v>
      </c>
      <c r="BI249" s="193">
        <f>IF(N249="nulová",J249,0)</f>
        <v>0</v>
      </c>
      <c r="BJ249" s="17" t="s">
        <v>22</v>
      </c>
      <c r="BK249" s="193">
        <f>ROUND(I249*H249,2)</f>
        <v>0</v>
      </c>
      <c r="BL249" s="17" t="s">
        <v>133</v>
      </c>
      <c r="BM249" s="17" t="s">
        <v>301</v>
      </c>
    </row>
    <row r="250" spans="2:51" s="11" customFormat="1" ht="12">
      <c r="B250" s="196"/>
      <c r="C250" s="197"/>
      <c r="D250" s="220" t="s">
        <v>137</v>
      </c>
      <c r="E250" s="197"/>
      <c r="F250" s="246" t="s">
        <v>302</v>
      </c>
      <c r="G250" s="197"/>
      <c r="H250" s="247">
        <v>1.36</v>
      </c>
      <c r="I250" s="201"/>
      <c r="J250" s="197"/>
      <c r="K250" s="197"/>
      <c r="L250" s="202"/>
      <c r="M250" s="203"/>
      <c r="N250" s="204"/>
      <c r="O250" s="204"/>
      <c r="P250" s="204"/>
      <c r="Q250" s="204"/>
      <c r="R250" s="204"/>
      <c r="S250" s="204"/>
      <c r="T250" s="205"/>
      <c r="AT250" s="206" t="s">
        <v>137</v>
      </c>
      <c r="AU250" s="206" t="s">
        <v>81</v>
      </c>
      <c r="AV250" s="11" t="s">
        <v>81</v>
      </c>
      <c r="AW250" s="11" t="s">
        <v>4</v>
      </c>
      <c r="AX250" s="11" t="s">
        <v>22</v>
      </c>
      <c r="AY250" s="206" t="s">
        <v>126</v>
      </c>
    </row>
    <row r="251" spans="2:65" s="1" customFormat="1" ht="28.8" customHeight="1">
      <c r="B251" s="34"/>
      <c r="C251" s="182" t="s">
        <v>303</v>
      </c>
      <c r="D251" s="182" t="s">
        <v>128</v>
      </c>
      <c r="E251" s="183" t="s">
        <v>304</v>
      </c>
      <c r="F251" s="184" t="s">
        <v>305</v>
      </c>
      <c r="G251" s="185" t="s">
        <v>131</v>
      </c>
      <c r="H251" s="186">
        <v>527.3</v>
      </c>
      <c r="I251" s="187"/>
      <c r="J251" s="188">
        <f>ROUND(I251*H251,2)</f>
        <v>0</v>
      </c>
      <c r="K251" s="184" t="s">
        <v>132</v>
      </c>
      <c r="L251" s="54"/>
      <c r="M251" s="189" t="s">
        <v>20</v>
      </c>
      <c r="N251" s="190" t="s">
        <v>44</v>
      </c>
      <c r="O251" s="35"/>
      <c r="P251" s="191">
        <f>O251*H251</f>
        <v>0</v>
      </c>
      <c r="Q251" s="191">
        <v>0</v>
      </c>
      <c r="R251" s="191">
        <f>Q251*H251</f>
        <v>0</v>
      </c>
      <c r="S251" s="191">
        <v>0</v>
      </c>
      <c r="T251" s="192">
        <f>S251*H251</f>
        <v>0</v>
      </c>
      <c r="AR251" s="17" t="s">
        <v>133</v>
      </c>
      <c r="AT251" s="17" t="s">
        <v>128</v>
      </c>
      <c r="AU251" s="17" t="s">
        <v>81</v>
      </c>
      <c r="AY251" s="17" t="s">
        <v>126</v>
      </c>
      <c r="BE251" s="193">
        <f>IF(N251="základní",J251,0)</f>
        <v>0</v>
      </c>
      <c r="BF251" s="193">
        <f>IF(N251="snížená",J251,0)</f>
        <v>0</v>
      </c>
      <c r="BG251" s="193">
        <f>IF(N251="zákl. přenesená",J251,0)</f>
        <v>0</v>
      </c>
      <c r="BH251" s="193">
        <f>IF(N251="sníž. přenesená",J251,0)</f>
        <v>0</v>
      </c>
      <c r="BI251" s="193">
        <f>IF(N251="nulová",J251,0)</f>
        <v>0</v>
      </c>
      <c r="BJ251" s="17" t="s">
        <v>22</v>
      </c>
      <c r="BK251" s="193">
        <f>ROUND(I251*H251,2)</f>
        <v>0</v>
      </c>
      <c r="BL251" s="17" t="s">
        <v>133</v>
      </c>
      <c r="BM251" s="17" t="s">
        <v>306</v>
      </c>
    </row>
    <row r="252" spans="2:47" s="1" customFormat="1" ht="132">
      <c r="B252" s="34"/>
      <c r="C252" s="56"/>
      <c r="D252" s="194" t="s">
        <v>135</v>
      </c>
      <c r="E252" s="56"/>
      <c r="F252" s="195" t="s">
        <v>295</v>
      </c>
      <c r="G252" s="56"/>
      <c r="H252" s="56"/>
      <c r="I252" s="152"/>
      <c r="J252" s="56"/>
      <c r="K252" s="56"/>
      <c r="L252" s="54"/>
      <c r="M252" s="71"/>
      <c r="N252" s="35"/>
      <c r="O252" s="35"/>
      <c r="P252" s="35"/>
      <c r="Q252" s="35"/>
      <c r="R252" s="35"/>
      <c r="S252" s="35"/>
      <c r="T252" s="72"/>
      <c r="AT252" s="17" t="s">
        <v>135</v>
      </c>
      <c r="AU252" s="17" t="s">
        <v>81</v>
      </c>
    </row>
    <row r="253" spans="2:51" s="11" customFormat="1" ht="12">
      <c r="B253" s="196"/>
      <c r="C253" s="197"/>
      <c r="D253" s="194" t="s">
        <v>137</v>
      </c>
      <c r="E253" s="198" t="s">
        <v>20</v>
      </c>
      <c r="F253" s="199" t="s">
        <v>307</v>
      </c>
      <c r="G253" s="197"/>
      <c r="H253" s="200">
        <v>527.3</v>
      </c>
      <c r="I253" s="201"/>
      <c r="J253" s="197"/>
      <c r="K253" s="197"/>
      <c r="L253" s="202"/>
      <c r="M253" s="203"/>
      <c r="N253" s="204"/>
      <c r="O253" s="204"/>
      <c r="P253" s="204"/>
      <c r="Q253" s="204"/>
      <c r="R253" s="204"/>
      <c r="S253" s="204"/>
      <c r="T253" s="205"/>
      <c r="AT253" s="206" t="s">
        <v>137</v>
      </c>
      <c r="AU253" s="206" t="s">
        <v>81</v>
      </c>
      <c r="AV253" s="11" t="s">
        <v>81</v>
      </c>
      <c r="AW253" s="11" t="s">
        <v>37</v>
      </c>
      <c r="AX253" s="11" t="s">
        <v>73</v>
      </c>
      <c r="AY253" s="206" t="s">
        <v>126</v>
      </c>
    </row>
    <row r="254" spans="2:51" s="12" customFormat="1" ht="12">
      <c r="B254" s="207"/>
      <c r="C254" s="208"/>
      <c r="D254" s="194" t="s">
        <v>137</v>
      </c>
      <c r="E254" s="209" t="s">
        <v>20</v>
      </c>
      <c r="F254" s="210" t="s">
        <v>138</v>
      </c>
      <c r="G254" s="208"/>
      <c r="H254" s="211">
        <v>527.3</v>
      </c>
      <c r="I254" s="212"/>
      <c r="J254" s="208"/>
      <c r="K254" s="208"/>
      <c r="L254" s="213"/>
      <c r="M254" s="214"/>
      <c r="N254" s="215"/>
      <c r="O254" s="215"/>
      <c r="P254" s="215"/>
      <c r="Q254" s="215"/>
      <c r="R254" s="215"/>
      <c r="S254" s="215"/>
      <c r="T254" s="216"/>
      <c r="AT254" s="217" t="s">
        <v>137</v>
      </c>
      <c r="AU254" s="217" t="s">
        <v>81</v>
      </c>
      <c r="AV254" s="12" t="s">
        <v>133</v>
      </c>
      <c r="AW254" s="12" t="s">
        <v>37</v>
      </c>
      <c r="AX254" s="12" t="s">
        <v>22</v>
      </c>
      <c r="AY254" s="217" t="s">
        <v>126</v>
      </c>
    </row>
    <row r="255" spans="2:51" s="13" customFormat="1" ht="12">
      <c r="B255" s="218"/>
      <c r="C255" s="219"/>
      <c r="D255" s="194" t="s">
        <v>137</v>
      </c>
      <c r="E255" s="230" t="s">
        <v>20</v>
      </c>
      <c r="F255" s="231" t="s">
        <v>145</v>
      </c>
      <c r="G255" s="219"/>
      <c r="H255" s="232" t="s">
        <v>20</v>
      </c>
      <c r="I255" s="224"/>
      <c r="J255" s="219"/>
      <c r="K255" s="219"/>
      <c r="L255" s="225"/>
      <c r="M255" s="226"/>
      <c r="N255" s="227"/>
      <c r="O255" s="227"/>
      <c r="P255" s="227"/>
      <c r="Q255" s="227"/>
      <c r="R255" s="227"/>
      <c r="S255" s="227"/>
      <c r="T255" s="228"/>
      <c r="AT255" s="229" t="s">
        <v>137</v>
      </c>
      <c r="AU255" s="229" t="s">
        <v>81</v>
      </c>
      <c r="AV255" s="13" t="s">
        <v>22</v>
      </c>
      <c r="AW255" s="13" t="s">
        <v>37</v>
      </c>
      <c r="AX255" s="13" t="s">
        <v>73</v>
      </c>
      <c r="AY255" s="229" t="s">
        <v>126</v>
      </c>
    </row>
    <row r="256" spans="2:51" s="13" customFormat="1" ht="12">
      <c r="B256" s="218"/>
      <c r="C256" s="219"/>
      <c r="D256" s="220" t="s">
        <v>137</v>
      </c>
      <c r="E256" s="221" t="s">
        <v>20</v>
      </c>
      <c r="F256" s="222" t="s">
        <v>146</v>
      </c>
      <c r="G256" s="219"/>
      <c r="H256" s="223" t="s">
        <v>20</v>
      </c>
      <c r="I256" s="224"/>
      <c r="J256" s="219"/>
      <c r="K256" s="219"/>
      <c r="L256" s="225"/>
      <c r="M256" s="226"/>
      <c r="N256" s="227"/>
      <c r="O256" s="227"/>
      <c r="P256" s="227"/>
      <c r="Q256" s="227"/>
      <c r="R256" s="227"/>
      <c r="S256" s="227"/>
      <c r="T256" s="228"/>
      <c r="AT256" s="229" t="s">
        <v>137</v>
      </c>
      <c r="AU256" s="229" t="s">
        <v>81</v>
      </c>
      <c r="AV256" s="13" t="s">
        <v>22</v>
      </c>
      <c r="AW256" s="13" t="s">
        <v>37</v>
      </c>
      <c r="AX256" s="13" t="s">
        <v>73</v>
      </c>
      <c r="AY256" s="229" t="s">
        <v>126</v>
      </c>
    </row>
    <row r="257" spans="2:65" s="1" customFormat="1" ht="20.4" customHeight="1">
      <c r="B257" s="34"/>
      <c r="C257" s="236" t="s">
        <v>308</v>
      </c>
      <c r="D257" s="236" t="s">
        <v>297</v>
      </c>
      <c r="E257" s="237" t="s">
        <v>309</v>
      </c>
      <c r="F257" s="238" t="s">
        <v>310</v>
      </c>
      <c r="G257" s="239" t="s">
        <v>300</v>
      </c>
      <c r="H257" s="240">
        <v>13.183</v>
      </c>
      <c r="I257" s="241"/>
      <c r="J257" s="242">
        <f>ROUND(I257*H257,2)</f>
        <v>0</v>
      </c>
      <c r="K257" s="238" t="s">
        <v>132</v>
      </c>
      <c r="L257" s="243"/>
      <c r="M257" s="244" t="s">
        <v>20</v>
      </c>
      <c r="N257" s="245" t="s">
        <v>44</v>
      </c>
      <c r="O257" s="35"/>
      <c r="P257" s="191">
        <f>O257*H257</f>
        <v>0</v>
      </c>
      <c r="Q257" s="191">
        <v>0.001</v>
      </c>
      <c r="R257" s="191">
        <f>Q257*H257</f>
        <v>0.013183</v>
      </c>
      <c r="S257" s="191">
        <v>0</v>
      </c>
      <c r="T257" s="192">
        <f>S257*H257</f>
        <v>0</v>
      </c>
      <c r="AR257" s="17" t="s">
        <v>177</v>
      </c>
      <c r="AT257" s="17" t="s">
        <v>297</v>
      </c>
      <c r="AU257" s="17" t="s">
        <v>81</v>
      </c>
      <c r="AY257" s="17" t="s">
        <v>126</v>
      </c>
      <c r="BE257" s="193">
        <f>IF(N257="základní",J257,0)</f>
        <v>0</v>
      </c>
      <c r="BF257" s="193">
        <f>IF(N257="snížená",J257,0)</f>
        <v>0</v>
      </c>
      <c r="BG257" s="193">
        <f>IF(N257="zákl. přenesená",J257,0)</f>
        <v>0</v>
      </c>
      <c r="BH257" s="193">
        <f>IF(N257="sníž. přenesená",J257,0)</f>
        <v>0</v>
      </c>
      <c r="BI257" s="193">
        <f>IF(N257="nulová",J257,0)</f>
        <v>0</v>
      </c>
      <c r="BJ257" s="17" t="s">
        <v>22</v>
      </c>
      <c r="BK257" s="193">
        <f>ROUND(I257*H257,2)</f>
        <v>0</v>
      </c>
      <c r="BL257" s="17" t="s">
        <v>133</v>
      </c>
      <c r="BM257" s="17" t="s">
        <v>311</v>
      </c>
    </row>
    <row r="258" spans="2:51" s="11" customFormat="1" ht="12">
      <c r="B258" s="196"/>
      <c r="C258" s="197"/>
      <c r="D258" s="220" t="s">
        <v>137</v>
      </c>
      <c r="E258" s="197"/>
      <c r="F258" s="246" t="s">
        <v>312</v>
      </c>
      <c r="G258" s="197"/>
      <c r="H258" s="247">
        <v>13.183</v>
      </c>
      <c r="I258" s="201"/>
      <c r="J258" s="197"/>
      <c r="K258" s="197"/>
      <c r="L258" s="202"/>
      <c r="M258" s="203"/>
      <c r="N258" s="204"/>
      <c r="O258" s="204"/>
      <c r="P258" s="204"/>
      <c r="Q258" s="204"/>
      <c r="R258" s="204"/>
      <c r="S258" s="204"/>
      <c r="T258" s="205"/>
      <c r="AT258" s="206" t="s">
        <v>137</v>
      </c>
      <c r="AU258" s="206" t="s">
        <v>81</v>
      </c>
      <c r="AV258" s="11" t="s">
        <v>81</v>
      </c>
      <c r="AW258" s="11" t="s">
        <v>4</v>
      </c>
      <c r="AX258" s="11" t="s">
        <v>22</v>
      </c>
      <c r="AY258" s="206" t="s">
        <v>126</v>
      </c>
    </row>
    <row r="259" spans="2:65" s="1" customFormat="1" ht="28.8" customHeight="1">
      <c r="B259" s="34"/>
      <c r="C259" s="182" t="s">
        <v>313</v>
      </c>
      <c r="D259" s="182" t="s">
        <v>128</v>
      </c>
      <c r="E259" s="183" t="s">
        <v>314</v>
      </c>
      <c r="F259" s="184" t="s">
        <v>315</v>
      </c>
      <c r="G259" s="185" t="s">
        <v>131</v>
      </c>
      <c r="H259" s="186">
        <v>224.64</v>
      </c>
      <c r="I259" s="187"/>
      <c r="J259" s="188">
        <f>ROUND(I259*H259,2)</f>
        <v>0</v>
      </c>
      <c r="K259" s="184" t="s">
        <v>132</v>
      </c>
      <c r="L259" s="54"/>
      <c r="M259" s="189" t="s">
        <v>20</v>
      </c>
      <c r="N259" s="190" t="s">
        <v>44</v>
      </c>
      <c r="O259" s="35"/>
      <c r="P259" s="191">
        <f>O259*H259</f>
        <v>0</v>
      </c>
      <c r="Q259" s="191">
        <v>0</v>
      </c>
      <c r="R259" s="191">
        <f>Q259*H259</f>
        <v>0</v>
      </c>
      <c r="S259" s="191">
        <v>0</v>
      </c>
      <c r="T259" s="192">
        <f>S259*H259</f>
        <v>0</v>
      </c>
      <c r="AR259" s="17" t="s">
        <v>133</v>
      </c>
      <c r="AT259" s="17" t="s">
        <v>128</v>
      </c>
      <c r="AU259" s="17" t="s">
        <v>81</v>
      </c>
      <c r="AY259" s="17" t="s">
        <v>126</v>
      </c>
      <c r="BE259" s="193">
        <f>IF(N259="základní",J259,0)</f>
        <v>0</v>
      </c>
      <c r="BF259" s="193">
        <f>IF(N259="snížená",J259,0)</f>
        <v>0</v>
      </c>
      <c r="BG259" s="193">
        <f>IF(N259="zákl. přenesená",J259,0)</f>
        <v>0</v>
      </c>
      <c r="BH259" s="193">
        <f>IF(N259="sníž. přenesená",J259,0)</f>
        <v>0</v>
      </c>
      <c r="BI259" s="193">
        <f>IF(N259="nulová",J259,0)</f>
        <v>0</v>
      </c>
      <c r="BJ259" s="17" t="s">
        <v>22</v>
      </c>
      <c r="BK259" s="193">
        <f>ROUND(I259*H259,2)</f>
        <v>0</v>
      </c>
      <c r="BL259" s="17" t="s">
        <v>133</v>
      </c>
      <c r="BM259" s="17" t="s">
        <v>316</v>
      </c>
    </row>
    <row r="260" spans="2:47" s="1" customFormat="1" ht="180">
      <c r="B260" s="34"/>
      <c r="C260" s="56"/>
      <c r="D260" s="194" t="s">
        <v>135</v>
      </c>
      <c r="E260" s="56"/>
      <c r="F260" s="195" t="s">
        <v>317</v>
      </c>
      <c r="G260" s="56"/>
      <c r="H260" s="56"/>
      <c r="I260" s="152"/>
      <c r="J260" s="56"/>
      <c r="K260" s="56"/>
      <c r="L260" s="54"/>
      <c r="M260" s="71"/>
      <c r="N260" s="35"/>
      <c r="O260" s="35"/>
      <c r="P260" s="35"/>
      <c r="Q260" s="35"/>
      <c r="R260" s="35"/>
      <c r="S260" s="35"/>
      <c r="T260" s="72"/>
      <c r="AT260" s="17" t="s">
        <v>135</v>
      </c>
      <c r="AU260" s="17" t="s">
        <v>81</v>
      </c>
    </row>
    <row r="261" spans="2:51" s="11" customFormat="1" ht="12">
      <c r="B261" s="196"/>
      <c r="C261" s="197"/>
      <c r="D261" s="194" t="s">
        <v>137</v>
      </c>
      <c r="E261" s="198" t="s">
        <v>20</v>
      </c>
      <c r="F261" s="199" t="s">
        <v>318</v>
      </c>
      <c r="G261" s="197"/>
      <c r="H261" s="200">
        <v>224.64</v>
      </c>
      <c r="I261" s="201"/>
      <c r="J261" s="197"/>
      <c r="K261" s="197"/>
      <c r="L261" s="202"/>
      <c r="M261" s="203"/>
      <c r="N261" s="204"/>
      <c r="O261" s="204"/>
      <c r="P261" s="204"/>
      <c r="Q261" s="204"/>
      <c r="R261" s="204"/>
      <c r="S261" s="204"/>
      <c r="T261" s="205"/>
      <c r="AT261" s="206" t="s">
        <v>137</v>
      </c>
      <c r="AU261" s="206" t="s">
        <v>81</v>
      </c>
      <c r="AV261" s="11" t="s">
        <v>81</v>
      </c>
      <c r="AW261" s="11" t="s">
        <v>37</v>
      </c>
      <c r="AX261" s="11" t="s">
        <v>73</v>
      </c>
      <c r="AY261" s="206" t="s">
        <v>126</v>
      </c>
    </row>
    <row r="262" spans="2:51" s="12" customFormat="1" ht="12">
      <c r="B262" s="207"/>
      <c r="C262" s="208"/>
      <c r="D262" s="194" t="s">
        <v>137</v>
      </c>
      <c r="E262" s="209" t="s">
        <v>20</v>
      </c>
      <c r="F262" s="210" t="s">
        <v>138</v>
      </c>
      <c r="G262" s="208"/>
      <c r="H262" s="211">
        <v>224.64</v>
      </c>
      <c r="I262" s="212"/>
      <c r="J262" s="208"/>
      <c r="K262" s="208"/>
      <c r="L262" s="213"/>
      <c r="M262" s="214"/>
      <c r="N262" s="215"/>
      <c r="O262" s="215"/>
      <c r="P262" s="215"/>
      <c r="Q262" s="215"/>
      <c r="R262" s="215"/>
      <c r="S262" s="215"/>
      <c r="T262" s="216"/>
      <c r="AT262" s="217" t="s">
        <v>137</v>
      </c>
      <c r="AU262" s="217" t="s">
        <v>81</v>
      </c>
      <c r="AV262" s="12" t="s">
        <v>133</v>
      </c>
      <c r="AW262" s="12" t="s">
        <v>37</v>
      </c>
      <c r="AX262" s="12" t="s">
        <v>22</v>
      </c>
      <c r="AY262" s="217" t="s">
        <v>126</v>
      </c>
    </row>
    <row r="263" spans="2:51" s="13" customFormat="1" ht="12">
      <c r="B263" s="218"/>
      <c r="C263" s="219"/>
      <c r="D263" s="220" t="s">
        <v>137</v>
      </c>
      <c r="E263" s="221" t="s">
        <v>20</v>
      </c>
      <c r="F263" s="222" t="s">
        <v>145</v>
      </c>
      <c r="G263" s="219"/>
      <c r="H263" s="223" t="s">
        <v>20</v>
      </c>
      <c r="I263" s="224"/>
      <c r="J263" s="219"/>
      <c r="K263" s="219"/>
      <c r="L263" s="225"/>
      <c r="M263" s="226"/>
      <c r="N263" s="227"/>
      <c r="O263" s="227"/>
      <c r="P263" s="227"/>
      <c r="Q263" s="227"/>
      <c r="R263" s="227"/>
      <c r="S263" s="227"/>
      <c r="T263" s="228"/>
      <c r="AT263" s="229" t="s">
        <v>137</v>
      </c>
      <c r="AU263" s="229" t="s">
        <v>81</v>
      </c>
      <c r="AV263" s="13" t="s">
        <v>22</v>
      </c>
      <c r="AW263" s="13" t="s">
        <v>37</v>
      </c>
      <c r="AX263" s="13" t="s">
        <v>73</v>
      </c>
      <c r="AY263" s="229" t="s">
        <v>126</v>
      </c>
    </row>
    <row r="264" spans="2:65" s="1" customFormat="1" ht="28.8" customHeight="1">
      <c r="B264" s="34"/>
      <c r="C264" s="182" t="s">
        <v>319</v>
      </c>
      <c r="D264" s="182" t="s">
        <v>128</v>
      </c>
      <c r="E264" s="183" t="s">
        <v>320</v>
      </c>
      <c r="F264" s="184" t="s">
        <v>321</v>
      </c>
      <c r="G264" s="185" t="s">
        <v>131</v>
      </c>
      <c r="H264" s="186">
        <v>455.2</v>
      </c>
      <c r="I264" s="187"/>
      <c r="J264" s="188">
        <f>ROUND(I264*H264,2)</f>
        <v>0</v>
      </c>
      <c r="K264" s="184" t="s">
        <v>202</v>
      </c>
      <c r="L264" s="54"/>
      <c r="M264" s="189" t="s">
        <v>20</v>
      </c>
      <c r="N264" s="190" t="s">
        <v>44</v>
      </c>
      <c r="O264" s="35"/>
      <c r="P264" s="191">
        <f>O264*H264</f>
        <v>0</v>
      </c>
      <c r="Q264" s="191">
        <v>0</v>
      </c>
      <c r="R264" s="191">
        <f>Q264*H264</f>
        <v>0</v>
      </c>
      <c r="S264" s="191">
        <v>0</v>
      </c>
      <c r="T264" s="192">
        <f>S264*H264</f>
        <v>0</v>
      </c>
      <c r="AR264" s="17" t="s">
        <v>133</v>
      </c>
      <c r="AT264" s="17" t="s">
        <v>128</v>
      </c>
      <c r="AU264" s="17" t="s">
        <v>81</v>
      </c>
      <c r="AY264" s="17" t="s">
        <v>126</v>
      </c>
      <c r="BE264" s="193">
        <f>IF(N264="základní",J264,0)</f>
        <v>0</v>
      </c>
      <c r="BF264" s="193">
        <f>IF(N264="snížená",J264,0)</f>
        <v>0</v>
      </c>
      <c r="BG264" s="193">
        <f>IF(N264="zákl. přenesená",J264,0)</f>
        <v>0</v>
      </c>
      <c r="BH264" s="193">
        <f>IF(N264="sníž. přenesená",J264,0)</f>
        <v>0</v>
      </c>
      <c r="BI264" s="193">
        <f>IF(N264="nulová",J264,0)</f>
        <v>0</v>
      </c>
      <c r="BJ264" s="17" t="s">
        <v>22</v>
      </c>
      <c r="BK264" s="193">
        <f>ROUND(I264*H264,2)</f>
        <v>0</v>
      </c>
      <c r="BL264" s="17" t="s">
        <v>133</v>
      </c>
      <c r="BM264" s="17" t="s">
        <v>322</v>
      </c>
    </row>
    <row r="265" spans="2:47" s="1" customFormat="1" ht="132">
      <c r="B265" s="34"/>
      <c r="C265" s="56"/>
      <c r="D265" s="194" t="s">
        <v>135</v>
      </c>
      <c r="E265" s="56"/>
      <c r="F265" s="195" t="s">
        <v>323</v>
      </c>
      <c r="G265" s="56"/>
      <c r="H265" s="56"/>
      <c r="I265" s="152"/>
      <c r="J265" s="56"/>
      <c r="K265" s="56"/>
      <c r="L265" s="54"/>
      <c r="M265" s="71"/>
      <c r="N265" s="35"/>
      <c r="O265" s="35"/>
      <c r="P265" s="35"/>
      <c r="Q265" s="35"/>
      <c r="R265" s="35"/>
      <c r="S265" s="35"/>
      <c r="T265" s="72"/>
      <c r="AT265" s="17" t="s">
        <v>135</v>
      </c>
      <c r="AU265" s="17" t="s">
        <v>81</v>
      </c>
    </row>
    <row r="266" spans="2:51" s="11" customFormat="1" ht="12">
      <c r="B266" s="196"/>
      <c r="C266" s="197"/>
      <c r="D266" s="194" t="s">
        <v>137</v>
      </c>
      <c r="E266" s="198" t="s">
        <v>20</v>
      </c>
      <c r="F266" s="199" t="s">
        <v>324</v>
      </c>
      <c r="G266" s="197"/>
      <c r="H266" s="200">
        <v>455.2</v>
      </c>
      <c r="I266" s="201"/>
      <c r="J266" s="197"/>
      <c r="K266" s="197"/>
      <c r="L266" s="202"/>
      <c r="M266" s="203"/>
      <c r="N266" s="204"/>
      <c r="O266" s="204"/>
      <c r="P266" s="204"/>
      <c r="Q266" s="204"/>
      <c r="R266" s="204"/>
      <c r="S266" s="204"/>
      <c r="T266" s="205"/>
      <c r="AT266" s="206" t="s">
        <v>137</v>
      </c>
      <c r="AU266" s="206" t="s">
        <v>81</v>
      </c>
      <c r="AV266" s="11" t="s">
        <v>81</v>
      </c>
      <c r="AW266" s="11" t="s">
        <v>37</v>
      </c>
      <c r="AX266" s="11" t="s">
        <v>73</v>
      </c>
      <c r="AY266" s="206" t="s">
        <v>126</v>
      </c>
    </row>
    <row r="267" spans="2:51" s="12" customFormat="1" ht="12">
      <c r="B267" s="207"/>
      <c r="C267" s="208"/>
      <c r="D267" s="194" t="s">
        <v>137</v>
      </c>
      <c r="E267" s="209" t="s">
        <v>20</v>
      </c>
      <c r="F267" s="210" t="s">
        <v>138</v>
      </c>
      <c r="G267" s="208"/>
      <c r="H267" s="211">
        <v>455.2</v>
      </c>
      <c r="I267" s="212"/>
      <c r="J267" s="208"/>
      <c r="K267" s="208"/>
      <c r="L267" s="213"/>
      <c r="M267" s="214"/>
      <c r="N267" s="215"/>
      <c r="O267" s="215"/>
      <c r="P267" s="215"/>
      <c r="Q267" s="215"/>
      <c r="R267" s="215"/>
      <c r="S267" s="215"/>
      <c r="T267" s="216"/>
      <c r="AT267" s="217" t="s">
        <v>137</v>
      </c>
      <c r="AU267" s="217" t="s">
        <v>81</v>
      </c>
      <c r="AV267" s="12" t="s">
        <v>133</v>
      </c>
      <c r="AW267" s="12" t="s">
        <v>37</v>
      </c>
      <c r="AX267" s="12" t="s">
        <v>22</v>
      </c>
      <c r="AY267" s="217" t="s">
        <v>126</v>
      </c>
    </row>
    <row r="268" spans="2:51" s="13" customFormat="1" ht="12">
      <c r="B268" s="218"/>
      <c r="C268" s="219"/>
      <c r="D268" s="194" t="s">
        <v>137</v>
      </c>
      <c r="E268" s="230" t="s">
        <v>20</v>
      </c>
      <c r="F268" s="231" t="s">
        <v>145</v>
      </c>
      <c r="G268" s="219"/>
      <c r="H268" s="232" t="s">
        <v>20</v>
      </c>
      <c r="I268" s="224"/>
      <c r="J268" s="219"/>
      <c r="K268" s="219"/>
      <c r="L268" s="225"/>
      <c r="M268" s="226"/>
      <c r="N268" s="227"/>
      <c r="O268" s="227"/>
      <c r="P268" s="227"/>
      <c r="Q268" s="227"/>
      <c r="R268" s="227"/>
      <c r="S268" s="227"/>
      <c r="T268" s="228"/>
      <c r="AT268" s="229" t="s">
        <v>137</v>
      </c>
      <c r="AU268" s="229" t="s">
        <v>81</v>
      </c>
      <c r="AV268" s="13" t="s">
        <v>22</v>
      </c>
      <c r="AW268" s="13" t="s">
        <v>37</v>
      </c>
      <c r="AX268" s="13" t="s">
        <v>73</v>
      </c>
      <c r="AY268" s="229" t="s">
        <v>126</v>
      </c>
    </row>
    <row r="269" spans="2:51" s="13" customFormat="1" ht="12">
      <c r="B269" s="218"/>
      <c r="C269" s="219"/>
      <c r="D269" s="220" t="s">
        <v>137</v>
      </c>
      <c r="E269" s="221" t="s">
        <v>20</v>
      </c>
      <c r="F269" s="222" t="s">
        <v>146</v>
      </c>
      <c r="G269" s="219"/>
      <c r="H269" s="223" t="s">
        <v>20</v>
      </c>
      <c r="I269" s="224"/>
      <c r="J269" s="219"/>
      <c r="K269" s="219"/>
      <c r="L269" s="225"/>
      <c r="M269" s="226"/>
      <c r="N269" s="227"/>
      <c r="O269" s="227"/>
      <c r="P269" s="227"/>
      <c r="Q269" s="227"/>
      <c r="R269" s="227"/>
      <c r="S269" s="227"/>
      <c r="T269" s="228"/>
      <c r="AT269" s="229" t="s">
        <v>137</v>
      </c>
      <c r="AU269" s="229" t="s">
        <v>81</v>
      </c>
      <c r="AV269" s="13" t="s">
        <v>22</v>
      </c>
      <c r="AW269" s="13" t="s">
        <v>37</v>
      </c>
      <c r="AX269" s="13" t="s">
        <v>73</v>
      </c>
      <c r="AY269" s="229" t="s">
        <v>126</v>
      </c>
    </row>
    <row r="270" spans="2:65" s="1" customFormat="1" ht="28.8" customHeight="1">
      <c r="B270" s="34"/>
      <c r="C270" s="182" t="s">
        <v>325</v>
      </c>
      <c r="D270" s="182" t="s">
        <v>128</v>
      </c>
      <c r="E270" s="183" t="s">
        <v>326</v>
      </c>
      <c r="F270" s="184" t="s">
        <v>327</v>
      </c>
      <c r="G270" s="185" t="s">
        <v>131</v>
      </c>
      <c r="H270" s="186">
        <v>273.2</v>
      </c>
      <c r="I270" s="187"/>
      <c r="J270" s="188">
        <f>ROUND(I270*H270,2)</f>
        <v>0</v>
      </c>
      <c r="K270" s="184" t="s">
        <v>202</v>
      </c>
      <c r="L270" s="54"/>
      <c r="M270" s="189" t="s">
        <v>20</v>
      </c>
      <c r="N270" s="190" t="s">
        <v>44</v>
      </c>
      <c r="O270" s="35"/>
      <c r="P270" s="191">
        <f>O270*H270</f>
        <v>0</v>
      </c>
      <c r="Q270" s="191">
        <v>0</v>
      </c>
      <c r="R270" s="191">
        <f>Q270*H270</f>
        <v>0</v>
      </c>
      <c r="S270" s="191">
        <v>0</v>
      </c>
      <c r="T270" s="192">
        <f>S270*H270</f>
        <v>0</v>
      </c>
      <c r="AR270" s="17" t="s">
        <v>133</v>
      </c>
      <c r="AT270" s="17" t="s">
        <v>128</v>
      </c>
      <c r="AU270" s="17" t="s">
        <v>81</v>
      </c>
      <c r="AY270" s="17" t="s">
        <v>126</v>
      </c>
      <c r="BE270" s="193">
        <f>IF(N270="základní",J270,0)</f>
        <v>0</v>
      </c>
      <c r="BF270" s="193">
        <f>IF(N270="snížená",J270,0)</f>
        <v>0</v>
      </c>
      <c r="BG270" s="193">
        <f>IF(N270="zákl. přenesená",J270,0)</f>
        <v>0</v>
      </c>
      <c r="BH270" s="193">
        <f>IF(N270="sníž. přenesená",J270,0)</f>
        <v>0</v>
      </c>
      <c r="BI270" s="193">
        <f>IF(N270="nulová",J270,0)</f>
        <v>0</v>
      </c>
      <c r="BJ270" s="17" t="s">
        <v>22</v>
      </c>
      <c r="BK270" s="193">
        <f>ROUND(I270*H270,2)</f>
        <v>0</v>
      </c>
      <c r="BL270" s="17" t="s">
        <v>133</v>
      </c>
      <c r="BM270" s="17" t="s">
        <v>328</v>
      </c>
    </row>
    <row r="271" spans="2:47" s="1" customFormat="1" ht="132">
      <c r="B271" s="34"/>
      <c r="C271" s="56"/>
      <c r="D271" s="194" t="s">
        <v>135</v>
      </c>
      <c r="E271" s="56"/>
      <c r="F271" s="195" t="s">
        <v>323</v>
      </c>
      <c r="G271" s="56"/>
      <c r="H271" s="56"/>
      <c r="I271" s="152"/>
      <c r="J271" s="56"/>
      <c r="K271" s="56"/>
      <c r="L271" s="54"/>
      <c r="M271" s="71"/>
      <c r="N271" s="35"/>
      <c r="O271" s="35"/>
      <c r="P271" s="35"/>
      <c r="Q271" s="35"/>
      <c r="R271" s="35"/>
      <c r="S271" s="35"/>
      <c r="T271" s="72"/>
      <c r="AT271" s="17" t="s">
        <v>135</v>
      </c>
      <c r="AU271" s="17" t="s">
        <v>81</v>
      </c>
    </row>
    <row r="272" spans="2:51" s="11" customFormat="1" ht="12">
      <c r="B272" s="196"/>
      <c r="C272" s="197"/>
      <c r="D272" s="194" t="s">
        <v>137</v>
      </c>
      <c r="E272" s="198" t="s">
        <v>20</v>
      </c>
      <c r="F272" s="199" t="s">
        <v>329</v>
      </c>
      <c r="G272" s="197"/>
      <c r="H272" s="200">
        <v>273.2</v>
      </c>
      <c r="I272" s="201"/>
      <c r="J272" s="197"/>
      <c r="K272" s="197"/>
      <c r="L272" s="202"/>
      <c r="M272" s="203"/>
      <c r="N272" s="204"/>
      <c r="O272" s="204"/>
      <c r="P272" s="204"/>
      <c r="Q272" s="204"/>
      <c r="R272" s="204"/>
      <c r="S272" s="204"/>
      <c r="T272" s="205"/>
      <c r="AT272" s="206" t="s">
        <v>137</v>
      </c>
      <c r="AU272" s="206" t="s">
        <v>81</v>
      </c>
      <c r="AV272" s="11" t="s">
        <v>81</v>
      </c>
      <c r="AW272" s="11" t="s">
        <v>37</v>
      </c>
      <c r="AX272" s="11" t="s">
        <v>73</v>
      </c>
      <c r="AY272" s="206" t="s">
        <v>126</v>
      </c>
    </row>
    <row r="273" spans="2:51" s="12" customFormat="1" ht="12">
      <c r="B273" s="207"/>
      <c r="C273" s="208"/>
      <c r="D273" s="194" t="s">
        <v>137</v>
      </c>
      <c r="E273" s="209" t="s">
        <v>20</v>
      </c>
      <c r="F273" s="210" t="s">
        <v>138</v>
      </c>
      <c r="G273" s="208"/>
      <c r="H273" s="211">
        <v>273.2</v>
      </c>
      <c r="I273" s="212"/>
      <c r="J273" s="208"/>
      <c r="K273" s="208"/>
      <c r="L273" s="213"/>
      <c r="M273" s="214"/>
      <c r="N273" s="215"/>
      <c r="O273" s="215"/>
      <c r="P273" s="215"/>
      <c r="Q273" s="215"/>
      <c r="R273" s="215"/>
      <c r="S273" s="215"/>
      <c r="T273" s="216"/>
      <c r="AT273" s="217" t="s">
        <v>137</v>
      </c>
      <c r="AU273" s="217" t="s">
        <v>81</v>
      </c>
      <c r="AV273" s="12" t="s">
        <v>133</v>
      </c>
      <c r="AW273" s="12" t="s">
        <v>37</v>
      </c>
      <c r="AX273" s="12" t="s">
        <v>22</v>
      </c>
      <c r="AY273" s="217" t="s">
        <v>126</v>
      </c>
    </row>
    <row r="274" spans="2:51" s="13" customFormat="1" ht="12">
      <c r="B274" s="218"/>
      <c r="C274" s="219"/>
      <c r="D274" s="194" t="s">
        <v>137</v>
      </c>
      <c r="E274" s="230" t="s">
        <v>20</v>
      </c>
      <c r="F274" s="231" t="s">
        <v>145</v>
      </c>
      <c r="G274" s="219"/>
      <c r="H274" s="232" t="s">
        <v>20</v>
      </c>
      <c r="I274" s="224"/>
      <c r="J274" s="219"/>
      <c r="K274" s="219"/>
      <c r="L274" s="225"/>
      <c r="M274" s="226"/>
      <c r="N274" s="227"/>
      <c r="O274" s="227"/>
      <c r="P274" s="227"/>
      <c r="Q274" s="227"/>
      <c r="R274" s="227"/>
      <c r="S274" s="227"/>
      <c r="T274" s="228"/>
      <c r="AT274" s="229" t="s">
        <v>137</v>
      </c>
      <c r="AU274" s="229" t="s">
        <v>81</v>
      </c>
      <c r="AV274" s="13" t="s">
        <v>22</v>
      </c>
      <c r="AW274" s="13" t="s">
        <v>37</v>
      </c>
      <c r="AX274" s="13" t="s">
        <v>73</v>
      </c>
      <c r="AY274" s="229" t="s">
        <v>126</v>
      </c>
    </row>
    <row r="275" spans="2:51" s="13" customFormat="1" ht="12">
      <c r="B275" s="218"/>
      <c r="C275" s="219"/>
      <c r="D275" s="220" t="s">
        <v>137</v>
      </c>
      <c r="E275" s="221" t="s">
        <v>20</v>
      </c>
      <c r="F275" s="222" t="s">
        <v>146</v>
      </c>
      <c r="G275" s="219"/>
      <c r="H275" s="223" t="s">
        <v>20</v>
      </c>
      <c r="I275" s="224"/>
      <c r="J275" s="219"/>
      <c r="K275" s="219"/>
      <c r="L275" s="225"/>
      <c r="M275" s="226"/>
      <c r="N275" s="227"/>
      <c r="O275" s="227"/>
      <c r="P275" s="227"/>
      <c r="Q275" s="227"/>
      <c r="R275" s="227"/>
      <c r="S275" s="227"/>
      <c r="T275" s="228"/>
      <c r="AT275" s="229" t="s">
        <v>137</v>
      </c>
      <c r="AU275" s="229" t="s">
        <v>81</v>
      </c>
      <c r="AV275" s="13" t="s">
        <v>22</v>
      </c>
      <c r="AW275" s="13" t="s">
        <v>37</v>
      </c>
      <c r="AX275" s="13" t="s">
        <v>73</v>
      </c>
      <c r="AY275" s="229" t="s">
        <v>126</v>
      </c>
    </row>
    <row r="276" spans="2:65" s="1" customFormat="1" ht="28.8" customHeight="1">
      <c r="B276" s="34"/>
      <c r="C276" s="182" t="s">
        <v>330</v>
      </c>
      <c r="D276" s="182" t="s">
        <v>128</v>
      </c>
      <c r="E276" s="183" t="s">
        <v>331</v>
      </c>
      <c r="F276" s="184" t="s">
        <v>332</v>
      </c>
      <c r="G276" s="185" t="s">
        <v>131</v>
      </c>
      <c r="H276" s="186">
        <v>527.3</v>
      </c>
      <c r="I276" s="187"/>
      <c r="J276" s="188">
        <f>ROUND(I276*H276,2)</f>
        <v>0</v>
      </c>
      <c r="K276" s="184" t="s">
        <v>132</v>
      </c>
      <c r="L276" s="54"/>
      <c r="M276" s="189" t="s">
        <v>20</v>
      </c>
      <c r="N276" s="190" t="s">
        <v>44</v>
      </c>
      <c r="O276" s="35"/>
      <c r="P276" s="191">
        <f>O276*H276</f>
        <v>0</v>
      </c>
      <c r="Q276" s="191">
        <v>0</v>
      </c>
      <c r="R276" s="191">
        <f>Q276*H276</f>
        <v>0</v>
      </c>
      <c r="S276" s="191">
        <v>0</v>
      </c>
      <c r="T276" s="192">
        <f>S276*H276</f>
        <v>0</v>
      </c>
      <c r="AR276" s="17" t="s">
        <v>133</v>
      </c>
      <c r="AT276" s="17" t="s">
        <v>128</v>
      </c>
      <c r="AU276" s="17" t="s">
        <v>81</v>
      </c>
      <c r="AY276" s="17" t="s">
        <v>126</v>
      </c>
      <c r="BE276" s="193">
        <f>IF(N276="základní",J276,0)</f>
        <v>0</v>
      </c>
      <c r="BF276" s="193">
        <f>IF(N276="snížená",J276,0)</f>
        <v>0</v>
      </c>
      <c r="BG276" s="193">
        <f>IF(N276="zákl. přenesená",J276,0)</f>
        <v>0</v>
      </c>
      <c r="BH276" s="193">
        <f>IF(N276="sníž. přenesená",J276,0)</f>
        <v>0</v>
      </c>
      <c r="BI276" s="193">
        <f>IF(N276="nulová",J276,0)</f>
        <v>0</v>
      </c>
      <c r="BJ276" s="17" t="s">
        <v>22</v>
      </c>
      <c r="BK276" s="193">
        <f>ROUND(I276*H276,2)</f>
        <v>0</v>
      </c>
      <c r="BL276" s="17" t="s">
        <v>133</v>
      </c>
      <c r="BM276" s="17" t="s">
        <v>333</v>
      </c>
    </row>
    <row r="277" spans="2:47" s="1" customFormat="1" ht="132">
      <c r="B277" s="34"/>
      <c r="C277" s="56"/>
      <c r="D277" s="194" t="s">
        <v>135</v>
      </c>
      <c r="E277" s="56"/>
      <c r="F277" s="195" t="s">
        <v>334</v>
      </c>
      <c r="G277" s="56"/>
      <c r="H277" s="56"/>
      <c r="I277" s="152"/>
      <c r="J277" s="56"/>
      <c r="K277" s="56"/>
      <c r="L277" s="54"/>
      <c r="M277" s="71"/>
      <c r="N277" s="35"/>
      <c r="O277" s="35"/>
      <c r="P277" s="35"/>
      <c r="Q277" s="35"/>
      <c r="R277" s="35"/>
      <c r="S277" s="35"/>
      <c r="T277" s="72"/>
      <c r="AT277" s="17" t="s">
        <v>135</v>
      </c>
      <c r="AU277" s="17" t="s">
        <v>81</v>
      </c>
    </row>
    <row r="278" spans="2:51" s="11" customFormat="1" ht="12">
      <c r="B278" s="196"/>
      <c r="C278" s="197"/>
      <c r="D278" s="194" t="s">
        <v>137</v>
      </c>
      <c r="E278" s="198" t="s">
        <v>20</v>
      </c>
      <c r="F278" s="199" t="s">
        <v>307</v>
      </c>
      <c r="G278" s="197"/>
      <c r="H278" s="200">
        <v>527.3</v>
      </c>
      <c r="I278" s="201"/>
      <c r="J278" s="197"/>
      <c r="K278" s="197"/>
      <c r="L278" s="202"/>
      <c r="M278" s="203"/>
      <c r="N278" s="204"/>
      <c r="O278" s="204"/>
      <c r="P278" s="204"/>
      <c r="Q278" s="204"/>
      <c r="R278" s="204"/>
      <c r="S278" s="204"/>
      <c r="T278" s="205"/>
      <c r="AT278" s="206" t="s">
        <v>137</v>
      </c>
      <c r="AU278" s="206" t="s">
        <v>81</v>
      </c>
      <c r="AV278" s="11" t="s">
        <v>81</v>
      </c>
      <c r="AW278" s="11" t="s">
        <v>37</v>
      </c>
      <c r="AX278" s="11" t="s">
        <v>73</v>
      </c>
      <c r="AY278" s="206" t="s">
        <v>126</v>
      </c>
    </row>
    <row r="279" spans="2:51" s="12" customFormat="1" ht="12">
      <c r="B279" s="207"/>
      <c r="C279" s="208"/>
      <c r="D279" s="194" t="s">
        <v>137</v>
      </c>
      <c r="E279" s="209" t="s">
        <v>20</v>
      </c>
      <c r="F279" s="210" t="s">
        <v>138</v>
      </c>
      <c r="G279" s="208"/>
      <c r="H279" s="211">
        <v>527.3</v>
      </c>
      <c r="I279" s="212"/>
      <c r="J279" s="208"/>
      <c r="K279" s="208"/>
      <c r="L279" s="213"/>
      <c r="M279" s="214"/>
      <c r="N279" s="215"/>
      <c r="O279" s="215"/>
      <c r="P279" s="215"/>
      <c r="Q279" s="215"/>
      <c r="R279" s="215"/>
      <c r="S279" s="215"/>
      <c r="T279" s="216"/>
      <c r="AT279" s="217" t="s">
        <v>137</v>
      </c>
      <c r="AU279" s="217" t="s">
        <v>81</v>
      </c>
      <c r="AV279" s="12" t="s">
        <v>133</v>
      </c>
      <c r="AW279" s="12" t="s">
        <v>37</v>
      </c>
      <c r="AX279" s="12" t="s">
        <v>22</v>
      </c>
      <c r="AY279" s="217" t="s">
        <v>126</v>
      </c>
    </row>
    <row r="280" spans="2:51" s="13" customFormat="1" ht="12">
      <c r="B280" s="218"/>
      <c r="C280" s="219"/>
      <c r="D280" s="194" t="s">
        <v>137</v>
      </c>
      <c r="E280" s="230" t="s">
        <v>20</v>
      </c>
      <c r="F280" s="231" t="s">
        <v>145</v>
      </c>
      <c r="G280" s="219"/>
      <c r="H280" s="232" t="s">
        <v>20</v>
      </c>
      <c r="I280" s="224"/>
      <c r="J280" s="219"/>
      <c r="K280" s="219"/>
      <c r="L280" s="225"/>
      <c r="M280" s="226"/>
      <c r="N280" s="227"/>
      <c r="O280" s="227"/>
      <c r="P280" s="227"/>
      <c r="Q280" s="227"/>
      <c r="R280" s="227"/>
      <c r="S280" s="227"/>
      <c r="T280" s="228"/>
      <c r="AT280" s="229" t="s">
        <v>137</v>
      </c>
      <c r="AU280" s="229" t="s">
        <v>81</v>
      </c>
      <c r="AV280" s="13" t="s">
        <v>22</v>
      </c>
      <c r="AW280" s="13" t="s">
        <v>37</v>
      </c>
      <c r="AX280" s="13" t="s">
        <v>73</v>
      </c>
      <c r="AY280" s="229" t="s">
        <v>126</v>
      </c>
    </row>
    <row r="281" spans="2:51" s="13" customFormat="1" ht="12">
      <c r="B281" s="218"/>
      <c r="C281" s="219"/>
      <c r="D281" s="220" t="s">
        <v>137</v>
      </c>
      <c r="E281" s="221" t="s">
        <v>20</v>
      </c>
      <c r="F281" s="222" t="s">
        <v>146</v>
      </c>
      <c r="G281" s="219"/>
      <c r="H281" s="223" t="s">
        <v>20</v>
      </c>
      <c r="I281" s="224"/>
      <c r="J281" s="219"/>
      <c r="K281" s="219"/>
      <c r="L281" s="225"/>
      <c r="M281" s="226"/>
      <c r="N281" s="227"/>
      <c r="O281" s="227"/>
      <c r="P281" s="227"/>
      <c r="Q281" s="227"/>
      <c r="R281" s="227"/>
      <c r="S281" s="227"/>
      <c r="T281" s="228"/>
      <c r="AT281" s="229" t="s">
        <v>137</v>
      </c>
      <c r="AU281" s="229" t="s">
        <v>81</v>
      </c>
      <c r="AV281" s="13" t="s">
        <v>22</v>
      </c>
      <c r="AW281" s="13" t="s">
        <v>37</v>
      </c>
      <c r="AX281" s="13" t="s">
        <v>73</v>
      </c>
      <c r="AY281" s="229" t="s">
        <v>126</v>
      </c>
    </row>
    <row r="282" spans="2:65" s="1" customFormat="1" ht="20.4" customHeight="1">
      <c r="B282" s="34"/>
      <c r="C282" s="182" t="s">
        <v>335</v>
      </c>
      <c r="D282" s="182" t="s">
        <v>128</v>
      </c>
      <c r="E282" s="183" t="s">
        <v>336</v>
      </c>
      <c r="F282" s="184" t="s">
        <v>337</v>
      </c>
      <c r="G282" s="185" t="s">
        <v>131</v>
      </c>
      <c r="H282" s="186">
        <v>581.7</v>
      </c>
      <c r="I282" s="187"/>
      <c r="J282" s="188">
        <f>ROUND(I282*H282,2)</f>
        <v>0</v>
      </c>
      <c r="K282" s="184" t="s">
        <v>132</v>
      </c>
      <c r="L282" s="54"/>
      <c r="M282" s="189" t="s">
        <v>20</v>
      </c>
      <c r="N282" s="190" t="s">
        <v>44</v>
      </c>
      <c r="O282" s="35"/>
      <c r="P282" s="191">
        <f>O282*H282</f>
        <v>0</v>
      </c>
      <c r="Q282" s="191">
        <v>0</v>
      </c>
      <c r="R282" s="191">
        <f>Q282*H282</f>
        <v>0</v>
      </c>
      <c r="S282" s="191">
        <v>0</v>
      </c>
      <c r="T282" s="192">
        <f>S282*H282</f>
        <v>0</v>
      </c>
      <c r="AR282" s="17" t="s">
        <v>133</v>
      </c>
      <c r="AT282" s="17" t="s">
        <v>128</v>
      </c>
      <c r="AU282" s="17" t="s">
        <v>81</v>
      </c>
      <c r="AY282" s="17" t="s">
        <v>126</v>
      </c>
      <c r="BE282" s="193">
        <f>IF(N282="základní",J282,0)</f>
        <v>0</v>
      </c>
      <c r="BF282" s="193">
        <f>IF(N282="snížená",J282,0)</f>
        <v>0</v>
      </c>
      <c r="BG282" s="193">
        <f>IF(N282="zákl. přenesená",J282,0)</f>
        <v>0</v>
      </c>
      <c r="BH282" s="193">
        <f>IF(N282="sníž. přenesená",J282,0)</f>
        <v>0</v>
      </c>
      <c r="BI282" s="193">
        <f>IF(N282="nulová",J282,0)</f>
        <v>0</v>
      </c>
      <c r="BJ282" s="17" t="s">
        <v>22</v>
      </c>
      <c r="BK282" s="193">
        <f>ROUND(I282*H282,2)</f>
        <v>0</v>
      </c>
      <c r="BL282" s="17" t="s">
        <v>133</v>
      </c>
      <c r="BM282" s="17" t="s">
        <v>338</v>
      </c>
    </row>
    <row r="283" spans="2:51" s="11" customFormat="1" ht="12">
      <c r="B283" s="196"/>
      <c r="C283" s="197"/>
      <c r="D283" s="194" t="s">
        <v>137</v>
      </c>
      <c r="E283" s="198" t="s">
        <v>20</v>
      </c>
      <c r="F283" s="199" t="s">
        <v>290</v>
      </c>
      <c r="G283" s="197"/>
      <c r="H283" s="200">
        <v>54.4</v>
      </c>
      <c r="I283" s="201"/>
      <c r="J283" s="197"/>
      <c r="K283" s="197"/>
      <c r="L283" s="202"/>
      <c r="M283" s="203"/>
      <c r="N283" s="204"/>
      <c r="O283" s="204"/>
      <c r="P283" s="204"/>
      <c r="Q283" s="204"/>
      <c r="R283" s="204"/>
      <c r="S283" s="204"/>
      <c r="T283" s="205"/>
      <c r="AT283" s="206" t="s">
        <v>137</v>
      </c>
      <c r="AU283" s="206" t="s">
        <v>81</v>
      </c>
      <c r="AV283" s="11" t="s">
        <v>81</v>
      </c>
      <c r="AW283" s="11" t="s">
        <v>37</v>
      </c>
      <c r="AX283" s="11" t="s">
        <v>73</v>
      </c>
      <c r="AY283" s="206" t="s">
        <v>126</v>
      </c>
    </row>
    <row r="284" spans="2:51" s="11" customFormat="1" ht="12">
      <c r="B284" s="196"/>
      <c r="C284" s="197"/>
      <c r="D284" s="194" t="s">
        <v>137</v>
      </c>
      <c r="E284" s="198" t="s">
        <v>20</v>
      </c>
      <c r="F284" s="199" t="s">
        <v>307</v>
      </c>
      <c r="G284" s="197"/>
      <c r="H284" s="200">
        <v>527.3</v>
      </c>
      <c r="I284" s="201"/>
      <c r="J284" s="197"/>
      <c r="K284" s="197"/>
      <c r="L284" s="202"/>
      <c r="M284" s="203"/>
      <c r="N284" s="204"/>
      <c r="O284" s="204"/>
      <c r="P284" s="204"/>
      <c r="Q284" s="204"/>
      <c r="R284" s="204"/>
      <c r="S284" s="204"/>
      <c r="T284" s="205"/>
      <c r="AT284" s="206" t="s">
        <v>137</v>
      </c>
      <c r="AU284" s="206" t="s">
        <v>81</v>
      </c>
      <c r="AV284" s="11" t="s">
        <v>81</v>
      </c>
      <c r="AW284" s="11" t="s">
        <v>37</v>
      </c>
      <c r="AX284" s="11" t="s">
        <v>73</v>
      </c>
      <c r="AY284" s="206" t="s">
        <v>126</v>
      </c>
    </row>
    <row r="285" spans="2:51" s="12" customFormat="1" ht="12">
      <c r="B285" s="207"/>
      <c r="C285" s="208"/>
      <c r="D285" s="220" t="s">
        <v>137</v>
      </c>
      <c r="E285" s="233" t="s">
        <v>20</v>
      </c>
      <c r="F285" s="234" t="s">
        <v>138</v>
      </c>
      <c r="G285" s="208"/>
      <c r="H285" s="235">
        <v>581.7</v>
      </c>
      <c r="I285" s="212"/>
      <c r="J285" s="208"/>
      <c r="K285" s="208"/>
      <c r="L285" s="213"/>
      <c r="M285" s="214"/>
      <c r="N285" s="215"/>
      <c r="O285" s="215"/>
      <c r="P285" s="215"/>
      <c r="Q285" s="215"/>
      <c r="R285" s="215"/>
      <c r="S285" s="215"/>
      <c r="T285" s="216"/>
      <c r="AT285" s="217" t="s">
        <v>137</v>
      </c>
      <c r="AU285" s="217" t="s">
        <v>81</v>
      </c>
      <c r="AV285" s="12" t="s">
        <v>133</v>
      </c>
      <c r="AW285" s="12" t="s">
        <v>37</v>
      </c>
      <c r="AX285" s="12" t="s">
        <v>22</v>
      </c>
      <c r="AY285" s="217" t="s">
        <v>126</v>
      </c>
    </row>
    <row r="286" spans="2:65" s="1" customFormat="1" ht="20.4" customHeight="1">
      <c r="B286" s="34"/>
      <c r="C286" s="182" t="s">
        <v>339</v>
      </c>
      <c r="D286" s="182" t="s">
        <v>128</v>
      </c>
      <c r="E286" s="183" t="s">
        <v>340</v>
      </c>
      <c r="F286" s="184" t="s">
        <v>341</v>
      </c>
      <c r="G286" s="185" t="s">
        <v>155</v>
      </c>
      <c r="H286" s="186">
        <v>5.817</v>
      </c>
      <c r="I286" s="187"/>
      <c r="J286" s="188">
        <f>ROUND(I286*H286,2)</f>
        <v>0</v>
      </c>
      <c r="K286" s="184" t="s">
        <v>132</v>
      </c>
      <c r="L286" s="54"/>
      <c r="M286" s="189" t="s">
        <v>20</v>
      </c>
      <c r="N286" s="190" t="s">
        <v>44</v>
      </c>
      <c r="O286" s="35"/>
      <c r="P286" s="191">
        <f>O286*H286</f>
        <v>0</v>
      </c>
      <c r="Q286" s="191">
        <v>0</v>
      </c>
      <c r="R286" s="191">
        <f>Q286*H286</f>
        <v>0</v>
      </c>
      <c r="S286" s="191">
        <v>0</v>
      </c>
      <c r="T286" s="192">
        <f>S286*H286</f>
        <v>0</v>
      </c>
      <c r="AR286" s="17" t="s">
        <v>133</v>
      </c>
      <c r="AT286" s="17" t="s">
        <v>128</v>
      </c>
      <c r="AU286" s="17" t="s">
        <v>81</v>
      </c>
      <c r="AY286" s="17" t="s">
        <v>126</v>
      </c>
      <c r="BE286" s="193">
        <f>IF(N286="základní",J286,0)</f>
        <v>0</v>
      </c>
      <c r="BF286" s="193">
        <f>IF(N286="snížená",J286,0)</f>
        <v>0</v>
      </c>
      <c r="BG286" s="193">
        <f>IF(N286="zákl. přenesená",J286,0)</f>
        <v>0</v>
      </c>
      <c r="BH286" s="193">
        <f>IF(N286="sníž. přenesená",J286,0)</f>
        <v>0</v>
      </c>
      <c r="BI286" s="193">
        <f>IF(N286="nulová",J286,0)</f>
        <v>0</v>
      </c>
      <c r="BJ286" s="17" t="s">
        <v>22</v>
      </c>
      <c r="BK286" s="193">
        <f>ROUND(I286*H286,2)</f>
        <v>0</v>
      </c>
      <c r="BL286" s="17" t="s">
        <v>133</v>
      </c>
      <c r="BM286" s="17" t="s">
        <v>342</v>
      </c>
    </row>
    <row r="287" spans="2:47" s="1" customFormat="1" ht="60">
      <c r="B287" s="34"/>
      <c r="C287" s="56"/>
      <c r="D287" s="194" t="s">
        <v>135</v>
      </c>
      <c r="E287" s="56"/>
      <c r="F287" s="195" t="s">
        <v>343</v>
      </c>
      <c r="G287" s="56"/>
      <c r="H287" s="56"/>
      <c r="I287" s="152"/>
      <c r="J287" s="56"/>
      <c r="K287" s="56"/>
      <c r="L287" s="54"/>
      <c r="M287" s="71"/>
      <c r="N287" s="35"/>
      <c r="O287" s="35"/>
      <c r="P287" s="35"/>
      <c r="Q287" s="35"/>
      <c r="R287" s="35"/>
      <c r="S287" s="35"/>
      <c r="T287" s="72"/>
      <c r="AT287" s="17" t="s">
        <v>135</v>
      </c>
      <c r="AU287" s="17" t="s">
        <v>81</v>
      </c>
    </row>
    <row r="288" spans="2:51" s="11" customFormat="1" ht="12">
      <c r="B288" s="196"/>
      <c r="C288" s="197"/>
      <c r="D288" s="194" t="s">
        <v>137</v>
      </c>
      <c r="E288" s="198" t="s">
        <v>20</v>
      </c>
      <c r="F288" s="199" t="s">
        <v>344</v>
      </c>
      <c r="G288" s="197"/>
      <c r="H288" s="200">
        <v>5.817</v>
      </c>
      <c r="I288" s="201"/>
      <c r="J288" s="197"/>
      <c r="K288" s="197"/>
      <c r="L288" s="202"/>
      <c r="M288" s="203"/>
      <c r="N288" s="204"/>
      <c r="O288" s="204"/>
      <c r="P288" s="204"/>
      <c r="Q288" s="204"/>
      <c r="R288" s="204"/>
      <c r="S288" s="204"/>
      <c r="T288" s="205"/>
      <c r="AT288" s="206" t="s">
        <v>137</v>
      </c>
      <c r="AU288" s="206" t="s">
        <v>81</v>
      </c>
      <c r="AV288" s="11" t="s">
        <v>81</v>
      </c>
      <c r="AW288" s="11" t="s">
        <v>37</v>
      </c>
      <c r="AX288" s="11" t="s">
        <v>73</v>
      </c>
      <c r="AY288" s="206" t="s">
        <v>126</v>
      </c>
    </row>
    <row r="289" spans="2:51" s="12" customFormat="1" ht="12">
      <c r="B289" s="207"/>
      <c r="C289" s="208"/>
      <c r="D289" s="194" t="s">
        <v>137</v>
      </c>
      <c r="E289" s="209" t="s">
        <v>20</v>
      </c>
      <c r="F289" s="210" t="s">
        <v>138</v>
      </c>
      <c r="G289" s="208"/>
      <c r="H289" s="211">
        <v>5.817</v>
      </c>
      <c r="I289" s="212"/>
      <c r="J289" s="208"/>
      <c r="K289" s="208"/>
      <c r="L289" s="213"/>
      <c r="M289" s="214"/>
      <c r="N289" s="215"/>
      <c r="O289" s="215"/>
      <c r="P289" s="215"/>
      <c r="Q289" s="215"/>
      <c r="R289" s="215"/>
      <c r="S289" s="215"/>
      <c r="T289" s="216"/>
      <c r="AT289" s="217" t="s">
        <v>137</v>
      </c>
      <c r="AU289" s="217" t="s">
        <v>81</v>
      </c>
      <c r="AV289" s="12" t="s">
        <v>133</v>
      </c>
      <c r="AW289" s="12" t="s">
        <v>37</v>
      </c>
      <c r="AX289" s="12" t="s">
        <v>22</v>
      </c>
      <c r="AY289" s="217" t="s">
        <v>126</v>
      </c>
    </row>
    <row r="290" spans="2:63" s="10" customFormat="1" ht="29.85" customHeight="1">
      <c r="B290" s="165"/>
      <c r="C290" s="166"/>
      <c r="D290" s="179" t="s">
        <v>72</v>
      </c>
      <c r="E290" s="180" t="s">
        <v>81</v>
      </c>
      <c r="F290" s="180" t="s">
        <v>345</v>
      </c>
      <c r="G290" s="166"/>
      <c r="H290" s="166"/>
      <c r="I290" s="169"/>
      <c r="J290" s="181">
        <f>BK290</f>
        <v>0</v>
      </c>
      <c r="K290" s="166"/>
      <c r="L290" s="171"/>
      <c r="M290" s="172"/>
      <c r="N290" s="173"/>
      <c r="O290" s="173"/>
      <c r="P290" s="174">
        <f>SUM(P291:P300)</f>
        <v>0</v>
      </c>
      <c r="Q290" s="173"/>
      <c r="R290" s="174">
        <f>SUM(R291:R300)</f>
        <v>288.82962541</v>
      </c>
      <c r="S290" s="173"/>
      <c r="T290" s="175">
        <f>SUM(T291:T300)</f>
        <v>0</v>
      </c>
      <c r="AR290" s="176" t="s">
        <v>22</v>
      </c>
      <c r="AT290" s="177" t="s">
        <v>72</v>
      </c>
      <c r="AU290" s="177" t="s">
        <v>22</v>
      </c>
      <c r="AY290" s="176" t="s">
        <v>126</v>
      </c>
      <c r="BK290" s="178">
        <f>SUM(BK291:BK300)</f>
        <v>0</v>
      </c>
    </row>
    <row r="291" spans="2:65" s="1" customFormat="1" ht="28.8" customHeight="1">
      <c r="B291" s="34"/>
      <c r="C291" s="182" t="s">
        <v>346</v>
      </c>
      <c r="D291" s="182" t="s">
        <v>128</v>
      </c>
      <c r="E291" s="183" t="s">
        <v>347</v>
      </c>
      <c r="F291" s="184" t="s">
        <v>348</v>
      </c>
      <c r="G291" s="185" t="s">
        <v>155</v>
      </c>
      <c r="H291" s="186">
        <v>117.7</v>
      </c>
      <c r="I291" s="187"/>
      <c r="J291" s="188">
        <f>ROUND(I291*H291,2)</f>
        <v>0</v>
      </c>
      <c r="K291" s="184" t="s">
        <v>132</v>
      </c>
      <c r="L291" s="54"/>
      <c r="M291" s="189" t="s">
        <v>20</v>
      </c>
      <c r="N291" s="190" t="s">
        <v>44</v>
      </c>
      <c r="O291" s="35"/>
      <c r="P291" s="191">
        <f>O291*H291</f>
        <v>0</v>
      </c>
      <c r="Q291" s="191">
        <v>2.45329</v>
      </c>
      <c r="R291" s="191">
        <f>Q291*H291</f>
        <v>288.752233</v>
      </c>
      <c r="S291" s="191">
        <v>0</v>
      </c>
      <c r="T291" s="192">
        <f>S291*H291</f>
        <v>0</v>
      </c>
      <c r="AR291" s="17" t="s">
        <v>133</v>
      </c>
      <c r="AT291" s="17" t="s">
        <v>128</v>
      </c>
      <c r="AU291" s="17" t="s">
        <v>81</v>
      </c>
      <c r="AY291" s="17" t="s">
        <v>126</v>
      </c>
      <c r="BE291" s="193">
        <f>IF(N291="základní",J291,0)</f>
        <v>0</v>
      </c>
      <c r="BF291" s="193">
        <f>IF(N291="snížená",J291,0)</f>
        <v>0</v>
      </c>
      <c r="BG291" s="193">
        <f>IF(N291="zákl. přenesená",J291,0)</f>
        <v>0</v>
      </c>
      <c r="BH291" s="193">
        <f>IF(N291="sníž. přenesená",J291,0)</f>
        <v>0</v>
      </c>
      <c r="BI291" s="193">
        <f>IF(N291="nulová",J291,0)</f>
        <v>0</v>
      </c>
      <c r="BJ291" s="17" t="s">
        <v>22</v>
      </c>
      <c r="BK291" s="193">
        <f>ROUND(I291*H291,2)</f>
        <v>0</v>
      </c>
      <c r="BL291" s="17" t="s">
        <v>133</v>
      </c>
      <c r="BM291" s="17" t="s">
        <v>349</v>
      </c>
    </row>
    <row r="292" spans="2:47" s="1" customFormat="1" ht="84">
      <c r="B292" s="34"/>
      <c r="C292" s="56"/>
      <c r="D292" s="194" t="s">
        <v>135</v>
      </c>
      <c r="E292" s="56"/>
      <c r="F292" s="195" t="s">
        <v>350</v>
      </c>
      <c r="G292" s="56"/>
      <c r="H292" s="56"/>
      <c r="I292" s="152"/>
      <c r="J292" s="56"/>
      <c r="K292" s="56"/>
      <c r="L292" s="54"/>
      <c r="M292" s="71"/>
      <c r="N292" s="35"/>
      <c r="O292" s="35"/>
      <c r="P292" s="35"/>
      <c r="Q292" s="35"/>
      <c r="R292" s="35"/>
      <c r="S292" s="35"/>
      <c r="T292" s="72"/>
      <c r="AT292" s="17" t="s">
        <v>135</v>
      </c>
      <c r="AU292" s="17" t="s">
        <v>81</v>
      </c>
    </row>
    <row r="293" spans="2:51" s="11" customFormat="1" ht="12">
      <c r="B293" s="196"/>
      <c r="C293" s="197"/>
      <c r="D293" s="194" t="s">
        <v>137</v>
      </c>
      <c r="E293" s="198" t="s">
        <v>20</v>
      </c>
      <c r="F293" s="199" t="s">
        <v>211</v>
      </c>
      <c r="G293" s="197"/>
      <c r="H293" s="200">
        <v>117.7</v>
      </c>
      <c r="I293" s="201"/>
      <c r="J293" s="197"/>
      <c r="K293" s="197"/>
      <c r="L293" s="202"/>
      <c r="M293" s="203"/>
      <c r="N293" s="204"/>
      <c r="O293" s="204"/>
      <c r="P293" s="204"/>
      <c r="Q293" s="204"/>
      <c r="R293" s="204"/>
      <c r="S293" s="204"/>
      <c r="T293" s="205"/>
      <c r="AT293" s="206" t="s">
        <v>137</v>
      </c>
      <c r="AU293" s="206" t="s">
        <v>81</v>
      </c>
      <c r="AV293" s="11" t="s">
        <v>81</v>
      </c>
      <c r="AW293" s="11" t="s">
        <v>37</v>
      </c>
      <c r="AX293" s="11" t="s">
        <v>73</v>
      </c>
      <c r="AY293" s="206" t="s">
        <v>126</v>
      </c>
    </row>
    <row r="294" spans="2:51" s="12" customFormat="1" ht="12">
      <c r="B294" s="207"/>
      <c r="C294" s="208"/>
      <c r="D294" s="194" t="s">
        <v>137</v>
      </c>
      <c r="E294" s="209" t="s">
        <v>20</v>
      </c>
      <c r="F294" s="210" t="s">
        <v>138</v>
      </c>
      <c r="G294" s="208"/>
      <c r="H294" s="211">
        <v>117.7</v>
      </c>
      <c r="I294" s="212"/>
      <c r="J294" s="208"/>
      <c r="K294" s="208"/>
      <c r="L294" s="213"/>
      <c r="M294" s="214"/>
      <c r="N294" s="215"/>
      <c r="O294" s="215"/>
      <c r="P294" s="215"/>
      <c r="Q294" s="215"/>
      <c r="R294" s="215"/>
      <c r="S294" s="215"/>
      <c r="T294" s="216"/>
      <c r="AT294" s="217" t="s">
        <v>137</v>
      </c>
      <c r="AU294" s="217" t="s">
        <v>81</v>
      </c>
      <c r="AV294" s="12" t="s">
        <v>133</v>
      </c>
      <c r="AW294" s="12" t="s">
        <v>37</v>
      </c>
      <c r="AX294" s="12" t="s">
        <v>22</v>
      </c>
      <c r="AY294" s="217" t="s">
        <v>126</v>
      </c>
    </row>
    <row r="295" spans="2:51" s="13" customFormat="1" ht="12">
      <c r="B295" s="218"/>
      <c r="C295" s="219"/>
      <c r="D295" s="220" t="s">
        <v>137</v>
      </c>
      <c r="E295" s="221" t="s">
        <v>20</v>
      </c>
      <c r="F295" s="222" t="s">
        <v>145</v>
      </c>
      <c r="G295" s="219"/>
      <c r="H295" s="223" t="s">
        <v>20</v>
      </c>
      <c r="I295" s="224"/>
      <c r="J295" s="219"/>
      <c r="K295" s="219"/>
      <c r="L295" s="225"/>
      <c r="M295" s="226"/>
      <c r="N295" s="227"/>
      <c r="O295" s="227"/>
      <c r="P295" s="227"/>
      <c r="Q295" s="227"/>
      <c r="R295" s="227"/>
      <c r="S295" s="227"/>
      <c r="T295" s="228"/>
      <c r="AT295" s="229" t="s">
        <v>137</v>
      </c>
      <c r="AU295" s="229" t="s">
        <v>81</v>
      </c>
      <c r="AV295" s="13" t="s">
        <v>22</v>
      </c>
      <c r="AW295" s="13" t="s">
        <v>37</v>
      </c>
      <c r="AX295" s="13" t="s">
        <v>73</v>
      </c>
      <c r="AY295" s="229" t="s">
        <v>126</v>
      </c>
    </row>
    <row r="296" spans="2:65" s="1" customFormat="1" ht="20.4" customHeight="1">
      <c r="B296" s="34"/>
      <c r="C296" s="182" t="s">
        <v>175</v>
      </c>
      <c r="D296" s="182" t="s">
        <v>128</v>
      </c>
      <c r="E296" s="183" t="s">
        <v>351</v>
      </c>
      <c r="F296" s="184" t="s">
        <v>352</v>
      </c>
      <c r="G296" s="185" t="s">
        <v>353</v>
      </c>
      <c r="H296" s="186">
        <v>0.073</v>
      </c>
      <c r="I296" s="187"/>
      <c r="J296" s="188">
        <f>ROUND(I296*H296,2)</f>
        <v>0</v>
      </c>
      <c r="K296" s="184" t="s">
        <v>202</v>
      </c>
      <c r="L296" s="54"/>
      <c r="M296" s="189" t="s">
        <v>20</v>
      </c>
      <c r="N296" s="190" t="s">
        <v>44</v>
      </c>
      <c r="O296" s="35"/>
      <c r="P296" s="191">
        <f>O296*H296</f>
        <v>0</v>
      </c>
      <c r="Q296" s="191">
        <v>1.06017</v>
      </c>
      <c r="R296" s="191">
        <f>Q296*H296</f>
        <v>0.07739241</v>
      </c>
      <c r="S296" s="191">
        <v>0</v>
      </c>
      <c r="T296" s="192">
        <f>S296*H296</f>
        <v>0</v>
      </c>
      <c r="AR296" s="17" t="s">
        <v>133</v>
      </c>
      <c r="AT296" s="17" t="s">
        <v>128</v>
      </c>
      <c r="AU296" s="17" t="s">
        <v>81</v>
      </c>
      <c r="AY296" s="17" t="s">
        <v>126</v>
      </c>
      <c r="BE296" s="193">
        <f>IF(N296="základní",J296,0)</f>
        <v>0</v>
      </c>
      <c r="BF296" s="193">
        <f>IF(N296="snížená",J296,0)</f>
        <v>0</v>
      </c>
      <c r="BG296" s="193">
        <f>IF(N296="zákl. přenesená",J296,0)</f>
        <v>0</v>
      </c>
      <c r="BH296" s="193">
        <f>IF(N296="sníž. přenesená",J296,0)</f>
        <v>0</v>
      </c>
      <c r="BI296" s="193">
        <f>IF(N296="nulová",J296,0)</f>
        <v>0</v>
      </c>
      <c r="BJ296" s="17" t="s">
        <v>22</v>
      </c>
      <c r="BK296" s="193">
        <f>ROUND(I296*H296,2)</f>
        <v>0</v>
      </c>
      <c r="BL296" s="17" t="s">
        <v>133</v>
      </c>
      <c r="BM296" s="17" t="s">
        <v>354</v>
      </c>
    </row>
    <row r="297" spans="2:47" s="1" customFormat="1" ht="36">
      <c r="B297" s="34"/>
      <c r="C297" s="56"/>
      <c r="D297" s="194" t="s">
        <v>135</v>
      </c>
      <c r="E297" s="56"/>
      <c r="F297" s="195" t="s">
        <v>355</v>
      </c>
      <c r="G297" s="56"/>
      <c r="H297" s="56"/>
      <c r="I297" s="152"/>
      <c r="J297" s="56"/>
      <c r="K297" s="56"/>
      <c r="L297" s="54"/>
      <c r="M297" s="71"/>
      <c r="N297" s="35"/>
      <c r="O297" s="35"/>
      <c r="P297" s="35"/>
      <c r="Q297" s="35"/>
      <c r="R297" s="35"/>
      <c r="S297" s="35"/>
      <c r="T297" s="72"/>
      <c r="AT297" s="17" t="s">
        <v>135</v>
      </c>
      <c r="AU297" s="17" t="s">
        <v>81</v>
      </c>
    </row>
    <row r="298" spans="2:51" s="11" customFormat="1" ht="12">
      <c r="B298" s="196"/>
      <c r="C298" s="197"/>
      <c r="D298" s="194" t="s">
        <v>137</v>
      </c>
      <c r="E298" s="198" t="s">
        <v>20</v>
      </c>
      <c r="F298" s="199" t="s">
        <v>356</v>
      </c>
      <c r="G298" s="197"/>
      <c r="H298" s="200">
        <v>0.073</v>
      </c>
      <c r="I298" s="201"/>
      <c r="J298" s="197"/>
      <c r="K298" s="197"/>
      <c r="L298" s="202"/>
      <c r="M298" s="203"/>
      <c r="N298" s="204"/>
      <c r="O298" s="204"/>
      <c r="P298" s="204"/>
      <c r="Q298" s="204"/>
      <c r="R298" s="204"/>
      <c r="S298" s="204"/>
      <c r="T298" s="205"/>
      <c r="AT298" s="206" t="s">
        <v>137</v>
      </c>
      <c r="AU298" s="206" t="s">
        <v>81</v>
      </c>
      <c r="AV298" s="11" t="s">
        <v>81</v>
      </c>
      <c r="AW298" s="11" t="s">
        <v>37</v>
      </c>
      <c r="AX298" s="11" t="s">
        <v>73</v>
      </c>
      <c r="AY298" s="206" t="s">
        <v>126</v>
      </c>
    </row>
    <row r="299" spans="2:51" s="12" customFormat="1" ht="12">
      <c r="B299" s="207"/>
      <c r="C299" s="208"/>
      <c r="D299" s="194" t="s">
        <v>137</v>
      </c>
      <c r="E299" s="209" t="s">
        <v>20</v>
      </c>
      <c r="F299" s="210" t="s">
        <v>138</v>
      </c>
      <c r="G299" s="208"/>
      <c r="H299" s="211">
        <v>0.073</v>
      </c>
      <c r="I299" s="212"/>
      <c r="J299" s="208"/>
      <c r="K299" s="208"/>
      <c r="L299" s="213"/>
      <c r="M299" s="214"/>
      <c r="N299" s="215"/>
      <c r="O299" s="215"/>
      <c r="P299" s="215"/>
      <c r="Q299" s="215"/>
      <c r="R299" s="215"/>
      <c r="S299" s="215"/>
      <c r="T299" s="216"/>
      <c r="AT299" s="217" t="s">
        <v>137</v>
      </c>
      <c r="AU299" s="217" t="s">
        <v>81</v>
      </c>
      <c r="AV299" s="12" t="s">
        <v>133</v>
      </c>
      <c r="AW299" s="12" t="s">
        <v>37</v>
      </c>
      <c r="AX299" s="12" t="s">
        <v>22</v>
      </c>
      <c r="AY299" s="217" t="s">
        <v>126</v>
      </c>
    </row>
    <row r="300" spans="2:51" s="13" customFormat="1" ht="12">
      <c r="B300" s="218"/>
      <c r="C300" s="219"/>
      <c r="D300" s="194" t="s">
        <v>137</v>
      </c>
      <c r="E300" s="230" t="s">
        <v>20</v>
      </c>
      <c r="F300" s="231" t="s">
        <v>145</v>
      </c>
      <c r="G300" s="219"/>
      <c r="H300" s="232" t="s">
        <v>20</v>
      </c>
      <c r="I300" s="224"/>
      <c r="J300" s="219"/>
      <c r="K300" s="219"/>
      <c r="L300" s="225"/>
      <c r="M300" s="226"/>
      <c r="N300" s="227"/>
      <c r="O300" s="227"/>
      <c r="P300" s="227"/>
      <c r="Q300" s="227"/>
      <c r="R300" s="227"/>
      <c r="S300" s="227"/>
      <c r="T300" s="228"/>
      <c r="AT300" s="229" t="s">
        <v>137</v>
      </c>
      <c r="AU300" s="229" t="s">
        <v>81</v>
      </c>
      <c r="AV300" s="13" t="s">
        <v>22</v>
      </c>
      <c r="AW300" s="13" t="s">
        <v>37</v>
      </c>
      <c r="AX300" s="13" t="s">
        <v>73</v>
      </c>
      <c r="AY300" s="229" t="s">
        <v>126</v>
      </c>
    </row>
    <row r="301" spans="2:63" s="10" customFormat="1" ht="29.85" customHeight="1">
      <c r="B301" s="165"/>
      <c r="C301" s="166"/>
      <c r="D301" s="179" t="s">
        <v>72</v>
      </c>
      <c r="E301" s="180" t="s">
        <v>147</v>
      </c>
      <c r="F301" s="180" t="s">
        <v>357</v>
      </c>
      <c r="G301" s="166"/>
      <c r="H301" s="166"/>
      <c r="I301" s="169"/>
      <c r="J301" s="181">
        <f>BK301</f>
        <v>0</v>
      </c>
      <c r="K301" s="166"/>
      <c r="L301" s="171"/>
      <c r="M301" s="172"/>
      <c r="N301" s="173"/>
      <c r="O301" s="173"/>
      <c r="P301" s="174">
        <f>SUM(P302:P316)</f>
        <v>0</v>
      </c>
      <c r="Q301" s="173"/>
      <c r="R301" s="174">
        <f>SUM(R302:R316)</f>
        <v>373.44830004000005</v>
      </c>
      <c r="S301" s="173"/>
      <c r="T301" s="175">
        <f>SUM(T302:T316)</f>
        <v>0</v>
      </c>
      <c r="AR301" s="176" t="s">
        <v>22</v>
      </c>
      <c r="AT301" s="177" t="s">
        <v>72</v>
      </c>
      <c r="AU301" s="177" t="s">
        <v>22</v>
      </c>
      <c r="AY301" s="176" t="s">
        <v>126</v>
      </c>
      <c r="BK301" s="178">
        <f>SUM(BK302:BK316)</f>
        <v>0</v>
      </c>
    </row>
    <row r="302" spans="2:65" s="1" customFormat="1" ht="63" customHeight="1">
      <c r="B302" s="34"/>
      <c r="C302" s="182" t="s">
        <v>358</v>
      </c>
      <c r="D302" s="182" t="s">
        <v>128</v>
      </c>
      <c r="E302" s="183" t="s">
        <v>359</v>
      </c>
      <c r="F302" s="184" t="s">
        <v>360</v>
      </c>
      <c r="G302" s="185" t="s">
        <v>155</v>
      </c>
      <c r="H302" s="186">
        <v>47.692</v>
      </c>
      <c r="I302" s="187"/>
      <c r="J302" s="188">
        <f>ROUND(I302*H302,2)</f>
        <v>0</v>
      </c>
      <c r="K302" s="184" t="s">
        <v>132</v>
      </c>
      <c r="L302" s="54"/>
      <c r="M302" s="189" t="s">
        <v>20</v>
      </c>
      <c r="N302" s="190" t="s">
        <v>44</v>
      </c>
      <c r="O302" s="35"/>
      <c r="P302" s="191">
        <f>O302*H302</f>
        <v>0</v>
      </c>
      <c r="Q302" s="191">
        <v>2.8968</v>
      </c>
      <c r="R302" s="191">
        <f>Q302*H302</f>
        <v>138.1541856</v>
      </c>
      <c r="S302" s="191">
        <v>0</v>
      </c>
      <c r="T302" s="192">
        <f>S302*H302</f>
        <v>0</v>
      </c>
      <c r="AR302" s="17" t="s">
        <v>133</v>
      </c>
      <c r="AT302" s="17" t="s">
        <v>128</v>
      </c>
      <c r="AU302" s="17" t="s">
        <v>81</v>
      </c>
      <c r="AY302" s="17" t="s">
        <v>126</v>
      </c>
      <c r="BE302" s="193">
        <f>IF(N302="základní",J302,0)</f>
        <v>0</v>
      </c>
      <c r="BF302" s="193">
        <f>IF(N302="snížená",J302,0)</f>
        <v>0</v>
      </c>
      <c r="BG302" s="193">
        <f>IF(N302="zákl. přenesená",J302,0)</f>
        <v>0</v>
      </c>
      <c r="BH302" s="193">
        <f>IF(N302="sníž. přenesená",J302,0)</f>
        <v>0</v>
      </c>
      <c r="BI302" s="193">
        <f>IF(N302="nulová",J302,0)</f>
        <v>0</v>
      </c>
      <c r="BJ302" s="17" t="s">
        <v>22</v>
      </c>
      <c r="BK302" s="193">
        <f>ROUND(I302*H302,2)</f>
        <v>0</v>
      </c>
      <c r="BL302" s="17" t="s">
        <v>133</v>
      </c>
      <c r="BM302" s="17" t="s">
        <v>361</v>
      </c>
    </row>
    <row r="303" spans="2:47" s="1" customFormat="1" ht="60">
      <c r="B303" s="34"/>
      <c r="C303" s="56"/>
      <c r="D303" s="194" t="s">
        <v>135</v>
      </c>
      <c r="E303" s="56"/>
      <c r="F303" s="195" t="s">
        <v>362</v>
      </c>
      <c r="G303" s="56"/>
      <c r="H303" s="56"/>
      <c r="I303" s="152"/>
      <c r="J303" s="56"/>
      <c r="K303" s="56"/>
      <c r="L303" s="54"/>
      <c r="M303" s="71"/>
      <c r="N303" s="35"/>
      <c r="O303" s="35"/>
      <c r="P303" s="35"/>
      <c r="Q303" s="35"/>
      <c r="R303" s="35"/>
      <c r="S303" s="35"/>
      <c r="T303" s="72"/>
      <c r="AT303" s="17" t="s">
        <v>135</v>
      </c>
      <c r="AU303" s="17" t="s">
        <v>81</v>
      </c>
    </row>
    <row r="304" spans="2:51" s="11" customFormat="1" ht="12">
      <c r="B304" s="196"/>
      <c r="C304" s="197"/>
      <c r="D304" s="194" t="s">
        <v>137</v>
      </c>
      <c r="E304" s="198" t="s">
        <v>20</v>
      </c>
      <c r="F304" s="199" t="s">
        <v>363</v>
      </c>
      <c r="G304" s="197"/>
      <c r="H304" s="200">
        <v>123.255</v>
      </c>
      <c r="I304" s="201"/>
      <c r="J304" s="197"/>
      <c r="K304" s="197"/>
      <c r="L304" s="202"/>
      <c r="M304" s="203"/>
      <c r="N304" s="204"/>
      <c r="O304" s="204"/>
      <c r="P304" s="204"/>
      <c r="Q304" s="204"/>
      <c r="R304" s="204"/>
      <c r="S304" s="204"/>
      <c r="T304" s="205"/>
      <c r="AT304" s="206" t="s">
        <v>137</v>
      </c>
      <c r="AU304" s="206" t="s">
        <v>81</v>
      </c>
      <c r="AV304" s="11" t="s">
        <v>81</v>
      </c>
      <c r="AW304" s="11" t="s">
        <v>37</v>
      </c>
      <c r="AX304" s="11" t="s">
        <v>73</v>
      </c>
      <c r="AY304" s="206" t="s">
        <v>126</v>
      </c>
    </row>
    <row r="305" spans="2:51" s="11" customFormat="1" ht="12">
      <c r="B305" s="196"/>
      <c r="C305" s="197"/>
      <c r="D305" s="194" t="s">
        <v>137</v>
      </c>
      <c r="E305" s="198" t="s">
        <v>20</v>
      </c>
      <c r="F305" s="199" t="s">
        <v>364</v>
      </c>
      <c r="G305" s="197"/>
      <c r="H305" s="200">
        <v>-75.563</v>
      </c>
      <c r="I305" s="201"/>
      <c r="J305" s="197"/>
      <c r="K305" s="197"/>
      <c r="L305" s="202"/>
      <c r="M305" s="203"/>
      <c r="N305" s="204"/>
      <c r="O305" s="204"/>
      <c r="P305" s="204"/>
      <c r="Q305" s="204"/>
      <c r="R305" s="204"/>
      <c r="S305" s="204"/>
      <c r="T305" s="205"/>
      <c r="AT305" s="206" t="s">
        <v>137</v>
      </c>
      <c r="AU305" s="206" t="s">
        <v>81</v>
      </c>
      <c r="AV305" s="11" t="s">
        <v>81</v>
      </c>
      <c r="AW305" s="11" t="s">
        <v>37</v>
      </c>
      <c r="AX305" s="11" t="s">
        <v>73</v>
      </c>
      <c r="AY305" s="206" t="s">
        <v>126</v>
      </c>
    </row>
    <row r="306" spans="2:51" s="12" customFormat="1" ht="12">
      <c r="B306" s="207"/>
      <c r="C306" s="208"/>
      <c r="D306" s="194" t="s">
        <v>137</v>
      </c>
      <c r="E306" s="209" t="s">
        <v>20</v>
      </c>
      <c r="F306" s="210" t="s">
        <v>138</v>
      </c>
      <c r="G306" s="208"/>
      <c r="H306" s="211">
        <v>47.692</v>
      </c>
      <c r="I306" s="212"/>
      <c r="J306" s="208"/>
      <c r="K306" s="208"/>
      <c r="L306" s="213"/>
      <c r="M306" s="214"/>
      <c r="N306" s="215"/>
      <c r="O306" s="215"/>
      <c r="P306" s="215"/>
      <c r="Q306" s="215"/>
      <c r="R306" s="215"/>
      <c r="S306" s="215"/>
      <c r="T306" s="216"/>
      <c r="AT306" s="217" t="s">
        <v>137</v>
      </c>
      <c r="AU306" s="217" t="s">
        <v>81</v>
      </c>
      <c r="AV306" s="12" t="s">
        <v>133</v>
      </c>
      <c r="AW306" s="12" t="s">
        <v>37</v>
      </c>
      <c r="AX306" s="12" t="s">
        <v>22</v>
      </c>
      <c r="AY306" s="217" t="s">
        <v>126</v>
      </c>
    </row>
    <row r="307" spans="2:51" s="13" customFormat="1" ht="12">
      <c r="B307" s="218"/>
      <c r="C307" s="219"/>
      <c r="D307" s="220" t="s">
        <v>137</v>
      </c>
      <c r="E307" s="221" t="s">
        <v>20</v>
      </c>
      <c r="F307" s="222" t="s">
        <v>145</v>
      </c>
      <c r="G307" s="219"/>
      <c r="H307" s="223" t="s">
        <v>20</v>
      </c>
      <c r="I307" s="224"/>
      <c r="J307" s="219"/>
      <c r="K307" s="219"/>
      <c r="L307" s="225"/>
      <c r="M307" s="226"/>
      <c r="N307" s="227"/>
      <c r="O307" s="227"/>
      <c r="P307" s="227"/>
      <c r="Q307" s="227"/>
      <c r="R307" s="227"/>
      <c r="S307" s="227"/>
      <c r="T307" s="228"/>
      <c r="AT307" s="229" t="s">
        <v>137</v>
      </c>
      <c r="AU307" s="229" t="s">
        <v>81</v>
      </c>
      <c r="AV307" s="13" t="s">
        <v>22</v>
      </c>
      <c r="AW307" s="13" t="s">
        <v>37</v>
      </c>
      <c r="AX307" s="13" t="s">
        <v>73</v>
      </c>
      <c r="AY307" s="229" t="s">
        <v>126</v>
      </c>
    </row>
    <row r="308" spans="2:65" s="1" customFormat="1" ht="63" customHeight="1">
      <c r="B308" s="34"/>
      <c r="C308" s="182" t="s">
        <v>365</v>
      </c>
      <c r="D308" s="182" t="s">
        <v>128</v>
      </c>
      <c r="E308" s="183" t="s">
        <v>366</v>
      </c>
      <c r="F308" s="184" t="s">
        <v>367</v>
      </c>
      <c r="G308" s="185" t="s">
        <v>155</v>
      </c>
      <c r="H308" s="186">
        <v>75.563</v>
      </c>
      <c r="I308" s="187"/>
      <c r="J308" s="188">
        <f>ROUND(I308*H308,2)</f>
        <v>0</v>
      </c>
      <c r="K308" s="184" t="s">
        <v>132</v>
      </c>
      <c r="L308" s="54"/>
      <c r="M308" s="189" t="s">
        <v>20</v>
      </c>
      <c r="N308" s="190" t="s">
        <v>44</v>
      </c>
      <c r="O308" s="35"/>
      <c r="P308" s="191">
        <f>O308*H308</f>
        <v>0</v>
      </c>
      <c r="Q308" s="191">
        <v>3.11388</v>
      </c>
      <c r="R308" s="191">
        <f>Q308*H308</f>
        <v>235.29411444000002</v>
      </c>
      <c r="S308" s="191">
        <v>0</v>
      </c>
      <c r="T308" s="192">
        <f>S308*H308</f>
        <v>0</v>
      </c>
      <c r="AR308" s="17" t="s">
        <v>133</v>
      </c>
      <c r="AT308" s="17" t="s">
        <v>128</v>
      </c>
      <c r="AU308" s="17" t="s">
        <v>81</v>
      </c>
      <c r="AY308" s="17" t="s">
        <v>126</v>
      </c>
      <c r="BE308" s="193">
        <f>IF(N308="základní",J308,0)</f>
        <v>0</v>
      </c>
      <c r="BF308" s="193">
        <f>IF(N308="snížená",J308,0)</f>
        <v>0</v>
      </c>
      <c r="BG308" s="193">
        <f>IF(N308="zákl. přenesená",J308,0)</f>
        <v>0</v>
      </c>
      <c r="BH308" s="193">
        <f>IF(N308="sníž. přenesená",J308,0)</f>
        <v>0</v>
      </c>
      <c r="BI308" s="193">
        <f>IF(N308="nulová",J308,0)</f>
        <v>0</v>
      </c>
      <c r="BJ308" s="17" t="s">
        <v>22</v>
      </c>
      <c r="BK308" s="193">
        <f>ROUND(I308*H308,2)</f>
        <v>0</v>
      </c>
      <c r="BL308" s="17" t="s">
        <v>133</v>
      </c>
      <c r="BM308" s="17" t="s">
        <v>368</v>
      </c>
    </row>
    <row r="309" spans="2:47" s="1" customFormat="1" ht="60">
      <c r="B309" s="34"/>
      <c r="C309" s="56"/>
      <c r="D309" s="194" t="s">
        <v>135</v>
      </c>
      <c r="E309" s="56"/>
      <c r="F309" s="195" t="s">
        <v>362</v>
      </c>
      <c r="G309" s="56"/>
      <c r="H309" s="56"/>
      <c r="I309" s="152"/>
      <c r="J309" s="56"/>
      <c r="K309" s="56"/>
      <c r="L309" s="54"/>
      <c r="M309" s="71"/>
      <c r="N309" s="35"/>
      <c r="O309" s="35"/>
      <c r="P309" s="35"/>
      <c r="Q309" s="35"/>
      <c r="R309" s="35"/>
      <c r="S309" s="35"/>
      <c r="T309" s="72"/>
      <c r="AT309" s="17" t="s">
        <v>135</v>
      </c>
      <c r="AU309" s="17" t="s">
        <v>81</v>
      </c>
    </row>
    <row r="310" spans="2:51" s="11" customFormat="1" ht="12">
      <c r="B310" s="196"/>
      <c r="C310" s="197"/>
      <c r="D310" s="194" t="s">
        <v>137</v>
      </c>
      <c r="E310" s="198" t="s">
        <v>20</v>
      </c>
      <c r="F310" s="199" t="s">
        <v>369</v>
      </c>
      <c r="G310" s="197"/>
      <c r="H310" s="200">
        <v>75.563</v>
      </c>
      <c r="I310" s="201"/>
      <c r="J310" s="197"/>
      <c r="K310" s="197"/>
      <c r="L310" s="202"/>
      <c r="M310" s="203"/>
      <c r="N310" s="204"/>
      <c r="O310" s="204"/>
      <c r="P310" s="204"/>
      <c r="Q310" s="204"/>
      <c r="R310" s="204"/>
      <c r="S310" s="204"/>
      <c r="T310" s="205"/>
      <c r="AT310" s="206" t="s">
        <v>137</v>
      </c>
      <c r="AU310" s="206" t="s">
        <v>81</v>
      </c>
      <c r="AV310" s="11" t="s">
        <v>81</v>
      </c>
      <c r="AW310" s="11" t="s">
        <v>37</v>
      </c>
      <c r="AX310" s="11" t="s">
        <v>73</v>
      </c>
      <c r="AY310" s="206" t="s">
        <v>126</v>
      </c>
    </row>
    <row r="311" spans="2:51" s="12" customFormat="1" ht="12">
      <c r="B311" s="207"/>
      <c r="C311" s="208"/>
      <c r="D311" s="194" t="s">
        <v>137</v>
      </c>
      <c r="E311" s="209" t="s">
        <v>20</v>
      </c>
      <c r="F311" s="210" t="s">
        <v>138</v>
      </c>
      <c r="G311" s="208"/>
      <c r="H311" s="211">
        <v>75.563</v>
      </c>
      <c r="I311" s="212"/>
      <c r="J311" s="208"/>
      <c r="K311" s="208"/>
      <c r="L311" s="213"/>
      <c r="M311" s="214"/>
      <c r="N311" s="215"/>
      <c r="O311" s="215"/>
      <c r="P311" s="215"/>
      <c r="Q311" s="215"/>
      <c r="R311" s="215"/>
      <c r="S311" s="215"/>
      <c r="T311" s="216"/>
      <c r="AT311" s="217" t="s">
        <v>137</v>
      </c>
      <c r="AU311" s="217" t="s">
        <v>81</v>
      </c>
      <c r="AV311" s="12" t="s">
        <v>133</v>
      </c>
      <c r="AW311" s="12" t="s">
        <v>37</v>
      </c>
      <c r="AX311" s="12" t="s">
        <v>22</v>
      </c>
      <c r="AY311" s="217" t="s">
        <v>126</v>
      </c>
    </row>
    <row r="312" spans="2:51" s="13" customFormat="1" ht="12">
      <c r="B312" s="218"/>
      <c r="C312" s="219"/>
      <c r="D312" s="220" t="s">
        <v>137</v>
      </c>
      <c r="E312" s="221" t="s">
        <v>20</v>
      </c>
      <c r="F312" s="222" t="s">
        <v>145</v>
      </c>
      <c r="G312" s="219"/>
      <c r="H312" s="223" t="s">
        <v>20</v>
      </c>
      <c r="I312" s="224"/>
      <c r="J312" s="219"/>
      <c r="K312" s="219"/>
      <c r="L312" s="225"/>
      <c r="M312" s="226"/>
      <c r="N312" s="227"/>
      <c r="O312" s="227"/>
      <c r="P312" s="227"/>
      <c r="Q312" s="227"/>
      <c r="R312" s="227"/>
      <c r="S312" s="227"/>
      <c r="T312" s="228"/>
      <c r="AT312" s="229" t="s">
        <v>137</v>
      </c>
      <c r="AU312" s="229" t="s">
        <v>81</v>
      </c>
      <c r="AV312" s="13" t="s">
        <v>22</v>
      </c>
      <c r="AW312" s="13" t="s">
        <v>37</v>
      </c>
      <c r="AX312" s="13" t="s">
        <v>73</v>
      </c>
      <c r="AY312" s="229" t="s">
        <v>126</v>
      </c>
    </row>
    <row r="313" spans="2:65" s="1" customFormat="1" ht="20.4" customHeight="1">
      <c r="B313" s="34"/>
      <c r="C313" s="236" t="s">
        <v>370</v>
      </c>
      <c r="D313" s="236" t="s">
        <v>297</v>
      </c>
      <c r="E313" s="237" t="s">
        <v>371</v>
      </c>
      <c r="F313" s="238" t="s">
        <v>372</v>
      </c>
      <c r="G313" s="239" t="s">
        <v>155</v>
      </c>
      <c r="H313" s="240">
        <v>-75.563</v>
      </c>
      <c r="I313" s="241"/>
      <c r="J313" s="242">
        <f>ROUND(I313*H313,2)</f>
        <v>0</v>
      </c>
      <c r="K313" s="238" t="s">
        <v>20</v>
      </c>
      <c r="L313" s="243"/>
      <c r="M313" s="244" t="s">
        <v>20</v>
      </c>
      <c r="N313" s="245" t="s">
        <v>44</v>
      </c>
      <c r="O313" s="35"/>
      <c r="P313" s="191">
        <f>O313*H313</f>
        <v>0</v>
      </c>
      <c r="Q313" s="191">
        <v>0</v>
      </c>
      <c r="R313" s="191">
        <f>Q313*H313</f>
        <v>0</v>
      </c>
      <c r="S313" s="191">
        <v>0</v>
      </c>
      <c r="T313" s="192">
        <f>S313*H313</f>
        <v>0</v>
      </c>
      <c r="AR313" s="17" t="s">
        <v>177</v>
      </c>
      <c r="AT313" s="17" t="s">
        <v>297</v>
      </c>
      <c r="AU313" s="17" t="s">
        <v>81</v>
      </c>
      <c r="AY313" s="17" t="s">
        <v>126</v>
      </c>
      <c r="BE313" s="193">
        <f>IF(N313="základní",J313,0)</f>
        <v>0</v>
      </c>
      <c r="BF313" s="193">
        <f>IF(N313="snížená",J313,0)</f>
        <v>0</v>
      </c>
      <c r="BG313" s="193">
        <f>IF(N313="zákl. přenesená",J313,0)</f>
        <v>0</v>
      </c>
      <c r="BH313" s="193">
        <f>IF(N313="sníž. přenesená",J313,0)</f>
        <v>0</v>
      </c>
      <c r="BI313" s="193">
        <f>IF(N313="nulová",J313,0)</f>
        <v>0</v>
      </c>
      <c r="BJ313" s="17" t="s">
        <v>22</v>
      </c>
      <c r="BK313" s="193">
        <f>ROUND(I313*H313,2)</f>
        <v>0</v>
      </c>
      <c r="BL313" s="17" t="s">
        <v>133</v>
      </c>
      <c r="BM313" s="17" t="s">
        <v>373</v>
      </c>
    </row>
    <row r="314" spans="2:51" s="11" customFormat="1" ht="12">
      <c r="B314" s="196"/>
      <c r="C314" s="197"/>
      <c r="D314" s="194" t="s">
        <v>137</v>
      </c>
      <c r="E314" s="198" t="s">
        <v>20</v>
      </c>
      <c r="F314" s="199" t="s">
        <v>374</v>
      </c>
      <c r="G314" s="197"/>
      <c r="H314" s="200">
        <v>-75.563</v>
      </c>
      <c r="I314" s="201"/>
      <c r="J314" s="197"/>
      <c r="K314" s="197"/>
      <c r="L314" s="202"/>
      <c r="M314" s="203"/>
      <c r="N314" s="204"/>
      <c r="O314" s="204"/>
      <c r="P314" s="204"/>
      <c r="Q314" s="204"/>
      <c r="R314" s="204"/>
      <c r="S314" s="204"/>
      <c r="T314" s="205"/>
      <c r="AT314" s="206" t="s">
        <v>137</v>
      </c>
      <c r="AU314" s="206" t="s">
        <v>81</v>
      </c>
      <c r="AV314" s="11" t="s">
        <v>81</v>
      </c>
      <c r="AW314" s="11" t="s">
        <v>37</v>
      </c>
      <c r="AX314" s="11" t="s">
        <v>73</v>
      </c>
      <c r="AY314" s="206" t="s">
        <v>126</v>
      </c>
    </row>
    <row r="315" spans="2:51" s="12" customFormat="1" ht="12">
      <c r="B315" s="207"/>
      <c r="C315" s="208"/>
      <c r="D315" s="194" t="s">
        <v>137</v>
      </c>
      <c r="E315" s="209" t="s">
        <v>20</v>
      </c>
      <c r="F315" s="210" t="s">
        <v>138</v>
      </c>
      <c r="G315" s="208"/>
      <c r="H315" s="211">
        <v>-75.563</v>
      </c>
      <c r="I315" s="212"/>
      <c r="J315" s="208"/>
      <c r="K315" s="208"/>
      <c r="L315" s="213"/>
      <c r="M315" s="214"/>
      <c r="N315" s="215"/>
      <c r="O315" s="215"/>
      <c r="P315" s="215"/>
      <c r="Q315" s="215"/>
      <c r="R315" s="215"/>
      <c r="S315" s="215"/>
      <c r="T315" s="216"/>
      <c r="AT315" s="217" t="s">
        <v>137</v>
      </c>
      <c r="AU315" s="217" t="s">
        <v>81</v>
      </c>
      <c r="AV315" s="12" t="s">
        <v>133</v>
      </c>
      <c r="AW315" s="12" t="s">
        <v>37</v>
      </c>
      <c r="AX315" s="12" t="s">
        <v>22</v>
      </c>
      <c r="AY315" s="217" t="s">
        <v>126</v>
      </c>
    </row>
    <row r="316" spans="2:51" s="13" customFormat="1" ht="12">
      <c r="B316" s="218"/>
      <c r="C316" s="219"/>
      <c r="D316" s="194" t="s">
        <v>137</v>
      </c>
      <c r="E316" s="230" t="s">
        <v>20</v>
      </c>
      <c r="F316" s="231" t="s">
        <v>145</v>
      </c>
      <c r="G316" s="219"/>
      <c r="H316" s="232" t="s">
        <v>20</v>
      </c>
      <c r="I316" s="224"/>
      <c r="J316" s="219"/>
      <c r="K316" s="219"/>
      <c r="L316" s="225"/>
      <c r="M316" s="226"/>
      <c r="N316" s="227"/>
      <c r="O316" s="227"/>
      <c r="P316" s="227"/>
      <c r="Q316" s="227"/>
      <c r="R316" s="227"/>
      <c r="S316" s="227"/>
      <c r="T316" s="228"/>
      <c r="AT316" s="229" t="s">
        <v>137</v>
      </c>
      <c r="AU316" s="229" t="s">
        <v>81</v>
      </c>
      <c r="AV316" s="13" t="s">
        <v>22</v>
      </c>
      <c r="AW316" s="13" t="s">
        <v>37</v>
      </c>
      <c r="AX316" s="13" t="s">
        <v>73</v>
      </c>
      <c r="AY316" s="229" t="s">
        <v>126</v>
      </c>
    </row>
    <row r="317" spans="2:63" s="10" customFormat="1" ht="29.85" customHeight="1">
      <c r="B317" s="165"/>
      <c r="C317" s="166"/>
      <c r="D317" s="179" t="s">
        <v>72</v>
      </c>
      <c r="E317" s="180" t="s">
        <v>159</v>
      </c>
      <c r="F317" s="180" t="s">
        <v>375</v>
      </c>
      <c r="G317" s="166"/>
      <c r="H317" s="166"/>
      <c r="I317" s="169"/>
      <c r="J317" s="181">
        <f>BK317</f>
        <v>0</v>
      </c>
      <c r="K317" s="166"/>
      <c r="L317" s="171"/>
      <c r="M317" s="172"/>
      <c r="N317" s="173"/>
      <c r="O317" s="173"/>
      <c r="P317" s="174">
        <f>SUM(P318:P335)</f>
        <v>0</v>
      </c>
      <c r="Q317" s="173"/>
      <c r="R317" s="174">
        <f>SUM(R318:R335)</f>
        <v>101.94387839999999</v>
      </c>
      <c r="S317" s="173"/>
      <c r="T317" s="175">
        <f>SUM(T318:T335)</f>
        <v>0</v>
      </c>
      <c r="AR317" s="176" t="s">
        <v>22</v>
      </c>
      <c r="AT317" s="177" t="s">
        <v>72</v>
      </c>
      <c r="AU317" s="177" t="s">
        <v>22</v>
      </c>
      <c r="AY317" s="176" t="s">
        <v>126</v>
      </c>
      <c r="BK317" s="178">
        <f>SUM(BK318:BK335)</f>
        <v>0</v>
      </c>
    </row>
    <row r="318" spans="2:65" s="1" customFormat="1" ht="28.8" customHeight="1">
      <c r="B318" s="34"/>
      <c r="C318" s="182" t="s">
        <v>376</v>
      </c>
      <c r="D318" s="182" t="s">
        <v>128</v>
      </c>
      <c r="E318" s="183" t="s">
        <v>377</v>
      </c>
      <c r="F318" s="184" t="s">
        <v>378</v>
      </c>
      <c r="G318" s="185" t="s">
        <v>131</v>
      </c>
      <c r="H318" s="186">
        <v>224.64</v>
      </c>
      <c r="I318" s="187"/>
      <c r="J318" s="188">
        <f>ROUND(I318*H318,2)</f>
        <v>0</v>
      </c>
      <c r="K318" s="184" t="s">
        <v>132</v>
      </c>
      <c r="L318" s="54"/>
      <c r="M318" s="189" t="s">
        <v>20</v>
      </c>
      <c r="N318" s="190" t="s">
        <v>44</v>
      </c>
      <c r="O318" s="35"/>
      <c r="P318" s="191">
        <f>O318*H318</f>
        <v>0</v>
      </c>
      <c r="Q318" s="191">
        <v>0</v>
      </c>
      <c r="R318" s="191">
        <f>Q318*H318</f>
        <v>0</v>
      </c>
      <c r="S318" s="191">
        <v>0</v>
      </c>
      <c r="T318" s="192">
        <f>S318*H318</f>
        <v>0</v>
      </c>
      <c r="AR318" s="17" t="s">
        <v>133</v>
      </c>
      <c r="AT318" s="17" t="s">
        <v>128</v>
      </c>
      <c r="AU318" s="17" t="s">
        <v>81</v>
      </c>
      <c r="AY318" s="17" t="s">
        <v>126</v>
      </c>
      <c r="BE318" s="193">
        <f>IF(N318="základní",J318,0)</f>
        <v>0</v>
      </c>
      <c r="BF318" s="193">
        <f>IF(N318="snížená",J318,0)</f>
        <v>0</v>
      </c>
      <c r="BG318" s="193">
        <f>IF(N318="zákl. přenesená",J318,0)</f>
        <v>0</v>
      </c>
      <c r="BH318" s="193">
        <f>IF(N318="sníž. přenesená",J318,0)</f>
        <v>0</v>
      </c>
      <c r="BI318" s="193">
        <f>IF(N318="nulová",J318,0)</f>
        <v>0</v>
      </c>
      <c r="BJ318" s="17" t="s">
        <v>22</v>
      </c>
      <c r="BK318" s="193">
        <f>ROUND(I318*H318,2)</f>
        <v>0</v>
      </c>
      <c r="BL318" s="17" t="s">
        <v>133</v>
      </c>
      <c r="BM318" s="17" t="s">
        <v>379</v>
      </c>
    </row>
    <row r="319" spans="2:51" s="11" customFormat="1" ht="12">
      <c r="B319" s="196"/>
      <c r="C319" s="197"/>
      <c r="D319" s="194" t="s">
        <v>137</v>
      </c>
      <c r="E319" s="198" t="s">
        <v>20</v>
      </c>
      <c r="F319" s="199" t="s">
        <v>380</v>
      </c>
      <c r="G319" s="197"/>
      <c r="H319" s="200">
        <v>224.64</v>
      </c>
      <c r="I319" s="201"/>
      <c r="J319" s="197"/>
      <c r="K319" s="197"/>
      <c r="L319" s="202"/>
      <c r="M319" s="203"/>
      <c r="N319" s="204"/>
      <c r="O319" s="204"/>
      <c r="P319" s="204"/>
      <c r="Q319" s="204"/>
      <c r="R319" s="204"/>
      <c r="S319" s="204"/>
      <c r="T319" s="205"/>
      <c r="AT319" s="206" t="s">
        <v>137</v>
      </c>
      <c r="AU319" s="206" t="s">
        <v>81</v>
      </c>
      <c r="AV319" s="11" t="s">
        <v>81</v>
      </c>
      <c r="AW319" s="11" t="s">
        <v>37</v>
      </c>
      <c r="AX319" s="11" t="s">
        <v>73</v>
      </c>
      <c r="AY319" s="206" t="s">
        <v>126</v>
      </c>
    </row>
    <row r="320" spans="2:51" s="12" customFormat="1" ht="12">
      <c r="B320" s="207"/>
      <c r="C320" s="208"/>
      <c r="D320" s="194" t="s">
        <v>137</v>
      </c>
      <c r="E320" s="209" t="s">
        <v>20</v>
      </c>
      <c r="F320" s="210" t="s">
        <v>138</v>
      </c>
      <c r="G320" s="208"/>
      <c r="H320" s="211">
        <v>224.64</v>
      </c>
      <c r="I320" s="212"/>
      <c r="J320" s="208"/>
      <c r="K320" s="208"/>
      <c r="L320" s="213"/>
      <c r="M320" s="214"/>
      <c r="N320" s="215"/>
      <c r="O320" s="215"/>
      <c r="P320" s="215"/>
      <c r="Q320" s="215"/>
      <c r="R320" s="215"/>
      <c r="S320" s="215"/>
      <c r="T320" s="216"/>
      <c r="AT320" s="217" t="s">
        <v>137</v>
      </c>
      <c r="AU320" s="217" t="s">
        <v>81</v>
      </c>
      <c r="AV320" s="12" t="s">
        <v>133</v>
      </c>
      <c r="AW320" s="12" t="s">
        <v>37</v>
      </c>
      <c r="AX320" s="12" t="s">
        <v>22</v>
      </c>
      <c r="AY320" s="217" t="s">
        <v>126</v>
      </c>
    </row>
    <row r="321" spans="2:51" s="13" customFormat="1" ht="12">
      <c r="B321" s="218"/>
      <c r="C321" s="219"/>
      <c r="D321" s="220" t="s">
        <v>137</v>
      </c>
      <c r="E321" s="221" t="s">
        <v>20</v>
      </c>
      <c r="F321" s="222" t="s">
        <v>145</v>
      </c>
      <c r="G321" s="219"/>
      <c r="H321" s="223" t="s">
        <v>20</v>
      </c>
      <c r="I321" s="224"/>
      <c r="J321" s="219"/>
      <c r="K321" s="219"/>
      <c r="L321" s="225"/>
      <c r="M321" s="226"/>
      <c r="N321" s="227"/>
      <c r="O321" s="227"/>
      <c r="P321" s="227"/>
      <c r="Q321" s="227"/>
      <c r="R321" s="227"/>
      <c r="S321" s="227"/>
      <c r="T321" s="228"/>
      <c r="AT321" s="229" t="s">
        <v>137</v>
      </c>
      <c r="AU321" s="229" t="s">
        <v>81</v>
      </c>
      <c r="AV321" s="13" t="s">
        <v>22</v>
      </c>
      <c r="AW321" s="13" t="s">
        <v>37</v>
      </c>
      <c r="AX321" s="13" t="s">
        <v>73</v>
      </c>
      <c r="AY321" s="229" t="s">
        <v>126</v>
      </c>
    </row>
    <row r="322" spans="2:65" s="1" customFormat="1" ht="28.8" customHeight="1">
      <c r="B322" s="34"/>
      <c r="C322" s="182" t="s">
        <v>381</v>
      </c>
      <c r="D322" s="182" t="s">
        <v>128</v>
      </c>
      <c r="E322" s="183" t="s">
        <v>382</v>
      </c>
      <c r="F322" s="184" t="s">
        <v>383</v>
      </c>
      <c r="G322" s="185" t="s">
        <v>131</v>
      </c>
      <c r="H322" s="186">
        <v>224.64</v>
      </c>
      <c r="I322" s="187"/>
      <c r="J322" s="188">
        <f>ROUND(I322*H322,2)</f>
        <v>0</v>
      </c>
      <c r="K322" s="184" t="s">
        <v>132</v>
      </c>
      <c r="L322" s="54"/>
      <c r="M322" s="189" t="s">
        <v>20</v>
      </c>
      <c r="N322" s="190" t="s">
        <v>44</v>
      </c>
      <c r="O322" s="35"/>
      <c r="P322" s="191">
        <f>O322*H322</f>
        <v>0</v>
      </c>
      <c r="Q322" s="191">
        <v>0.07011</v>
      </c>
      <c r="R322" s="191">
        <f>Q322*H322</f>
        <v>15.7495104</v>
      </c>
      <c r="S322" s="191">
        <v>0</v>
      </c>
      <c r="T322" s="192">
        <f>S322*H322</f>
        <v>0</v>
      </c>
      <c r="AR322" s="17" t="s">
        <v>133</v>
      </c>
      <c r="AT322" s="17" t="s">
        <v>128</v>
      </c>
      <c r="AU322" s="17" t="s">
        <v>81</v>
      </c>
      <c r="AY322" s="17" t="s">
        <v>126</v>
      </c>
      <c r="BE322" s="193">
        <f>IF(N322="základní",J322,0)</f>
        <v>0</v>
      </c>
      <c r="BF322" s="193">
        <f>IF(N322="snížená",J322,0)</f>
        <v>0</v>
      </c>
      <c r="BG322" s="193">
        <f>IF(N322="zákl. přenesená",J322,0)</f>
        <v>0</v>
      </c>
      <c r="BH322" s="193">
        <f>IF(N322="sníž. přenesená",J322,0)</f>
        <v>0</v>
      </c>
      <c r="BI322" s="193">
        <f>IF(N322="nulová",J322,0)</f>
        <v>0</v>
      </c>
      <c r="BJ322" s="17" t="s">
        <v>22</v>
      </c>
      <c r="BK322" s="193">
        <f>ROUND(I322*H322,2)</f>
        <v>0</v>
      </c>
      <c r="BL322" s="17" t="s">
        <v>133</v>
      </c>
      <c r="BM322" s="17" t="s">
        <v>384</v>
      </c>
    </row>
    <row r="323" spans="2:51" s="11" customFormat="1" ht="12">
      <c r="B323" s="196"/>
      <c r="C323" s="197"/>
      <c r="D323" s="194" t="s">
        <v>137</v>
      </c>
      <c r="E323" s="198" t="s">
        <v>20</v>
      </c>
      <c r="F323" s="199" t="s">
        <v>318</v>
      </c>
      <c r="G323" s="197"/>
      <c r="H323" s="200">
        <v>224.64</v>
      </c>
      <c r="I323" s="201"/>
      <c r="J323" s="197"/>
      <c r="K323" s="197"/>
      <c r="L323" s="202"/>
      <c r="M323" s="203"/>
      <c r="N323" s="204"/>
      <c r="O323" s="204"/>
      <c r="P323" s="204"/>
      <c r="Q323" s="204"/>
      <c r="R323" s="204"/>
      <c r="S323" s="204"/>
      <c r="T323" s="205"/>
      <c r="AT323" s="206" t="s">
        <v>137</v>
      </c>
      <c r="AU323" s="206" t="s">
        <v>81</v>
      </c>
      <c r="AV323" s="11" t="s">
        <v>81</v>
      </c>
      <c r="AW323" s="11" t="s">
        <v>37</v>
      </c>
      <c r="AX323" s="11" t="s">
        <v>73</v>
      </c>
      <c r="AY323" s="206" t="s">
        <v>126</v>
      </c>
    </row>
    <row r="324" spans="2:51" s="12" customFormat="1" ht="12">
      <c r="B324" s="207"/>
      <c r="C324" s="208"/>
      <c r="D324" s="194" t="s">
        <v>137</v>
      </c>
      <c r="E324" s="209" t="s">
        <v>20</v>
      </c>
      <c r="F324" s="210" t="s">
        <v>138</v>
      </c>
      <c r="G324" s="208"/>
      <c r="H324" s="211">
        <v>224.64</v>
      </c>
      <c r="I324" s="212"/>
      <c r="J324" s="208"/>
      <c r="K324" s="208"/>
      <c r="L324" s="213"/>
      <c r="M324" s="214"/>
      <c r="N324" s="215"/>
      <c r="O324" s="215"/>
      <c r="P324" s="215"/>
      <c r="Q324" s="215"/>
      <c r="R324" s="215"/>
      <c r="S324" s="215"/>
      <c r="T324" s="216"/>
      <c r="AT324" s="217" t="s">
        <v>137</v>
      </c>
      <c r="AU324" s="217" t="s">
        <v>81</v>
      </c>
      <c r="AV324" s="12" t="s">
        <v>133</v>
      </c>
      <c r="AW324" s="12" t="s">
        <v>37</v>
      </c>
      <c r="AX324" s="12" t="s">
        <v>22</v>
      </c>
      <c r="AY324" s="217" t="s">
        <v>126</v>
      </c>
    </row>
    <row r="325" spans="2:51" s="13" customFormat="1" ht="12">
      <c r="B325" s="218"/>
      <c r="C325" s="219"/>
      <c r="D325" s="220" t="s">
        <v>137</v>
      </c>
      <c r="E325" s="221" t="s">
        <v>20</v>
      </c>
      <c r="F325" s="222" t="s">
        <v>145</v>
      </c>
      <c r="G325" s="219"/>
      <c r="H325" s="223" t="s">
        <v>20</v>
      </c>
      <c r="I325" s="224"/>
      <c r="J325" s="219"/>
      <c r="K325" s="219"/>
      <c r="L325" s="225"/>
      <c r="M325" s="226"/>
      <c r="N325" s="227"/>
      <c r="O325" s="227"/>
      <c r="P325" s="227"/>
      <c r="Q325" s="227"/>
      <c r="R325" s="227"/>
      <c r="S325" s="227"/>
      <c r="T325" s="228"/>
      <c r="AT325" s="229" t="s">
        <v>137</v>
      </c>
      <c r="AU325" s="229" t="s">
        <v>81</v>
      </c>
      <c r="AV325" s="13" t="s">
        <v>22</v>
      </c>
      <c r="AW325" s="13" t="s">
        <v>37</v>
      </c>
      <c r="AX325" s="13" t="s">
        <v>73</v>
      </c>
      <c r="AY325" s="229" t="s">
        <v>126</v>
      </c>
    </row>
    <row r="326" spans="2:65" s="1" customFormat="1" ht="40.2" customHeight="1">
      <c r="B326" s="34"/>
      <c r="C326" s="182" t="s">
        <v>385</v>
      </c>
      <c r="D326" s="182" t="s">
        <v>128</v>
      </c>
      <c r="E326" s="183" t="s">
        <v>386</v>
      </c>
      <c r="F326" s="184" t="s">
        <v>387</v>
      </c>
      <c r="G326" s="185" t="s">
        <v>131</v>
      </c>
      <c r="H326" s="186">
        <v>224.64</v>
      </c>
      <c r="I326" s="187"/>
      <c r="J326" s="188">
        <f>ROUND(I326*H326,2)</f>
        <v>0</v>
      </c>
      <c r="K326" s="184" t="s">
        <v>132</v>
      </c>
      <c r="L326" s="54"/>
      <c r="M326" s="189" t="s">
        <v>20</v>
      </c>
      <c r="N326" s="190" t="s">
        <v>44</v>
      </c>
      <c r="O326" s="35"/>
      <c r="P326" s="191">
        <f>O326*H326</f>
        <v>0</v>
      </c>
      <c r="Q326" s="191">
        <v>0.1837</v>
      </c>
      <c r="R326" s="191">
        <f>Q326*H326</f>
        <v>41.266368</v>
      </c>
      <c r="S326" s="191">
        <v>0</v>
      </c>
      <c r="T326" s="192">
        <f>S326*H326</f>
        <v>0</v>
      </c>
      <c r="AR326" s="17" t="s">
        <v>133</v>
      </c>
      <c r="AT326" s="17" t="s">
        <v>128</v>
      </c>
      <c r="AU326" s="17" t="s">
        <v>81</v>
      </c>
      <c r="AY326" s="17" t="s">
        <v>126</v>
      </c>
      <c r="BE326" s="193">
        <f>IF(N326="základní",J326,0)</f>
        <v>0</v>
      </c>
      <c r="BF326" s="193">
        <f>IF(N326="snížená",J326,0)</f>
        <v>0</v>
      </c>
      <c r="BG326" s="193">
        <f>IF(N326="zákl. přenesená",J326,0)</f>
        <v>0</v>
      </c>
      <c r="BH326" s="193">
        <f>IF(N326="sníž. přenesená",J326,0)</f>
        <v>0</v>
      </c>
      <c r="BI326" s="193">
        <f>IF(N326="nulová",J326,0)</f>
        <v>0</v>
      </c>
      <c r="BJ326" s="17" t="s">
        <v>22</v>
      </c>
      <c r="BK326" s="193">
        <f>ROUND(I326*H326,2)</f>
        <v>0</v>
      </c>
      <c r="BL326" s="17" t="s">
        <v>133</v>
      </c>
      <c r="BM326" s="17" t="s">
        <v>388</v>
      </c>
    </row>
    <row r="327" spans="2:47" s="1" customFormat="1" ht="168">
      <c r="B327" s="34"/>
      <c r="C327" s="56"/>
      <c r="D327" s="194" t="s">
        <v>135</v>
      </c>
      <c r="E327" s="56"/>
      <c r="F327" s="195" t="s">
        <v>389</v>
      </c>
      <c r="G327" s="56"/>
      <c r="H327" s="56"/>
      <c r="I327" s="152"/>
      <c r="J327" s="56"/>
      <c r="K327" s="56"/>
      <c r="L327" s="54"/>
      <c r="M327" s="71"/>
      <c r="N327" s="35"/>
      <c r="O327" s="35"/>
      <c r="P327" s="35"/>
      <c r="Q327" s="35"/>
      <c r="R327" s="35"/>
      <c r="S327" s="35"/>
      <c r="T327" s="72"/>
      <c r="AT327" s="17" t="s">
        <v>135</v>
      </c>
      <c r="AU327" s="17" t="s">
        <v>81</v>
      </c>
    </row>
    <row r="328" spans="2:51" s="11" customFormat="1" ht="12">
      <c r="B328" s="196"/>
      <c r="C328" s="197"/>
      <c r="D328" s="194" t="s">
        <v>137</v>
      </c>
      <c r="E328" s="198" t="s">
        <v>20</v>
      </c>
      <c r="F328" s="199" t="s">
        <v>318</v>
      </c>
      <c r="G328" s="197"/>
      <c r="H328" s="200">
        <v>224.64</v>
      </c>
      <c r="I328" s="201"/>
      <c r="J328" s="197"/>
      <c r="K328" s="197"/>
      <c r="L328" s="202"/>
      <c r="M328" s="203"/>
      <c r="N328" s="204"/>
      <c r="O328" s="204"/>
      <c r="P328" s="204"/>
      <c r="Q328" s="204"/>
      <c r="R328" s="204"/>
      <c r="S328" s="204"/>
      <c r="T328" s="205"/>
      <c r="AT328" s="206" t="s">
        <v>137</v>
      </c>
      <c r="AU328" s="206" t="s">
        <v>81</v>
      </c>
      <c r="AV328" s="11" t="s">
        <v>81</v>
      </c>
      <c r="AW328" s="11" t="s">
        <v>37</v>
      </c>
      <c r="AX328" s="11" t="s">
        <v>73</v>
      </c>
      <c r="AY328" s="206" t="s">
        <v>126</v>
      </c>
    </row>
    <row r="329" spans="2:51" s="12" customFormat="1" ht="12">
      <c r="B329" s="207"/>
      <c r="C329" s="208"/>
      <c r="D329" s="194" t="s">
        <v>137</v>
      </c>
      <c r="E329" s="209" t="s">
        <v>20</v>
      </c>
      <c r="F329" s="210" t="s">
        <v>138</v>
      </c>
      <c r="G329" s="208"/>
      <c r="H329" s="211">
        <v>224.64</v>
      </c>
      <c r="I329" s="212"/>
      <c r="J329" s="208"/>
      <c r="K329" s="208"/>
      <c r="L329" s="213"/>
      <c r="M329" s="214"/>
      <c r="N329" s="215"/>
      <c r="O329" s="215"/>
      <c r="P329" s="215"/>
      <c r="Q329" s="215"/>
      <c r="R329" s="215"/>
      <c r="S329" s="215"/>
      <c r="T329" s="216"/>
      <c r="AT329" s="217" t="s">
        <v>137</v>
      </c>
      <c r="AU329" s="217" t="s">
        <v>81</v>
      </c>
      <c r="AV329" s="12" t="s">
        <v>133</v>
      </c>
      <c r="AW329" s="12" t="s">
        <v>37</v>
      </c>
      <c r="AX329" s="12" t="s">
        <v>22</v>
      </c>
      <c r="AY329" s="217" t="s">
        <v>126</v>
      </c>
    </row>
    <row r="330" spans="2:51" s="13" customFormat="1" ht="12">
      <c r="B330" s="218"/>
      <c r="C330" s="219"/>
      <c r="D330" s="220" t="s">
        <v>137</v>
      </c>
      <c r="E330" s="221" t="s">
        <v>20</v>
      </c>
      <c r="F330" s="222" t="s">
        <v>390</v>
      </c>
      <c r="G330" s="219"/>
      <c r="H330" s="223" t="s">
        <v>20</v>
      </c>
      <c r="I330" s="224"/>
      <c r="J330" s="219"/>
      <c r="K330" s="219"/>
      <c r="L330" s="225"/>
      <c r="M330" s="226"/>
      <c r="N330" s="227"/>
      <c r="O330" s="227"/>
      <c r="P330" s="227"/>
      <c r="Q330" s="227"/>
      <c r="R330" s="227"/>
      <c r="S330" s="227"/>
      <c r="T330" s="228"/>
      <c r="AT330" s="229" t="s">
        <v>137</v>
      </c>
      <c r="AU330" s="229" t="s">
        <v>81</v>
      </c>
      <c r="AV330" s="13" t="s">
        <v>22</v>
      </c>
      <c r="AW330" s="13" t="s">
        <v>37</v>
      </c>
      <c r="AX330" s="13" t="s">
        <v>73</v>
      </c>
      <c r="AY330" s="229" t="s">
        <v>126</v>
      </c>
    </row>
    <row r="331" spans="2:65" s="1" customFormat="1" ht="40.2" customHeight="1">
      <c r="B331" s="34"/>
      <c r="C331" s="236" t="s">
        <v>391</v>
      </c>
      <c r="D331" s="236" t="s">
        <v>297</v>
      </c>
      <c r="E331" s="237" t="s">
        <v>392</v>
      </c>
      <c r="F331" s="238" t="s">
        <v>393</v>
      </c>
      <c r="G331" s="239" t="s">
        <v>353</v>
      </c>
      <c r="H331" s="240">
        <v>44.928</v>
      </c>
      <c r="I331" s="241"/>
      <c r="J331" s="242">
        <f>ROUND(I331*H331,2)</f>
        <v>0</v>
      </c>
      <c r="K331" s="238" t="s">
        <v>132</v>
      </c>
      <c r="L331" s="243"/>
      <c r="M331" s="244" t="s">
        <v>20</v>
      </c>
      <c r="N331" s="245" t="s">
        <v>44</v>
      </c>
      <c r="O331" s="35"/>
      <c r="P331" s="191">
        <f>O331*H331</f>
        <v>0</v>
      </c>
      <c r="Q331" s="191">
        <v>1</v>
      </c>
      <c r="R331" s="191">
        <f>Q331*H331</f>
        <v>44.928</v>
      </c>
      <c r="S331" s="191">
        <v>0</v>
      </c>
      <c r="T331" s="192">
        <f>S331*H331</f>
        <v>0</v>
      </c>
      <c r="AR331" s="17" t="s">
        <v>177</v>
      </c>
      <c r="AT331" s="17" t="s">
        <v>297</v>
      </c>
      <c r="AU331" s="17" t="s">
        <v>81</v>
      </c>
      <c r="AY331" s="17" t="s">
        <v>126</v>
      </c>
      <c r="BE331" s="193">
        <f>IF(N331="základní",J331,0)</f>
        <v>0</v>
      </c>
      <c r="BF331" s="193">
        <f>IF(N331="snížená",J331,0)</f>
        <v>0</v>
      </c>
      <c r="BG331" s="193">
        <f>IF(N331="zákl. přenesená",J331,0)</f>
        <v>0</v>
      </c>
      <c r="BH331" s="193">
        <f>IF(N331="sníž. přenesená",J331,0)</f>
        <v>0</v>
      </c>
      <c r="BI331" s="193">
        <f>IF(N331="nulová",J331,0)</f>
        <v>0</v>
      </c>
      <c r="BJ331" s="17" t="s">
        <v>22</v>
      </c>
      <c r="BK331" s="193">
        <f>ROUND(I331*H331,2)</f>
        <v>0</v>
      </c>
      <c r="BL331" s="17" t="s">
        <v>133</v>
      </c>
      <c r="BM331" s="17" t="s">
        <v>394</v>
      </c>
    </row>
    <row r="332" spans="2:47" s="1" customFormat="1" ht="24">
      <c r="B332" s="34"/>
      <c r="C332" s="56"/>
      <c r="D332" s="194" t="s">
        <v>395</v>
      </c>
      <c r="E332" s="56"/>
      <c r="F332" s="195" t="s">
        <v>396</v>
      </c>
      <c r="G332" s="56"/>
      <c r="H332" s="56"/>
      <c r="I332" s="152"/>
      <c r="J332" s="56"/>
      <c r="K332" s="56"/>
      <c r="L332" s="54"/>
      <c r="M332" s="71"/>
      <c r="N332" s="35"/>
      <c r="O332" s="35"/>
      <c r="P332" s="35"/>
      <c r="Q332" s="35"/>
      <c r="R332" s="35"/>
      <c r="S332" s="35"/>
      <c r="T332" s="72"/>
      <c r="AT332" s="17" t="s">
        <v>395</v>
      </c>
      <c r="AU332" s="17" t="s">
        <v>81</v>
      </c>
    </row>
    <row r="333" spans="2:51" s="11" customFormat="1" ht="12">
      <c r="B333" s="196"/>
      <c r="C333" s="197"/>
      <c r="D333" s="194" t="s">
        <v>137</v>
      </c>
      <c r="E333" s="198" t="s">
        <v>20</v>
      </c>
      <c r="F333" s="199" t="s">
        <v>397</v>
      </c>
      <c r="G333" s="197"/>
      <c r="H333" s="200">
        <v>44.928</v>
      </c>
      <c r="I333" s="201"/>
      <c r="J333" s="197"/>
      <c r="K333" s="197"/>
      <c r="L333" s="202"/>
      <c r="M333" s="203"/>
      <c r="N333" s="204"/>
      <c r="O333" s="204"/>
      <c r="P333" s="204"/>
      <c r="Q333" s="204"/>
      <c r="R333" s="204"/>
      <c r="S333" s="204"/>
      <c r="T333" s="205"/>
      <c r="AT333" s="206" t="s">
        <v>137</v>
      </c>
      <c r="AU333" s="206" t="s">
        <v>81</v>
      </c>
      <c r="AV333" s="11" t="s">
        <v>81</v>
      </c>
      <c r="AW333" s="11" t="s">
        <v>37</v>
      </c>
      <c r="AX333" s="11" t="s">
        <v>73</v>
      </c>
      <c r="AY333" s="206" t="s">
        <v>126</v>
      </c>
    </row>
    <row r="334" spans="2:51" s="12" customFormat="1" ht="12">
      <c r="B334" s="207"/>
      <c r="C334" s="208"/>
      <c r="D334" s="194" t="s">
        <v>137</v>
      </c>
      <c r="E334" s="209" t="s">
        <v>20</v>
      </c>
      <c r="F334" s="210" t="s">
        <v>138</v>
      </c>
      <c r="G334" s="208"/>
      <c r="H334" s="211">
        <v>44.928</v>
      </c>
      <c r="I334" s="212"/>
      <c r="J334" s="208"/>
      <c r="K334" s="208"/>
      <c r="L334" s="213"/>
      <c r="M334" s="214"/>
      <c r="N334" s="215"/>
      <c r="O334" s="215"/>
      <c r="P334" s="215"/>
      <c r="Q334" s="215"/>
      <c r="R334" s="215"/>
      <c r="S334" s="215"/>
      <c r="T334" s="216"/>
      <c r="AT334" s="217" t="s">
        <v>137</v>
      </c>
      <c r="AU334" s="217" t="s">
        <v>81</v>
      </c>
      <c r="AV334" s="12" t="s">
        <v>133</v>
      </c>
      <c r="AW334" s="12" t="s">
        <v>37</v>
      </c>
      <c r="AX334" s="12" t="s">
        <v>22</v>
      </c>
      <c r="AY334" s="217" t="s">
        <v>126</v>
      </c>
    </row>
    <row r="335" spans="2:51" s="13" customFormat="1" ht="12">
      <c r="B335" s="218"/>
      <c r="C335" s="219"/>
      <c r="D335" s="194" t="s">
        <v>137</v>
      </c>
      <c r="E335" s="230" t="s">
        <v>20</v>
      </c>
      <c r="F335" s="231" t="s">
        <v>145</v>
      </c>
      <c r="G335" s="219"/>
      <c r="H335" s="232" t="s">
        <v>20</v>
      </c>
      <c r="I335" s="224"/>
      <c r="J335" s="219"/>
      <c r="K335" s="219"/>
      <c r="L335" s="225"/>
      <c r="M335" s="226"/>
      <c r="N335" s="227"/>
      <c r="O335" s="227"/>
      <c r="P335" s="227"/>
      <c r="Q335" s="227"/>
      <c r="R335" s="227"/>
      <c r="S335" s="227"/>
      <c r="T335" s="228"/>
      <c r="AT335" s="229" t="s">
        <v>137</v>
      </c>
      <c r="AU335" s="229" t="s">
        <v>81</v>
      </c>
      <c r="AV335" s="13" t="s">
        <v>22</v>
      </c>
      <c r="AW335" s="13" t="s">
        <v>37</v>
      </c>
      <c r="AX335" s="13" t="s">
        <v>73</v>
      </c>
      <c r="AY335" s="229" t="s">
        <v>126</v>
      </c>
    </row>
    <row r="336" spans="2:63" s="10" customFormat="1" ht="29.85" customHeight="1">
      <c r="B336" s="165"/>
      <c r="C336" s="166"/>
      <c r="D336" s="179" t="s">
        <v>72</v>
      </c>
      <c r="E336" s="180" t="s">
        <v>398</v>
      </c>
      <c r="F336" s="180" t="s">
        <v>399</v>
      </c>
      <c r="G336" s="166"/>
      <c r="H336" s="166"/>
      <c r="I336" s="169"/>
      <c r="J336" s="181">
        <f>BK336</f>
        <v>0</v>
      </c>
      <c r="K336" s="166"/>
      <c r="L336" s="171"/>
      <c r="M336" s="172"/>
      <c r="N336" s="173"/>
      <c r="O336" s="173"/>
      <c r="P336" s="174">
        <f>SUM(P337:P345)</f>
        <v>0</v>
      </c>
      <c r="Q336" s="173"/>
      <c r="R336" s="174">
        <f>SUM(R337:R345)</f>
        <v>0</v>
      </c>
      <c r="S336" s="173"/>
      <c r="T336" s="175">
        <f>SUM(T337:T345)</f>
        <v>0</v>
      </c>
      <c r="AR336" s="176" t="s">
        <v>22</v>
      </c>
      <c r="AT336" s="177" t="s">
        <v>72</v>
      </c>
      <c r="AU336" s="177" t="s">
        <v>22</v>
      </c>
      <c r="AY336" s="176" t="s">
        <v>126</v>
      </c>
      <c r="BK336" s="178">
        <f>SUM(BK337:BK345)</f>
        <v>0</v>
      </c>
    </row>
    <row r="337" spans="2:65" s="1" customFormat="1" ht="28.8" customHeight="1">
      <c r="B337" s="34"/>
      <c r="C337" s="182" t="s">
        <v>400</v>
      </c>
      <c r="D337" s="182" t="s">
        <v>128</v>
      </c>
      <c r="E337" s="183" t="s">
        <v>401</v>
      </c>
      <c r="F337" s="184" t="s">
        <v>402</v>
      </c>
      <c r="G337" s="185" t="s">
        <v>353</v>
      </c>
      <c r="H337" s="186">
        <v>106.08</v>
      </c>
      <c r="I337" s="187"/>
      <c r="J337" s="188">
        <f>ROUND(I337*H337,2)</f>
        <v>0</v>
      </c>
      <c r="K337" s="184" t="s">
        <v>132</v>
      </c>
      <c r="L337" s="54"/>
      <c r="M337" s="189" t="s">
        <v>20</v>
      </c>
      <c r="N337" s="190" t="s">
        <v>44</v>
      </c>
      <c r="O337" s="35"/>
      <c r="P337" s="191">
        <f>O337*H337</f>
        <v>0</v>
      </c>
      <c r="Q337" s="191">
        <v>0</v>
      </c>
      <c r="R337" s="191">
        <f>Q337*H337</f>
        <v>0</v>
      </c>
      <c r="S337" s="191">
        <v>0</v>
      </c>
      <c r="T337" s="192">
        <f>S337*H337</f>
        <v>0</v>
      </c>
      <c r="AR337" s="17" t="s">
        <v>133</v>
      </c>
      <c r="AT337" s="17" t="s">
        <v>128</v>
      </c>
      <c r="AU337" s="17" t="s">
        <v>81</v>
      </c>
      <c r="AY337" s="17" t="s">
        <v>126</v>
      </c>
      <c r="BE337" s="193">
        <f>IF(N337="základní",J337,0)</f>
        <v>0</v>
      </c>
      <c r="BF337" s="193">
        <f>IF(N337="snížená",J337,0)</f>
        <v>0</v>
      </c>
      <c r="BG337" s="193">
        <f>IF(N337="zákl. přenesená",J337,0)</f>
        <v>0</v>
      </c>
      <c r="BH337" s="193">
        <f>IF(N337="sníž. přenesená",J337,0)</f>
        <v>0</v>
      </c>
      <c r="BI337" s="193">
        <f>IF(N337="nulová",J337,0)</f>
        <v>0</v>
      </c>
      <c r="BJ337" s="17" t="s">
        <v>22</v>
      </c>
      <c r="BK337" s="193">
        <f>ROUND(I337*H337,2)</f>
        <v>0</v>
      </c>
      <c r="BL337" s="17" t="s">
        <v>133</v>
      </c>
      <c r="BM337" s="17" t="s">
        <v>403</v>
      </c>
    </row>
    <row r="338" spans="2:47" s="1" customFormat="1" ht="72">
      <c r="B338" s="34"/>
      <c r="C338" s="56"/>
      <c r="D338" s="194" t="s">
        <v>135</v>
      </c>
      <c r="E338" s="56"/>
      <c r="F338" s="195" t="s">
        <v>404</v>
      </c>
      <c r="G338" s="56"/>
      <c r="H338" s="56"/>
      <c r="I338" s="152"/>
      <c r="J338" s="56"/>
      <c r="K338" s="56"/>
      <c r="L338" s="54"/>
      <c r="M338" s="71"/>
      <c r="N338" s="35"/>
      <c r="O338" s="35"/>
      <c r="P338" s="35"/>
      <c r="Q338" s="35"/>
      <c r="R338" s="35"/>
      <c r="S338" s="35"/>
      <c r="T338" s="72"/>
      <c r="AT338" s="17" t="s">
        <v>135</v>
      </c>
      <c r="AU338" s="17" t="s">
        <v>81</v>
      </c>
    </row>
    <row r="339" spans="2:47" s="1" customFormat="1" ht="24">
      <c r="B339" s="34"/>
      <c r="C339" s="56"/>
      <c r="D339" s="220" t="s">
        <v>395</v>
      </c>
      <c r="E339" s="56"/>
      <c r="F339" s="248" t="s">
        <v>405</v>
      </c>
      <c r="G339" s="56"/>
      <c r="H339" s="56"/>
      <c r="I339" s="152"/>
      <c r="J339" s="56"/>
      <c r="K339" s="56"/>
      <c r="L339" s="54"/>
      <c r="M339" s="71"/>
      <c r="N339" s="35"/>
      <c r="O339" s="35"/>
      <c r="P339" s="35"/>
      <c r="Q339" s="35"/>
      <c r="R339" s="35"/>
      <c r="S339" s="35"/>
      <c r="T339" s="72"/>
      <c r="AT339" s="17" t="s">
        <v>395</v>
      </c>
      <c r="AU339" s="17" t="s">
        <v>81</v>
      </c>
    </row>
    <row r="340" spans="2:65" s="1" customFormat="1" ht="40.2" customHeight="1">
      <c r="B340" s="34"/>
      <c r="C340" s="182" t="s">
        <v>406</v>
      </c>
      <c r="D340" s="182" t="s">
        <v>128</v>
      </c>
      <c r="E340" s="183" t="s">
        <v>407</v>
      </c>
      <c r="F340" s="184" t="s">
        <v>408</v>
      </c>
      <c r="G340" s="185" t="s">
        <v>353</v>
      </c>
      <c r="H340" s="186">
        <v>106.08</v>
      </c>
      <c r="I340" s="187"/>
      <c r="J340" s="188">
        <f>ROUND(I340*H340,2)</f>
        <v>0</v>
      </c>
      <c r="K340" s="184" t="s">
        <v>132</v>
      </c>
      <c r="L340" s="54"/>
      <c r="M340" s="189" t="s">
        <v>20</v>
      </c>
      <c r="N340" s="190" t="s">
        <v>44</v>
      </c>
      <c r="O340" s="35"/>
      <c r="P340" s="191">
        <f>O340*H340</f>
        <v>0</v>
      </c>
      <c r="Q340" s="191">
        <v>0</v>
      </c>
      <c r="R340" s="191">
        <f>Q340*H340</f>
        <v>0</v>
      </c>
      <c r="S340" s="191">
        <v>0</v>
      </c>
      <c r="T340" s="192">
        <f>S340*H340</f>
        <v>0</v>
      </c>
      <c r="AR340" s="17" t="s">
        <v>133</v>
      </c>
      <c r="AT340" s="17" t="s">
        <v>128</v>
      </c>
      <c r="AU340" s="17" t="s">
        <v>81</v>
      </c>
      <c r="AY340" s="17" t="s">
        <v>126</v>
      </c>
      <c r="BE340" s="193">
        <f>IF(N340="základní",J340,0)</f>
        <v>0</v>
      </c>
      <c r="BF340" s="193">
        <f>IF(N340="snížená",J340,0)</f>
        <v>0</v>
      </c>
      <c r="BG340" s="193">
        <f>IF(N340="zákl. přenesená",J340,0)</f>
        <v>0</v>
      </c>
      <c r="BH340" s="193">
        <f>IF(N340="sníž. přenesená",J340,0)</f>
        <v>0</v>
      </c>
      <c r="BI340" s="193">
        <f>IF(N340="nulová",J340,0)</f>
        <v>0</v>
      </c>
      <c r="BJ340" s="17" t="s">
        <v>22</v>
      </c>
      <c r="BK340" s="193">
        <f>ROUND(I340*H340,2)</f>
        <v>0</v>
      </c>
      <c r="BL340" s="17" t="s">
        <v>133</v>
      </c>
      <c r="BM340" s="17" t="s">
        <v>409</v>
      </c>
    </row>
    <row r="341" spans="2:47" s="1" customFormat="1" ht="72">
      <c r="B341" s="34"/>
      <c r="C341" s="56"/>
      <c r="D341" s="194" t="s">
        <v>135</v>
      </c>
      <c r="E341" s="56"/>
      <c r="F341" s="195" t="s">
        <v>404</v>
      </c>
      <c r="G341" s="56"/>
      <c r="H341" s="56"/>
      <c r="I341" s="152"/>
      <c r="J341" s="56"/>
      <c r="K341" s="56"/>
      <c r="L341" s="54"/>
      <c r="M341" s="71"/>
      <c r="N341" s="35"/>
      <c r="O341" s="35"/>
      <c r="P341" s="35"/>
      <c r="Q341" s="35"/>
      <c r="R341" s="35"/>
      <c r="S341" s="35"/>
      <c r="T341" s="72"/>
      <c r="AT341" s="17" t="s">
        <v>135</v>
      </c>
      <c r="AU341" s="17" t="s">
        <v>81</v>
      </c>
    </row>
    <row r="342" spans="2:47" s="1" customFormat="1" ht="24">
      <c r="B342" s="34"/>
      <c r="C342" s="56"/>
      <c r="D342" s="220" t="s">
        <v>395</v>
      </c>
      <c r="E342" s="56"/>
      <c r="F342" s="248" t="s">
        <v>405</v>
      </c>
      <c r="G342" s="56"/>
      <c r="H342" s="56"/>
      <c r="I342" s="152"/>
      <c r="J342" s="56"/>
      <c r="K342" s="56"/>
      <c r="L342" s="54"/>
      <c r="M342" s="71"/>
      <c r="N342" s="35"/>
      <c r="O342" s="35"/>
      <c r="P342" s="35"/>
      <c r="Q342" s="35"/>
      <c r="R342" s="35"/>
      <c r="S342" s="35"/>
      <c r="T342" s="72"/>
      <c r="AT342" s="17" t="s">
        <v>395</v>
      </c>
      <c r="AU342" s="17" t="s">
        <v>81</v>
      </c>
    </row>
    <row r="343" spans="2:65" s="1" customFormat="1" ht="28.8" customHeight="1">
      <c r="B343" s="34"/>
      <c r="C343" s="182" t="s">
        <v>410</v>
      </c>
      <c r="D343" s="182" t="s">
        <v>128</v>
      </c>
      <c r="E343" s="183" t="s">
        <v>411</v>
      </c>
      <c r="F343" s="184" t="s">
        <v>412</v>
      </c>
      <c r="G343" s="185" t="s">
        <v>353</v>
      </c>
      <c r="H343" s="186">
        <v>106.08</v>
      </c>
      <c r="I343" s="187"/>
      <c r="J343" s="188">
        <f>ROUND(I343*H343,2)</f>
        <v>0</v>
      </c>
      <c r="K343" s="184" t="s">
        <v>132</v>
      </c>
      <c r="L343" s="54"/>
      <c r="M343" s="189" t="s">
        <v>20</v>
      </c>
      <c r="N343" s="190" t="s">
        <v>44</v>
      </c>
      <c r="O343" s="35"/>
      <c r="P343" s="191">
        <f>O343*H343</f>
        <v>0</v>
      </c>
      <c r="Q343" s="191">
        <v>0</v>
      </c>
      <c r="R343" s="191">
        <f>Q343*H343</f>
        <v>0</v>
      </c>
      <c r="S343" s="191">
        <v>0</v>
      </c>
      <c r="T343" s="192">
        <f>S343*H343</f>
        <v>0</v>
      </c>
      <c r="AR343" s="17" t="s">
        <v>133</v>
      </c>
      <c r="AT343" s="17" t="s">
        <v>128</v>
      </c>
      <c r="AU343" s="17" t="s">
        <v>81</v>
      </c>
      <c r="AY343" s="17" t="s">
        <v>126</v>
      </c>
      <c r="BE343" s="193">
        <f>IF(N343="základní",J343,0)</f>
        <v>0</v>
      </c>
      <c r="BF343" s="193">
        <f>IF(N343="snížená",J343,0)</f>
        <v>0</v>
      </c>
      <c r="BG343" s="193">
        <f>IF(N343="zákl. přenesená",J343,0)</f>
        <v>0</v>
      </c>
      <c r="BH343" s="193">
        <f>IF(N343="sníž. přenesená",J343,0)</f>
        <v>0</v>
      </c>
      <c r="BI343" s="193">
        <f>IF(N343="nulová",J343,0)</f>
        <v>0</v>
      </c>
      <c r="BJ343" s="17" t="s">
        <v>22</v>
      </c>
      <c r="BK343" s="193">
        <f>ROUND(I343*H343,2)</f>
        <v>0</v>
      </c>
      <c r="BL343" s="17" t="s">
        <v>133</v>
      </c>
      <c r="BM343" s="17" t="s">
        <v>413</v>
      </c>
    </row>
    <row r="344" spans="2:47" s="1" customFormat="1" ht="36">
      <c r="B344" s="34"/>
      <c r="C344" s="56"/>
      <c r="D344" s="194" t="s">
        <v>135</v>
      </c>
      <c r="E344" s="56"/>
      <c r="F344" s="195" t="s">
        <v>414</v>
      </c>
      <c r="G344" s="56"/>
      <c r="H344" s="56"/>
      <c r="I344" s="152"/>
      <c r="J344" s="56"/>
      <c r="K344" s="56"/>
      <c r="L344" s="54"/>
      <c r="M344" s="71"/>
      <c r="N344" s="35"/>
      <c r="O344" s="35"/>
      <c r="P344" s="35"/>
      <c r="Q344" s="35"/>
      <c r="R344" s="35"/>
      <c r="S344" s="35"/>
      <c r="T344" s="72"/>
      <c r="AT344" s="17" t="s">
        <v>135</v>
      </c>
      <c r="AU344" s="17" t="s">
        <v>81</v>
      </c>
    </row>
    <row r="345" spans="2:47" s="1" customFormat="1" ht="24">
      <c r="B345" s="34"/>
      <c r="C345" s="56"/>
      <c r="D345" s="194" t="s">
        <v>395</v>
      </c>
      <c r="E345" s="56"/>
      <c r="F345" s="195" t="s">
        <v>415</v>
      </c>
      <c r="G345" s="56"/>
      <c r="H345" s="56"/>
      <c r="I345" s="152"/>
      <c r="J345" s="56"/>
      <c r="K345" s="56"/>
      <c r="L345" s="54"/>
      <c r="M345" s="71"/>
      <c r="N345" s="35"/>
      <c r="O345" s="35"/>
      <c r="P345" s="35"/>
      <c r="Q345" s="35"/>
      <c r="R345" s="35"/>
      <c r="S345" s="35"/>
      <c r="T345" s="72"/>
      <c r="AT345" s="17" t="s">
        <v>395</v>
      </c>
      <c r="AU345" s="17" t="s">
        <v>81</v>
      </c>
    </row>
    <row r="346" spans="2:63" s="10" customFormat="1" ht="29.85" customHeight="1">
      <c r="B346" s="165"/>
      <c r="C346" s="166"/>
      <c r="D346" s="179" t="s">
        <v>72</v>
      </c>
      <c r="E346" s="180" t="s">
        <v>416</v>
      </c>
      <c r="F346" s="180" t="s">
        <v>417</v>
      </c>
      <c r="G346" s="166"/>
      <c r="H346" s="166"/>
      <c r="I346" s="169"/>
      <c r="J346" s="181">
        <f>BK346</f>
        <v>0</v>
      </c>
      <c r="K346" s="166"/>
      <c r="L346" s="171"/>
      <c r="M346" s="172"/>
      <c r="N346" s="173"/>
      <c r="O346" s="173"/>
      <c r="P346" s="174">
        <f>P347</f>
        <v>0</v>
      </c>
      <c r="Q346" s="173"/>
      <c r="R346" s="174">
        <f>R347</f>
        <v>0</v>
      </c>
      <c r="S346" s="173"/>
      <c r="T346" s="175">
        <f>T347</f>
        <v>0</v>
      </c>
      <c r="AR346" s="176" t="s">
        <v>22</v>
      </c>
      <c r="AT346" s="177" t="s">
        <v>72</v>
      </c>
      <c r="AU346" s="177" t="s">
        <v>22</v>
      </c>
      <c r="AY346" s="176" t="s">
        <v>126</v>
      </c>
      <c r="BK346" s="178">
        <f>BK347</f>
        <v>0</v>
      </c>
    </row>
    <row r="347" spans="2:65" s="1" customFormat="1" ht="28.8" customHeight="1">
      <c r="B347" s="34"/>
      <c r="C347" s="182" t="s">
        <v>418</v>
      </c>
      <c r="D347" s="182" t="s">
        <v>128</v>
      </c>
      <c r="E347" s="183" t="s">
        <v>419</v>
      </c>
      <c r="F347" s="184" t="s">
        <v>420</v>
      </c>
      <c r="G347" s="185" t="s">
        <v>353</v>
      </c>
      <c r="H347" s="186">
        <v>764.236</v>
      </c>
      <c r="I347" s="187"/>
      <c r="J347" s="188">
        <f>ROUND(I347*H347,2)</f>
        <v>0</v>
      </c>
      <c r="K347" s="184" t="s">
        <v>132</v>
      </c>
      <c r="L347" s="54"/>
      <c r="M347" s="189" t="s">
        <v>20</v>
      </c>
      <c r="N347" s="249" t="s">
        <v>44</v>
      </c>
      <c r="O347" s="250"/>
      <c r="P347" s="251">
        <f>O347*H347</f>
        <v>0</v>
      </c>
      <c r="Q347" s="251">
        <v>0</v>
      </c>
      <c r="R347" s="251">
        <f>Q347*H347</f>
        <v>0</v>
      </c>
      <c r="S347" s="251">
        <v>0</v>
      </c>
      <c r="T347" s="252">
        <f>S347*H347</f>
        <v>0</v>
      </c>
      <c r="AR347" s="17" t="s">
        <v>133</v>
      </c>
      <c r="AT347" s="17" t="s">
        <v>128</v>
      </c>
      <c r="AU347" s="17" t="s">
        <v>81</v>
      </c>
      <c r="AY347" s="17" t="s">
        <v>126</v>
      </c>
      <c r="BE347" s="193">
        <f>IF(N347="základní",J347,0)</f>
        <v>0</v>
      </c>
      <c r="BF347" s="193">
        <f>IF(N347="snížená",J347,0)</f>
        <v>0</v>
      </c>
      <c r="BG347" s="193">
        <f>IF(N347="zákl. přenesená",J347,0)</f>
        <v>0</v>
      </c>
      <c r="BH347" s="193">
        <f>IF(N347="sníž. přenesená",J347,0)</f>
        <v>0</v>
      </c>
      <c r="BI347" s="193">
        <f>IF(N347="nulová",J347,0)</f>
        <v>0</v>
      </c>
      <c r="BJ347" s="17" t="s">
        <v>22</v>
      </c>
      <c r="BK347" s="193">
        <f>ROUND(I347*H347,2)</f>
        <v>0</v>
      </c>
      <c r="BL347" s="17" t="s">
        <v>133</v>
      </c>
      <c r="BM347" s="17" t="s">
        <v>421</v>
      </c>
    </row>
    <row r="348" spans="2:12" s="1" customFormat="1" ht="6.9" customHeight="1">
      <c r="B348" s="49"/>
      <c r="C348" s="50"/>
      <c r="D348" s="50"/>
      <c r="E348" s="50"/>
      <c r="F348" s="50"/>
      <c r="G348" s="50"/>
      <c r="H348" s="50"/>
      <c r="I348" s="128"/>
      <c r="J348" s="50"/>
      <c r="K348" s="50"/>
      <c r="L348" s="54"/>
    </row>
  </sheetData>
  <sheetProtection password="CC35"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95"/>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4"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5"/>
      <c r="B1" s="301"/>
      <c r="C1" s="301"/>
      <c r="D1" s="300" t="s">
        <v>1</v>
      </c>
      <c r="E1" s="301"/>
      <c r="F1" s="302" t="s">
        <v>905</v>
      </c>
      <c r="G1" s="306" t="s">
        <v>906</v>
      </c>
      <c r="H1" s="306"/>
      <c r="I1" s="307"/>
      <c r="J1" s="302" t="s">
        <v>907</v>
      </c>
      <c r="K1" s="300" t="s">
        <v>94</v>
      </c>
      <c r="L1" s="302" t="s">
        <v>908</v>
      </c>
      <c r="M1" s="302"/>
      <c r="N1" s="302"/>
      <c r="O1" s="302"/>
      <c r="P1" s="302"/>
      <c r="Q1" s="302"/>
      <c r="R1" s="302"/>
      <c r="S1" s="302"/>
      <c r="T1" s="302"/>
      <c r="U1" s="298"/>
      <c r="V1" s="29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 customHeight="1">
      <c r="L2" s="256"/>
      <c r="M2" s="256"/>
      <c r="N2" s="256"/>
      <c r="O2" s="256"/>
      <c r="P2" s="256"/>
      <c r="Q2" s="256"/>
      <c r="R2" s="256"/>
      <c r="S2" s="256"/>
      <c r="T2" s="256"/>
      <c r="U2" s="256"/>
      <c r="V2" s="256"/>
      <c r="AT2" s="17" t="s">
        <v>84</v>
      </c>
    </row>
    <row r="3" spans="2:46" ht="6.9" customHeight="1">
      <c r="B3" s="18"/>
      <c r="C3" s="19"/>
      <c r="D3" s="19"/>
      <c r="E3" s="19"/>
      <c r="F3" s="19"/>
      <c r="G3" s="19"/>
      <c r="H3" s="19"/>
      <c r="I3" s="105"/>
      <c r="J3" s="19"/>
      <c r="K3" s="20"/>
      <c r="AT3" s="17" t="s">
        <v>81</v>
      </c>
    </row>
    <row r="4" spans="2:46" ht="36.9" customHeight="1">
      <c r="B4" s="21"/>
      <c r="C4" s="22"/>
      <c r="D4" s="23" t="s">
        <v>95</v>
      </c>
      <c r="E4" s="22"/>
      <c r="F4" s="22"/>
      <c r="G4" s="22"/>
      <c r="H4" s="22"/>
      <c r="I4" s="106"/>
      <c r="J4" s="22"/>
      <c r="K4" s="24"/>
      <c r="M4" s="25" t="s">
        <v>10</v>
      </c>
      <c r="AT4" s="17" t="s">
        <v>4</v>
      </c>
    </row>
    <row r="5" spans="2:11" ht="6.9" customHeight="1">
      <c r="B5" s="21"/>
      <c r="C5" s="22"/>
      <c r="D5" s="22"/>
      <c r="E5" s="22"/>
      <c r="F5" s="22"/>
      <c r="G5" s="22"/>
      <c r="H5" s="22"/>
      <c r="I5" s="106"/>
      <c r="J5" s="22"/>
      <c r="K5" s="24"/>
    </row>
    <row r="6" spans="2:11" ht="13.2">
      <c r="B6" s="21"/>
      <c r="C6" s="22"/>
      <c r="D6" s="30" t="s">
        <v>16</v>
      </c>
      <c r="E6" s="22"/>
      <c r="F6" s="22"/>
      <c r="G6" s="22"/>
      <c r="H6" s="22"/>
      <c r="I6" s="106"/>
      <c r="J6" s="22"/>
      <c r="K6" s="24"/>
    </row>
    <row r="7" spans="2:11" ht="20.4" customHeight="1">
      <c r="B7" s="21"/>
      <c r="C7" s="22"/>
      <c r="D7" s="22"/>
      <c r="E7" s="294" t="str">
        <f>'Rekapitulace stavby'!K6</f>
        <v>ŠLUKNOV - REKONSTRUKCE PIVOVARSKÉHO RYBNÍKA</v>
      </c>
      <c r="F7" s="260"/>
      <c r="G7" s="260"/>
      <c r="H7" s="260"/>
      <c r="I7" s="106"/>
      <c r="J7" s="22"/>
      <c r="K7" s="24"/>
    </row>
    <row r="8" spans="2:11" s="1" customFormat="1" ht="13.2">
      <c r="B8" s="34"/>
      <c r="C8" s="35"/>
      <c r="D8" s="30" t="s">
        <v>96</v>
      </c>
      <c r="E8" s="35"/>
      <c r="F8" s="35"/>
      <c r="G8" s="35"/>
      <c r="H8" s="35"/>
      <c r="I8" s="107"/>
      <c r="J8" s="35"/>
      <c r="K8" s="38"/>
    </row>
    <row r="9" spans="2:11" s="1" customFormat="1" ht="36.9" customHeight="1">
      <c r="B9" s="34"/>
      <c r="C9" s="35"/>
      <c r="D9" s="35"/>
      <c r="E9" s="295" t="s">
        <v>422</v>
      </c>
      <c r="F9" s="267"/>
      <c r="G9" s="267"/>
      <c r="H9" s="267"/>
      <c r="I9" s="107"/>
      <c r="J9" s="35"/>
      <c r="K9" s="38"/>
    </row>
    <row r="10" spans="2:11" s="1" customFormat="1" ht="12">
      <c r="B10" s="34"/>
      <c r="C10" s="35"/>
      <c r="D10" s="35"/>
      <c r="E10" s="35"/>
      <c r="F10" s="35"/>
      <c r="G10" s="35"/>
      <c r="H10" s="35"/>
      <c r="I10" s="107"/>
      <c r="J10" s="35"/>
      <c r="K10" s="38"/>
    </row>
    <row r="11" spans="2:11" s="1" customFormat="1" ht="14.4" customHeight="1">
      <c r="B11" s="34"/>
      <c r="C11" s="35"/>
      <c r="D11" s="30" t="s">
        <v>19</v>
      </c>
      <c r="E11" s="35"/>
      <c r="F11" s="28" t="s">
        <v>20</v>
      </c>
      <c r="G11" s="35"/>
      <c r="H11" s="35"/>
      <c r="I11" s="108" t="s">
        <v>21</v>
      </c>
      <c r="J11" s="28" t="s">
        <v>20</v>
      </c>
      <c r="K11" s="38"/>
    </row>
    <row r="12" spans="2:11" s="1" customFormat="1" ht="14.4" customHeight="1">
      <c r="B12" s="34"/>
      <c r="C12" s="35"/>
      <c r="D12" s="30" t="s">
        <v>23</v>
      </c>
      <c r="E12" s="35"/>
      <c r="F12" s="28" t="s">
        <v>24</v>
      </c>
      <c r="G12" s="35"/>
      <c r="H12" s="35"/>
      <c r="I12" s="108" t="s">
        <v>25</v>
      </c>
      <c r="J12" s="109" t="str">
        <f>'Rekapitulace stavby'!AN8</f>
        <v>19. 7. 2016</v>
      </c>
      <c r="K12" s="38"/>
    </row>
    <row r="13" spans="2:11" s="1" customFormat="1" ht="10.8" customHeight="1">
      <c r="B13" s="34"/>
      <c r="C13" s="35"/>
      <c r="D13" s="35"/>
      <c r="E13" s="35"/>
      <c r="F13" s="35"/>
      <c r="G13" s="35"/>
      <c r="H13" s="35"/>
      <c r="I13" s="107"/>
      <c r="J13" s="35"/>
      <c r="K13" s="38"/>
    </row>
    <row r="14" spans="2:11" s="1" customFormat="1" ht="14.4"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 customHeight="1">
      <c r="B16" s="34"/>
      <c r="C16" s="35"/>
      <c r="D16" s="35"/>
      <c r="E16" s="35"/>
      <c r="F16" s="35"/>
      <c r="G16" s="35"/>
      <c r="H16" s="35"/>
      <c r="I16" s="107"/>
      <c r="J16" s="35"/>
      <c r="K16" s="38"/>
    </row>
    <row r="17" spans="2:11" s="1" customFormat="1" ht="14.4"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 customHeight="1">
      <c r="B19" s="34"/>
      <c r="C19" s="35"/>
      <c r="D19" s="35"/>
      <c r="E19" s="35"/>
      <c r="F19" s="35"/>
      <c r="G19" s="35"/>
      <c r="H19" s="35"/>
      <c r="I19" s="107"/>
      <c r="J19" s="35"/>
      <c r="K19" s="38"/>
    </row>
    <row r="20" spans="2:11" s="1" customFormat="1" ht="14.4"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 customHeight="1">
      <c r="B22" s="34"/>
      <c r="C22" s="35"/>
      <c r="D22" s="35"/>
      <c r="E22" s="35"/>
      <c r="F22" s="35"/>
      <c r="G22" s="35"/>
      <c r="H22" s="35"/>
      <c r="I22" s="107"/>
      <c r="J22" s="35"/>
      <c r="K22" s="38"/>
    </row>
    <row r="23" spans="2:11" s="1" customFormat="1" ht="14.4" customHeight="1">
      <c r="B23" s="34"/>
      <c r="C23" s="35"/>
      <c r="D23" s="30" t="s">
        <v>38</v>
      </c>
      <c r="E23" s="35"/>
      <c r="F23" s="35"/>
      <c r="G23" s="35"/>
      <c r="H23" s="35"/>
      <c r="I23" s="107"/>
      <c r="J23" s="35"/>
      <c r="K23" s="38"/>
    </row>
    <row r="24" spans="2:11" s="6" customFormat="1" ht="20.4" customHeight="1">
      <c r="B24" s="110"/>
      <c r="C24" s="111"/>
      <c r="D24" s="111"/>
      <c r="E24" s="263" t="s">
        <v>20</v>
      </c>
      <c r="F24" s="296"/>
      <c r="G24" s="296"/>
      <c r="H24" s="296"/>
      <c r="I24" s="112"/>
      <c r="J24" s="111"/>
      <c r="K24" s="113"/>
    </row>
    <row r="25" spans="2:11" s="1" customFormat="1" ht="6.9" customHeight="1">
      <c r="B25" s="34"/>
      <c r="C25" s="35"/>
      <c r="D25" s="35"/>
      <c r="E25" s="35"/>
      <c r="F25" s="35"/>
      <c r="G25" s="35"/>
      <c r="H25" s="35"/>
      <c r="I25" s="107"/>
      <c r="J25" s="35"/>
      <c r="K25" s="38"/>
    </row>
    <row r="26" spans="2:11" s="1" customFormat="1" ht="6.9"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ROUND(J86,2)</f>
        <v>0</v>
      </c>
      <c r="K27" s="38"/>
    </row>
    <row r="28" spans="2:11" s="1" customFormat="1" ht="6.9" customHeight="1">
      <c r="B28" s="34"/>
      <c r="C28" s="35"/>
      <c r="D28" s="79"/>
      <c r="E28" s="79"/>
      <c r="F28" s="79"/>
      <c r="G28" s="79"/>
      <c r="H28" s="79"/>
      <c r="I28" s="114"/>
      <c r="J28" s="79"/>
      <c r="K28" s="115"/>
    </row>
    <row r="29" spans="2:11" s="1" customFormat="1" ht="14.4" customHeight="1">
      <c r="B29" s="34"/>
      <c r="C29" s="35"/>
      <c r="D29" s="35"/>
      <c r="E29" s="35"/>
      <c r="F29" s="39" t="s">
        <v>41</v>
      </c>
      <c r="G29" s="35"/>
      <c r="H29" s="35"/>
      <c r="I29" s="118" t="s">
        <v>40</v>
      </c>
      <c r="J29" s="39" t="s">
        <v>42</v>
      </c>
      <c r="K29" s="38"/>
    </row>
    <row r="30" spans="2:11" s="1" customFormat="1" ht="14.4" customHeight="1">
      <c r="B30" s="34"/>
      <c r="C30" s="35"/>
      <c r="D30" s="42" t="s">
        <v>43</v>
      </c>
      <c r="E30" s="42" t="s">
        <v>44</v>
      </c>
      <c r="F30" s="119">
        <f>ROUND(SUM(BE86:BE394),2)</f>
        <v>0</v>
      </c>
      <c r="G30" s="35"/>
      <c r="H30" s="35"/>
      <c r="I30" s="120">
        <v>0.21</v>
      </c>
      <c r="J30" s="119">
        <f>ROUND(ROUND((SUM(BE86:BE394)),2)*I30,2)</f>
        <v>0</v>
      </c>
      <c r="K30" s="38"/>
    </row>
    <row r="31" spans="2:11" s="1" customFormat="1" ht="14.4" customHeight="1">
      <c r="B31" s="34"/>
      <c r="C31" s="35"/>
      <c r="D31" s="35"/>
      <c r="E31" s="42" t="s">
        <v>45</v>
      </c>
      <c r="F31" s="119">
        <f>ROUND(SUM(BF86:BF394),2)</f>
        <v>0</v>
      </c>
      <c r="G31" s="35"/>
      <c r="H31" s="35"/>
      <c r="I31" s="120">
        <v>0.15</v>
      </c>
      <c r="J31" s="119">
        <f>ROUND(ROUND((SUM(BF86:BF394)),2)*I31,2)</f>
        <v>0</v>
      </c>
      <c r="K31" s="38"/>
    </row>
    <row r="32" spans="2:11" s="1" customFormat="1" ht="14.4" customHeight="1" hidden="1">
      <c r="B32" s="34"/>
      <c r="C32" s="35"/>
      <c r="D32" s="35"/>
      <c r="E32" s="42" t="s">
        <v>46</v>
      </c>
      <c r="F32" s="119">
        <f>ROUND(SUM(BG86:BG394),2)</f>
        <v>0</v>
      </c>
      <c r="G32" s="35"/>
      <c r="H32" s="35"/>
      <c r="I32" s="120">
        <v>0.21</v>
      </c>
      <c r="J32" s="119">
        <v>0</v>
      </c>
      <c r="K32" s="38"/>
    </row>
    <row r="33" spans="2:11" s="1" customFormat="1" ht="14.4" customHeight="1" hidden="1">
      <c r="B33" s="34"/>
      <c r="C33" s="35"/>
      <c r="D33" s="35"/>
      <c r="E33" s="42" t="s">
        <v>47</v>
      </c>
      <c r="F33" s="119">
        <f>ROUND(SUM(BH86:BH394),2)</f>
        <v>0</v>
      </c>
      <c r="G33" s="35"/>
      <c r="H33" s="35"/>
      <c r="I33" s="120">
        <v>0.15</v>
      </c>
      <c r="J33" s="119">
        <v>0</v>
      </c>
      <c r="K33" s="38"/>
    </row>
    <row r="34" spans="2:11" s="1" customFormat="1" ht="14.4" customHeight="1" hidden="1">
      <c r="B34" s="34"/>
      <c r="C34" s="35"/>
      <c r="D34" s="35"/>
      <c r="E34" s="42" t="s">
        <v>48</v>
      </c>
      <c r="F34" s="119">
        <f>ROUND(SUM(BI86:BI394),2)</f>
        <v>0</v>
      </c>
      <c r="G34" s="35"/>
      <c r="H34" s="35"/>
      <c r="I34" s="120">
        <v>0</v>
      </c>
      <c r="J34" s="119">
        <v>0</v>
      </c>
      <c r="K34" s="38"/>
    </row>
    <row r="35" spans="2:11" s="1" customFormat="1" ht="6.9"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 customHeight="1">
      <c r="B37" s="49"/>
      <c r="C37" s="50"/>
      <c r="D37" s="50"/>
      <c r="E37" s="50"/>
      <c r="F37" s="50"/>
      <c r="G37" s="50"/>
      <c r="H37" s="50"/>
      <c r="I37" s="128"/>
      <c r="J37" s="50"/>
      <c r="K37" s="51"/>
    </row>
    <row r="41" spans="2:11" s="1" customFormat="1" ht="6.9" customHeight="1">
      <c r="B41" s="129"/>
      <c r="C41" s="130"/>
      <c r="D41" s="130"/>
      <c r="E41" s="130"/>
      <c r="F41" s="130"/>
      <c r="G41" s="130"/>
      <c r="H41" s="130"/>
      <c r="I41" s="131"/>
      <c r="J41" s="130"/>
      <c r="K41" s="132"/>
    </row>
    <row r="42" spans="2:11" s="1" customFormat="1" ht="36.9" customHeight="1">
      <c r="B42" s="34"/>
      <c r="C42" s="23" t="s">
        <v>98</v>
      </c>
      <c r="D42" s="35"/>
      <c r="E42" s="35"/>
      <c r="F42" s="35"/>
      <c r="G42" s="35"/>
      <c r="H42" s="35"/>
      <c r="I42" s="107"/>
      <c r="J42" s="35"/>
      <c r="K42" s="38"/>
    </row>
    <row r="43" spans="2:11" s="1" customFormat="1" ht="6.9" customHeight="1">
      <c r="B43" s="34"/>
      <c r="C43" s="35"/>
      <c r="D43" s="35"/>
      <c r="E43" s="35"/>
      <c r="F43" s="35"/>
      <c r="G43" s="35"/>
      <c r="H43" s="35"/>
      <c r="I43" s="107"/>
      <c r="J43" s="35"/>
      <c r="K43" s="38"/>
    </row>
    <row r="44" spans="2:11" s="1" customFormat="1" ht="14.4" customHeight="1">
      <c r="B44" s="34"/>
      <c r="C44" s="30" t="s">
        <v>16</v>
      </c>
      <c r="D44" s="35"/>
      <c r="E44" s="35"/>
      <c r="F44" s="35"/>
      <c r="G44" s="35"/>
      <c r="H44" s="35"/>
      <c r="I44" s="107"/>
      <c r="J44" s="35"/>
      <c r="K44" s="38"/>
    </row>
    <row r="45" spans="2:11" s="1" customFormat="1" ht="20.4" customHeight="1">
      <c r="B45" s="34"/>
      <c r="C45" s="35"/>
      <c r="D45" s="35"/>
      <c r="E45" s="294" t="str">
        <f>E7</f>
        <v>ŠLUKNOV - REKONSTRUKCE PIVOVARSKÉHO RYBNÍKA</v>
      </c>
      <c r="F45" s="267"/>
      <c r="G45" s="267"/>
      <c r="H45" s="267"/>
      <c r="I45" s="107"/>
      <c r="J45" s="35"/>
      <c r="K45" s="38"/>
    </row>
    <row r="46" spans="2:11" s="1" customFormat="1" ht="14.4" customHeight="1">
      <c r="B46" s="34"/>
      <c r="C46" s="30" t="s">
        <v>96</v>
      </c>
      <c r="D46" s="35"/>
      <c r="E46" s="35"/>
      <c r="F46" s="35"/>
      <c r="G46" s="35"/>
      <c r="H46" s="35"/>
      <c r="I46" s="107"/>
      <c r="J46" s="35"/>
      <c r="K46" s="38"/>
    </row>
    <row r="47" spans="2:11" s="1" customFormat="1" ht="22.2" customHeight="1">
      <c r="B47" s="34"/>
      <c r="C47" s="35"/>
      <c r="D47" s="35"/>
      <c r="E47" s="295" t="str">
        <f>E9</f>
        <v>SO 02 - Sdružený objekt a výpust</v>
      </c>
      <c r="F47" s="267"/>
      <c r="G47" s="267"/>
      <c r="H47" s="267"/>
      <c r="I47" s="107"/>
      <c r="J47" s="35"/>
      <c r="K47" s="38"/>
    </row>
    <row r="48" spans="2:11" s="1" customFormat="1" ht="6.9" customHeight="1">
      <c r="B48" s="34"/>
      <c r="C48" s="35"/>
      <c r="D48" s="35"/>
      <c r="E48" s="35"/>
      <c r="F48" s="35"/>
      <c r="G48" s="35"/>
      <c r="H48" s="35"/>
      <c r="I48" s="107"/>
      <c r="J48" s="35"/>
      <c r="K48" s="38"/>
    </row>
    <row r="49" spans="2:11" s="1" customFormat="1" ht="18" customHeight="1">
      <c r="B49" s="34"/>
      <c r="C49" s="30" t="s">
        <v>23</v>
      </c>
      <c r="D49" s="35"/>
      <c r="E49" s="35"/>
      <c r="F49" s="28" t="str">
        <f>F12</f>
        <v>Šluknov</v>
      </c>
      <c r="G49" s="35"/>
      <c r="H49" s="35"/>
      <c r="I49" s="108" t="s">
        <v>25</v>
      </c>
      <c r="J49" s="109" t="str">
        <f>IF(J12="","",J12)</f>
        <v>19. 7. 2016</v>
      </c>
      <c r="K49" s="38"/>
    </row>
    <row r="50" spans="2:11" s="1" customFormat="1" ht="6.9" customHeight="1">
      <c r="B50" s="34"/>
      <c r="C50" s="35"/>
      <c r="D50" s="35"/>
      <c r="E50" s="35"/>
      <c r="F50" s="35"/>
      <c r="G50" s="35"/>
      <c r="H50" s="35"/>
      <c r="I50" s="107"/>
      <c r="J50" s="35"/>
      <c r="K50" s="38"/>
    </row>
    <row r="51" spans="2:11" s="1" customFormat="1" ht="13.2">
      <c r="B51" s="34"/>
      <c r="C51" s="30" t="s">
        <v>29</v>
      </c>
      <c r="D51" s="35"/>
      <c r="E51" s="35"/>
      <c r="F51" s="28" t="str">
        <f>E15</f>
        <v>Město Šluknov</v>
      </c>
      <c r="G51" s="35"/>
      <c r="H51" s="35"/>
      <c r="I51" s="108" t="s">
        <v>35</v>
      </c>
      <c r="J51" s="28" t="str">
        <f>E21</f>
        <v>Jaromír Maděra</v>
      </c>
      <c r="K51" s="38"/>
    </row>
    <row r="52" spans="2:11" s="1" customFormat="1" ht="14.4"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99</v>
      </c>
      <c r="D54" s="121"/>
      <c r="E54" s="121"/>
      <c r="F54" s="121"/>
      <c r="G54" s="121"/>
      <c r="H54" s="121"/>
      <c r="I54" s="134"/>
      <c r="J54" s="135" t="s">
        <v>100</v>
      </c>
      <c r="K54" s="136"/>
    </row>
    <row r="55" spans="2:11" s="1" customFormat="1" ht="10.35" customHeight="1">
      <c r="B55" s="34"/>
      <c r="C55" s="35"/>
      <c r="D55" s="35"/>
      <c r="E55" s="35"/>
      <c r="F55" s="35"/>
      <c r="G55" s="35"/>
      <c r="H55" s="35"/>
      <c r="I55" s="107"/>
      <c r="J55" s="35"/>
      <c r="K55" s="38"/>
    </row>
    <row r="56" spans="2:47" s="1" customFormat="1" ht="29.25" customHeight="1">
      <c r="B56" s="34"/>
      <c r="C56" s="137" t="s">
        <v>101</v>
      </c>
      <c r="D56" s="35"/>
      <c r="E56" s="35"/>
      <c r="F56" s="35"/>
      <c r="G56" s="35"/>
      <c r="H56" s="35"/>
      <c r="I56" s="107"/>
      <c r="J56" s="117">
        <f>J86</f>
        <v>0</v>
      </c>
      <c r="K56" s="38"/>
      <c r="AU56" s="17" t="s">
        <v>102</v>
      </c>
    </row>
    <row r="57" spans="2:11" s="7" customFormat="1" ht="24.9" customHeight="1">
      <c r="B57" s="138"/>
      <c r="C57" s="139"/>
      <c r="D57" s="140" t="s">
        <v>103</v>
      </c>
      <c r="E57" s="141"/>
      <c r="F57" s="141"/>
      <c r="G57" s="141"/>
      <c r="H57" s="141"/>
      <c r="I57" s="142"/>
      <c r="J57" s="143">
        <f>J87</f>
        <v>0</v>
      </c>
      <c r="K57" s="144"/>
    </row>
    <row r="58" spans="2:11" s="8" customFormat="1" ht="19.95" customHeight="1">
      <c r="B58" s="145"/>
      <c r="C58" s="146"/>
      <c r="D58" s="147" t="s">
        <v>104</v>
      </c>
      <c r="E58" s="148"/>
      <c r="F58" s="148"/>
      <c r="G58" s="148"/>
      <c r="H58" s="148"/>
      <c r="I58" s="149"/>
      <c r="J58" s="150">
        <f>J88</f>
        <v>0</v>
      </c>
      <c r="K58" s="151"/>
    </row>
    <row r="59" spans="2:11" s="8" customFormat="1" ht="19.95" customHeight="1">
      <c r="B59" s="145"/>
      <c r="C59" s="146"/>
      <c r="D59" s="147" t="s">
        <v>105</v>
      </c>
      <c r="E59" s="148"/>
      <c r="F59" s="148"/>
      <c r="G59" s="148"/>
      <c r="H59" s="148"/>
      <c r="I59" s="149"/>
      <c r="J59" s="150">
        <f>J229</f>
        <v>0</v>
      </c>
      <c r="K59" s="151"/>
    </row>
    <row r="60" spans="2:11" s="8" customFormat="1" ht="19.95" customHeight="1">
      <c r="B60" s="145"/>
      <c r="C60" s="146"/>
      <c r="D60" s="147" t="s">
        <v>106</v>
      </c>
      <c r="E60" s="148"/>
      <c r="F60" s="148"/>
      <c r="G60" s="148"/>
      <c r="H60" s="148"/>
      <c r="I60" s="149"/>
      <c r="J60" s="150">
        <f>J235</f>
        <v>0</v>
      </c>
      <c r="K60" s="151"/>
    </row>
    <row r="61" spans="2:11" s="8" customFormat="1" ht="19.95" customHeight="1">
      <c r="B61" s="145"/>
      <c r="C61" s="146"/>
      <c r="D61" s="147" t="s">
        <v>423</v>
      </c>
      <c r="E61" s="148"/>
      <c r="F61" s="148"/>
      <c r="G61" s="148"/>
      <c r="H61" s="148"/>
      <c r="I61" s="149"/>
      <c r="J61" s="150">
        <f>J279</f>
        <v>0</v>
      </c>
      <c r="K61" s="151"/>
    </row>
    <row r="62" spans="2:11" s="8" customFormat="1" ht="19.95" customHeight="1">
      <c r="B62" s="145"/>
      <c r="C62" s="146"/>
      <c r="D62" s="147" t="s">
        <v>107</v>
      </c>
      <c r="E62" s="148"/>
      <c r="F62" s="148"/>
      <c r="G62" s="148"/>
      <c r="H62" s="148"/>
      <c r="I62" s="149"/>
      <c r="J62" s="150">
        <f>J290</f>
        <v>0</v>
      </c>
      <c r="K62" s="151"/>
    </row>
    <row r="63" spans="2:11" s="8" customFormat="1" ht="19.95" customHeight="1">
      <c r="B63" s="145"/>
      <c r="C63" s="146"/>
      <c r="D63" s="147" t="s">
        <v>424</v>
      </c>
      <c r="E63" s="148"/>
      <c r="F63" s="148"/>
      <c r="G63" s="148"/>
      <c r="H63" s="148"/>
      <c r="I63" s="149"/>
      <c r="J63" s="150">
        <f>J318</f>
        <v>0</v>
      </c>
      <c r="K63" s="151"/>
    </row>
    <row r="64" spans="2:11" s="8" customFormat="1" ht="19.95" customHeight="1">
      <c r="B64" s="145"/>
      <c r="C64" s="146"/>
      <c r="D64" s="147" t="s">
        <v>425</v>
      </c>
      <c r="E64" s="148"/>
      <c r="F64" s="148"/>
      <c r="G64" s="148"/>
      <c r="H64" s="148"/>
      <c r="I64" s="149"/>
      <c r="J64" s="150">
        <f>J337</f>
        <v>0</v>
      </c>
      <c r="K64" s="151"/>
    </row>
    <row r="65" spans="2:11" s="8" customFormat="1" ht="19.95" customHeight="1">
      <c r="B65" s="145"/>
      <c r="C65" s="146"/>
      <c r="D65" s="147" t="s">
        <v>108</v>
      </c>
      <c r="E65" s="148"/>
      <c r="F65" s="148"/>
      <c r="G65" s="148"/>
      <c r="H65" s="148"/>
      <c r="I65" s="149"/>
      <c r="J65" s="150">
        <f>J382</f>
        <v>0</v>
      </c>
      <c r="K65" s="151"/>
    </row>
    <row r="66" spans="2:11" s="8" customFormat="1" ht="19.95" customHeight="1">
      <c r="B66" s="145"/>
      <c r="C66" s="146"/>
      <c r="D66" s="147" t="s">
        <v>109</v>
      </c>
      <c r="E66" s="148"/>
      <c r="F66" s="148"/>
      <c r="G66" s="148"/>
      <c r="H66" s="148"/>
      <c r="I66" s="149"/>
      <c r="J66" s="150">
        <f>J393</f>
        <v>0</v>
      </c>
      <c r="K66" s="151"/>
    </row>
    <row r="67" spans="2:11" s="1" customFormat="1" ht="21.75" customHeight="1">
      <c r="B67" s="34"/>
      <c r="C67" s="35"/>
      <c r="D67" s="35"/>
      <c r="E67" s="35"/>
      <c r="F67" s="35"/>
      <c r="G67" s="35"/>
      <c r="H67" s="35"/>
      <c r="I67" s="107"/>
      <c r="J67" s="35"/>
      <c r="K67" s="38"/>
    </row>
    <row r="68" spans="2:11" s="1" customFormat="1" ht="6.9" customHeight="1">
      <c r="B68" s="49"/>
      <c r="C68" s="50"/>
      <c r="D68" s="50"/>
      <c r="E68" s="50"/>
      <c r="F68" s="50"/>
      <c r="G68" s="50"/>
      <c r="H68" s="50"/>
      <c r="I68" s="128"/>
      <c r="J68" s="50"/>
      <c r="K68" s="51"/>
    </row>
    <row r="72" spans="2:12" s="1" customFormat="1" ht="6.9" customHeight="1">
      <c r="B72" s="52"/>
      <c r="C72" s="53"/>
      <c r="D72" s="53"/>
      <c r="E72" s="53"/>
      <c r="F72" s="53"/>
      <c r="G72" s="53"/>
      <c r="H72" s="53"/>
      <c r="I72" s="131"/>
      <c r="J72" s="53"/>
      <c r="K72" s="53"/>
      <c r="L72" s="54"/>
    </row>
    <row r="73" spans="2:12" s="1" customFormat="1" ht="36.9" customHeight="1">
      <c r="B73" s="34"/>
      <c r="C73" s="55" t="s">
        <v>110</v>
      </c>
      <c r="D73" s="56"/>
      <c r="E73" s="56"/>
      <c r="F73" s="56"/>
      <c r="G73" s="56"/>
      <c r="H73" s="56"/>
      <c r="I73" s="152"/>
      <c r="J73" s="56"/>
      <c r="K73" s="56"/>
      <c r="L73" s="54"/>
    </row>
    <row r="74" spans="2:12" s="1" customFormat="1" ht="6.9" customHeight="1">
      <c r="B74" s="34"/>
      <c r="C74" s="56"/>
      <c r="D74" s="56"/>
      <c r="E74" s="56"/>
      <c r="F74" s="56"/>
      <c r="G74" s="56"/>
      <c r="H74" s="56"/>
      <c r="I74" s="152"/>
      <c r="J74" s="56"/>
      <c r="K74" s="56"/>
      <c r="L74" s="54"/>
    </row>
    <row r="75" spans="2:12" s="1" customFormat="1" ht="14.4" customHeight="1">
      <c r="B75" s="34"/>
      <c r="C75" s="58" t="s">
        <v>16</v>
      </c>
      <c r="D75" s="56"/>
      <c r="E75" s="56"/>
      <c r="F75" s="56"/>
      <c r="G75" s="56"/>
      <c r="H75" s="56"/>
      <c r="I75" s="152"/>
      <c r="J75" s="56"/>
      <c r="K75" s="56"/>
      <c r="L75" s="54"/>
    </row>
    <row r="76" spans="2:12" s="1" customFormat="1" ht="20.4" customHeight="1">
      <c r="B76" s="34"/>
      <c r="C76" s="56"/>
      <c r="D76" s="56"/>
      <c r="E76" s="297" t="str">
        <f>E7</f>
        <v>ŠLUKNOV - REKONSTRUKCE PIVOVARSKÉHO RYBNÍKA</v>
      </c>
      <c r="F76" s="278"/>
      <c r="G76" s="278"/>
      <c r="H76" s="278"/>
      <c r="I76" s="152"/>
      <c r="J76" s="56"/>
      <c r="K76" s="56"/>
      <c r="L76" s="54"/>
    </row>
    <row r="77" spans="2:12" s="1" customFormat="1" ht="14.4" customHeight="1">
      <c r="B77" s="34"/>
      <c r="C77" s="58" t="s">
        <v>96</v>
      </c>
      <c r="D77" s="56"/>
      <c r="E77" s="56"/>
      <c r="F77" s="56"/>
      <c r="G77" s="56"/>
      <c r="H77" s="56"/>
      <c r="I77" s="152"/>
      <c r="J77" s="56"/>
      <c r="K77" s="56"/>
      <c r="L77" s="54"/>
    </row>
    <row r="78" spans="2:12" s="1" customFormat="1" ht="22.2" customHeight="1">
      <c r="B78" s="34"/>
      <c r="C78" s="56"/>
      <c r="D78" s="56"/>
      <c r="E78" s="275" t="str">
        <f>E9</f>
        <v>SO 02 - Sdružený objekt a výpust</v>
      </c>
      <c r="F78" s="278"/>
      <c r="G78" s="278"/>
      <c r="H78" s="278"/>
      <c r="I78" s="152"/>
      <c r="J78" s="56"/>
      <c r="K78" s="56"/>
      <c r="L78" s="54"/>
    </row>
    <row r="79" spans="2:12" s="1" customFormat="1" ht="6.9" customHeight="1">
      <c r="B79" s="34"/>
      <c r="C79" s="56"/>
      <c r="D79" s="56"/>
      <c r="E79" s="56"/>
      <c r="F79" s="56"/>
      <c r="G79" s="56"/>
      <c r="H79" s="56"/>
      <c r="I79" s="152"/>
      <c r="J79" s="56"/>
      <c r="K79" s="56"/>
      <c r="L79" s="54"/>
    </row>
    <row r="80" spans="2:12" s="1" customFormat="1" ht="18" customHeight="1">
      <c r="B80" s="34"/>
      <c r="C80" s="58" t="s">
        <v>23</v>
      </c>
      <c r="D80" s="56"/>
      <c r="E80" s="56"/>
      <c r="F80" s="153" t="str">
        <f>F12</f>
        <v>Šluknov</v>
      </c>
      <c r="G80" s="56"/>
      <c r="H80" s="56"/>
      <c r="I80" s="154" t="s">
        <v>25</v>
      </c>
      <c r="J80" s="66" t="str">
        <f>IF(J12="","",J12)</f>
        <v>19. 7. 2016</v>
      </c>
      <c r="K80" s="56"/>
      <c r="L80" s="54"/>
    </row>
    <row r="81" spans="2:12" s="1" customFormat="1" ht="6.9" customHeight="1">
      <c r="B81" s="34"/>
      <c r="C81" s="56"/>
      <c r="D81" s="56"/>
      <c r="E81" s="56"/>
      <c r="F81" s="56"/>
      <c r="G81" s="56"/>
      <c r="H81" s="56"/>
      <c r="I81" s="152"/>
      <c r="J81" s="56"/>
      <c r="K81" s="56"/>
      <c r="L81" s="54"/>
    </row>
    <row r="82" spans="2:12" s="1" customFormat="1" ht="13.2">
      <c r="B82" s="34"/>
      <c r="C82" s="58" t="s">
        <v>29</v>
      </c>
      <c r="D82" s="56"/>
      <c r="E82" s="56"/>
      <c r="F82" s="153" t="str">
        <f>E15</f>
        <v>Město Šluknov</v>
      </c>
      <c r="G82" s="56"/>
      <c r="H82" s="56"/>
      <c r="I82" s="154" t="s">
        <v>35</v>
      </c>
      <c r="J82" s="153" t="str">
        <f>E21</f>
        <v>Jaromír Maděra</v>
      </c>
      <c r="K82" s="56"/>
      <c r="L82" s="54"/>
    </row>
    <row r="83" spans="2:12" s="1" customFormat="1" ht="14.4" customHeight="1">
      <c r="B83" s="34"/>
      <c r="C83" s="58" t="s">
        <v>33</v>
      </c>
      <c r="D83" s="56"/>
      <c r="E83" s="56"/>
      <c r="F83" s="153" t="str">
        <f>IF(E18="","",E18)</f>
        <v/>
      </c>
      <c r="G83" s="56"/>
      <c r="H83" s="56"/>
      <c r="I83" s="152"/>
      <c r="J83" s="56"/>
      <c r="K83" s="56"/>
      <c r="L83" s="54"/>
    </row>
    <row r="84" spans="2:12" s="1" customFormat="1" ht="10.35" customHeight="1">
      <c r="B84" s="34"/>
      <c r="C84" s="56"/>
      <c r="D84" s="56"/>
      <c r="E84" s="56"/>
      <c r="F84" s="56"/>
      <c r="G84" s="56"/>
      <c r="H84" s="56"/>
      <c r="I84" s="152"/>
      <c r="J84" s="56"/>
      <c r="K84" s="56"/>
      <c r="L84" s="54"/>
    </row>
    <row r="85" spans="2:20" s="9" customFormat="1" ht="29.25" customHeight="1">
      <c r="B85" s="155"/>
      <c r="C85" s="156" t="s">
        <v>111</v>
      </c>
      <c r="D85" s="157" t="s">
        <v>58</v>
      </c>
      <c r="E85" s="157" t="s">
        <v>54</v>
      </c>
      <c r="F85" s="157" t="s">
        <v>112</v>
      </c>
      <c r="G85" s="157" t="s">
        <v>113</v>
      </c>
      <c r="H85" s="157" t="s">
        <v>114</v>
      </c>
      <c r="I85" s="158" t="s">
        <v>115</v>
      </c>
      <c r="J85" s="157" t="s">
        <v>100</v>
      </c>
      <c r="K85" s="159" t="s">
        <v>116</v>
      </c>
      <c r="L85" s="160"/>
      <c r="M85" s="75" t="s">
        <v>117</v>
      </c>
      <c r="N85" s="76" t="s">
        <v>43</v>
      </c>
      <c r="O85" s="76" t="s">
        <v>118</v>
      </c>
      <c r="P85" s="76" t="s">
        <v>119</v>
      </c>
      <c r="Q85" s="76" t="s">
        <v>120</v>
      </c>
      <c r="R85" s="76" t="s">
        <v>121</v>
      </c>
      <c r="S85" s="76" t="s">
        <v>122</v>
      </c>
      <c r="T85" s="77" t="s">
        <v>123</v>
      </c>
    </row>
    <row r="86" spans="2:63" s="1" customFormat="1" ht="29.25" customHeight="1">
      <c r="B86" s="34"/>
      <c r="C86" s="81" t="s">
        <v>101</v>
      </c>
      <c r="D86" s="56"/>
      <c r="E86" s="56"/>
      <c r="F86" s="56"/>
      <c r="G86" s="56"/>
      <c r="H86" s="56"/>
      <c r="I86" s="152"/>
      <c r="J86" s="161">
        <f>BK86</f>
        <v>0</v>
      </c>
      <c r="K86" s="56"/>
      <c r="L86" s="54"/>
      <c r="M86" s="78"/>
      <c r="N86" s="79"/>
      <c r="O86" s="79"/>
      <c r="P86" s="162">
        <f>P87</f>
        <v>0</v>
      </c>
      <c r="Q86" s="79"/>
      <c r="R86" s="162">
        <f>R87</f>
        <v>30.194882820000004</v>
      </c>
      <c r="S86" s="79"/>
      <c r="T86" s="163">
        <f>T87</f>
        <v>1.43895</v>
      </c>
      <c r="AT86" s="17" t="s">
        <v>72</v>
      </c>
      <c r="AU86" s="17" t="s">
        <v>102</v>
      </c>
      <c r="BK86" s="164">
        <f>BK87</f>
        <v>0</v>
      </c>
    </row>
    <row r="87" spans="2:63" s="10" customFormat="1" ht="37.35" customHeight="1">
      <c r="B87" s="165"/>
      <c r="C87" s="166"/>
      <c r="D87" s="167" t="s">
        <v>72</v>
      </c>
      <c r="E87" s="168" t="s">
        <v>124</v>
      </c>
      <c r="F87" s="168" t="s">
        <v>125</v>
      </c>
      <c r="G87" s="166"/>
      <c r="H87" s="166"/>
      <c r="I87" s="169"/>
      <c r="J87" s="170">
        <f>BK87</f>
        <v>0</v>
      </c>
      <c r="K87" s="166"/>
      <c r="L87" s="171"/>
      <c r="M87" s="172"/>
      <c r="N87" s="173"/>
      <c r="O87" s="173"/>
      <c r="P87" s="174">
        <f>P88+P229+P235+P279+P290+P318+P337+P382+P393</f>
        <v>0</v>
      </c>
      <c r="Q87" s="173"/>
      <c r="R87" s="174">
        <f>R88+R229+R235+R279+R290+R318+R337+R382+R393</f>
        <v>30.194882820000004</v>
      </c>
      <c r="S87" s="173"/>
      <c r="T87" s="175">
        <f>T88+T229+T235+T279+T290+T318+T337+T382+T393</f>
        <v>1.43895</v>
      </c>
      <c r="AR87" s="176" t="s">
        <v>22</v>
      </c>
      <c r="AT87" s="177" t="s">
        <v>72</v>
      </c>
      <c r="AU87" s="177" t="s">
        <v>73</v>
      </c>
      <c r="AY87" s="176" t="s">
        <v>126</v>
      </c>
      <c r="BK87" s="178">
        <f>BK88+BK229+BK235+BK279+BK290+BK318+BK337+BK382+BK393</f>
        <v>0</v>
      </c>
    </row>
    <row r="88" spans="2:63" s="10" customFormat="1" ht="19.95" customHeight="1">
      <c r="B88" s="165"/>
      <c r="C88" s="166"/>
      <c r="D88" s="179" t="s">
        <v>72</v>
      </c>
      <c r="E88" s="180" t="s">
        <v>22</v>
      </c>
      <c r="F88" s="180" t="s">
        <v>127</v>
      </c>
      <c r="G88" s="166"/>
      <c r="H88" s="166"/>
      <c r="I88" s="169"/>
      <c r="J88" s="181">
        <f>BK88</f>
        <v>0</v>
      </c>
      <c r="K88" s="166"/>
      <c r="L88" s="171"/>
      <c r="M88" s="172"/>
      <c r="N88" s="173"/>
      <c r="O88" s="173"/>
      <c r="P88" s="174">
        <f>SUM(P89:P228)</f>
        <v>0</v>
      </c>
      <c r="Q88" s="173"/>
      <c r="R88" s="174">
        <f>SUM(R89:R228)</f>
        <v>7.46469</v>
      </c>
      <c r="S88" s="173"/>
      <c r="T88" s="175">
        <f>SUM(T89:T228)</f>
        <v>1.43895</v>
      </c>
      <c r="AR88" s="176" t="s">
        <v>22</v>
      </c>
      <c r="AT88" s="177" t="s">
        <v>72</v>
      </c>
      <c r="AU88" s="177" t="s">
        <v>22</v>
      </c>
      <c r="AY88" s="176" t="s">
        <v>126</v>
      </c>
      <c r="BK88" s="178">
        <f>SUM(BK89:BK228)</f>
        <v>0</v>
      </c>
    </row>
    <row r="89" spans="2:65" s="1" customFormat="1" ht="40.2" customHeight="1">
      <c r="B89" s="34"/>
      <c r="C89" s="182" t="s">
        <v>22</v>
      </c>
      <c r="D89" s="182" t="s">
        <v>128</v>
      </c>
      <c r="E89" s="183" t="s">
        <v>426</v>
      </c>
      <c r="F89" s="184" t="s">
        <v>427</v>
      </c>
      <c r="G89" s="185" t="s">
        <v>131</v>
      </c>
      <c r="H89" s="186">
        <v>7.95</v>
      </c>
      <c r="I89" s="187"/>
      <c r="J89" s="188">
        <f>ROUND(I89*H89,2)</f>
        <v>0</v>
      </c>
      <c r="K89" s="184" t="s">
        <v>132</v>
      </c>
      <c r="L89" s="54"/>
      <c r="M89" s="189" t="s">
        <v>20</v>
      </c>
      <c r="N89" s="190" t="s">
        <v>44</v>
      </c>
      <c r="O89" s="35"/>
      <c r="P89" s="191">
        <f>O89*H89</f>
        <v>0</v>
      </c>
      <c r="Q89" s="191">
        <v>0</v>
      </c>
      <c r="R89" s="191">
        <f>Q89*H89</f>
        <v>0</v>
      </c>
      <c r="S89" s="191">
        <v>0.181</v>
      </c>
      <c r="T89" s="192">
        <f>S89*H89</f>
        <v>1.43895</v>
      </c>
      <c r="AR89" s="17" t="s">
        <v>133</v>
      </c>
      <c r="AT89" s="17" t="s">
        <v>128</v>
      </c>
      <c r="AU89" s="17" t="s">
        <v>81</v>
      </c>
      <c r="AY89" s="17" t="s">
        <v>126</v>
      </c>
      <c r="BE89" s="193">
        <f>IF(N89="základní",J89,0)</f>
        <v>0</v>
      </c>
      <c r="BF89" s="193">
        <f>IF(N89="snížená",J89,0)</f>
        <v>0</v>
      </c>
      <c r="BG89" s="193">
        <f>IF(N89="zákl. přenesená",J89,0)</f>
        <v>0</v>
      </c>
      <c r="BH89" s="193">
        <f>IF(N89="sníž. přenesená",J89,0)</f>
        <v>0</v>
      </c>
      <c r="BI89" s="193">
        <f>IF(N89="nulová",J89,0)</f>
        <v>0</v>
      </c>
      <c r="BJ89" s="17" t="s">
        <v>22</v>
      </c>
      <c r="BK89" s="193">
        <f>ROUND(I89*H89,2)</f>
        <v>0</v>
      </c>
      <c r="BL89" s="17" t="s">
        <v>133</v>
      </c>
      <c r="BM89" s="17" t="s">
        <v>428</v>
      </c>
    </row>
    <row r="90" spans="2:47" s="1" customFormat="1" ht="192">
      <c r="B90" s="34"/>
      <c r="C90" s="56"/>
      <c r="D90" s="194" t="s">
        <v>135</v>
      </c>
      <c r="E90" s="56"/>
      <c r="F90" s="195" t="s">
        <v>429</v>
      </c>
      <c r="G90" s="56"/>
      <c r="H90" s="56"/>
      <c r="I90" s="152"/>
      <c r="J90" s="56"/>
      <c r="K90" s="56"/>
      <c r="L90" s="54"/>
      <c r="M90" s="71"/>
      <c r="N90" s="35"/>
      <c r="O90" s="35"/>
      <c r="P90" s="35"/>
      <c r="Q90" s="35"/>
      <c r="R90" s="35"/>
      <c r="S90" s="35"/>
      <c r="T90" s="72"/>
      <c r="AT90" s="17" t="s">
        <v>135</v>
      </c>
      <c r="AU90" s="17" t="s">
        <v>81</v>
      </c>
    </row>
    <row r="91" spans="2:51" s="11" customFormat="1" ht="12">
      <c r="B91" s="196"/>
      <c r="C91" s="197"/>
      <c r="D91" s="194" t="s">
        <v>137</v>
      </c>
      <c r="E91" s="198" t="s">
        <v>20</v>
      </c>
      <c r="F91" s="199" t="s">
        <v>430</v>
      </c>
      <c r="G91" s="197"/>
      <c r="H91" s="200">
        <v>7.95</v>
      </c>
      <c r="I91" s="201"/>
      <c r="J91" s="197"/>
      <c r="K91" s="197"/>
      <c r="L91" s="202"/>
      <c r="M91" s="203"/>
      <c r="N91" s="204"/>
      <c r="O91" s="204"/>
      <c r="P91" s="204"/>
      <c r="Q91" s="204"/>
      <c r="R91" s="204"/>
      <c r="S91" s="204"/>
      <c r="T91" s="205"/>
      <c r="AT91" s="206" t="s">
        <v>137</v>
      </c>
      <c r="AU91" s="206" t="s">
        <v>81</v>
      </c>
      <c r="AV91" s="11" t="s">
        <v>81</v>
      </c>
      <c r="AW91" s="11" t="s">
        <v>37</v>
      </c>
      <c r="AX91" s="11" t="s">
        <v>73</v>
      </c>
      <c r="AY91" s="206" t="s">
        <v>126</v>
      </c>
    </row>
    <row r="92" spans="2:51" s="12" customFormat="1" ht="12">
      <c r="B92" s="207"/>
      <c r="C92" s="208"/>
      <c r="D92" s="194" t="s">
        <v>137</v>
      </c>
      <c r="E92" s="209" t="s">
        <v>20</v>
      </c>
      <c r="F92" s="210" t="s">
        <v>138</v>
      </c>
      <c r="G92" s="208"/>
      <c r="H92" s="211">
        <v>7.95</v>
      </c>
      <c r="I92" s="212"/>
      <c r="J92" s="208"/>
      <c r="K92" s="208"/>
      <c r="L92" s="213"/>
      <c r="M92" s="214"/>
      <c r="N92" s="215"/>
      <c r="O92" s="215"/>
      <c r="P92" s="215"/>
      <c r="Q92" s="215"/>
      <c r="R92" s="215"/>
      <c r="S92" s="215"/>
      <c r="T92" s="216"/>
      <c r="AT92" s="217" t="s">
        <v>137</v>
      </c>
      <c r="AU92" s="217" t="s">
        <v>81</v>
      </c>
      <c r="AV92" s="12" t="s">
        <v>133</v>
      </c>
      <c r="AW92" s="12" t="s">
        <v>37</v>
      </c>
      <c r="AX92" s="12" t="s">
        <v>22</v>
      </c>
      <c r="AY92" s="217" t="s">
        <v>126</v>
      </c>
    </row>
    <row r="93" spans="2:51" s="13" customFormat="1" ht="12">
      <c r="B93" s="218"/>
      <c r="C93" s="219"/>
      <c r="D93" s="220" t="s">
        <v>137</v>
      </c>
      <c r="E93" s="221" t="s">
        <v>20</v>
      </c>
      <c r="F93" s="222" t="s">
        <v>431</v>
      </c>
      <c r="G93" s="219"/>
      <c r="H93" s="223" t="s">
        <v>20</v>
      </c>
      <c r="I93" s="224"/>
      <c r="J93" s="219"/>
      <c r="K93" s="219"/>
      <c r="L93" s="225"/>
      <c r="M93" s="226"/>
      <c r="N93" s="227"/>
      <c r="O93" s="227"/>
      <c r="P93" s="227"/>
      <c r="Q93" s="227"/>
      <c r="R93" s="227"/>
      <c r="S93" s="227"/>
      <c r="T93" s="228"/>
      <c r="AT93" s="229" t="s">
        <v>137</v>
      </c>
      <c r="AU93" s="229" t="s">
        <v>81</v>
      </c>
      <c r="AV93" s="13" t="s">
        <v>22</v>
      </c>
      <c r="AW93" s="13" t="s">
        <v>37</v>
      </c>
      <c r="AX93" s="13" t="s">
        <v>73</v>
      </c>
      <c r="AY93" s="229" t="s">
        <v>126</v>
      </c>
    </row>
    <row r="94" spans="2:65" s="1" customFormat="1" ht="28.8" customHeight="1">
      <c r="B94" s="34"/>
      <c r="C94" s="182" t="s">
        <v>81</v>
      </c>
      <c r="D94" s="182" t="s">
        <v>128</v>
      </c>
      <c r="E94" s="183" t="s">
        <v>153</v>
      </c>
      <c r="F94" s="184" t="s">
        <v>154</v>
      </c>
      <c r="G94" s="185" t="s">
        <v>155</v>
      </c>
      <c r="H94" s="186">
        <v>0.972</v>
      </c>
      <c r="I94" s="187"/>
      <c r="J94" s="188">
        <f>ROUND(I94*H94,2)</f>
        <v>0</v>
      </c>
      <c r="K94" s="184" t="s">
        <v>132</v>
      </c>
      <c r="L94" s="54"/>
      <c r="M94" s="189" t="s">
        <v>20</v>
      </c>
      <c r="N94" s="190" t="s">
        <v>44</v>
      </c>
      <c r="O94" s="35"/>
      <c r="P94" s="191">
        <f>O94*H94</f>
        <v>0</v>
      </c>
      <c r="Q94" s="191">
        <v>0</v>
      </c>
      <c r="R94" s="191">
        <f>Q94*H94</f>
        <v>0</v>
      </c>
      <c r="S94" s="191">
        <v>0</v>
      </c>
      <c r="T94" s="192">
        <f>S94*H94</f>
        <v>0</v>
      </c>
      <c r="AR94" s="17" t="s">
        <v>133</v>
      </c>
      <c r="AT94" s="17" t="s">
        <v>128</v>
      </c>
      <c r="AU94" s="17" t="s">
        <v>81</v>
      </c>
      <c r="AY94" s="17" t="s">
        <v>126</v>
      </c>
      <c r="BE94" s="193">
        <f>IF(N94="základní",J94,0)</f>
        <v>0</v>
      </c>
      <c r="BF94" s="193">
        <f>IF(N94="snížená",J94,0)</f>
        <v>0</v>
      </c>
      <c r="BG94" s="193">
        <f>IF(N94="zákl. přenesená",J94,0)</f>
        <v>0</v>
      </c>
      <c r="BH94" s="193">
        <f>IF(N94="sníž. přenesená",J94,0)</f>
        <v>0</v>
      </c>
      <c r="BI94" s="193">
        <f>IF(N94="nulová",J94,0)</f>
        <v>0</v>
      </c>
      <c r="BJ94" s="17" t="s">
        <v>22</v>
      </c>
      <c r="BK94" s="193">
        <f>ROUND(I94*H94,2)</f>
        <v>0</v>
      </c>
      <c r="BL94" s="17" t="s">
        <v>133</v>
      </c>
      <c r="BM94" s="17" t="s">
        <v>432</v>
      </c>
    </row>
    <row r="95" spans="2:47" s="1" customFormat="1" ht="132">
      <c r="B95" s="34"/>
      <c r="C95" s="56"/>
      <c r="D95" s="194" t="s">
        <v>135</v>
      </c>
      <c r="E95" s="56"/>
      <c r="F95" s="195" t="s">
        <v>157</v>
      </c>
      <c r="G95" s="56"/>
      <c r="H95" s="56"/>
      <c r="I95" s="152"/>
      <c r="J95" s="56"/>
      <c r="K95" s="56"/>
      <c r="L95" s="54"/>
      <c r="M95" s="71"/>
      <c r="N95" s="35"/>
      <c r="O95" s="35"/>
      <c r="P95" s="35"/>
      <c r="Q95" s="35"/>
      <c r="R95" s="35"/>
      <c r="S95" s="35"/>
      <c r="T95" s="72"/>
      <c r="AT95" s="17" t="s">
        <v>135</v>
      </c>
      <c r="AU95" s="17" t="s">
        <v>81</v>
      </c>
    </row>
    <row r="96" spans="2:51" s="11" customFormat="1" ht="12">
      <c r="B96" s="196"/>
      <c r="C96" s="197"/>
      <c r="D96" s="194" t="s">
        <v>137</v>
      </c>
      <c r="E96" s="198" t="s">
        <v>20</v>
      </c>
      <c r="F96" s="199" t="s">
        <v>433</v>
      </c>
      <c r="G96" s="197"/>
      <c r="H96" s="200">
        <v>0.972</v>
      </c>
      <c r="I96" s="201"/>
      <c r="J96" s="197"/>
      <c r="K96" s="197"/>
      <c r="L96" s="202"/>
      <c r="M96" s="203"/>
      <c r="N96" s="204"/>
      <c r="O96" s="204"/>
      <c r="P96" s="204"/>
      <c r="Q96" s="204"/>
      <c r="R96" s="204"/>
      <c r="S96" s="204"/>
      <c r="T96" s="205"/>
      <c r="AT96" s="206" t="s">
        <v>137</v>
      </c>
      <c r="AU96" s="206" t="s">
        <v>81</v>
      </c>
      <c r="AV96" s="11" t="s">
        <v>81</v>
      </c>
      <c r="AW96" s="11" t="s">
        <v>37</v>
      </c>
      <c r="AX96" s="11" t="s">
        <v>73</v>
      </c>
      <c r="AY96" s="206" t="s">
        <v>126</v>
      </c>
    </row>
    <row r="97" spans="2:51" s="12" customFormat="1" ht="12">
      <c r="B97" s="207"/>
      <c r="C97" s="208"/>
      <c r="D97" s="194" t="s">
        <v>137</v>
      </c>
      <c r="E97" s="209" t="s">
        <v>20</v>
      </c>
      <c r="F97" s="210" t="s">
        <v>138</v>
      </c>
      <c r="G97" s="208"/>
      <c r="H97" s="211">
        <v>0.972</v>
      </c>
      <c r="I97" s="212"/>
      <c r="J97" s="208"/>
      <c r="K97" s="208"/>
      <c r="L97" s="213"/>
      <c r="M97" s="214"/>
      <c r="N97" s="215"/>
      <c r="O97" s="215"/>
      <c r="P97" s="215"/>
      <c r="Q97" s="215"/>
      <c r="R97" s="215"/>
      <c r="S97" s="215"/>
      <c r="T97" s="216"/>
      <c r="AT97" s="217" t="s">
        <v>137</v>
      </c>
      <c r="AU97" s="217" t="s">
        <v>81</v>
      </c>
      <c r="AV97" s="12" t="s">
        <v>133</v>
      </c>
      <c r="AW97" s="12" t="s">
        <v>37</v>
      </c>
      <c r="AX97" s="12" t="s">
        <v>22</v>
      </c>
      <c r="AY97" s="217" t="s">
        <v>126</v>
      </c>
    </row>
    <row r="98" spans="2:51" s="13" customFormat="1" ht="12">
      <c r="B98" s="218"/>
      <c r="C98" s="219"/>
      <c r="D98" s="220" t="s">
        <v>137</v>
      </c>
      <c r="E98" s="221" t="s">
        <v>20</v>
      </c>
      <c r="F98" s="222" t="s">
        <v>434</v>
      </c>
      <c r="G98" s="219"/>
      <c r="H98" s="223" t="s">
        <v>20</v>
      </c>
      <c r="I98" s="224"/>
      <c r="J98" s="219"/>
      <c r="K98" s="219"/>
      <c r="L98" s="225"/>
      <c r="M98" s="226"/>
      <c r="N98" s="227"/>
      <c r="O98" s="227"/>
      <c r="P98" s="227"/>
      <c r="Q98" s="227"/>
      <c r="R98" s="227"/>
      <c r="S98" s="227"/>
      <c r="T98" s="228"/>
      <c r="AT98" s="229" t="s">
        <v>137</v>
      </c>
      <c r="AU98" s="229" t="s">
        <v>81</v>
      </c>
      <c r="AV98" s="13" t="s">
        <v>22</v>
      </c>
      <c r="AW98" s="13" t="s">
        <v>37</v>
      </c>
      <c r="AX98" s="13" t="s">
        <v>73</v>
      </c>
      <c r="AY98" s="229" t="s">
        <v>126</v>
      </c>
    </row>
    <row r="99" spans="2:65" s="1" customFormat="1" ht="40.2" customHeight="1">
      <c r="B99" s="34"/>
      <c r="C99" s="182" t="s">
        <v>147</v>
      </c>
      <c r="D99" s="182" t="s">
        <v>128</v>
      </c>
      <c r="E99" s="183" t="s">
        <v>160</v>
      </c>
      <c r="F99" s="184" t="s">
        <v>161</v>
      </c>
      <c r="G99" s="185" t="s">
        <v>155</v>
      </c>
      <c r="H99" s="186">
        <v>0.972</v>
      </c>
      <c r="I99" s="187"/>
      <c r="J99" s="188">
        <f>ROUND(I99*H99,2)</f>
        <v>0</v>
      </c>
      <c r="K99" s="184" t="s">
        <v>132</v>
      </c>
      <c r="L99" s="54"/>
      <c r="M99" s="189" t="s">
        <v>20</v>
      </c>
      <c r="N99" s="190" t="s">
        <v>44</v>
      </c>
      <c r="O99" s="35"/>
      <c r="P99" s="191">
        <f>O99*H99</f>
        <v>0</v>
      </c>
      <c r="Q99" s="191">
        <v>0</v>
      </c>
      <c r="R99" s="191">
        <f>Q99*H99</f>
        <v>0</v>
      </c>
      <c r="S99" s="191">
        <v>0</v>
      </c>
      <c r="T99" s="192">
        <f>S99*H99</f>
        <v>0</v>
      </c>
      <c r="AR99" s="17" t="s">
        <v>133</v>
      </c>
      <c r="AT99" s="17" t="s">
        <v>128</v>
      </c>
      <c r="AU99" s="17" t="s">
        <v>81</v>
      </c>
      <c r="AY99" s="17" t="s">
        <v>126</v>
      </c>
      <c r="BE99" s="193">
        <f>IF(N99="základní",J99,0)</f>
        <v>0</v>
      </c>
      <c r="BF99" s="193">
        <f>IF(N99="snížená",J99,0)</f>
        <v>0</v>
      </c>
      <c r="BG99" s="193">
        <f>IF(N99="zákl. přenesená",J99,0)</f>
        <v>0</v>
      </c>
      <c r="BH99" s="193">
        <f>IF(N99="sníž. přenesená",J99,0)</f>
        <v>0</v>
      </c>
      <c r="BI99" s="193">
        <f>IF(N99="nulová",J99,0)</f>
        <v>0</v>
      </c>
      <c r="BJ99" s="17" t="s">
        <v>22</v>
      </c>
      <c r="BK99" s="193">
        <f>ROUND(I99*H99,2)</f>
        <v>0</v>
      </c>
      <c r="BL99" s="17" t="s">
        <v>133</v>
      </c>
      <c r="BM99" s="17" t="s">
        <v>435</v>
      </c>
    </row>
    <row r="100" spans="2:47" s="1" customFormat="1" ht="132">
      <c r="B100" s="34"/>
      <c r="C100" s="56"/>
      <c r="D100" s="194" t="s">
        <v>135</v>
      </c>
      <c r="E100" s="56"/>
      <c r="F100" s="195" t="s">
        <v>163</v>
      </c>
      <c r="G100" s="56"/>
      <c r="H100" s="56"/>
      <c r="I100" s="152"/>
      <c r="J100" s="56"/>
      <c r="K100" s="56"/>
      <c r="L100" s="54"/>
      <c r="M100" s="71"/>
      <c r="N100" s="35"/>
      <c r="O100" s="35"/>
      <c r="P100" s="35"/>
      <c r="Q100" s="35"/>
      <c r="R100" s="35"/>
      <c r="S100" s="35"/>
      <c r="T100" s="72"/>
      <c r="AT100" s="17" t="s">
        <v>135</v>
      </c>
      <c r="AU100" s="17" t="s">
        <v>81</v>
      </c>
    </row>
    <row r="101" spans="2:51" s="11" customFormat="1" ht="12">
      <c r="B101" s="196"/>
      <c r="C101" s="197"/>
      <c r="D101" s="194" t="s">
        <v>137</v>
      </c>
      <c r="E101" s="198" t="s">
        <v>20</v>
      </c>
      <c r="F101" s="199" t="s">
        <v>433</v>
      </c>
      <c r="G101" s="197"/>
      <c r="H101" s="200">
        <v>0.972</v>
      </c>
      <c r="I101" s="201"/>
      <c r="J101" s="197"/>
      <c r="K101" s="197"/>
      <c r="L101" s="202"/>
      <c r="M101" s="203"/>
      <c r="N101" s="204"/>
      <c r="O101" s="204"/>
      <c r="P101" s="204"/>
      <c r="Q101" s="204"/>
      <c r="R101" s="204"/>
      <c r="S101" s="204"/>
      <c r="T101" s="205"/>
      <c r="AT101" s="206" t="s">
        <v>137</v>
      </c>
      <c r="AU101" s="206" t="s">
        <v>81</v>
      </c>
      <c r="AV101" s="11" t="s">
        <v>81</v>
      </c>
      <c r="AW101" s="11" t="s">
        <v>37</v>
      </c>
      <c r="AX101" s="11" t="s">
        <v>73</v>
      </c>
      <c r="AY101" s="206" t="s">
        <v>126</v>
      </c>
    </row>
    <row r="102" spans="2:51" s="12" customFormat="1" ht="12">
      <c r="B102" s="207"/>
      <c r="C102" s="208"/>
      <c r="D102" s="194" t="s">
        <v>137</v>
      </c>
      <c r="E102" s="209" t="s">
        <v>20</v>
      </c>
      <c r="F102" s="210" t="s">
        <v>138</v>
      </c>
      <c r="G102" s="208"/>
      <c r="H102" s="211">
        <v>0.972</v>
      </c>
      <c r="I102" s="212"/>
      <c r="J102" s="208"/>
      <c r="K102" s="208"/>
      <c r="L102" s="213"/>
      <c r="M102" s="214"/>
      <c r="N102" s="215"/>
      <c r="O102" s="215"/>
      <c r="P102" s="215"/>
      <c r="Q102" s="215"/>
      <c r="R102" s="215"/>
      <c r="S102" s="215"/>
      <c r="T102" s="216"/>
      <c r="AT102" s="217" t="s">
        <v>137</v>
      </c>
      <c r="AU102" s="217" t="s">
        <v>81</v>
      </c>
      <c r="AV102" s="12" t="s">
        <v>133</v>
      </c>
      <c r="AW102" s="12" t="s">
        <v>37</v>
      </c>
      <c r="AX102" s="12" t="s">
        <v>22</v>
      </c>
      <c r="AY102" s="217" t="s">
        <v>126</v>
      </c>
    </row>
    <row r="103" spans="2:51" s="13" customFormat="1" ht="12">
      <c r="B103" s="218"/>
      <c r="C103" s="219"/>
      <c r="D103" s="220" t="s">
        <v>137</v>
      </c>
      <c r="E103" s="221" t="s">
        <v>20</v>
      </c>
      <c r="F103" s="222" t="s">
        <v>434</v>
      </c>
      <c r="G103" s="219"/>
      <c r="H103" s="223" t="s">
        <v>20</v>
      </c>
      <c r="I103" s="224"/>
      <c r="J103" s="219"/>
      <c r="K103" s="219"/>
      <c r="L103" s="225"/>
      <c r="M103" s="226"/>
      <c r="N103" s="227"/>
      <c r="O103" s="227"/>
      <c r="P103" s="227"/>
      <c r="Q103" s="227"/>
      <c r="R103" s="227"/>
      <c r="S103" s="227"/>
      <c r="T103" s="228"/>
      <c r="AT103" s="229" t="s">
        <v>137</v>
      </c>
      <c r="AU103" s="229" t="s">
        <v>81</v>
      </c>
      <c r="AV103" s="13" t="s">
        <v>22</v>
      </c>
      <c r="AW103" s="13" t="s">
        <v>37</v>
      </c>
      <c r="AX103" s="13" t="s">
        <v>73</v>
      </c>
      <c r="AY103" s="229" t="s">
        <v>126</v>
      </c>
    </row>
    <row r="104" spans="2:65" s="1" customFormat="1" ht="28.8" customHeight="1">
      <c r="B104" s="34"/>
      <c r="C104" s="182" t="s">
        <v>133</v>
      </c>
      <c r="D104" s="182" t="s">
        <v>128</v>
      </c>
      <c r="E104" s="183" t="s">
        <v>165</v>
      </c>
      <c r="F104" s="184" t="s">
        <v>166</v>
      </c>
      <c r="G104" s="185" t="s">
        <v>155</v>
      </c>
      <c r="H104" s="186">
        <v>0.972</v>
      </c>
      <c r="I104" s="187"/>
      <c r="J104" s="188">
        <f>ROUND(I104*H104,2)</f>
        <v>0</v>
      </c>
      <c r="K104" s="184" t="s">
        <v>132</v>
      </c>
      <c r="L104" s="54"/>
      <c r="M104" s="189" t="s">
        <v>20</v>
      </c>
      <c r="N104" s="190" t="s">
        <v>44</v>
      </c>
      <c r="O104" s="35"/>
      <c r="P104" s="191">
        <f>O104*H104</f>
        <v>0</v>
      </c>
      <c r="Q104" s="191">
        <v>0</v>
      </c>
      <c r="R104" s="191">
        <f>Q104*H104</f>
        <v>0</v>
      </c>
      <c r="S104" s="191">
        <v>0</v>
      </c>
      <c r="T104" s="192">
        <f>S104*H104</f>
        <v>0</v>
      </c>
      <c r="AR104" s="17" t="s">
        <v>133</v>
      </c>
      <c r="AT104" s="17" t="s">
        <v>128</v>
      </c>
      <c r="AU104" s="17" t="s">
        <v>81</v>
      </c>
      <c r="AY104" s="17" t="s">
        <v>126</v>
      </c>
      <c r="BE104" s="193">
        <f>IF(N104="základní",J104,0)</f>
        <v>0</v>
      </c>
      <c r="BF104" s="193">
        <f>IF(N104="snížená",J104,0)</f>
        <v>0</v>
      </c>
      <c r="BG104" s="193">
        <f>IF(N104="zákl. přenesená",J104,0)</f>
        <v>0</v>
      </c>
      <c r="BH104" s="193">
        <f>IF(N104="sníž. přenesená",J104,0)</f>
        <v>0</v>
      </c>
      <c r="BI104" s="193">
        <f>IF(N104="nulová",J104,0)</f>
        <v>0</v>
      </c>
      <c r="BJ104" s="17" t="s">
        <v>22</v>
      </c>
      <c r="BK104" s="193">
        <f>ROUND(I104*H104,2)</f>
        <v>0</v>
      </c>
      <c r="BL104" s="17" t="s">
        <v>133</v>
      </c>
      <c r="BM104" s="17" t="s">
        <v>436</v>
      </c>
    </row>
    <row r="105" spans="2:47" s="1" customFormat="1" ht="48">
      <c r="B105" s="34"/>
      <c r="C105" s="56"/>
      <c r="D105" s="194" t="s">
        <v>135</v>
      </c>
      <c r="E105" s="56"/>
      <c r="F105" s="195" t="s">
        <v>168</v>
      </c>
      <c r="G105" s="56"/>
      <c r="H105" s="56"/>
      <c r="I105" s="152"/>
      <c r="J105" s="56"/>
      <c r="K105" s="56"/>
      <c r="L105" s="54"/>
      <c r="M105" s="71"/>
      <c r="N105" s="35"/>
      <c r="O105" s="35"/>
      <c r="P105" s="35"/>
      <c r="Q105" s="35"/>
      <c r="R105" s="35"/>
      <c r="S105" s="35"/>
      <c r="T105" s="72"/>
      <c r="AT105" s="17" t="s">
        <v>135</v>
      </c>
      <c r="AU105" s="17" t="s">
        <v>81</v>
      </c>
    </row>
    <row r="106" spans="2:51" s="11" customFormat="1" ht="12">
      <c r="B106" s="196"/>
      <c r="C106" s="197"/>
      <c r="D106" s="194" t="s">
        <v>137</v>
      </c>
      <c r="E106" s="198" t="s">
        <v>20</v>
      </c>
      <c r="F106" s="199" t="s">
        <v>433</v>
      </c>
      <c r="G106" s="197"/>
      <c r="H106" s="200">
        <v>0.972</v>
      </c>
      <c r="I106" s="201"/>
      <c r="J106" s="197"/>
      <c r="K106" s="197"/>
      <c r="L106" s="202"/>
      <c r="M106" s="203"/>
      <c r="N106" s="204"/>
      <c r="O106" s="204"/>
      <c r="P106" s="204"/>
      <c r="Q106" s="204"/>
      <c r="R106" s="204"/>
      <c r="S106" s="204"/>
      <c r="T106" s="205"/>
      <c r="AT106" s="206" t="s">
        <v>137</v>
      </c>
      <c r="AU106" s="206" t="s">
        <v>81</v>
      </c>
      <c r="AV106" s="11" t="s">
        <v>81</v>
      </c>
      <c r="AW106" s="11" t="s">
        <v>37</v>
      </c>
      <c r="AX106" s="11" t="s">
        <v>73</v>
      </c>
      <c r="AY106" s="206" t="s">
        <v>126</v>
      </c>
    </row>
    <row r="107" spans="2:51" s="12" customFormat="1" ht="12">
      <c r="B107" s="207"/>
      <c r="C107" s="208"/>
      <c r="D107" s="194" t="s">
        <v>137</v>
      </c>
      <c r="E107" s="209" t="s">
        <v>20</v>
      </c>
      <c r="F107" s="210" t="s">
        <v>138</v>
      </c>
      <c r="G107" s="208"/>
      <c r="H107" s="211">
        <v>0.972</v>
      </c>
      <c r="I107" s="212"/>
      <c r="J107" s="208"/>
      <c r="K107" s="208"/>
      <c r="L107" s="213"/>
      <c r="M107" s="214"/>
      <c r="N107" s="215"/>
      <c r="O107" s="215"/>
      <c r="P107" s="215"/>
      <c r="Q107" s="215"/>
      <c r="R107" s="215"/>
      <c r="S107" s="215"/>
      <c r="T107" s="216"/>
      <c r="AT107" s="217" t="s">
        <v>137</v>
      </c>
      <c r="AU107" s="217" t="s">
        <v>81</v>
      </c>
      <c r="AV107" s="12" t="s">
        <v>133</v>
      </c>
      <c r="AW107" s="12" t="s">
        <v>37</v>
      </c>
      <c r="AX107" s="12" t="s">
        <v>22</v>
      </c>
      <c r="AY107" s="217" t="s">
        <v>126</v>
      </c>
    </row>
    <row r="108" spans="2:51" s="13" customFormat="1" ht="12">
      <c r="B108" s="218"/>
      <c r="C108" s="219"/>
      <c r="D108" s="220" t="s">
        <v>137</v>
      </c>
      <c r="E108" s="221" t="s">
        <v>20</v>
      </c>
      <c r="F108" s="222" t="s">
        <v>434</v>
      </c>
      <c r="G108" s="219"/>
      <c r="H108" s="223" t="s">
        <v>20</v>
      </c>
      <c r="I108" s="224"/>
      <c r="J108" s="219"/>
      <c r="K108" s="219"/>
      <c r="L108" s="225"/>
      <c r="M108" s="226"/>
      <c r="N108" s="227"/>
      <c r="O108" s="227"/>
      <c r="P108" s="227"/>
      <c r="Q108" s="227"/>
      <c r="R108" s="227"/>
      <c r="S108" s="227"/>
      <c r="T108" s="228"/>
      <c r="AT108" s="229" t="s">
        <v>137</v>
      </c>
      <c r="AU108" s="229" t="s">
        <v>81</v>
      </c>
      <c r="AV108" s="13" t="s">
        <v>22</v>
      </c>
      <c r="AW108" s="13" t="s">
        <v>37</v>
      </c>
      <c r="AX108" s="13" t="s">
        <v>73</v>
      </c>
      <c r="AY108" s="229" t="s">
        <v>126</v>
      </c>
    </row>
    <row r="109" spans="2:65" s="1" customFormat="1" ht="20.4" customHeight="1">
      <c r="B109" s="34"/>
      <c r="C109" s="182" t="s">
        <v>159</v>
      </c>
      <c r="D109" s="182" t="s">
        <v>128</v>
      </c>
      <c r="E109" s="183" t="s">
        <v>437</v>
      </c>
      <c r="F109" s="184" t="s">
        <v>438</v>
      </c>
      <c r="G109" s="185" t="s">
        <v>439</v>
      </c>
      <c r="H109" s="186">
        <v>16</v>
      </c>
      <c r="I109" s="187"/>
      <c r="J109" s="188">
        <f>ROUND(I109*H109,2)</f>
        <v>0</v>
      </c>
      <c r="K109" s="184" t="s">
        <v>132</v>
      </c>
      <c r="L109" s="54"/>
      <c r="M109" s="189" t="s">
        <v>20</v>
      </c>
      <c r="N109" s="190" t="s">
        <v>44</v>
      </c>
      <c r="O109" s="35"/>
      <c r="P109" s="191">
        <f>O109*H109</f>
        <v>0</v>
      </c>
      <c r="Q109" s="191">
        <v>0.00789</v>
      </c>
      <c r="R109" s="191">
        <f>Q109*H109</f>
        <v>0.12624</v>
      </c>
      <c r="S109" s="191">
        <v>0</v>
      </c>
      <c r="T109" s="192">
        <f>S109*H109</f>
        <v>0</v>
      </c>
      <c r="AR109" s="17" t="s">
        <v>133</v>
      </c>
      <c r="AT109" s="17" t="s">
        <v>128</v>
      </c>
      <c r="AU109" s="17" t="s">
        <v>81</v>
      </c>
      <c r="AY109" s="17" t="s">
        <v>126</v>
      </c>
      <c r="BE109" s="193">
        <f>IF(N109="základní",J109,0)</f>
        <v>0</v>
      </c>
      <c r="BF109" s="193">
        <f>IF(N109="snížená",J109,0)</f>
        <v>0</v>
      </c>
      <c r="BG109" s="193">
        <f>IF(N109="zákl. přenesená",J109,0)</f>
        <v>0</v>
      </c>
      <c r="BH109" s="193">
        <f>IF(N109="sníž. přenesená",J109,0)</f>
        <v>0</v>
      </c>
      <c r="BI109" s="193">
        <f>IF(N109="nulová",J109,0)</f>
        <v>0</v>
      </c>
      <c r="BJ109" s="17" t="s">
        <v>22</v>
      </c>
      <c r="BK109" s="193">
        <f>ROUND(I109*H109,2)</f>
        <v>0</v>
      </c>
      <c r="BL109" s="17" t="s">
        <v>133</v>
      </c>
      <c r="BM109" s="17" t="s">
        <v>440</v>
      </c>
    </row>
    <row r="110" spans="2:47" s="1" customFormat="1" ht="168">
      <c r="B110" s="34"/>
      <c r="C110" s="56"/>
      <c r="D110" s="194" t="s">
        <v>135</v>
      </c>
      <c r="E110" s="56"/>
      <c r="F110" s="195" t="s">
        <v>441</v>
      </c>
      <c r="G110" s="56"/>
      <c r="H110" s="56"/>
      <c r="I110" s="152"/>
      <c r="J110" s="56"/>
      <c r="K110" s="56"/>
      <c r="L110" s="54"/>
      <c r="M110" s="71"/>
      <c r="N110" s="35"/>
      <c r="O110" s="35"/>
      <c r="P110" s="35"/>
      <c r="Q110" s="35"/>
      <c r="R110" s="35"/>
      <c r="S110" s="35"/>
      <c r="T110" s="72"/>
      <c r="AT110" s="17" t="s">
        <v>135</v>
      </c>
      <c r="AU110" s="17" t="s">
        <v>81</v>
      </c>
    </row>
    <row r="111" spans="2:51" s="11" customFormat="1" ht="12">
      <c r="B111" s="196"/>
      <c r="C111" s="197"/>
      <c r="D111" s="194" t="s">
        <v>137</v>
      </c>
      <c r="E111" s="198" t="s">
        <v>20</v>
      </c>
      <c r="F111" s="199" t="s">
        <v>225</v>
      </c>
      <c r="G111" s="197"/>
      <c r="H111" s="200">
        <v>16</v>
      </c>
      <c r="I111" s="201"/>
      <c r="J111" s="197"/>
      <c r="K111" s="197"/>
      <c r="L111" s="202"/>
      <c r="M111" s="203"/>
      <c r="N111" s="204"/>
      <c r="O111" s="204"/>
      <c r="P111" s="204"/>
      <c r="Q111" s="204"/>
      <c r="R111" s="204"/>
      <c r="S111" s="204"/>
      <c r="T111" s="205"/>
      <c r="AT111" s="206" t="s">
        <v>137</v>
      </c>
      <c r="AU111" s="206" t="s">
        <v>81</v>
      </c>
      <c r="AV111" s="11" t="s">
        <v>81</v>
      </c>
      <c r="AW111" s="11" t="s">
        <v>37</v>
      </c>
      <c r="AX111" s="11" t="s">
        <v>73</v>
      </c>
      <c r="AY111" s="206" t="s">
        <v>126</v>
      </c>
    </row>
    <row r="112" spans="2:51" s="12" customFormat="1" ht="12">
      <c r="B112" s="207"/>
      <c r="C112" s="208"/>
      <c r="D112" s="194" t="s">
        <v>137</v>
      </c>
      <c r="E112" s="209" t="s">
        <v>20</v>
      </c>
      <c r="F112" s="210" t="s">
        <v>138</v>
      </c>
      <c r="G112" s="208"/>
      <c r="H112" s="211">
        <v>16</v>
      </c>
      <c r="I112" s="212"/>
      <c r="J112" s="208"/>
      <c r="K112" s="208"/>
      <c r="L112" s="213"/>
      <c r="M112" s="214"/>
      <c r="N112" s="215"/>
      <c r="O112" s="215"/>
      <c r="P112" s="215"/>
      <c r="Q112" s="215"/>
      <c r="R112" s="215"/>
      <c r="S112" s="215"/>
      <c r="T112" s="216"/>
      <c r="AT112" s="217" t="s">
        <v>137</v>
      </c>
      <c r="AU112" s="217" t="s">
        <v>81</v>
      </c>
      <c r="AV112" s="12" t="s">
        <v>133</v>
      </c>
      <c r="AW112" s="12" t="s">
        <v>37</v>
      </c>
      <c r="AX112" s="12" t="s">
        <v>22</v>
      </c>
      <c r="AY112" s="217" t="s">
        <v>126</v>
      </c>
    </row>
    <row r="113" spans="2:51" s="13" customFormat="1" ht="12">
      <c r="B113" s="218"/>
      <c r="C113" s="219"/>
      <c r="D113" s="220" t="s">
        <v>137</v>
      </c>
      <c r="E113" s="221" t="s">
        <v>20</v>
      </c>
      <c r="F113" s="222" t="s">
        <v>442</v>
      </c>
      <c r="G113" s="219"/>
      <c r="H113" s="223" t="s">
        <v>20</v>
      </c>
      <c r="I113" s="224"/>
      <c r="J113" s="219"/>
      <c r="K113" s="219"/>
      <c r="L113" s="225"/>
      <c r="M113" s="226"/>
      <c r="N113" s="227"/>
      <c r="O113" s="227"/>
      <c r="P113" s="227"/>
      <c r="Q113" s="227"/>
      <c r="R113" s="227"/>
      <c r="S113" s="227"/>
      <c r="T113" s="228"/>
      <c r="AT113" s="229" t="s">
        <v>137</v>
      </c>
      <c r="AU113" s="229" t="s">
        <v>81</v>
      </c>
      <c r="AV113" s="13" t="s">
        <v>22</v>
      </c>
      <c r="AW113" s="13" t="s">
        <v>37</v>
      </c>
      <c r="AX113" s="13" t="s">
        <v>73</v>
      </c>
      <c r="AY113" s="229" t="s">
        <v>126</v>
      </c>
    </row>
    <row r="114" spans="2:65" s="1" customFormat="1" ht="28.8" customHeight="1">
      <c r="B114" s="34"/>
      <c r="C114" s="182" t="s">
        <v>164</v>
      </c>
      <c r="D114" s="182" t="s">
        <v>128</v>
      </c>
      <c r="E114" s="183" t="s">
        <v>170</v>
      </c>
      <c r="F114" s="184" t="s">
        <v>171</v>
      </c>
      <c r="G114" s="185" t="s">
        <v>172</v>
      </c>
      <c r="H114" s="186">
        <v>40</v>
      </c>
      <c r="I114" s="187"/>
      <c r="J114" s="188">
        <f>ROUND(I114*H114,2)</f>
        <v>0</v>
      </c>
      <c r="K114" s="184" t="s">
        <v>132</v>
      </c>
      <c r="L114" s="54"/>
      <c r="M114" s="189" t="s">
        <v>20</v>
      </c>
      <c r="N114" s="190" t="s">
        <v>44</v>
      </c>
      <c r="O114" s="35"/>
      <c r="P114" s="191">
        <f>O114*H114</f>
        <v>0</v>
      </c>
      <c r="Q114" s="191">
        <v>0</v>
      </c>
      <c r="R114" s="191">
        <f>Q114*H114</f>
        <v>0</v>
      </c>
      <c r="S114" s="191">
        <v>0</v>
      </c>
      <c r="T114" s="192">
        <f>S114*H114</f>
        <v>0</v>
      </c>
      <c r="AR114" s="17" t="s">
        <v>133</v>
      </c>
      <c r="AT114" s="17" t="s">
        <v>128</v>
      </c>
      <c r="AU114" s="17" t="s">
        <v>81</v>
      </c>
      <c r="AY114" s="17" t="s">
        <v>126</v>
      </c>
      <c r="BE114" s="193">
        <f>IF(N114="základní",J114,0)</f>
        <v>0</v>
      </c>
      <c r="BF114" s="193">
        <f>IF(N114="snížená",J114,0)</f>
        <v>0</v>
      </c>
      <c r="BG114" s="193">
        <f>IF(N114="zákl. přenesená",J114,0)</f>
        <v>0</v>
      </c>
      <c r="BH114" s="193">
        <f>IF(N114="sníž. přenesená",J114,0)</f>
        <v>0</v>
      </c>
      <c r="BI114" s="193">
        <f>IF(N114="nulová",J114,0)</f>
        <v>0</v>
      </c>
      <c r="BJ114" s="17" t="s">
        <v>22</v>
      </c>
      <c r="BK114" s="193">
        <f>ROUND(I114*H114,2)</f>
        <v>0</v>
      </c>
      <c r="BL114" s="17" t="s">
        <v>133</v>
      </c>
      <c r="BM114" s="17" t="s">
        <v>443</v>
      </c>
    </row>
    <row r="115" spans="2:47" s="1" customFormat="1" ht="192">
      <c r="B115" s="34"/>
      <c r="C115" s="56"/>
      <c r="D115" s="194" t="s">
        <v>135</v>
      </c>
      <c r="E115" s="56"/>
      <c r="F115" s="195" t="s">
        <v>174</v>
      </c>
      <c r="G115" s="56"/>
      <c r="H115" s="56"/>
      <c r="I115" s="152"/>
      <c r="J115" s="56"/>
      <c r="K115" s="56"/>
      <c r="L115" s="54"/>
      <c r="M115" s="71"/>
      <c r="N115" s="35"/>
      <c r="O115" s="35"/>
      <c r="P115" s="35"/>
      <c r="Q115" s="35"/>
      <c r="R115" s="35"/>
      <c r="S115" s="35"/>
      <c r="T115" s="72"/>
      <c r="AT115" s="17" t="s">
        <v>135</v>
      </c>
      <c r="AU115" s="17" t="s">
        <v>81</v>
      </c>
    </row>
    <row r="116" spans="2:51" s="11" customFormat="1" ht="12">
      <c r="B116" s="196"/>
      <c r="C116" s="197"/>
      <c r="D116" s="194" t="s">
        <v>137</v>
      </c>
      <c r="E116" s="198" t="s">
        <v>20</v>
      </c>
      <c r="F116" s="199" t="s">
        <v>175</v>
      </c>
      <c r="G116" s="197"/>
      <c r="H116" s="200">
        <v>40</v>
      </c>
      <c r="I116" s="201"/>
      <c r="J116" s="197"/>
      <c r="K116" s="197"/>
      <c r="L116" s="202"/>
      <c r="M116" s="203"/>
      <c r="N116" s="204"/>
      <c r="O116" s="204"/>
      <c r="P116" s="204"/>
      <c r="Q116" s="204"/>
      <c r="R116" s="204"/>
      <c r="S116" s="204"/>
      <c r="T116" s="205"/>
      <c r="AT116" s="206" t="s">
        <v>137</v>
      </c>
      <c r="AU116" s="206" t="s">
        <v>81</v>
      </c>
      <c r="AV116" s="11" t="s">
        <v>81</v>
      </c>
      <c r="AW116" s="11" t="s">
        <v>37</v>
      </c>
      <c r="AX116" s="11" t="s">
        <v>73</v>
      </c>
      <c r="AY116" s="206" t="s">
        <v>126</v>
      </c>
    </row>
    <row r="117" spans="2:51" s="12" customFormat="1" ht="12">
      <c r="B117" s="207"/>
      <c r="C117" s="208"/>
      <c r="D117" s="194" t="s">
        <v>137</v>
      </c>
      <c r="E117" s="209" t="s">
        <v>20</v>
      </c>
      <c r="F117" s="210" t="s">
        <v>138</v>
      </c>
      <c r="G117" s="208"/>
      <c r="H117" s="211">
        <v>40</v>
      </c>
      <c r="I117" s="212"/>
      <c r="J117" s="208"/>
      <c r="K117" s="208"/>
      <c r="L117" s="213"/>
      <c r="M117" s="214"/>
      <c r="N117" s="215"/>
      <c r="O117" s="215"/>
      <c r="P117" s="215"/>
      <c r="Q117" s="215"/>
      <c r="R117" s="215"/>
      <c r="S117" s="215"/>
      <c r="T117" s="216"/>
      <c r="AT117" s="217" t="s">
        <v>137</v>
      </c>
      <c r="AU117" s="217" t="s">
        <v>81</v>
      </c>
      <c r="AV117" s="12" t="s">
        <v>133</v>
      </c>
      <c r="AW117" s="12" t="s">
        <v>37</v>
      </c>
      <c r="AX117" s="12" t="s">
        <v>22</v>
      </c>
      <c r="AY117" s="217" t="s">
        <v>126</v>
      </c>
    </row>
    <row r="118" spans="2:51" s="13" customFormat="1" ht="12">
      <c r="B118" s="218"/>
      <c r="C118" s="219"/>
      <c r="D118" s="220" t="s">
        <v>137</v>
      </c>
      <c r="E118" s="221" t="s">
        <v>20</v>
      </c>
      <c r="F118" s="222" t="s">
        <v>442</v>
      </c>
      <c r="G118" s="219"/>
      <c r="H118" s="223" t="s">
        <v>20</v>
      </c>
      <c r="I118" s="224"/>
      <c r="J118" s="219"/>
      <c r="K118" s="219"/>
      <c r="L118" s="225"/>
      <c r="M118" s="226"/>
      <c r="N118" s="227"/>
      <c r="O118" s="227"/>
      <c r="P118" s="227"/>
      <c r="Q118" s="227"/>
      <c r="R118" s="227"/>
      <c r="S118" s="227"/>
      <c r="T118" s="228"/>
      <c r="AT118" s="229" t="s">
        <v>137</v>
      </c>
      <c r="AU118" s="229" t="s">
        <v>81</v>
      </c>
      <c r="AV118" s="13" t="s">
        <v>22</v>
      </c>
      <c r="AW118" s="13" t="s">
        <v>37</v>
      </c>
      <c r="AX118" s="13" t="s">
        <v>73</v>
      </c>
      <c r="AY118" s="229" t="s">
        <v>126</v>
      </c>
    </row>
    <row r="119" spans="2:65" s="1" customFormat="1" ht="28.8" customHeight="1">
      <c r="B119" s="34"/>
      <c r="C119" s="182" t="s">
        <v>169</v>
      </c>
      <c r="D119" s="182" t="s">
        <v>128</v>
      </c>
      <c r="E119" s="183" t="s">
        <v>178</v>
      </c>
      <c r="F119" s="184" t="s">
        <v>179</v>
      </c>
      <c r="G119" s="185" t="s">
        <v>180</v>
      </c>
      <c r="H119" s="186">
        <v>40</v>
      </c>
      <c r="I119" s="187"/>
      <c r="J119" s="188">
        <f>ROUND(I119*H119,2)</f>
        <v>0</v>
      </c>
      <c r="K119" s="184" t="s">
        <v>132</v>
      </c>
      <c r="L119" s="54"/>
      <c r="M119" s="189" t="s">
        <v>20</v>
      </c>
      <c r="N119" s="190" t="s">
        <v>44</v>
      </c>
      <c r="O119" s="35"/>
      <c r="P119" s="191">
        <f>O119*H119</f>
        <v>0</v>
      </c>
      <c r="Q119" s="191">
        <v>0</v>
      </c>
      <c r="R119" s="191">
        <f>Q119*H119</f>
        <v>0</v>
      </c>
      <c r="S119" s="191">
        <v>0</v>
      </c>
      <c r="T119" s="192">
        <f>S119*H119</f>
        <v>0</v>
      </c>
      <c r="AR119" s="17" t="s">
        <v>133</v>
      </c>
      <c r="AT119" s="17" t="s">
        <v>128</v>
      </c>
      <c r="AU119" s="17" t="s">
        <v>81</v>
      </c>
      <c r="AY119" s="17" t="s">
        <v>126</v>
      </c>
      <c r="BE119" s="193">
        <f>IF(N119="základní",J119,0)</f>
        <v>0</v>
      </c>
      <c r="BF119" s="193">
        <f>IF(N119="snížená",J119,0)</f>
        <v>0</v>
      </c>
      <c r="BG119" s="193">
        <f>IF(N119="zákl. přenesená",J119,0)</f>
        <v>0</v>
      </c>
      <c r="BH119" s="193">
        <f>IF(N119="sníž. přenesená",J119,0)</f>
        <v>0</v>
      </c>
      <c r="BI119" s="193">
        <f>IF(N119="nulová",J119,0)</f>
        <v>0</v>
      </c>
      <c r="BJ119" s="17" t="s">
        <v>22</v>
      </c>
      <c r="BK119" s="193">
        <f>ROUND(I119*H119,2)</f>
        <v>0</v>
      </c>
      <c r="BL119" s="17" t="s">
        <v>133</v>
      </c>
      <c r="BM119" s="17" t="s">
        <v>444</v>
      </c>
    </row>
    <row r="120" spans="2:47" s="1" customFormat="1" ht="180">
      <c r="B120" s="34"/>
      <c r="C120" s="56"/>
      <c r="D120" s="194" t="s">
        <v>135</v>
      </c>
      <c r="E120" s="56"/>
      <c r="F120" s="195" t="s">
        <v>182</v>
      </c>
      <c r="G120" s="56"/>
      <c r="H120" s="56"/>
      <c r="I120" s="152"/>
      <c r="J120" s="56"/>
      <c r="K120" s="56"/>
      <c r="L120" s="54"/>
      <c r="M120" s="71"/>
      <c r="N120" s="35"/>
      <c r="O120" s="35"/>
      <c r="P120" s="35"/>
      <c r="Q120" s="35"/>
      <c r="R120" s="35"/>
      <c r="S120" s="35"/>
      <c r="T120" s="72"/>
      <c r="AT120" s="17" t="s">
        <v>135</v>
      </c>
      <c r="AU120" s="17" t="s">
        <v>81</v>
      </c>
    </row>
    <row r="121" spans="2:51" s="11" customFormat="1" ht="12">
      <c r="B121" s="196"/>
      <c r="C121" s="197"/>
      <c r="D121" s="194" t="s">
        <v>137</v>
      </c>
      <c r="E121" s="198" t="s">
        <v>20</v>
      </c>
      <c r="F121" s="199" t="s">
        <v>175</v>
      </c>
      <c r="G121" s="197"/>
      <c r="H121" s="200">
        <v>40</v>
      </c>
      <c r="I121" s="201"/>
      <c r="J121" s="197"/>
      <c r="K121" s="197"/>
      <c r="L121" s="202"/>
      <c r="M121" s="203"/>
      <c r="N121" s="204"/>
      <c r="O121" s="204"/>
      <c r="P121" s="204"/>
      <c r="Q121" s="204"/>
      <c r="R121" s="204"/>
      <c r="S121" s="204"/>
      <c r="T121" s="205"/>
      <c r="AT121" s="206" t="s">
        <v>137</v>
      </c>
      <c r="AU121" s="206" t="s">
        <v>81</v>
      </c>
      <c r="AV121" s="11" t="s">
        <v>81</v>
      </c>
      <c r="AW121" s="11" t="s">
        <v>37</v>
      </c>
      <c r="AX121" s="11" t="s">
        <v>73</v>
      </c>
      <c r="AY121" s="206" t="s">
        <v>126</v>
      </c>
    </row>
    <row r="122" spans="2:51" s="12" customFormat="1" ht="12">
      <c r="B122" s="207"/>
      <c r="C122" s="208"/>
      <c r="D122" s="194" t="s">
        <v>137</v>
      </c>
      <c r="E122" s="209" t="s">
        <v>20</v>
      </c>
      <c r="F122" s="210" t="s">
        <v>138</v>
      </c>
      <c r="G122" s="208"/>
      <c r="H122" s="211">
        <v>40</v>
      </c>
      <c r="I122" s="212"/>
      <c r="J122" s="208"/>
      <c r="K122" s="208"/>
      <c r="L122" s="213"/>
      <c r="M122" s="214"/>
      <c r="N122" s="215"/>
      <c r="O122" s="215"/>
      <c r="P122" s="215"/>
      <c r="Q122" s="215"/>
      <c r="R122" s="215"/>
      <c r="S122" s="215"/>
      <c r="T122" s="216"/>
      <c r="AT122" s="217" t="s">
        <v>137</v>
      </c>
      <c r="AU122" s="217" t="s">
        <v>81</v>
      </c>
      <c r="AV122" s="12" t="s">
        <v>133</v>
      </c>
      <c r="AW122" s="12" t="s">
        <v>37</v>
      </c>
      <c r="AX122" s="12" t="s">
        <v>22</v>
      </c>
      <c r="AY122" s="217" t="s">
        <v>126</v>
      </c>
    </row>
    <row r="123" spans="2:51" s="13" customFormat="1" ht="12">
      <c r="B123" s="218"/>
      <c r="C123" s="219"/>
      <c r="D123" s="220" t="s">
        <v>137</v>
      </c>
      <c r="E123" s="221" t="s">
        <v>20</v>
      </c>
      <c r="F123" s="222" t="s">
        <v>442</v>
      </c>
      <c r="G123" s="219"/>
      <c r="H123" s="223" t="s">
        <v>20</v>
      </c>
      <c r="I123" s="224"/>
      <c r="J123" s="219"/>
      <c r="K123" s="219"/>
      <c r="L123" s="225"/>
      <c r="M123" s="226"/>
      <c r="N123" s="227"/>
      <c r="O123" s="227"/>
      <c r="P123" s="227"/>
      <c r="Q123" s="227"/>
      <c r="R123" s="227"/>
      <c r="S123" s="227"/>
      <c r="T123" s="228"/>
      <c r="AT123" s="229" t="s">
        <v>137</v>
      </c>
      <c r="AU123" s="229" t="s">
        <v>81</v>
      </c>
      <c r="AV123" s="13" t="s">
        <v>22</v>
      </c>
      <c r="AW123" s="13" t="s">
        <v>37</v>
      </c>
      <c r="AX123" s="13" t="s">
        <v>73</v>
      </c>
      <c r="AY123" s="229" t="s">
        <v>126</v>
      </c>
    </row>
    <row r="124" spans="2:65" s="1" customFormat="1" ht="74.4" customHeight="1">
      <c r="B124" s="34"/>
      <c r="C124" s="182" t="s">
        <v>177</v>
      </c>
      <c r="D124" s="182" t="s">
        <v>128</v>
      </c>
      <c r="E124" s="183" t="s">
        <v>445</v>
      </c>
      <c r="F124" s="184" t="s">
        <v>446</v>
      </c>
      <c r="G124" s="185" t="s">
        <v>439</v>
      </c>
      <c r="H124" s="186">
        <v>1</v>
      </c>
      <c r="I124" s="187"/>
      <c r="J124" s="188">
        <f>ROUND(I124*H124,2)</f>
        <v>0</v>
      </c>
      <c r="K124" s="184" t="s">
        <v>132</v>
      </c>
      <c r="L124" s="54"/>
      <c r="M124" s="189" t="s">
        <v>20</v>
      </c>
      <c r="N124" s="190" t="s">
        <v>44</v>
      </c>
      <c r="O124" s="35"/>
      <c r="P124" s="191">
        <f>O124*H124</f>
        <v>0</v>
      </c>
      <c r="Q124" s="191">
        <v>0.01269</v>
      </c>
      <c r="R124" s="191">
        <f>Q124*H124</f>
        <v>0.01269</v>
      </c>
      <c r="S124" s="191">
        <v>0</v>
      </c>
      <c r="T124" s="192">
        <f>S124*H124</f>
        <v>0</v>
      </c>
      <c r="AR124" s="17" t="s">
        <v>133</v>
      </c>
      <c r="AT124" s="17" t="s">
        <v>128</v>
      </c>
      <c r="AU124" s="17" t="s">
        <v>81</v>
      </c>
      <c r="AY124" s="17" t="s">
        <v>126</v>
      </c>
      <c r="BE124" s="193">
        <f>IF(N124="základní",J124,0)</f>
        <v>0</v>
      </c>
      <c r="BF124" s="193">
        <f>IF(N124="snížená",J124,0)</f>
        <v>0</v>
      </c>
      <c r="BG124" s="193">
        <f>IF(N124="zákl. přenesená",J124,0)</f>
        <v>0</v>
      </c>
      <c r="BH124" s="193">
        <f>IF(N124="sníž. přenesená",J124,0)</f>
        <v>0</v>
      </c>
      <c r="BI124" s="193">
        <f>IF(N124="nulová",J124,0)</f>
        <v>0</v>
      </c>
      <c r="BJ124" s="17" t="s">
        <v>22</v>
      </c>
      <c r="BK124" s="193">
        <f>ROUND(I124*H124,2)</f>
        <v>0</v>
      </c>
      <c r="BL124" s="17" t="s">
        <v>133</v>
      </c>
      <c r="BM124" s="17" t="s">
        <v>447</v>
      </c>
    </row>
    <row r="125" spans="2:47" s="1" customFormat="1" ht="96">
      <c r="B125" s="34"/>
      <c r="C125" s="56"/>
      <c r="D125" s="194" t="s">
        <v>135</v>
      </c>
      <c r="E125" s="56"/>
      <c r="F125" s="195" t="s">
        <v>448</v>
      </c>
      <c r="G125" s="56"/>
      <c r="H125" s="56"/>
      <c r="I125" s="152"/>
      <c r="J125" s="56"/>
      <c r="K125" s="56"/>
      <c r="L125" s="54"/>
      <c r="M125" s="71"/>
      <c r="N125" s="35"/>
      <c r="O125" s="35"/>
      <c r="P125" s="35"/>
      <c r="Q125" s="35"/>
      <c r="R125" s="35"/>
      <c r="S125" s="35"/>
      <c r="T125" s="72"/>
      <c r="AT125" s="17" t="s">
        <v>135</v>
      </c>
      <c r="AU125" s="17" t="s">
        <v>81</v>
      </c>
    </row>
    <row r="126" spans="2:51" s="11" customFormat="1" ht="12">
      <c r="B126" s="196"/>
      <c r="C126" s="197"/>
      <c r="D126" s="194" t="s">
        <v>137</v>
      </c>
      <c r="E126" s="198" t="s">
        <v>20</v>
      </c>
      <c r="F126" s="199" t="s">
        <v>22</v>
      </c>
      <c r="G126" s="197"/>
      <c r="H126" s="200">
        <v>1</v>
      </c>
      <c r="I126" s="201"/>
      <c r="J126" s="197"/>
      <c r="K126" s="197"/>
      <c r="L126" s="202"/>
      <c r="M126" s="203"/>
      <c r="N126" s="204"/>
      <c r="O126" s="204"/>
      <c r="P126" s="204"/>
      <c r="Q126" s="204"/>
      <c r="R126" s="204"/>
      <c r="S126" s="204"/>
      <c r="T126" s="205"/>
      <c r="AT126" s="206" t="s">
        <v>137</v>
      </c>
      <c r="AU126" s="206" t="s">
        <v>81</v>
      </c>
      <c r="AV126" s="11" t="s">
        <v>81</v>
      </c>
      <c r="AW126" s="11" t="s">
        <v>37</v>
      </c>
      <c r="AX126" s="11" t="s">
        <v>73</v>
      </c>
      <c r="AY126" s="206" t="s">
        <v>126</v>
      </c>
    </row>
    <row r="127" spans="2:51" s="12" customFormat="1" ht="12">
      <c r="B127" s="207"/>
      <c r="C127" s="208"/>
      <c r="D127" s="194" t="s">
        <v>137</v>
      </c>
      <c r="E127" s="209" t="s">
        <v>20</v>
      </c>
      <c r="F127" s="210" t="s">
        <v>138</v>
      </c>
      <c r="G127" s="208"/>
      <c r="H127" s="211">
        <v>1</v>
      </c>
      <c r="I127" s="212"/>
      <c r="J127" s="208"/>
      <c r="K127" s="208"/>
      <c r="L127" s="213"/>
      <c r="M127" s="214"/>
      <c r="N127" s="215"/>
      <c r="O127" s="215"/>
      <c r="P127" s="215"/>
      <c r="Q127" s="215"/>
      <c r="R127" s="215"/>
      <c r="S127" s="215"/>
      <c r="T127" s="216"/>
      <c r="AT127" s="217" t="s">
        <v>137</v>
      </c>
      <c r="AU127" s="217" t="s">
        <v>81</v>
      </c>
      <c r="AV127" s="12" t="s">
        <v>133</v>
      </c>
      <c r="AW127" s="12" t="s">
        <v>37</v>
      </c>
      <c r="AX127" s="12" t="s">
        <v>22</v>
      </c>
      <c r="AY127" s="217" t="s">
        <v>126</v>
      </c>
    </row>
    <row r="128" spans="2:51" s="13" customFormat="1" ht="12">
      <c r="B128" s="218"/>
      <c r="C128" s="219"/>
      <c r="D128" s="220" t="s">
        <v>137</v>
      </c>
      <c r="E128" s="221" t="s">
        <v>20</v>
      </c>
      <c r="F128" s="222" t="s">
        <v>139</v>
      </c>
      <c r="G128" s="219"/>
      <c r="H128" s="223" t="s">
        <v>20</v>
      </c>
      <c r="I128" s="224"/>
      <c r="J128" s="219"/>
      <c r="K128" s="219"/>
      <c r="L128" s="225"/>
      <c r="M128" s="226"/>
      <c r="N128" s="227"/>
      <c r="O128" s="227"/>
      <c r="P128" s="227"/>
      <c r="Q128" s="227"/>
      <c r="R128" s="227"/>
      <c r="S128" s="227"/>
      <c r="T128" s="228"/>
      <c r="AT128" s="229" t="s">
        <v>137</v>
      </c>
      <c r="AU128" s="229" t="s">
        <v>81</v>
      </c>
      <c r="AV128" s="13" t="s">
        <v>22</v>
      </c>
      <c r="AW128" s="13" t="s">
        <v>37</v>
      </c>
      <c r="AX128" s="13" t="s">
        <v>73</v>
      </c>
      <c r="AY128" s="229" t="s">
        <v>126</v>
      </c>
    </row>
    <row r="129" spans="2:65" s="1" customFormat="1" ht="28.8" customHeight="1">
      <c r="B129" s="34"/>
      <c r="C129" s="182" t="s">
        <v>183</v>
      </c>
      <c r="D129" s="182" t="s">
        <v>128</v>
      </c>
      <c r="E129" s="183" t="s">
        <v>449</v>
      </c>
      <c r="F129" s="184" t="s">
        <v>450</v>
      </c>
      <c r="G129" s="185" t="s">
        <v>155</v>
      </c>
      <c r="H129" s="186">
        <v>4.5</v>
      </c>
      <c r="I129" s="187"/>
      <c r="J129" s="188">
        <f>ROUND(I129*H129,2)</f>
        <v>0</v>
      </c>
      <c r="K129" s="184" t="s">
        <v>132</v>
      </c>
      <c r="L129" s="54"/>
      <c r="M129" s="189" t="s">
        <v>20</v>
      </c>
      <c r="N129" s="190" t="s">
        <v>44</v>
      </c>
      <c r="O129" s="35"/>
      <c r="P129" s="191">
        <f>O129*H129</f>
        <v>0</v>
      </c>
      <c r="Q129" s="191">
        <v>0</v>
      </c>
      <c r="R129" s="191">
        <f>Q129*H129</f>
        <v>0</v>
      </c>
      <c r="S129" s="191">
        <v>0</v>
      </c>
      <c r="T129" s="192">
        <f>S129*H129</f>
        <v>0</v>
      </c>
      <c r="AR129" s="17" t="s">
        <v>133</v>
      </c>
      <c r="AT129" s="17" t="s">
        <v>128</v>
      </c>
      <c r="AU129" s="17" t="s">
        <v>81</v>
      </c>
      <c r="AY129" s="17" t="s">
        <v>126</v>
      </c>
      <c r="BE129" s="193">
        <f>IF(N129="základní",J129,0)</f>
        <v>0</v>
      </c>
      <c r="BF129" s="193">
        <f>IF(N129="snížená",J129,0)</f>
        <v>0</v>
      </c>
      <c r="BG129" s="193">
        <f>IF(N129="zákl. přenesená",J129,0)</f>
        <v>0</v>
      </c>
      <c r="BH129" s="193">
        <f>IF(N129="sníž. přenesená",J129,0)</f>
        <v>0</v>
      </c>
      <c r="BI129" s="193">
        <f>IF(N129="nulová",J129,0)</f>
        <v>0</v>
      </c>
      <c r="BJ129" s="17" t="s">
        <v>22</v>
      </c>
      <c r="BK129" s="193">
        <f>ROUND(I129*H129,2)</f>
        <v>0</v>
      </c>
      <c r="BL129" s="17" t="s">
        <v>133</v>
      </c>
      <c r="BM129" s="17" t="s">
        <v>451</v>
      </c>
    </row>
    <row r="130" spans="2:47" s="1" customFormat="1" ht="204">
      <c r="B130" s="34"/>
      <c r="C130" s="56"/>
      <c r="D130" s="194" t="s">
        <v>135</v>
      </c>
      <c r="E130" s="56"/>
      <c r="F130" s="195" t="s">
        <v>452</v>
      </c>
      <c r="G130" s="56"/>
      <c r="H130" s="56"/>
      <c r="I130" s="152"/>
      <c r="J130" s="56"/>
      <c r="K130" s="56"/>
      <c r="L130" s="54"/>
      <c r="M130" s="71"/>
      <c r="N130" s="35"/>
      <c r="O130" s="35"/>
      <c r="P130" s="35"/>
      <c r="Q130" s="35"/>
      <c r="R130" s="35"/>
      <c r="S130" s="35"/>
      <c r="T130" s="72"/>
      <c r="AT130" s="17" t="s">
        <v>135</v>
      </c>
      <c r="AU130" s="17" t="s">
        <v>81</v>
      </c>
    </row>
    <row r="131" spans="2:51" s="11" customFormat="1" ht="12">
      <c r="B131" s="196"/>
      <c r="C131" s="197"/>
      <c r="D131" s="194" t="s">
        <v>137</v>
      </c>
      <c r="E131" s="198" t="s">
        <v>20</v>
      </c>
      <c r="F131" s="199" t="s">
        <v>453</v>
      </c>
      <c r="G131" s="197"/>
      <c r="H131" s="200">
        <v>4.5</v>
      </c>
      <c r="I131" s="201"/>
      <c r="J131" s="197"/>
      <c r="K131" s="197"/>
      <c r="L131" s="202"/>
      <c r="M131" s="203"/>
      <c r="N131" s="204"/>
      <c r="O131" s="204"/>
      <c r="P131" s="204"/>
      <c r="Q131" s="204"/>
      <c r="R131" s="204"/>
      <c r="S131" s="204"/>
      <c r="T131" s="205"/>
      <c r="AT131" s="206" t="s">
        <v>137</v>
      </c>
      <c r="AU131" s="206" t="s">
        <v>81</v>
      </c>
      <c r="AV131" s="11" t="s">
        <v>81</v>
      </c>
      <c r="AW131" s="11" t="s">
        <v>37</v>
      </c>
      <c r="AX131" s="11" t="s">
        <v>73</v>
      </c>
      <c r="AY131" s="206" t="s">
        <v>126</v>
      </c>
    </row>
    <row r="132" spans="2:51" s="12" customFormat="1" ht="12">
      <c r="B132" s="207"/>
      <c r="C132" s="208"/>
      <c r="D132" s="194" t="s">
        <v>137</v>
      </c>
      <c r="E132" s="209" t="s">
        <v>20</v>
      </c>
      <c r="F132" s="210" t="s">
        <v>138</v>
      </c>
      <c r="G132" s="208"/>
      <c r="H132" s="211">
        <v>4.5</v>
      </c>
      <c r="I132" s="212"/>
      <c r="J132" s="208"/>
      <c r="K132" s="208"/>
      <c r="L132" s="213"/>
      <c r="M132" s="214"/>
      <c r="N132" s="215"/>
      <c r="O132" s="215"/>
      <c r="P132" s="215"/>
      <c r="Q132" s="215"/>
      <c r="R132" s="215"/>
      <c r="S132" s="215"/>
      <c r="T132" s="216"/>
      <c r="AT132" s="217" t="s">
        <v>137</v>
      </c>
      <c r="AU132" s="217" t="s">
        <v>81</v>
      </c>
      <c r="AV132" s="12" t="s">
        <v>133</v>
      </c>
      <c r="AW132" s="12" t="s">
        <v>37</v>
      </c>
      <c r="AX132" s="12" t="s">
        <v>22</v>
      </c>
      <c r="AY132" s="217" t="s">
        <v>126</v>
      </c>
    </row>
    <row r="133" spans="2:51" s="13" customFormat="1" ht="12">
      <c r="B133" s="218"/>
      <c r="C133" s="219"/>
      <c r="D133" s="220" t="s">
        <v>137</v>
      </c>
      <c r="E133" s="221" t="s">
        <v>20</v>
      </c>
      <c r="F133" s="222" t="s">
        <v>139</v>
      </c>
      <c r="G133" s="219"/>
      <c r="H133" s="223" t="s">
        <v>20</v>
      </c>
      <c r="I133" s="224"/>
      <c r="J133" s="219"/>
      <c r="K133" s="219"/>
      <c r="L133" s="225"/>
      <c r="M133" s="226"/>
      <c r="N133" s="227"/>
      <c r="O133" s="227"/>
      <c r="P133" s="227"/>
      <c r="Q133" s="227"/>
      <c r="R133" s="227"/>
      <c r="S133" s="227"/>
      <c r="T133" s="228"/>
      <c r="AT133" s="229" t="s">
        <v>137</v>
      </c>
      <c r="AU133" s="229" t="s">
        <v>81</v>
      </c>
      <c r="AV133" s="13" t="s">
        <v>22</v>
      </c>
      <c r="AW133" s="13" t="s">
        <v>37</v>
      </c>
      <c r="AX133" s="13" t="s">
        <v>73</v>
      </c>
      <c r="AY133" s="229" t="s">
        <v>126</v>
      </c>
    </row>
    <row r="134" spans="2:65" s="1" customFormat="1" ht="51.6" customHeight="1">
      <c r="B134" s="34"/>
      <c r="C134" s="182" t="s">
        <v>27</v>
      </c>
      <c r="D134" s="182" t="s">
        <v>128</v>
      </c>
      <c r="E134" s="183" t="s">
        <v>184</v>
      </c>
      <c r="F134" s="184" t="s">
        <v>185</v>
      </c>
      <c r="G134" s="185" t="s">
        <v>155</v>
      </c>
      <c r="H134" s="186">
        <v>0.972</v>
      </c>
      <c r="I134" s="187"/>
      <c r="J134" s="188">
        <f>ROUND(I134*H134,2)</f>
        <v>0</v>
      </c>
      <c r="K134" s="184" t="s">
        <v>132</v>
      </c>
      <c r="L134" s="54"/>
      <c r="M134" s="189" t="s">
        <v>20</v>
      </c>
      <c r="N134" s="190" t="s">
        <v>44</v>
      </c>
      <c r="O134" s="35"/>
      <c r="P134" s="191">
        <f>O134*H134</f>
        <v>0</v>
      </c>
      <c r="Q134" s="191">
        <v>0</v>
      </c>
      <c r="R134" s="191">
        <f>Q134*H134</f>
        <v>0</v>
      </c>
      <c r="S134" s="191">
        <v>0</v>
      </c>
      <c r="T134" s="192">
        <f>S134*H134</f>
        <v>0</v>
      </c>
      <c r="AR134" s="17" t="s">
        <v>133</v>
      </c>
      <c r="AT134" s="17" t="s">
        <v>128</v>
      </c>
      <c r="AU134" s="17" t="s">
        <v>81</v>
      </c>
      <c r="AY134" s="17" t="s">
        <v>126</v>
      </c>
      <c r="BE134" s="193">
        <f>IF(N134="základní",J134,0)</f>
        <v>0</v>
      </c>
      <c r="BF134" s="193">
        <f>IF(N134="snížená",J134,0)</f>
        <v>0</v>
      </c>
      <c r="BG134" s="193">
        <f>IF(N134="zákl. přenesená",J134,0)</f>
        <v>0</v>
      </c>
      <c r="BH134" s="193">
        <f>IF(N134="sníž. přenesená",J134,0)</f>
        <v>0</v>
      </c>
      <c r="BI134" s="193">
        <f>IF(N134="nulová",J134,0)</f>
        <v>0</v>
      </c>
      <c r="BJ134" s="17" t="s">
        <v>22</v>
      </c>
      <c r="BK134" s="193">
        <f>ROUND(I134*H134,2)</f>
        <v>0</v>
      </c>
      <c r="BL134" s="17" t="s">
        <v>133</v>
      </c>
      <c r="BM134" s="17" t="s">
        <v>454</v>
      </c>
    </row>
    <row r="135" spans="2:47" s="1" customFormat="1" ht="192">
      <c r="B135" s="34"/>
      <c r="C135" s="56"/>
      <c r="D135" s="194" t="s">
        <v>135</v>
      </c>
      <c r="E135" s="56"/>
      <c r="F135" s="195" t="s">
        <v>187</v>
      </c>
      <c r="G135" s="56"/>
      <c r="H135" s="56"/>
      <c r="I135" s="152"/>
      <c r="J135" s="56"/>
      <c r="K135" s="56"/>
      <c r="L135" s="54"/>
      <c r="M135" s="71"/>
      <c r="N135" s="35"/>
      <c r="O135" s="35"/>
      <c r="P135" s="35"/>
      <c r="Q135" s="35"/>
      <c r="R135" s="35"/>
      <c r="S135" s="35"/>
      <c r="T135" s="72"/>
      <c r="AT135" s="17" t="s">
        <v>135</v>
      </c>
      <c r="AU135" s="17" t="s">
        <v>81</v>
      </c>
    </row>
    <row r="136" spans="2:51" s="11" customFormat="1" ht="12">
      <c r="B136" s="196"/>
      <c r="C136" s="197"/>
      <c r="D136" s="194" t="s">
        <v>137</v>
      </c>
      <c r="E136" s="198" t="s">
        <v>20</v>
      </c>
      <c r="F136" s="199" t="s">
        <v>433</v>
      </c>
      <c r="G136" s="197"/>
      <c r="H136" s="200">
        <v>0.972</v>
      </c>
      <c r="I136" s="201"/>
      <c r="J136" s="197"/>
      <c r="K136" s="197"/>
      <c r="L136" s="202"/>
      <c r="M136" s="203"/>
      <c r="N136" s="204"/>
      <c r="O136" s="204"/>
      <c r="P136" s="204"/>
      <c r="Q136" s="204"/>
      <c r="R136" s="204"/>
      <c r="S136" s="204"/>
      <c r="T136" s="205"/>
      <c r="AT136" s="206" t="s">
        <v>137</v>
      </c>
      <c r="AU136" s="206" t="s">
        <v>81</v>
      </c>
      <c r="AV136" s="11" t="s">
        <v>81</v>
      </c>
      <c r="AW136" s="11" t="s">
        <v>37</v>
      </c>
      <c r="AX136" s="11" t="s">
        <v>73</v>
      </c>
      <c r="AY136" s="206" t="s">
        <v>126</v>
      </c>
    </row>
    <row r="137" spans="2:51" s="12" customFormat="1" ht="12">
      <c r="B137" s="207"/>
      <c r="C137" s="208"/>
      <c r="D137" s="194" t="s">
        <v>137</v>
      </c>
      <c r="E137" s="209" t="s">
        <v>20</v>
      </c>
      <c r="F137" s="210" t="s">
        <v>138</v>
      </c>
      <c r="G137" s="208"/>
      <c r="H137" s="211">
        <v>0.972</v>
      </c>
      <c r="I137" s="212"/>
      <c r="J137" s="208"/>
      <c r="K137" s="208"/>
      <c r="L137" s="213"/>
      <c r="M137" s="214"/>
      <c r="N137" s="215"/>
      <c r="O137" s="215"/>
      <c r="P137" s="215"/>
      <c r="Q137" s="215"/>
      <c r="R137" s="215"/>
      <c r="S137" s="215"/>
      <c r="T137" s="216"/>
      <c r="AT137" s="217" t="s">
        <v>137</v>
      </c>
      <c r="AU137" s="217" t="s">
        <v>81</v>
      </c>
      <c r="AV137" s="12" t="s">
        <v>133</v>
      </c>
      <c r="AW137" s="12" t="s">
        <v>37</v>
      </c>
      <c r="AX137" s="12" t="s">
        <v>22</v>
      </c>
      <c r="AY137" s="217" t="s">
        <v>126</v>
      </c>
    </row>
    <row r="138" spans="2:51" s="13" customFormat="1" ht="12">
      <c r="B138" s="218"/>
      <c r="C138" s="219"/>
      <c r="D138" s="220" t="s">
        <v>137</v>
      </c>
      <c r="E138" s="221" t="s">
        <v>20</v>
      </c>
      <c r="F138" s="222" t="s">
        <v>434</v>
      </c>
      <c r="G138" s="219"/>
      <c r="H138" s="223" t="s">
        <v>20</v>
      </c>
      <c r="I138" s="224"/>
      <c r="J138" s="219"/>
      <c r="K138" s="219"/>
      <c r="L138" s="225"/>
      <c r="M138" s="226"/>
      <c r="N138" s="227"/>
      <c r="O138" s="227"/>
      <c r="P138" s="227"/>
      <c r="Q138" s="227"/>
      <c r="R138" s="227"/>
      <c r="S138" s="227"/>
      <c r="T138" s="228"/>
      <c r="AT138" s="229" t="s">
        <v>137</v>
      </c>
      <c r="AU138" s="229" t="s">
        <v>81</v>
      </c>
      <c r="AV138" s="13" t="s">
        <v>22</v>
      </c>
      <c r="AW138" s="13" t="s">
        <v>37</v>
      </c>
      <c r="AX138" s="13" t="s">
        <v>73</v>
      </c>
      <c r="AY138" s="229" t="s">
        <v>126</v>
      </c>
    </row>
    <row r="139" spans="2:65" s="1" customFormat="1" ht="40.2" customHeight="1">
      <c r="B139" s="34"/>
      <c r="C139" s="182" t="s">
        <v>194</v>
      </c>
      <c r="D139" s="182" t="s">
        <v>128</v>
      </c>
      <c r="E139" s="183" t="s">
        <v>455</v>
      </c>
      <c r="F139" s="184" t="s">
        <v>456</v>
      </c>
      <c r="G139" s="185" t="s">
        <v>155</v>
      </c>
      <c r="H139" s="186">
        <v>0.608</v>
      </c>
      <c r="I139" s="187"/>
      <c r="J139" s="188">
        <f>ROUND(I139*H139,2)</f>
        <v>0</v>
      </c>
      <c r="K139" s="184" t="s">
        <v>132</v>
      </c>
      <c r="L139" s="54"/>
      <c r="M139" s="189" t="s">
        <v>20</v>
      </c>
      <c r="N139" s="190" t="s">
        <v>44</v>
      </c>
      <c r="O139" s="35"/>
      <c r="P139" s="191">
        <f>O139*H139</f>
        <v>0</v>
      </c>
      <c r="Q139" s="191">
        <v>0</v>
      </c>
      <c r="R139" s="191">
        <f>Q139*H139</f>
        <v>0</v>
      </c>
      <c r="S139" s="191">
        <v>0</v>
      </c>
      <c r="T139" s="192">
        <f>S139*H139</f>
        <v>0</v>
      </c>
      <c r="AR139" s="17" t="s">
        <v>133</v>
      </c>
      <c r="AT139" s="17" t="s">
        <v>128</v>
      </c>
      <c r="AU139" s="17" t="s">
        <v>81</v>
      </c>
      <c r="AY139" s="17" t="s">
        <v>126</v>
      </c>
      <c r="BE139" s="193">
        <f>IF(N139="základní",J139,0)</f>
        <v>0</v>
      </c>
      <c r="BF139" s="193">
        <f>IF(N139="snížená",J139,0)</f>
        <v>0</v>
      </c>
      <c r="BG139" s="193">
        <f>IF(N139="zákl. přenesená",J139,0)</f>
        <v>0</v>
      </c>
      <c r="BH139" s="193">
        <f>IF(N139="sníž. přenesená",J139,0)</f>
        <v>0</v>
      </c>
      <c r="BI139" s="193">
        <f>IF(N139="nulová",J139,0)</f>
        <v>0</v>
      </c>
      <c r="BJ139" s="17" t="s">
        <v>22</v>
      </c>
      <c r="BK139" s="193">
        <f>ROUND(I139*H139,2)</f>
        <v>0</v>
      </c>
      <c r="BL139" s="17" t="s">
        <v>133</v>
      </c>
      <c r="BM139" s="17" t="s">
        <v>457</v>
      </c>
    </row>
    <row r="140" spans="2:47" s="1" customFormat="1" ht="192">
      <c r="B140" s="34"/>
      <c r="C140" s="56"/>
      <c r="D140" s="194" t="s">
        <v>135</v>
      </c>
      <c r="E140" s="56"/>
      <c r="F140" s="195" t="s">
        <v>458</v>
      </c>
      <c r="G140" s="56"/>
      <c r="H140" s="56"/>
      <c r="I140" s="152"/>
      <c r="J140" s="56"/>
      <c r="K140" s="56"/>
      <c r="L140" s="54"/>
      <c r="M140" s="71"/>
      <c r="N140" s="35"/>
      <c r="O140" s="35"/>
      <c r="P140" s="35"/>
      <c r="Q140" s="35"/>
      <c r="R140" s="35"/>
      <c r="S140" s="35"/>
      <c r="T140" s="72"/>
      <c r="AT140" s="17" t="s">
        <v>135</v>
      </c>
      <c r="AU140" s="17" t="s">
        <v>81</v>
      </c>
    </row>
    <row r="141" spans="2:51" s="11" customFormat="1" ht="12">
      <c r="B141" s="196"/>
      <c r="C141" s="197"/>
      <c r="D141" s="194" t="s">
        <v>137</v>
      </c>
      <c r="E141" s="198" t="s">
        <v>20</v>
      </c>
      <c r="F141" s="199" t="s">
        <v>459</v>
      </c>
      <c r="G141" s="197"/>
      <c r="H141" s="200">
        <v>0.608</v>
      </c>
      <c r="I141" s="201"/>
      <c r="J141" s="197"/>
      <c r="K141" s="197"/>
      <c r="L141" s="202"/>
      <c r="M141" s="203"/>
      <c r="N141" s="204"/>
      <c r="O141" s="204"/>
      <c r="P141" s="204"/>
      <c r="Q141" s="204"/>
      <c r="R141" s="204"/>
      <c r="S141" s="204"/>
      <c r="T141" s="205"/>
      <c r="AT141" s="206" t="s">
        <v>137</v>
      </c>
      <c r="AU141" s="206" t="s">
        <v>81</v>
      </c>
      <c r="AV141" s="11" t="s">
        <v>81</v>
      </c>
      <c r="AW141" s="11" t="s">
        <v>37</v>
      </c>
      <c r="AX141" s="11" t="s">
        <v>73</v>
      </c>
      <c r="AY141" s="206" t="s">
        <v>126</v>
      </c>
    </row>
    <row r="142" spans="2:51" s="12" customFormat="1" ht="12">
      <c r="B142" s="207"/>
      <c r="C142" s="208"/>
      <c r="D142" s="194" t="s">
        <v>137</v>
      </c>
      <c r="E142" s="209" t="s">
        <v>20</v>
      </c>
      <c r="F142" s="210" t="s">
        <v>138</v>
      </c>
      <c r="G142" s="208"/>
      <c r="H142" s="211">
        <v>0.608</v>
      </c>
      <c r="I142" s="212"/>
      <c r="J142" s="208"/>
      <c r="K142" s="208"/>
      <c r="L142" s="213"/>
      <c r="M142" s="214"/>
      <c r="N142" s="215"/>
      <c r="O142" s="215"/>
      <c r="P142" s="215"/>
      <c r="Q142" s="215"/>
      <c r="R142" s="215"/>
      <c r="S142" s="215"/>
      <c r="T142" s="216"/>
      <c r="AT142" s="217" t="s">
        <v>137</v>
      </c>
      <c r="AU142" s="217" t="s">
        <v>81</v>
      </c>
      <c r="AV142" s="12" t="s">
        <v>133</v>
      </c>
      <c r="AW142" s="12" t="s">
        <v>37</v>
      </c>
      <c r="AX142" s="12" t="s">
        <v>22</v>
      </c>
      <c r="AY142" s="217" t="s">
        <v>126</v>
      </c>
    </row>
    <row r="143" spans="2:51" s="13" customFormat="1" ht="12">
      <c r="B143" s="218"/>
      <c r="C143" s="219"/>
      <c r="D143" s="220" t="s">
        <v>137</v>
      </c>
      <c r="E143" s="221" t="s">
        <v>20</v>
      </c>
      <c r="F143" s="222" t="s">
        <v>431</v>
      </c>
      <c r="G143" s="219"/>
      <c r="H143" s="223" t="s">
        <v>20</v>
      </c>
      <c r="I143" s="224"/>
      <c r="J143" s="219"/>
      <c r="K143" s="219"/>
      <c r="L143" s="225"/>
      <c r="M143" s="226"/>
      <c r="N143" s="227"/>
      <c r="O143" s="227"/>
      <c r="P143" s="227"/>
      <c r="Q143" s="227"/>
      <c r="R143" s="227"/>
      <c r="S143" s="227"/>
      <c r="T143" s="228"/>
      <c r="AT143" s="229" t="s">
        <v>137</v>
      </c>
      <c r="AU143" s="229" t="s">
        <v>81</v>
      </c>
      <c r="AV143" s="13" t="s">
        <v>22</v>
      </c>
      <c r="AW143" s="13" t="s">
        <v>37</v>
      </c>
      <c r="AX143" s="13" t="s">
        <v>73</v>
      </c>
      <c r="AY143" s="229" t="s">
        <v>126</v>
      </c>
    </row>
    <row r="144" spans="2:65" s="1" customFormat="1" ht="28.8" customHeight="1">
      <c r="B144" s="34"/>
      <c r="C144" s="182" t="s">
        <v>199</v>
      </c>
      <c r="D144" s="182" t="s">
        <v>128</v>
      </c>
      <c r="E144" s="183" t="s">
        <v>460</v>
      </c>
      <c r="F144" s="184" t="s">
        <v>461</v>
      </c>
      <c r="G144" s="185" t="s">
        <v>155</v>
      </c>
      <c r="H144" s="186">
        <v>35.411</v>
      </c>
      <c r="I144" s="187"/>
      <c r="J144" s="188">
        <f>ROUND(I144*H144,2)</f>
        <v>0</v>
      </c>
      <c r="K144" s="184" t="s">
        <v>132</v>
      </c>
      <c r="L144" s="54"/>
      <c r="M144" s="189" t="s">
        <v>20</v>
      </c>
      <c r="N144" s="190" t="s">
        <v>44</v>
      </c>
      <c r="O144" s="35"/>
      <c r="P144" s="191">
        <f>O144*H144</f>
        <v>0</v>
      </c>
      <c r="Q144" s="191">
        <v>0</v>
      </c>
      <c r="R144" s="191">
        <f>Q144*H144</f>
        <v>0</v>
      </c>
      <c r="S144" s="191">
        <v>0</v>
      </c>
      <c r="T144" s="192">
        <f>S144*H144</f>
        <v>0</v>
      </c>
      <c r="AR144" s="17" t="s">
        <v>133</v>
      </c>
      <c r="AT144" s="17" t="s">
        <v>128</v>
      </c>
      <c r="AU144" s="17" t="s">
        <v>81</v>
      </c>
      <c r="AY144" s="17" t="s">
        <v>126</v>
      </c>
      <c r="BE144" s="193">
        <f>IF(N144="základní",J144,0)</f>
        <v>0</v>
      </c>
      <c r="BF144" s="193">
        <f>IF(N144="snížená",J144,0)</f>
        <v>0</v>
      </c>
      <c r="BG144" s="193">
        <f>IF(N144="zákl. přenesená",J144,0)</f>
        <v>0</v>
      </c>
      <c r="BH144" s="193">
        <f>IF(N144="sníž. přenesená",J144,0)</f>
        <v>0</v>
      </c>
      <c r="BI144" s="193">
        <f>IF(N144="nulová",J144,0)</f>
        <v>0</v>
      </c>
      <c r="BJ144" s="17" t="s">
        <v>22</v>
      </c>
      <c r="BK144" s="193">
        <f>ROUND(I144*H144,2)</f>
        <v>0</v>
      </c>
      <c r="BL144" s="17" t="s">
        <v>133</v>
      </c>
      <c r="BM144" s="17" t="s">
        <v>462</v>
      </c>
    </row>
    <row r="145" spans="2:47" s="1" customFormat="1" ht="108">
      <c r="B145" s="34"/>
      <c r="C145" s="56"/>
      <c r="D145" s="194" t="s">
        <v>135</v>
      </c>
      <c r="E145" s="56"/>
      <c r="F145" s="195" t="s">
        <v>192</v>
      </c>
      <c r="G145" s="56"/>
      <c r="H145" s="56"/>
      <c r="I145" s="152"/>
      <c r="J145" s="56"/>
      <c r="K145" s="56"/>
      <c r="L145" s="54"/>
      <c r="M145" s="71"/>
      <c r="N145" s="35"/>
      <c r="O145" s="35"/>
      <c r="P145" s="35"/>
      <c r="Q145" s="35"/>
      <c r="R145" s="35"/>
      <c r="S145" s="35"/>
      <c r="T145" s="72"/>
      <c r="AT145" s="17" t="s">
        <v>135</v>
      </c>
      <c r="AU145" s="17" t="s">
        <v>81</v>
      </c>
    </row>
    <row r="146" spans="2:51" s="11" customFormat="1" ht="12">
      <c r="B146" s="196"/>
      <c r="C146" s="197"/>
      <c r="D146" s="194" t="s">
        <v>137</v>
      </c>
      <c r="E146" s="198" t="s">
        <v>20</v>
      </c>
      <c r="F146" s="199" t="s">
        <v>463</v>
      </c>
      <c r="G146" s="197"/>
      <c r="H146" s="200">
        <v>35.411</v>
      </c>
      <c r="I146" s="201"/>
      <c r="J146" s="197"/>
      <c r="K146" s="197"/>
      <c r="L146" s="202"/>
      <c r="M146" s="203"/>
      <c r="N146" s="204"/>
      <c r="O146" s="204"/>
      <c r="P146" s="204"/>
      <c r="Q146" s="204"/>
      <c r="R146" s="204"/>
      <c r="S146" s="204"/>
      <c r="T146" s="205"/>
      <c r="AT146" s="206" t="s">
        <v>137</v>
      </c>
      <c r="AU146" s="206" t="s">
        <v>81</v>
      </c>
      <c r="AV146" s="11" t="s">
        <v>81</v>
      </c>
      <c r="AW146" s="11" t="s">
        <v>37</v>
      </c>
      <c r="AX146" s="11" t="s">
        <v>73</v>
      </c>
      <c r="AY146" s="206" t="s">
        <v>126</v>
      </c>
    </row>
    <row r="147" spans="2:51" s="12" customFormat="1" ht="12">
      <c r="B147" s="207"/>
      <c r="C147" s="208"/>
      <c r="D147" s="194" t="s">
        <v>137</v>
      </c>
      <c r="E147" s="209" t="s">
        <v>20</v>
      </c>
      <c r="F147" s="210" t="s">
        <v>138</v>
      </c>
      <c r="G147" s="208"/>
      <c r="H147" s="211">
        <v>35.411</v>
      </c>
      <c r="I147" s="212"/>
      <c r="J147" s="208"/>
      <c r="K147" s="208"/>
      <c r="L147" s="213"/>
      <c r="M147" s="214"/>
      <c r="N147" s="215"/>
      <c r="O147" s="215"/>
      <c r="P147" s="215"/>
      <c r="Q147" s="215"/>
      <c r="R147" s="215"/>
      <c r="S147" s="215"/>
      <c r="T147" s="216"/>
      <c r="AT147" s="217" t="s">
        <v>137</v>
      </c>
      <c r="AU147" s="217" t="s">
        <v>81</v>
      </c>
      <c r="AV147" s="12" t="s">
        <v>133</v>
      </c>
      <c r="AW147" s="12" t="s">
        <v>37</v>
      </c>
      <c r="AX147" s="12" t="s">
        <v>22</v>
      </c>
      <c r="AY147" s="217" t="s">
        <v>126</v>
      </c>
    </row>
    <row r="148" spans="2:51" s="13" customFormat="1" ht="12">
      <c r="B148" s="218"/>
      <c r="C148" s="219"/>
      <c r="D148" s="220" t="s">
        <v>137</v>
      </c>
      <c r="E148" s="221" t="s">
        <v>20</v>
      </c>
      <c r="F148" s="222" t="s">
        <v>431</v>
      </c>
      <c r="G148" s="219"/>
      <c r="H148" s="223" t="s">
        <v>20</v>
      </c>
      <c r="I148" s="224"/>
      <c r="J148" s="219"/>
      <c r="K148" s="219"/>
      <c r="L148" s="225"/>
      <c r="M148" s="226"/>
      <c r="N148" s="227"/>
      <c r="O148" s="227"/>
      <c r="P148" s="227"/>
      <c r="Q148" s="227"/>
      <c r="R148" s="227"/>
      <c r="S148" s="227"/>
      <c r="T148" s="228"/>
      <c r="AT148" s="229" t="s">
        <v>137</v>
      </c>
      <c r="AU148" s="229" t="s">
        <v>81</v>
      </c>
      <c r="AV148" s="13" t="s">
        <v>22</v>
      </c>
      <c r="AW148" s="13" t="s">
        <v>37</v>
      </c>
      <c r="AX148" s="13" t="s">
        <v>73</v>
      </c>
      <c r="AY148" s="229" t="s">
        <v>126</v>
      </c>
    </row>
    <row r="149" spans="2:65" s="1" customFormat="1" ht="40.2" customHeight="1">
      <c r="B149" s="34"/>
      <c r="C149" s="182" t="s">
        <v>206</v>
      </c>
      <c r="D149" s="182" t="s">
        <v>128</v>
      </c>
      <c r="E149" s="183" t="s">
        <v>195</v>
      </c>
      <c r="F149" s="184" t="s">
        <v>196</v>
      </c>
      <c r="G149" s="185" t="s">
        <v>155</v>
      </c>
      <c r="H149" s="186">
        <v>17.706</v>
      </c>
      <c r="I149" s="187"/>
      <c r="J149" s="188">
        <f>ROUND(I149*H149,2)</f>
        <v>0</v>
      </c>
      <c r="K149" s="184" t="s">
        <v>132</v>
      </c>
      <c r="L149" s="54"/>
      <c r="M149" s="189" t="s">
        <v>20</v>
      </c>
      <c r="N149" s="190" t="s">
        <v>44</v>
      </c>
      <c r="O149" s="35"/>
      <c r="P149" s="191">
        <f>O149*H149</f>
        <v>0</v>
      </c>
      <c r="Q149" s="191">
        <v>0</v>
      </c>
      <c r="R149" s="191">
        <f>Q149*H149</f>
        <v>0</v>
      </c>
      <c r="S149" s="191">
        <v>0</v>
      </c>
      <c r="T149" s="192">
        <f>S149*H149</f>
        <v>0</v>
      </c>
      <c r="AR149" s="17" t="s">
        <v>133</v>
      </c>
      <c r="AT149" s="17" t="s">
        <v>128</v>
      </c>
      <c r="AU149" s="17" t="s">
        <v>81</v>
      </c>
      <c r="AY149" s="17" t="s">
        <v>126</v>
      </c>
      <c r="BE149" s="193">
        <f>IF(N149="základní",J149,0)</f>
        <v>0</v>
      </c>
      <c r="BF149" s="193">
        <f>IF(N149="snížená",J149,0)</f>
        <v>0</v>
      </c>
      <c r="BG149" s="193">
        <f>IF(N149="zákl. přenesená",J149,0)</f>
        <v>0</v>
      </c>
      <c r="BH149" s="193">
        <f>IF(N149="sníž. přenesená",J149,0)</f>
        <v>0</v>
      </c>
      <c r="BI149" s="193">
        <f>IF(N149="nulová",J149,0)</f>
        <v>0</v>
      </c>
      <c r="BJ149" s="17" t="s">
        <v>22</v>
      </c>
      <c r="BK149" s="193">
        <f>ROUND(I149*H149,2)</f>
        <v>0</v>
      </c>
      <c r="BL149" s="17" t="s">
        <v>133</v>
      </c>
      <c r="BM149" s="17" t="s">
        <v>464</v>
      </c>
    </row>
    <row r="150" spans="2:47" s="1" customFormat="1" ht="108">
      <c r="B150" s="34"/>
      <c r="C150" s="56"/>
      <c r="D150" s="194" t="s">
        <v>135</v>
      </c>
      <c r="E150" s="56"/>
      <c r="F150" s="195" t="s">
        <v>192</v>
      </c>
      <c r="G150" s="56"/>
      <c r="H150" s="56"/>
      <c r="I150" s="152"/>
      <c r="J150" s="56"/>
      <c r="K150" s="56"/>
      <c r="L150" s="54"/>
      <c r="M150" s="71"/>
      <c r="N150" s="35"/>
      <c r="O150" s="35"/>
      <c r="P150" s="35"/>
      <c r="Q150" s="35"/>
      <c r="R150" s="35"/>
      <c r="S150" s="35"/>
      <c r="T150" s="72"/>
      <c r="AT150" s="17" t="s">
        <v>135</v>
      </c>
      <c r="AU150" s="17" t="s">
        <v>81</v>
      </c>
    </row>
    <row r="151" spans="2:51" s="11" customFormat="1" ht="12">
      <c r="B151" s="196"/>
      <c r="C151" s="197"/>
      <c r="D151" s="194" t="s">
        <v>137</v>
      </c>
      <c r="E151" s="198" t="s">
        <v>20</v>
      </c>
      <c r="F151" s="199" t="s">
        <v>465</v>
      </c>
      <c r="G151" s="197"/>
      <c r="H151" s="200">
        <v>17.706</v>
      </c>
      <c r="I151" s="201"/>
      <c r="J151" s="197"/>
      <c r="K151" s="197"/>
      <c r="L151" s="202"/>
      <c r="M151" s="203"/>
      <c r="N151" s="204"/>
      <c r="O151" s="204"/>
      <c r="P151" s="204"/>
      <c r="Q151" s="204"/>
      <c r="R151" s="204"/>
      <c r="S151" s="204"/>
      <c r="T151" s="205"/>
      <c r="AT151" s="206" t="s">
        <v>137</v>
      </c>
      <c r="AU151" s="206" t="s">
        <v>81</v>
      </c>
      <c r="AV151" s="11" t="s">
        <v>81</v>
      </c>
      <c r="AW151" s="11" t="s">
        <v>37</v>
      </c>
      <c r="AX151" s="11" t="s">
        <v>73</v>
      </c>
      <c r="AY151" s="206" t="s">
        <v>126</v>
      </c>
    </row>
    <row r="152" spans="2:51" s="12" customFormat="1" ht="12">
      <c r="B152" s="207"/>
      <c r="C152" s="208"/>
      <c r="D152" s="220" t="s">
        <v>137</v>
      </c>
      <c r="E152" s="233" t="s">
        <v>20</v>
      </c>
      <c r="F152" s="234" t="s">
        <v>138</v>
      </c>
      <c r="G152" s="208"/>
      <c r="H152" s="235">
        <v>17.706</v>
      </c>
      <c r="I152" s="212"/>
      <c r="J152" s="208"/>
      <c r="K152" s="208"/>
      <c r="L152" s="213"/>
      <c r="M152" s="214"/>
      <c r="N152" s="215"/>
      <c r="O152" s="215"/>
      <c r="P152" s="215"/>
      <c r="Q152" s="215"/>
      <c r="R152" s="215"/>
      <c r="S152" s="215"/>
      <c r="T152" s="216"/>
      <c r="AT152" s="217" t="s">
        <v>137</v>
      </c>
      <c r="AU152" s="217" t="s">
        <v>81</v>
      </c>
      <c r="AV152" s="12" t="s">
        <v>133</v>
      </c>
      <c r="AW152" s="12" t="s">
        <v>37</v>
      </c>
      <c r="AX152" s="12" t="s">
        <v>22</v>
      </c>
      <c r="AY152" s="217" t="s">
        <v>126</v>
      </c>
    </row>
    <row r="153" spans="2:65" s="1" customFormat="1" ht="28.8" customHeight="1">
      <c r="B153" s="34"/>
      <c r="C153" s="182" t="s">
        <v>213</v>
      </c>
      <c r="D153" s="182" t="s">
        <v>128</v>
      </c>
      <c r="E153" s="183" t="s">
        <v>466</v>
      </c>
      <c r="F153" s="184" t="s">
        <v>467</v>
      </c>
      <c r="G153" s="185" t="s">
        <v>155</v>
      </c>
      <c r="H153" s="186">
        <v>12</v>
      </c>
      <c r="I153" s="187"/>
      <c r="J153" s="188">
        <f>ROUND(I153*H153,2)</f>
        <v>0</v>
      </c>
      <c r="K153" s="184" t="s">
        <v>132</v>
      </c>
      <c r="L153" s="54"/>
      <c r="M153" s="189" t="s">
        <v>20</v>
      </c>
      <c r="N153" s="190" t="s">
        <v>44</v>
      </c>
      <c r="O153" s="35"/>
      <c r="P153" s="191">
        <f>O153*H153</f>
        <v>0</v>
      </c>
      <c r="Q153" s="191">
        <v>0</v>
      </c>
      <c r="R153" s="191">
        <f>Q153*H153</f>
        <v>0</v>
      </c>
      <c r="S153" s="191">
        <v>0</v>
      </c>
      <c r="T153" s="192">
        <f>S153*H153</f>
        <v>0</v>
      </c>
      <c r="AR153" s="17" t="s">
        <v>133</v>
      </c>
      <c r="AT153" s="17" t="s">
        <v>128</v>
      </c>
      <c r="AU153" s="17" t="s">
        <v>81</v>
      </c>
      <c r="AY153" s="17" t="s">
        <v>126</v>
      </c>
      <c r="BE153" s="193">
        <f>IF(N153="základní",J153,0)</f>
        <v>0</v>
      </c>
      <c r="BF153" s="193">
        <f>IF(N153="snížená",J153,0)</f>
        <v>0</v>
      </c>
      <c r="BG153" s="193">
        <f>IF(N153="zákl. přenesená",J153,0)</f>
        <v>0</v>
      </c>
      <c r="BH153" s="193">
        <f>IF(N153="sníž. přenesená",J153,0)</f>
        <v>0</v>
      </c>
      <c r="BI153" s="193">
        <f>IF(N153="nulová",J153,0)</f>
        <v>0</v>
      </c>
      <c r="BJ153" s="17" t="s">
        <v>22</v>
      </c>
      <c r="BK153" s="193">
        <f>ROUND(I153*H153,2)</f>
        <v>0</v>
      </c>
      <c r="BL153" s="17" t="s">
        <v>133</v>
      </c>
      <c r="BM153" s="17" t="s">
        <v>468</v>
      </c>
    </row>
    <row r="154" spans="2:47" s="1" customFormat="1" ht="192">
      <c r="B154" s="34"/>
      <c r="C154" s="56"/>
      <c r="D154" s="194" t="s">
        <v>135</v>
      </c>
      <c r="E154" s="56"/>
      <c r="F154" s="195" t="s">
        <v>210</v>
      </c>
      <c r="G154" s="56"/>
      <c r="H154" s="56"/>
      <c r="I154" s="152"/>
      <c r="J154" s="56"/>
      <c r="K154" s="56"/>
      <c r="L154" s="54"/>
      <c r="M154" s="71"/>
      <c r="N154" s="35"/>
      <c r="O154" s="35"/>
      <c r="P154" s="35"/>
      <c r="Q154" s="35"/>
      <c r="R154" s="35"/>
      <c r="S154" s="35"/>
      <c r="T154" s="72"/>
      <c r="AT154" s="17" t="s">
        <v>135</v>
      </c>
      <c r="AU154" s="17" t="s">
        <v>81</v>
      </c>
    </row>
    <row r="155" spans="2:51" s="11" customFormat="1" ht="12">
      <c r="B155" s="196"/>
      <c r="C155" s="197"/>
      <c r="D155" s="194" t="s">
        <v>137</v>
      </c>
      <c r="E155" s="198" t="s">
        <v>20</v>
      </c>
      <c r="F155" s="199" t="s">
        <v>469</v>
      </c>
      <c r="G155" s="197"/>
      <c r="H155" s="200">
        <v>12</v>
      </c>
      <c r="I155" s="201"/>
      <c r="J155" s="197"/>
      <c r="K155" s="197"/>
      <c r="L155" s="202"/>
      <c r="M155" s="203"/>
      <c r="N155" s="204"/>
      <c r="O155" s="204"/>
      <c r="P155" s="204"/>
      <c r="Q155" s="204"/>
      <c r="R155" s="204"/>
      <c r="S155" s="204"/>
      <c r="T155" s="205"/>
      <c r="AT155" s="206" t="s">
        <v>137</v>
      </c>
      <c r="AU155" s="206" t="s">
        <v>81</v>
      </c>
      <c r="AV155" s="11" t="s">
        <v>81</v>
      </c>
      <c r="AW155" s="11" t="s">
        <v>37</v>
      </c>
      <c r="AX155" s="11" t="s">
        <v>73</v>
      </c>
      <c r="AY155" s="206" t="s">
        <v>126</v>
      </c>
    </row>
    <row r="156" spans="2:51" s="12" customFormat="1" ht="12">
      <c r="B156" s="207"/>
      <c r="C156" s="208"/>
      <c r="D156" s="194" t="s">
        <v>137</v>
      </c>
      <c r="E156" s="209" t="s">
        <v>20</v>
      </c>
      <c r="F156" s="210" t="s">
        <v>138</v>
      </c>
      <c r="G156" s="208"/>
      <c r="H156" s="211">
        <v>12</v>
      </c>
      <c r="I156" s="212"/>
      <c r="J156" s="208"/>
      <c r="K156" s="208"/>
      <c r="L156" s="213"/>
      <c r="M156" s="214"/>
      <c r="N156" s="215"/>
      <c r="O156" s="215"/>
      <c r="P156" s="215"/>
      <c r="Q156" s="215"/>
      <c r="R156" s="215"/>
      <c r="S156" s="215"/>
      <c r="T156" s="216"/>
      <c r="AT156" s="217" t="s">
        <v>137</v>
      </c>
      <c r="AU156" s="217" t="s">
        <v>81</v>
      </c>
      <c r="AV156" s="12" t="s">
        <v>133</v>
      </c>
      <c r="AW156" s="12" t="s">
        <v>37</v>
      </c>
      <c r="AX156" s="12" t="s">
        <v>22</v>
      </c>
      <c r="AY156" s="217" t="s">
        <v>126</v>
      </c>
    </row>
    <row r="157" spans="2:51" s="13" customFormat="1" ht="12">
      <c r="B157" s="218"/>
      <c r="C157" s="219"/>
      <c r="D157" s="220" t="s">
        <v>137</v>
      </c>
      <c r="E157" s="221" t="s">
        <v>20</v>
      </c>
      <c r="F157" s="222" t="s">
        <v>431</v>
      </c>
      <c r="G157" s="219"/>
      <c r="H157" s="223" t="s">
        <v>20</v>
      </c>
      <c r="I157" s="224"/>
      <c r="J157" s="219"/>
      <c r="K157" s="219"/>
      <c r="L157" s="225"/>
      <c r="M157" s="226"/>
      <c r="N157" s="227"/>
      <c r="O157" s="227"/>
      <c r="P157" s="227"/>
      <c r="Q157" s="227"/>
      <c r="R157" s="227"/>
      <c r="S157" s="227"/>
      <c r="T157" s="228"/>
      <c r="AT157" s="229" t="s">
        <v>137</v>
      </c>
      <c r="AU157" s="229" t="s">
        <v>81</v>
      </c>
      <c r="AV157" s="13" t="s">
        <v>22</v>
      </c>
      <c r="AW157" s="13" t="s">
        <v>37</v>
      </c>
      <c r="AX157" s="13" t="s">
        <v>73</v>
      </c>
      <c r="AY157" s="229" t="s">
        <v>126</v>
      </c>
    </row>
    <row r="158" spans="2:65" s="1" customFormat="1" ht="40.2" customHeight="1">
      <c r="B158" s="34"/>
      <c r="C158" s="182" t="s">
        <v>8</v>
      </c>
      <c r="D158" s="182" t="s">
        <v>128</v>
      </c>
      <c r="E158" s="183" t="s">
        <v>214</v>
      </c>
      <c r="F158" s="184" t="s">
        <v>215</v>
      </c>
      <c r="G158" s="185" t="s">
        <v>155</v>
      </c>
      <c r="H158" s="186">
        <v>6</v>
      </c>
      <c r="I158" s="187"/>
      <c r="J158" s="188">
        <f>ROUND(I158*H158,2)</f>
        <v>0</v>
      </c>
      <c r="K158" s="184" t="s">
        <v>132</v>
      </c>
      <c r="L158" s="54"/>
      <c r="M158" s="189" t="s">
        <v>20</v>
      </c>
      <c r="N158" s="190" t="s">
        <v>44</v>
      </c>
      <c r="O158" s="35"/>
      <c r="P158" s="191">
        <f>O158*H158</f>
        <v>0</v>
      </c>
      <c r="Q158" s="191">
        <v>0</v>
      </c>
      <c r="R158" s="191">
        <f>Q158*H158</f>
        <v>0</v>
      </c>
      <c r="S158" s="191">
        <v>0</v>
      </c>
      <c r="T158" s="192">
        <f>S158*H158</f>
        <v>0</v>
      </c>
      <c r="AR158" s="17" t="s">
        <v>133</v>
      </c>
      <c r="AT158" s="17" t="s">
        <v>128</v>
      </c>
      <c r="AU158" s="17" t="s">
        <v>81</v>
      </c>
      <c r="AY158" s="17" t="s">
        <v>126</v>
      </c>
      <c r="BE158" s="193">
        <f>IF(N158="základní",J158,0)</f>
        <v>0</v>
      </c>
      <c r="BF158" s="193">
        <f>IF(N158="snížená",J158,0)</f>
        <v>0</v>
      </c>
      <c r="BG158" s="193">
        <f>IF(N158="zákl. přenesená",J158,0)</f>
        <v>0</v>
      </c>
      <c r="BH158" s="193">
        <f>IF(N158="sníž. přenesená",J158,0)</f>
        <v>0</v>
      </c>
      <c r="BI158" s="193">
        <f>IF(N158="nulová",J158,0)</f>
        <v>0</v>
      </c>
      <c r="BJ158" s="17" t="s">
        <v>22</v>
      </c>
      <c r="BK158" s="193">
        <f>ROUND(I158*H158,2)</f>
        <v>0</v>
      </c>
      <c r="BL158" s="17" t="s">
        <v>133</v>
      </c>
      <c r="BM158" s="17" t="s">
        <v>470</v>
      </c>
    </row>
    <row r="159" spans="2:47" s="1" customFormat="1" ht="192">
      <c r="B159" s="34"/>
      <c r="C159" s="56"/>
      <c r="D159" s="194" t="s">
        <v>135</v>
      </c>
      <c r="E159" s="56"/>
      <c r="F159" s="195" t="s">
        <v>210</v>
      </c>
      <c r="G159" s="56"/>
      <c r="H159" s="56"/>
      <c r="I159" s="152"/>
      <c r="J159" s="56"/>
      <c r="K159" s="56"/>
      <c r="L159" s="54"/>
      <c r="M159" s="71"/>
      <c r="N159" s="35"/>
      <c r="O159" s="35"/>
      <c r="P159" s="35"/>
      <c r="Q159" s="35"/>
      <c r="R159" s="35"/>
      <c r="S159" s="35"/>
      <c r="T159" s="72"/>
      <c r="AT159" s="17" t="s">
        <v>135</v>
      </c>
      <c r="AU159" s="17" t="s">
        <v>81</v>
      </c>
    </row>
    <row r="160" spans="2:51" s="11" customFormat="1" ht="12">
      <c r="B160" s="196"/>
      <c r="C160" s="197"/>
      <c r="D160" s="194" t="s">
        <v>137</v>
      </c>
      <c r="E160" s="198" t="s">
        <v>20</v>
      </c>
      <c r="F160" s="199" t="s">
        <v>471</v>
      </c>
      <c r="G160" s="197"/>
      <c r="H160" s="200">
        <v>6</v>
      </c>
      <c r="I160" s="201"/>
      <c r="J160" s="197"/>
      <c r="K160" s="197"/>
      <c r="L160" s="202"/>
      <c r="M160" s="203"/>
      <c r="N160" s="204"/>
      <c r="O160" s="204"/>
      <c r="P160" s="204"/>
      <c r="Q160" s="204"/>
      <c r="R160" s="204"/>
      <c r="S160" s="204"/>
      <c r="T160" s="205"/>
      <c r="AT160" s="206" t="s">
        <v>137</v>
      </c>
      <c r="AU160" s="206" t="s">
        <v>81</v>
      </c>
      <c r="AV160" s="11" t="s">
        <v>81</v>
      </c>
      <c r="AW160" s="11" t="s">
        <v>37</v>
      </c>
      <c r="AX160" s="11" t="s">
        <v>73</v>
      </c>
      <c r="AY160" s="206" t="s">
        <v>126</v>
      </c>
    </row>
    <row r="161" spans="2:51" s="12" customFormat="1" ht="12">
      <c r="B161" s="207"/>
      <c r="C161" s="208"/>
      <c r="D161" s="220" t="s">
        <v>137</v>
      </c>
      <c r="E161" s="233" t="s">
        <v>20</v>
      </c>
      <c r="F161" s="234" t="s">
        <v>138</v>
      </c>
      <c r="G161" s="208"/>
      <c r="H161" s="235">
        <v>6</v>
      </c>
      <c r="I161" s="212"/>
      <c r="J161" s="208"/>
      <c r="K161" s="208"/>
      <c r="L161" s="213"/>
      <c r="M161" s="214"/>
      <c r="N161" s="215"/>
      <c r="O161" s="215"/>
      <c r="P161" s="215"/>
      <c r="Q161" s="215"/>
      <c r="R161" s="215"/>
      <c r="S161" s="215"/>
      <c r="T161" s="216"/>
      <c r="AT161" s="217" t="s">
        <v>137</v>
      </c>
      <c r="AU161" s="217" t="s">
        <v>81</v>
      </c>
      <c r="AV161" s="12" t="s">
        <v>133</v>
      </c>
      <c r="AW161" s="12" t="s">
        <v>37</v>
      </c>
      <c r="AX161" s="12" t="s">
        <v>22</v>
      </c>
      <c r="AY161" s="217" t="s">
        <v>126</v>
      </c>
    </row>
    <row r="162" spans="2:65" s="1" customFormat="1" ht="28.8" customHeight="1">
      <c r="B162" s="34"/>
      <c r="C162" s="182" t="s">
        <v>225</v>
      </c>
      <c r="D162" s="182" t="s">
        <v>128</v>
      </c>
      <c r="E162" s="183" t="s">
        <v>472</v>
      </c>
      <c r="F162" s="184" t="s">
        <v>473</v>
      </c>
      <c r="G162" s="185" t="s">
        <v>131</v>
      </c>
      <c r="H162" s="186">
        <v>24</v>
      </c>
      <c r="I162" s="187"/>
      <c r="J162" s="188">
        <f>ROUND(I162*H162,2)</f>
        <v>0</v>
      </c>
      <c r="K162" s="184" t="s">
        <v>132</v>
      </c>
      <c r="L162" s="54"/>
      <c r="M162" s="189" t="s">
        <v>20</v>
      </c>
      <c r="N162" s="190" t="s">
        <v>44</v>
      </c>
      <c r="O162" s="35"/>
      <c r="P162" s="191">
        <f>O162*H162</f>
        <v>0</v>
      </c>
      <c r="Q162" s="191">
        <v>0.0007</v>
      </c>
      <c r="R162" s="191">
        <f>Q162*H162</f>
        <v>0.0168</v>
      </c>
      <c r="S162" s="191">
        <v>0</v>
      </c>
      <c r="T162" s="192">
        <f>S162*H162</f>
        <v>0</v>
      </c>
      <c r="AR162" s="17" t="s">
        <v>133</v>
      </c>
      <c r="AT162" s="17" t="s">
        <v>128</v>
      </c>
      <c r="AU162" s="17" t="s">
        <v>81</v>
      </c>
      <c r="AY162" s="17" t="s">
        <v>126</v>
      </c>
      <c r="BE162" s="193">
        <f>IF(N162="základní",J162,0)</f>
        <v>0</v>
      </c>
      <c r="BF162" s="193">
        <f>IF(N162="snížená",J162,0)</f>
        <v>0</v>
      </c>
      <c r="BG162" s="193">
        <f>IF(N162="zákl. přenesená",J162,0)</f>
        <v>0</v>
      </c>
      <c r="BH162" s="193">
        <f>IF(N162="sníž. přenesená",J162,0)</f>
        <v>0</v>
      </c>
      <c r="BI162" s="193">
        <f>IF(N162="nulová",J162,0)</f>
        <v>0</v>
      </c>
      <c r="BJ162" s="17" t="s">
        <v>22</v>
      </c>
      <c r="BK162" s="193">
        <f>ROUND(I162*H162,2)</f>
        <v>0</v>
      </c>
      <c r="BL162" s="17" t="s">
        <v>133</v>
      </c>
      <c r="BM162" s="17" t="s">
        <v>474</v>
      </c>
    </row>
    <row r="163" spans="2:47" s="1" customFormat="1" ht="84">
      <c r="B163" s="34"/>
      <c r="C163" s="56"/>
      <c r="D163" s="194" t="s">
        <v>135</v>
      </c>
      <c r="E163" s="56"/>
      <c r="F163" s="195" t="s">
        <v>475</v>
      </c>
      <c r="G163" s="56"/>
      <c r="H163" s="56"/>
      <c r="I163" s="152"/>
      <c r="J163" s="56"/>
      <c r="K163" s="56"/>
      <c r="L163" s="54"/>
      <c r="M163" s="71"/>
      <c r="N163" s="35"/>
      <c r="O163" s="35"/>
      <c r="P163" s="35"/>
      <c r="Q163" s="35"/>
      <c r="R163" s="35"/>
      <c r="S163" s="35"/>
      <c r="T163" s="72"/>
      <c r="AT163" s="17" t="s">
        <v>135</v>
      </c>
      <c r="AU163" s="17" t="s">
        <v>81</v>
      </c>
    </row>
    <row r="164" spans="2:51" s="11" customFormat="1" ht="12">
      <c r="B164" s="196"/>
      <c r="C164" s="197"/>
      <c r="D164" s="194" t="s">
        <v>137</v>
      </c>
      <c r="E164" s="198" t="s">
        <v>20</v>
      </c>
      <c r="F164" s="199" t="s">
        <v>476</v>
      </c>
      <c r="G164" s="197"/>
      <c r="H164" s="200">
        <v>24</v>
      </c>
      <c r="I164" s="201"/>
      <c r="J164" s="197"/>
      <c r="K164" s="197"/>
      <c r="L164" s="202"/>
      <c r="M164" s="203"/>
      <c r="N164" s="204"/>
      <c r="O164" s="204"/>
      <c r="P164" s="204"/>
      <c r="Q164" s="204"/>
      <c r="R164" s="204"/>
      <c r="S164" s="204"/>
      <c r="T164" s="205"/>
      <c r="AT164" s="206" t="s">
        <v>137</v>
      </c>
      <c r="AU164" s="206" t="s">
        <v>81</v>
      </c>
      <c r="AV164" s="11" t="s">
        <v>81</v>
      </c>
      <c r="AW164" s="11" t="s">
        <v>37</v>
      </c>
      <c r="AX164" s="11" t="s">
        <v>73</v>
      </c>
      <c r="AY164" s="206" t="s">
        <v>126</v>
      </c>
    </row>
    <row r="165" spans="2:51" s="12" customFormat="1" ht="12">
      <c r="B165" s="207"/>
      <c r="C165" s="208"/>
      <c r="D165" s="194" t="s">
        <v>137</v>
      </c>
      <c r="E165" s="209" t="s">
        <v>20</v>
      </c>
      <c r="F165" s="210" t="s">
        <v>138</v>
      </c>
      <c r="G165" s="208"/>
      <c r="H165" s="211">
        <v>24</v>
      </c>
      <c r="I165" s="212"/>
      <c r="J165" s="208"/>
      <c r="K165" s="208"/>
      <c r="L165" s="213"/>
      <c r="M165" s="214"/>
      <c r="N165" s="215"/>
      <c r="O165" s="215"/>
      <c r="P165" s="215"/>
      <c r="Q165" s="215"/>
      <c r="R165" s="215"/>
      <c r="S165" s="215"/>
      <c r="T165" s="216"/>
      <c r="AT165" s="217" t="s">
        <v>137</v>
      </c>
      <c r="AU165" s="217" t="s">
        <v>81</v>
      </c>
      <c r="AV165" s="12" t="s">
        <v>133</v>
      </c>
      <c r="AW165" s="12" t="s">
        <v>37</v>
      </c>
      <c r="AX165" s="12" t="s">
        <v>22</v>
      </c>
      <c r="AY165" s="217" t="s">
        <v>126</v>
      </c>
    </row>
    <row r="166" spans="2:51" s="13" customFormat="1" ht="12">
      <c r="B166" s="218"/>
      <c r="C166" s="219"/>
      <c r="D166" s="220" t="s">
        <v>137</v>
      </c>
      <c r="E166" s="221" t="s">
        <v>20</v>
      </c>
      <c r="F166" s="222" t="s">
        <v>431</v>
      </c>
      <c r="G166" s="219"/>
      <c r="H166" s="223" t="s">
        <v>20</v>
      </c>
      <c r="I166" s="224"/>
      <c r="J166" s="219"/>
      <c r="K166" s="219"/>
      <c r="L166" s="225"/>
      <c r="M166" s="226"/>
      <c r="N166" s="227"/>
      <c r="O166" s="227"/>
      <c r="P166" s="227"/>
      <c r="Q166" s="227"/>
      <c r="R166" s="227"/>
      <c r="S166" s="227"/>
      <c r="T166" s="228"/>
      <c r="AT166" s="229" t="s">
        <v>137</v>
      </c>
      <c r="AU166" s="229" t="s">
        <v>81</v>
      </c>
      <c r="AV166" s="13" t="s">
        <v>22</v>
      </c>
      <c r="AW166" s="13" t="s">
        <v>37</v>
      </c>
      <c r="AX166" s="13" t="s">
        <v>73</v>
      </c>
      <c r="AY166" s="229" t="s">
        <v>126</v>
      </c>
    </row>
    <row r="167" spans="2:65" s="1" customFormat="1" ht="28.8" customHeight="1">
      <c r="B167" s="34"/>
      <c r="C167" s="182" t="s">
        <v>231</v>
      </c>
      <c r="D167" s="182" t="s">
        <v>128</v>
      </c>
      <c r="E167" s="183" t="s">
        <v>477</v>
      </c>
      <c r="F167" s="184" t="s">
        <v>478</v>
      </c>
      <c r="G167" s="185" t="s">
        <v>131</v>
      </c>
      <c r="H167" s="186">
        <v>24</v>
      </c>
      <c r="I167" s="187"/>
      <c r="J167" s="188">
        <f>ROUND(I167*H167,2)</f>
        <v>0</v>
      </c>
      <c r="K167" s="184" t="s">
        <v>132</v>
      </c>
      <c r="L167" s="54"/>
      <c r="M167" s="189" t="s">
        <v>20</v>
      </c>
      <c r="N167" s="190" t="s">
        <v>44</v>
      </c>
      <c r="O167" s="35"/>
      <c r="P167" s="191">
        <f>O167*H167</f>
        <v>0</v>
      </c>
      <c r="Q167" s="191">
        <v>0</v>
      </c>
      <c r="R167" s="191">
        <f>Q167*H167</f>
        <v>0</v>
      </c>
      <c r="S167" s="191">
        <v>0</v>
      </c>
      <c r="T167" s="192">
        <f>S167*H167</f>
        <v>0</v>
      </c>
      <c r="AR167" s="17" t="s">
        <v>133</v>
      </c>
      <c r="AT167" s="17" t="s">
        <v>128</v>
      </c>
      <c r="AU167" s="17" t="s">
        <v>81</v>
      </c>
      <c r="AY167" s="17" t="s">
        <v>126</v>
      </c>
      <c r="BE167" s="193">
        <f>IF(N167="základní",J167,0)</f>
        <v>0</v>
      </c>
      <c r="BF167" s="193">
        <f>IF(N167="snížená",J167,0)</f>
        <v>0</v>
      </c>
      <c r="BG167" s="193">
        <f>IF(N167="zákl. přenesená",J167,0)</f>
        <v>0</v>
      </c>
      <c r="BH167" s="193">
        <f>IF(N167="sníž. přenesená",J167,0)</f>
        <v>0</v>
      </c>
      <c r="BI167" s="193">
        <f>IF(N167="nulová",J167,0)</f>
        <v>0</v>
      </c>
      <c r="BJ167" s="17" t="s">
        <v>22</v>
      </c>
      <c r="BK167" s="193">
        <f>ROUND(I167*H167,2)</f>
        <v>0</v>
      </c>
      <c r="BL167" s="17" t="s">
        <v>133</v>
      </c>
      <c r="BM167" s="17" t="s">
        <v>479</v>
      </c>
    </row>
    <row r="168" spans="2:51" s="11" customFormat="1" ht="12">
      <c r="B168" s="196"/>
      <c r="C168" s="197"/>
      <c r="D168" s="194" t="s">
        <v>137</v>
      </c>
      <c r="E168" s="198" t="s">
        <v>20</v>
      </c>
      <c r="F168" s="199" t="s">
        <v>476</v>
      </c>
      <c r="G168" s="197"/>
      <c r="H168" s="200">
        <v>24</v>
      </c>
      <c r="I168" s="201"/>
      <c r="J168" s="197"/>
      <c r="K168" s="197"/>
      <c r="L168" s="202"/>
      <c r="M168" s="203"/>
      <c r="N168" s="204"/>
      <c r="O168" s="204"/>
      <c r="P168" s="204"/>
      <c r="Q168" s="204"/>
      <c r="R168" s="204"/>
      <c r="S168" s="204"/>
      <c r="T168" s="205"/>
      <c r="AT168" s="206" t="s">
        <v>137</v>
      </c>
      <c r="AU168" s="206" t="s">
        <v>81</v>
      </c>
      <c r="AV168" s="11" t="s">
        <v>81</v>
      </c>
      <c r="AW168" s="11" t="s">
        <v>37</v>
      </c>
      <c r="AX168" s="11" t="s">
        <v>73</v>
      </c>
      <c r="AY168" s="206" t="s">
        <v>126</v>
      </c>
    </row>
    <row r="169" spans="2:51" s="12" customFormat="1" ht="12">
      <c r="B169" s="207"/>
      <c r="C169" s="208"/>
      <c r="D169" s="194" t="s">
        <v>137</v>
      </c>
      <c r="E169" s="209" t="s">
        <v>20</v>
      </c>
      <c r="F169" s="210" t="s">
        <v>138</v>
      </c>
      <c r="G169" s="208"/>
      <c r="H169" s="211">
        <v>24</v>
      </c>
      <c r="I169" s="212"/>
      <c r="J169" s="208"/>
      <c r="K169" s="208"/>
      <c r="L169" s="213"/>
      <c r="M169" s="214"/>
      <c r="N169" s="215"/>
      <c r="O169" s="215"/>
      <c r="P169" s="215"/>
      <c r="Q169" s="215"/>
      <c r="R169" s="215"/>
      <c r="S169" s="215"/>
      <c r="T169" s="216"/>
      <c r="AT169" s="217" t="s">
        <v>137</v>
      </c>
      <c r="AU169" s="217" t="s">
        <v>81</v>
      </c>
      <c r="AV169" s="12" t="s">
        <v>133</v>
      </c>
      <c r="AW169" s="12" t="s">
        <v>37</v>
      </c>
      <c r="AX169" s="12" t="s">
        <v>22</v>
      </c>
      <c r="AY169" s="217" t="s">
        <v>126</v>
      </c>
    </row>
    <row r="170" spans="2:51" s="13" customFormat="1" ht="12">
      <c r="B170" s="218"/>
      <c r="C170" s="219"/>
      <c r="D170" s="220" t="s">
        <v>137</v>
      </c>
      <c r="E170" s="221" t="s">
        <v>20</v>
      </c>
      <c r="F170" s="222" t="s">
        <v>431</v>
      </c>
      <c r="G170" s="219"/>
      <c r="H170" s="223" t="s">
        <v>20</v>
      </c>
      <c r="I170" s="224"/>
      <c r="J170" s="219"/>
      <c r="K170" s="219"/>
      <c r="L170" s="225"/>
      <c r="M170" s="226"/>
      <c r="N170" s="227"/>
      <c r="O170" s="227"/>
      <c r="P170" s="227"/>
      <c r="Q170" s="227"/>
      <c r="R170" s="227"/>
      <c r="S170" s="227"/>
      <c r="T170" s="228"/>
      <c r="AT170" s="229" t="s">
        <v>137</v>
      </c>
      <c r="AU170" s="229" t="s">
        <v>81</v>
      </c>
      <c r="AV170" s="13" t="s">
        <v>22</v>
      </c>
      <c r="AW170" s="13" t="s">
        <v>37</v>
      </c>
      <c r="AX170" s="13" t="s">
        <v>73</v>
      </c>
      <c r="AY170" s="229" t="s">
        <v>126</v>
      </c>
    </row>
    <row r="171" spans="2:65" s="1" customFormat="1" ht="28.8" customHeight="1">
      <c r="B171" s="34"/>
      <c r="C171" s="182" t="s">
        <v>239</v>
      </c>
      <c r="D171" s="182" t="s">
        <v>128</v>
      </c>
      <c r="E171" s="183" t="s">
        <v>480</v>
      </c>
      <c r="F171" s="184" t="s">
        <v>481</v>
      </c>
      <c r="G171" s="185" t="s">
        <v>131</v>
      </c>
      <c r="H171" s="186">
        <v>24</v>
      </c>
      <c r="I171" s="187"/>
      <c r="J171" s="188">
        <f>ROUND(I171*H171,2)</f>
        <v>0</v>
      </c>
      <c r="K171" s="184" t="s">
        <v>132</v>
      </c>
      <c r="L171" s="54"/>
      <c r="M171" s="189" t="s">
        <v>20</v>
      </c>
      <c r="N171" s="190" t="s">
        <v>44</v>
      </c>
      <c r="O171" s="35"/>
      <c r="P171" s="191">
        <f>O171*H171</f>
        <v>0</v>
      </c>
      <c r="Q171" s="191">
        <v>0.00079</v>
      </c>
      <c r="R171" s="191">
        <f>Q171*H171</f>
        <v>0.01896</v>
      </c>
      <c r="S171" s="191">
        <v>0</v>
      </c>
      <c r="T171" s="192">
        <f>S171*H171</f>
        <v>0</v>
      </c>
      <c r="AR171" s="17" t="s">
        <v>133</v>
      </c>
      <c r="AT171" s="17" t="s">
        <v>128</v>
      </c>
      <c r="AU171" s="17" t="s">
        <v>81</v>
      </c>
      <c r="AY171" s="17" t="s">
        <v>126</v>
      </c>
      <c r="BE171" s="193">
        <f>IF(N171="základní",J171,0)</f>
        <v>0</v>
      </c>
      <c r="BF171" s="193">
        <f>IF(N171="snížená",J171,0)</f>
        <v>0</v>
      </c>
      <c r="BG171" s="193">
        <f>IF(N171="zákl. přenesená",J171,0)</f>
        <v>0</v>
      </c>
      <c r="BH171" s="193">
        <f>IF(N171="sníž. přenesená",J171,0)</f>
        <v>0</v>
      </c>
      <c r="BI171" s="193">
        <f>IF(N171="nulová",J171,0)</f>
        <v>0</v>
      </c>
      <c r="BJ171" s="17" t="s">
        <v>22</v>
      </c>
      <c r="BK171" s="193">
        <f>ROUND(I171*H171,2)</f>
        <v>0</v>
      </c>
      <c r="BL171" s="17" t="s">
        <v>133</v>
      </c>
      <c r="BM171" s="17" t="s">
        <v>482</v>
      </c>
    </row>
    <row r="172" spans="2:47" s="1" customFormat="1" ht="36">
      <c r="B172" s="34"/>
      <c r="C172" s="56"/>
      <c r="D172" s="194" t="s">
        <v>135</v>
      </c>
      <c r="E172" s="56"/>
      <c r="F172" s="195" t="s">
        <v>483</v>
      </c>
      <c r="G172" s="56"/>
      <c r="H172" s="56"/>
      <c r="I172" s="152"/>
      <c r="J172" s="56"/>
      <c r="K172" s="56"/>
      <c r="L172" s="54"/>
      <c r="M172" s="71"/>
      <c r="N172" s="35"/>
      <c r="O172" s="35"/>
      <c r="P172" s="35"/>
      <c r="Q172" s="35"/>
      <c r="R172" s="35"/>
      <c r="S172" s="35"/>
      <c r="T172" s="72"/>
      <c r="AT172" s="17" t="s">
        <v>135</v>
      </c>
      <c r="AU172" s="17" t="s">
        <v>81</v>
      </c>
    </row>
    <row r="173" spans="2:51" s="11" customFormat="1" ht="12">
      <c r="B173" s="196"/>
      <c r="C173" s="197"/>
      <c r="D173" s="194" t="s">
        <v>137</v>
      </c>
      <c r="E173" s="198" t="s">
        <v>20</v>
      </c>
      <c r="F173" s="199" t="s">
        <v>476</v>
      </c>
      <c r="G173" s="197"/>
      <c r="H173" s="200">
        <v>24</v>
      </c>
      <c r="I173" s="201"/>
      <c r="J173" s="197"/>
      <c r="K173" s="197"/>
      <c r="L173" s="202"/>
      <c r="M173" s="203"/>
      <c r="N173" s="204"/>
      <c r="O173" s="204"/>
      <c r="P173" s="204"/>
      <c r="Q173" s="204"/>
      <c r="R173" s="204"/>
      <c r="S173" s="204"/>
      <c r="T173" s="205"/>
      <c r="AT173" s="206" t="s">
        <v>137</v>
      </c>
      <c r="AU173" s="206" t="s">
        <v>81</v>
      </c>
      <c r="AV173" s="11" t="s">
        <v>81</v>
      </c>
      <c r="AW173" s="11" t="s">
        <v>37</v>
      </c>
      <c r="AX173" s="11" t="s">
        <v>73</v>
      </c>
      <c r="AY173" s="206" t="s">
        <v>126</v>
      </c>
    </row>
    <row r="174" spans="2:51" s="12" customFormat="1" ht="12">
      <c r="B174" s="207"/>
      <c r="C174" s="208"/>
      <c r="D174" s="194" t="s">
        <v>137</v>
      </c>
      <c r="E174" s="209" t="s">
        <v>20</v>
      </c>
      <c r="F174" s="210" t="s">
        <v>138</v>
      </c>
      <c r="G174" s="208"/>
      <c r="H174" s="211">
        <v>24</v>
      </c>
      <c r="I174" s="212"/>
      <c r="J174" s="208"/>
      <c r="K174" s="208"/>
      <c r="L174" s="213"/>
      <c r="M174" s="214"/>
      <c r="N174" s="215"/>
      <c r="O174" s="215"/>
      <c r="P174" s="215"/>
      <c r="Q174" s="215"/>
      <c r="R174" s="215"/>
      <c r="S174" s="215"/>
      <c r="T174" s="216"/>
      <c r="AT174" s="217" t="s">
        <v>137</v>
      </c>
      <c r="AU174" s="217" t="s">
        <v>81</v>
      </c>
      <c r="AV174" s="12" t="s">
        <v>133</v>
      </c>
      <c r="AW174" s="12" t="s">
        <v>37</v>
      </c>
      <c r="AX174" s="12" t="s">
        <v>22</v>
      </c>
      <c r="AY174" s="217" t="s">
        <v>126</v>
      </c>
    </row>
    <row r="175" spans="2:51" s="13" customFormat="1" ht="12">
      <c r="B175" s="218"/>
      <c r="C175" s="219"/>
      <c r="D175" s="220" t="s">
        <v>137</v>
      </c>
      <c r="E175" s="221" t="s">
        <v>20</v>
      </c>
      <c r="F175" s="222" t="s">
        <v>431</v>
      </c>
      <c r="G175" s="219"/>
      <c r="H175" s="223" t="s">
        <v>20</v>
      </c>
      <c r="I175" s="224"/>
      <c r="J175" s="219"/>
      <c r="K175" s="219"/>
      <c r="L175" s="225"/>
      <c r="M175" s="226"/>
      <c r="N175" s="227"/>
      <c r="O175" s="227"/>
      <c r="P175" s="227"/>
      <c r="Q175" s="227"/>
      <c r="R175" s="227"/>
      <c r="S175" s="227"/>
      <c r="T175" s="228"/>
      <c r="AT175" s="229" t="s">
        <v>137</v>
      </c>
      <c r="AU175" s="229" t="s">
        <v>81</v>
      </c>
      <c r="AV175" s="13" t="s">
        <v>22</v>
      </c>
      <c r="AW175" s="13" t="s">
        <v>37</v>
      </c>
      <c r="AX175" s="13" t="s">
        <v>73</v>
      </c>
      <c r="AY175" s="229" t="s">
        <v>126</v>
      </c>
    </row>
    <row r="176" spans="2:65" s="1" customFormat="1" ht="28.8" customHeight="1">
      <c r="B176" s="34"/>
      <c r="C176" s="182" t="s">
        <v>245</v>
      </c>
      <c r="D176" s="182" t="s">
        <v>128</v>
      </c>
      <c r="E176" s="183" t="s">
        <v>484</v>
      </c>
      <c r="F176" s="184" t="s">
        <v>485</v>
      </c>
      <c r="G176" s="185" t="s">
        <v>131</v>
      </c>
      <c r="H176" s="186">
        <v>24</v>
      </c>
      <c r="I176" s="187"/>
      <c r="J176" s="188">
        <f>ROUND(I176*H176,2)</f>
        <v>0</v>
      </c>
      <c r="K176" s="184" t="s">
        <v>132</v>
      </c>
      <c r="L176" s="54"/>
      <c r="M176" s="189" t="s">
        <v>20</v>
      </c>
      <c r="N176" s="190" t="s">
        <v>44</v>
      </c>
      <c r="O176" s="35"/>
      <c r="P176" s="191">
        <f>O176*H176</f>
        <v>0</v>
      </c>
      <c r="Q176" s="191">
        <v>0</v>
      </c>
      <c r="R176" s="191">
        <f>Q176*H176</f>
        <v>0</v>
      </c>
      <c r="S176" s="191">
        <v>0</v>
      </c>
      <c r="T176" s="192">
        <f>S176*H176</f>
        <v>0</v>
      </c>
      <c r="AR176" s="17" t="s">
        <v>133</v>
      </c>
      <c r="AT176" s="17" t="s">
        <v>128</v>
      </c>
      <c r="AU176" s="17" t="s">
        <v>81</v>
      </c>
      <c r="AY176" s="17" t="s">
        <v>126</v>
      </c>
      <c r="BE176" s="193">
        <f>IF(N176="základní",J176,0)</f>
        <v>0</v>
      </c>
      <c r="BF176" s="193">
        <f>IF(N176="snížená",J176,0)</f>
        <v>0</v>
      </c>
      <c r="BG176" s="193">
        <f>IF(N176="zákl. přenesená",J176,0)</f>
        <v>0</v>
      </c>
      <c r="BH176" s="193">
        <f>IF(N176="sníž. přenesená",J176,0)</f>
        <v>0</v>
      </c>
      <c r="BI176" s="193">
        <f>IF(N176="nulová",J176,0)</f>
        <v>0</v>
      </c>
      <c r="BJ176" s="17" t="s">
        <v>22</v>
      </c>
      <c r="BK176" s="193">
        <f>ROUND(I176*H176,2)</f>
        <v>0</v>
      </c>
      <c r="BL176" s="17" t="s">
        <v>133</v>
      </c>
      <c r="BM176" s="17" t="s">
        <v>486</v>
      </c>
    </row>
    <row r="177" spans="2:51" s="11" customFormat="1" ht="12">
      <c r="B177" s="196"/>
      <c r="C177" s="197"/>
      <c r="D177" s="194" t="s">
        <v>137</v>
      </c>
      <c r="E177" s="198" t="s">
        <v>20</v>
      </c>
      <c r="F177" s="199" t="s">
        <v>476</v>
      </c>
      <c r="G177" s="197"/>
      <c r="H177" s="200">
        <v>24</v>
      </c>
      <c r="I177" s="201"/>
      <c r="J177" s="197"/>
      <c r="K177" s="197"/>
      <c r="L177" s="202"/>
      <c r="M177" s="203"/>
      <c r="N177" s="204"/>
      <c r="O177" s="204"/>
      <c r="P177" s="204"/>
      <c r="Q177" s="204"/>
      <c r="R177" s="204"/>
      <c r="S177" s="204"/>
      <c r="T177" s="205"/>
      <c r="AT177" s="206" t="s">
        <v>137</v>
      </c>
      <c r="AU177" s="206" t="s">
        <v>81</v>
      </c>
      <c r="AV177" s="11" t="s">
        <v>81</v>
      </c>
      <c r="AW177" s="11" t="s">
        <v>37</v>
      </c>
      <c r="AX177" s="11" t="s">
        <v>73</v>
      </c>
      <c r="AY177" s="206" t="s">
        <v>126</v>
      </c>
    </row>
    <row r="178" spans="2:51" s="12" customFormat="1" ht="12">
      <c r="B178" s="207"/>
      <c r="C178" s="208"/>
      <c r="D178" s="194" t="s">
        <v>137</v>
      </c>
      <c r="E178" s="209" t="s">
        <v>20</v>
      </c>
      <c r="F178" s="210" t="s">
        <v>138</v>
      </c>
      <c r="G178" s="208"/>
      <c r="H178" s="211">
        <v>24</v>
      </c>
      <c r="I178" s="212"/>
      <c r="J178" s="208"/>
      <c r="K178" s="208"/>
      <c r="L178" s="213"/>
      <c r="M178" s="214"/>
      <c r="N178" s="215"/>
      <c r="O178" s="215"/>
      <c r="P178" s="215"/>
      <c r="Q178" s="215"/>
      <c r="R178" s="215"/>
      <c r="S178" s="215"/>
      <c r="T178" s="216"/>
      <c r="AT178" s="217" t="s">
        <v>137</v>
      </c>
      <c r="AU178" s="217" t="s">
        <v>81</v>
      </c>
      <c r="AV178" s="12" t="s">
        <v>133</v>
      </c>
      <c r="AW178" s="12" t="s">
        <v>37</v>
      </c>
      <c r="AX178" s="12" t="s">
        <v>22</v>
      </c>
      <c r="AY178" s="217" t="s">
        <v>126</v>
      </c>
    </row>
    <row r="179" spans="2:51" s="13" customFormat="1" ht="12">
      <c r="B179" s="218"/>
      <c r="C179" s="219"/>
      <c r="D179" s="220" t="s">
        <v>137</v>
      </c>
      <c r="E179" s="221" t="s">
        <v>20</v>
      </c>
      <c r="F179" s="222" t="s">
        <v>431</v>
      </c>
      <c r="G179" s="219"/>
      <c r="H179" s="223" t="s">
        <v>20</v>
      </c>
      <c r="I179" s="224"/>
      <c r="J179" s="219"/>
      <c r="K179" s="219"/>
      <c r="L179" s="225"/>
      <c r="M179" s="226"/>
      <c r="N179" s="227"/>
      <c r="O179" s="227"/>
      <c r="P179" s="227"/>
      <c r="Q179" s="227"/>
      <c r="R179" s="227"/>
      <c r="S179" s="227"/>
      <c r="T179" s="228"/>
      <c r="AT179" s="229" t="s">
        <v>137</v>
      </c>
      <c r="AU179" s="229" t="s">
        <v>81</v>
      </c>
      <c r="AV179" s="13" t="s">
        <v>22</v>
      </c>
      <c r="AW179" s="13" t="s">
        <v>37</v>
      </c>
      <c r="AX179" s="13" t="s">
        <v>73</v>
      </c>
      <c r="AY179" s="229" t="s">
        <v>126</v>
      </c>
    </row>
    <row r="180" spans="2:65" s="1" customFormat="1" ht="40.2" customHeight="1">
      <c r="B180" s="34"/>
      <c r="C180" s="182" t="s">
        <v>249</v>
      </c>
      <c r="D180" s="182" t="s">
        <v>128</v>
      </c>
      <c r="E180" s="183" t="s">
        <v>487</v>
      </c>
      <c r="F180" s="184" t="s">
        <v>488</v>
      </c>
      <c r="G180" s="185" t="s">
        <v>155</v>
      </c>
      <c r="H180" s="186">
        <v>12</v>
      </c>
      <c r="I180" s="187"/>
      <c r="J180" s="188">
        <f>ROUND(I180*H180,2)</f>
        <v>0</v>
      </c>
      <c r="K180" s="184" t="s">
        <v>132</v>
      </c>
      <c r="L180" s="54"/>
      <c r="M180" s="189" t="s">
        <v>20</v>
      </c>
      <c r="N180" s="190" t="s">
        <v>44</v>
      </c>
      <c r="O180" s="35"/>
      <c r="P180" s="191">
        <f>O180*H180</f>
        <v>0</v>
      </c>
      <c r="Q180" s="191">
        <v>0</v>
      </c>
      <c r="R180" s="191">
        <f>Q180*H180</f>
        <v>0</v>
      </c>
      <c r="S180" s="191">
        <v>0</v>
      </c>
      <c r="T180" s="192">
        <f>S180*H180</f>
        <v>0</v>
      </c>
      <c r="AR180" s="17" t="s">
        <v>133</v>
      </c>
      <c r="AT180" s="17" t="s">
        <v>128</v>
      </c>
      <c r="AU180" s="17" t="s">
        <v>81</v>
      </c>
      <c r="AY180" s="17" t="s">
        <v>126</v>
      </c>
      <c r="BE180" s="193">
        <f>IF(N180="základní",J180,0)</f>
        <v>0</v>
      </c>
      <c r="BF180" s="193">
        <f>IF(N180="snížená",J180,0)</f>
        <v>0</v>
      </c>
      <c r="BG180" s="193">
        <f>IF(N180="zákl. přenesená",J180,0)</f>
        <v>0</v>
      </c>
      <c r="BH180" s="193">
        <f>IF(N180="sníž. přenesená",J180,0)</f>
        <v>0</v>
      </c>
      <c r="BI180" s="193">
        <f>IF(N180="nulová",J180,0)</f>
        <v>0</v>
      </c>
      <c r="BJ180" s="17" t="s">
        <v>22</v>
      </c>
      <c r="BK180" s="193">
        <f>ROUND(I180*H180,2)</f>
        <v>0</v>
      </c>
      <c r="BL180" s="17" t="s">
        <v>133</v>
      </c>
      <c r="BM180" s="17" t="s">
        <v>489</v>
      </c>
    </row>
    <row r="181" spans="2:47" s="1" customFormat="1" ht="96">
      <c r="B181" s="34"/>
      <c r="C181" s="56"/>
      <c r="D181" s="194" t="s">
        <v>135</v>
      </c>
      <c r="E181" s="56"/>
      <c r="F181" s="195" t="s">
        <v>490</v>
      </c>
      <c r="G181" s="56"/>
      <c r="H181" s="56"/>
      <c r="I181" s="152"/>
      <c r="J181" s="56"/>
      <c r="K181" s="56"/>
      <c r="L181" s="54"/>
      <c r="M181" s="71"/>
      <c r="N181" s="35"/>
      <c r="O181" s="35"/>
      <c r="P181" s="35"/>
      <c r="Q181" s="35"/>
      <c r="R181" s="35"/>
      <c r="S181" s="35"/>
      <c r="T181" s="72"/>
      <c r="AT181" s="17" t="s">
        <v>135</v>
      </c>
      <c r="AU181" s="17" t="s">
        <v>81</v>
      </c>
    </row>
    <row r="182" spans="2:51" s="11" customFormat="1" ht="12">
      <c r="B182" s="196"/>
      <c r="C182" s="197"/>
      <c r="D182" s="194" t="s">
        <v>137</v>
      </c>
      <c r="E182" s="198" t="s">
        <v>20</v>
      </c>
      <c r="F182" s="199" t="s">
        <v>469</v>
      </c>
      <c r="G182" s="197"/>
      <c r="H182" s="200">
        <v>12</v>
      </c>
      <c r="I182" s="201"/>
      <c r="J182" s="197"/>
      <c r="K182" s="197"/>
      <c r="L182" s="202"/>
      <c r="M182" s="203"/>
      <c r="N182" s="204"/>
      <c r="O182" s="204"/>
      <c r="P182" s="204"/>
      <c r="Q182" s="204"/>
      <c r="R182" s="204"/>
      <c r="S182" s="204"/>
      <c r="T182" s="205"/>
      <c r="AT182" s="206" t="s">
        <v>137</v>
      </c>
      <c r="AU182" s="206" t="s">
        <v>81</v>
      </c>
      <c r="AV182" s="11" t="s">
        <v>81</v>
      </c>
      <c r="AW182" s="11" t="s">
        <v>37</v>
      </c>
      <c r="AX182" s="11" t="s">
        <v>73</v>
      </c>
      <c r="AY182" s="206" t="s">
        <v>126</v>
      </c>
    </row>
    <row r="183" spans="2:51" s="12" customFormat="1" ht="12">
      <c r="B183" s="207"/>
      <c r="C183" s="208"/>
      <c r="D183" s="194" t="s">
        <v>137</v>
      </c>
      <c r="E183" s="209" t="s">
        <v>20</v>
      </c>
      <c r="F183" s="210" t="s">
        <v>138</v>
      </c>
      <c r="G183" s="208"/>
      <c r="H183" s="211">
        <v>12</v>
      </c>
      <c r="I183" s="212"/>
      <c r="J183" s="208"/>
      <c r="K183" s="208"/>
      <c r="L183" s="213"/>
      <c r="M183" s="214"/>
      <c r="N183" s="215"/>
      <c r="O183" s="215"/>
      <c r="P183" s="215"/>
      <c r="Q183" s="215"/>
      <c r="R183" s="215"/>
      <c r="S183" s="215"/>
      <c r="T183" s="216"/>
      <c r="AT183" s="217" t="s">
        <v>137</v>
      </c>
      <c r="AU183" s="217" t="s">
        <v>81</v>
      </c>
      <c r="AV183" s="12" t="s">
        <v>133</v>
      </c>
      <c r="AW183" s="12" t="s">
        <v>37</v>
      </c>
      <c r="AX183" s="12" t="s">
        <v>22</v>
      </c>
      <c r="AY183" s="217" t="s">
        <v>126</v>
      </c>
    </row>
    <row r="184" spans="2:51" s="13" customFormat="1" ht="12">
      <c r="B184" s="218"/>
      <c r="C184" s="219"/>
      <c r="D184" s="220" t="s">
        <v>137</v>
      </c>
      <c r="E184" s="221" t="s">
        <v>20</v>
      </c>
      <c r="F184" s="222" t="s">
        <v>431</v>
      </c>
      <c r="G184" s="219"/>
      <c r="H184" s="223" t="s">
        <v>20</v>
      </c>
      <c r="I184" s="224"/>
      <c r="J184" s="219"/>
      <c r="K184" s="219"/>
      <c r="L184" s="225"/>
      <c r="M184" s="226"/>
      <c r="N184" s="227"/>
      <c r="O184" s="227"/>
      <c r="P184" s="227"/>
      <c r="Q184" s="227"/>
      <c r="R184" s="227"/>
      <c r="S184" s="227"/>
      <c r="T184" s="228"/>
      <c r="AT184" s="229" t="s">
        <v>137</v>
      </c>
      <c r="AU184" s="229" t="s">
        <v>81</v>
      </c>
      <c r="AV184" s="13" t="s">
        <v>22</v>
      </c>
      <c r="AW184" s="13" t="s">
        <v>37</v>
      </c>
      <c r="AX184" s="13" t="s">
        <v>73</v>
      </c>
      <c r="AY184" s="229" t="s">
        <v>126</v>
      </c>
    </row>
    <row r="185" spans="2:65" s="1" customFormat="1" ht="40.2" customHeight="1">
      <c r="B185" s="34"/>
      <c r="C185" s="182" t="s">
        <v>7</v>
      </c>
      <c r="D185" s="182" t="s">
        <v>128</v>
      </c>
      <c r="E185" s="183" t="s">
        <v>232</v>
      </c>
      <c r="F185" s="184" t="s">
        <v>233</v>
      </c>
      <c r="G185" s="185" t="s">
        <v>155</v>
      </c>
      <c r="H185" s="186">
        <v>10.502</v>
      </c>
      <c r="I185" s="187"/>
      <c r="J185" s="188">
        <f>ROUND(I185*H185,2)</f>
        <v>0</v>
      </c>
      <c r="K185" s="184" t="s">
        <v>132</v>
      </c>
      <c r="L185" s="54"/>
      <c r="M185" s="189" t="s">
        <v>20</v>
      </c>
      <c r="N185" s="190" t="s">
        <v>44</v>
      </c>
      <c r="O185" s="35"/>
      <c r="P185" s="191">
        <f>O185*H185</f>
        <v>0</v>
      </c>
      <c r="Q185" s="191">
        <v>0</v>
      </c>
      <c r="R185" s="191">
        <f>Q185*H185</f>
        <v>0</v>
      </c>
      <c r="S185" s="191">
        <v>0</v>
      </c>
      <c r="T185" s="192">
        <f>S185*H185</f>
        <v>0</v>
      </c>
      <c r="AR185" s="17" t="s">
        <v>133</v>
      </c>
      <c r="AT185" s="17" t="s">
        <v>128</v>
      </c>
      <c r="AU185" s="17" t="s">
        <v>81</v>
      </c>
      <c r="AY185" s="17" t="s">
        <v>126</v>
      </c>
      <c r="BE185" s="193">
        <f>IF(N185="základní",J185,0)</f>
        <v>0</v>
      </c>
      <c r="BF185" s="193">
        <f>IF(N185="snížená",J185,0)</f>
        <v>0</v>
      </c>
      <c r="BG185" s="193">
        <f>IF(N185="zákl. přenesená",J185,0)</f>
        <v>0</v>
      </c>
      <c r="BH185" s="193">
        <f>IF(N185="sníž. přenesená",J185,0)</f>
        <v>0</v>
      </c>
      <c r="BI185" s="193">
        <f>IF(N185="nulová",J185,0)</f>
        <v>0</v>
      </c>
      <c r="BJ185" s="17" t="s">
        <v>22</v>
      </c>
      <c r="BK185" s="193">
        <f>ROUND(I185*H185,2)</f>
        <v>0</v>
      </c>
      <c r="BL185" s="17" t="s">
        <v>133</v>
      </c>
      <c r="BM185" s="17" t="s">
        <v>491</v>
      </c>
    </row>
    <row r="186" spans="2:47" s="1" customFormat="1" ht="192">
      <c r="B186" s="34"/>
      <c r="C186" s="56"/>
      <c r="D186" s="194" t="s">
        <v>135</v>
      </c>
      <c r="E186" s="56"/>
      <c r="F186" s="195" t="s">
        <v>221</v>
      </c>
      <c r="G186" s="56"/>
      <c r="H186" s="56"/>
      <c r="I186" s="152"/>
      <c r="J186" s="56"/>
      <c r="K186" s="56"/>
      <c r="L186" s="54"/>
      <c r="M186" s="71"/>
      <c r="N186" s="35"/>
      <c r="O186" s="35"/>
      <c r="P186" s="35"/>
      <c r="Q186" s="35"/>
      <c r="R186" s="35"/>
      <c r="S186" s="35"/>
      <c r="T186" s="72"/>
      <c r="AT186" s="17" t="s">
        <v>135</v>
      </c>
      <c r="AU186" s="17" t="s">
        <v>81</v>
      </c>
    </row>
    <row r="187" spans="2:51" s="11" customFormat="1" ht="12">
      <c r="B187" s="196"/>
      <c r="C187" s="197"/>
      <c r="D187" s="194" t="s">
        <v>137</v>
      </c>
      <c r="E187" s="198" t="s">
        <v>20</v>
      </c>
      <c r="F187" s="199" t="s">
        <v>492</v>
      </c>
      <c r="G187" s="197"/>
      <c r="H187" s="200">
        <v>12</v>
      </c>
      <c r="I187" s="201"/>
      <c r="J187" s="197"/>
      <c r="K187" s="197"/>
      <c r="L187" s="202"/>
      <c r="M187" s="203"/>
      <c r="N187" s="204"/>
      <c r="O187" s="204"/>
      <c r="P187" s="204"/>
      <c r="Q187" s="204"/>
      <c r="R187" s="204"/>
      <c r="S187" s="204"/>
      <c r="T187" s="205"/>
      <c r="AT187" s="206" t="s">
        <v>137</v>
      </c>
      <c r="AU187" s="206" t="s">
        <v>81</v>
      </c>
      <c r="AV187" s="11" t="s">
        <v>81</v>
      </c>
      <c r="AW187" s="11" t="s">
        <v>37</v>
      </c>
      <c r="AX187" s="11" t="s">
        <v>73</v>
      </c>
      <c r="AY187" s="206" t="s">
        <v>126</v>
      </c>
    </row>
    <row r="188" spans="2:51" s="11" customFormat="1" ht="12">
      <c r="B188" s="196"/>
      <c r="C188" s="197"/>
      <c r="D188" s="194" t="s">
        <v>137</v>
      </c>
      <c r="E188" s="198" t="s">
        <v>20</v>
      </c>
      <c r="F188" s="199" t="s">
        <v>493</v>
      </c>
      <c r="G188" s="197"/>
      <c r="H188" s="200">
        <v>35.411</v>
      </c>
      <c r="I188" s="201"/>
      <c r="J188" s="197"/>
      <c r="K188" s="197"/>
      <c r="L188" s="202"/>
      <c r="M188" s="203"/>
      <c r="N188" s="204"/>
      <c r="O188" s="204"/>
      <c r="P188" s="204"/>
      <c r="Q188" s="204"/>
      <c r="R188" s="204"/>
      <c r="S188" s="204"/>
      <c r="T188" s="205"/>
      <c r="AT188" s="206" t="s">
        <v>137</v>
      </c>
      <c r="AU188" s="206" t="s">
        <v>81</v>
      </c>
      <c r="AV188" s="11" t="s">
        <v>81</v>
      </c>
      <c r="AW188" s="11" t="s">
        <v>37</v>
      </c>
      <c r="AX188" s="11" t="s">
        <v>73</v>
      </c>
      <c r="AY188" s="206" t="s">
        <v>126</v>
      </c>
    </row>
    <row r="189" spans="2:51" s="11" customFormat="1" ht="12">
      <c r="B189" s="196"/>
      <c r="C189" s="197"/>
      <c r="D189" s="194" t="s">
        <v>137</v>
      </c>
      <c r="E189" s="198" t="s">
        <v>20</v>
      </c>
      <c r="F189" s="199" t="s">
        <v>494</v>
      </c>
      <c r="G189" s="197"/>
      <c r="H189" s="200">
        <v>-3.645</v>
      </c>
      <c r="I189" s="201"/>
      <c r="J189" s="197"/>
      <c r="K189" s="197"/>
      <c r="L189" s="202"/>
      <c r="M189" s="203"/>
      <c r="N189" s="204"/>
      <c r="O189" s="204"/>
      <c r="P189" s="204"/>
      <c r="Q189" s="204"/>
      <c r="R189" s="204"/>
      <c r="S189" s="204"/>
      <c r="T189" s="205"/>
      <c r="AT189" s="206" t="s">
        <v>137</v>
      </c>
      <c r="AU189" s="206" t="s">
        <v>81</v>
      </c>
      <c r="AV189" s="11" t="s">
        <v>81</v>
      </c>
      <c r="AW189" s="11" t="s">
        <v>37</v>
      </c>
      <c r="AX189" s="11" t="s">
        <v>73</v>
      </c>
      <c r="AY189" s="206" t="s">
        <v>126</v>
      </c>
    </row>
    <row r="190" spans="2:51" s="11" customFormat="1" ht="12">
      <c r="B190" s="196"/>
      <c r="C190" s="197"/>
      <c r="D190" s="194" t="s">
        <v>137</v>
      </c>
      <c r="E190" s="198" t="s">
        <v>20</v>
      </c>
      <c r="F190" s="199" t="s">
        <v>495</v>
      </c>
      <c r="G190" s="197"/>
      <c r="H190" s="200">
        <v>-33.264</v>
      </c>
      <c r="I190" s="201"/>
      <c r="J190" s="197"/>
      <c r="K190" s="197"/>
      <c r="L190" s="202"/>
      <c r="M190" s="203"/>
      <c r="N190" s="204"/>
      <c r="O190" s="204"/>
      <c r="P190" s="204"/>
      <c r="Q190" s="204"/>
      <c r="R190" s="204"/>
      <c r="S190" s="204"/>
      <c r="T190" s="205"/>
      <c r="AT190" s="206" t="s">
        <v>137</v>
      </c>
      <c r="AU190" s="206" t="s">
        <v>81</v>
      </c>
      <c r="AV190" s="11" t="s">
        <v>81</v>
      </c>
      <c r="AW190" s="11" t="s">
        <v>37</v>
      </c>
      <c r="AX190" s="11" t="s">
        <v>73</v>
      </c>
      <c r="AY190" s="206" t="s">
        <v>126</v>
      </c>
    </row>
    <row r="191" spans="2:51" s="12" customFormat="1" ht="12">
      <c r="B191" s="207"/>
      <c r="C191" s="208"/>
      <c r="D191" s="194" t="s">
        <v>137</v>
      </c>
      <c r="E191" s="209" t="s">
        <v>20</v>
      </c>
      <c r="F191" s="210" t="s">
        <v>138</v>
      </c>
      <c r="G191" s="208"/>
      <c r="H191" s="211">
        <v>10.502</v>
      </c>
      <c r="I191" s="212"/>
      <c r="J191" s="208"/>
      <c r="K191" s="208"/>
      <c r="L191" s="213"/>
      <c r="M191" s="214"/>
      <c r="N191" s="215"/>
      <c r="O191" s="215"/>
      <c r="P191" s="215"/>
      <c r="Q191" s="215"/>
      <c r="R191" s="215"/>
      <c r="S191" s="215"/>
      <c r="T191" s="216"/>
      <c r="AT191" s="217" t="s">
        <v>137</v>
      </c>
      <c r="AU191" s="217" t="s">
        <v>81</v>
      </c>
      <c r="AV191" s="12" t="s">
        <v>133</v>
      </c>
      <c r="AW191" s="12" t="s">
        <v>37</v>
      </c>
      <c r="AX191" s="12" t="s">
        <v>22</v>
      </c>
      <c r="AY191" s="217" t="s">
        <v>126</v>
      </c>
    </row>
    <row r="192" spans="2:51" s="13" customFormat="1" ht="12">
      <c r="B192" s="218"/>
      <c r="C192" s="219"/>
      <c r="D192" s="220" t="s">
        <v>137</v>
      </c>
      <c r="E192" s="221" t="s">
        <v>20</v>
      </c>
      <c r="F192" s="222" t="s">
        <v>238</v>
      </c>
      <c r="G192" s="219"/>
      <c r="H192" s="223" t="s">
        <v>20</v>
      </c>
      <c r="I192" s="224"/>
      <c r="J192" s="219"/>
      <c r="K192" s="219"/>
      <c r="L192" s="225"/>
      <c r="M192" s="226"/>
      <c r="N192" s="227"/>
      <c r="O192" s="227"/>
      <c r="P192" s="227"/>
      <c r="Q192" s="227"/>
      <c r="R192" s="227"/>
      <c r="S192" s="227"/>
      <c r="T192" s="228"/>
      <c r="AT192" s="229" t="s">
        <v>137</v>
      </c>
      <c r="AU192" s="229" t="s">
        <v>81</v>
      </c>
      <c r="AV192" s="13" t="s">
        <v>22</v>
      </c>
      <c r="AW192" s="13" t="s">
        <v>37</v>
      </c>
      <c r="AX192" s="13" t="s">
        <v>73</v>
      </c>
      <c r="AY192" s="229" t="s">
        <v>126</v>
      </c>
    </row>
    <row r="193" spans="2:65" s="1" customFormat="1" ht="28.8" customHeight="1">
      <c r="B193" s="34"/>
      <c r="C193" s="182" t="s">
        <v>261</v>
      </c>
      <c r="D193" s="182" t="s">
        <v>128</v>
      </c>
      <c r="E193" s="183" t="s">
        <v>250</v>
      </c>
      <c r="F193" s="184" t="s">
        <v>251</v>
      </c>
      <c r="G193" s="185" t="s">
        <v>155</v>
      </c>
      <c r="H193" s="186">
        <v>10.502</v>
      </c>
      <c r="I193" s="187"/>
      <c r="J193" s="188">
        <f>ROUND(I193*H193,2)</f>
        <v>0</v>
      </c>
      <c r="K193" s="184" t="s">
        <v>202</v>
      </c>
      <c r="L193" s="54"/>
      <c r="M193" s="189" t="s">
        <v>20</v>
      </c>
      <c r="N193" s="190" t="s">
        <v>44</v>
      </c>
      <c r="O193" s="35"/>
      <c r="P193" s="191">
        <f>O193*H193</f>
        <v>0</v>
      </c>
      <c r="Q193" s="191">
        <v>0</v>
      </c>
      <c r="R193" s="191">
        <f>Q193*H193</f>
        <v>0</v>
      </c>
      <c r="S193" s="191">
        <v>0</v>
      </c>
      <c r="T193" s="192">
        <f>S193*H193</f>
        <v>0</v>
      </c>
      <c r="AR193" s="17" t="s">
        <v>133</v>
      </c>
      <c r="AT193" s="17" t="s">
        <v>128</v>
      </c>
      <c r="AU193" s="17" t="s">
        <v>81</v>
      </c>
      <c r="AY193" s="17" t="s">
        <v>126</v>
      </c>
      <c r="BE193" s="193">
        <f>IF(N193="základní",J193,0)</f>
        <v>0</v>
      </c>
      <c r="BF193" s="193">
        <f>IF(N193="snížená",J193,0)</f>
        <v>0</v>
      </c>
      <c r="BG193" s="193">
        <f>IF(N193="zákl. přenesená",J193,0)</f>
        <v>0</v>
      </c>
      <c r="BH193" s="193">
        <f>IF(N193="sníž. přenesená",J193,0)</f>
        <v>0</v>
      </c>
      <c r="BI193" s="193">
        <f>IF(N193="nulová",J193,0)</f>
        <v>0</v>
      </c>
      <c r="BJ193" s="17" t="s">
        <v>22</v>
      </c>
      <c r="BK193" s="193">
        <f>ROUND(I193*H193,2)</f>
        <v>0</v>
      </c>
      <c r="BL193" s="17" t="s">
        <v>133</v>
      </c>
      <c r="BM193" s="17" t="s">
        <v>496</v>
      </c>
    </row>
    <row r="194" spans="2:47" s="1" customFormat="1" ht="168">
      <c r="B194" s="34"/>
      <c r="C194" s="56"/>
      <c r="D194" s="194" t="s">
        <v>135</v>
      </c>
      <c r="E194" s="56"/>
      <c r="F194" s="195" t="s">
        <v>253</v>
      </c>
      <c r="G194" s="56"/>
      <c r="H194" s="56"/>
      <c r="I194" s="152"/>
      <c r="J194" s="56"/>
      <c r="K194" s="56"/>
      <c r="L194" s="54"/>
      <c r="M194" s="71"/>
      <c r="N194" s="35"/>
      <c r="O194" s="35"/>
      <c r="P194" s="35"/>
      <c r="Q194" s="35"/>
      <c r="R194" s="35"/>
      <c r="S194" s="35"/>
      <c r="T194" s="72"/>
      <c r="AT194" s="17" t="s">
        <v>135</v>
      </c>
      <c r="AU194" s="17" t="s">
        <v>81</v>
      </c>
    </row>
    <row r="195" spans="2:51" s="11" customFormat="1" ht="12">
      <c r="B195" s="196"/>
      <c r="C195" s="197"/>
      <c r="D195" s="194" t="s">
        <v>137</v>
      </c>
      <c r="E195" s="198" t="s">
        <v>20</v>
      </c>
      <c r="F195" s="199" t="s">
        <v>199</v>
      </c>
      <c r="G195" s="197"/>
      <c r="H195" s="200">
        <v>12</v>
      </c>
      <c r="I195" s="201"/>
      <c r="J195" s="197"/>
      <c r="K195" s="197"/>
      <c r="L195" s="202"/>
      <c r="M195" s="203"/>
      <c r="N195" s="204"/>
      <c r="O195" s="204"/>
      <c r="P195" s="204"/>
      <c r="Q195" s="204"/>
      <c r="R195" s="204"/>
      <c r="S195" s="204"/>
      <c r="T195" s="205"/>
      <c r="AT195" s="206" t="s">
        <v>137</v>
      </c>
      <c r="AU195" s="206" t="s">
        <v>81</v>
      </c>
      <c r="AV195" s="11" t="s">
        <v>81</v>
      </c>
      <c r="AW195" s="11" t="s">
        <v>37</v>
      </c>
      <c r="AX195" s="11" t="s">
        <v>73</v>
      </c>
      <c r="AY195" s="206" t="s">
        <v>126</v>
      </c>
    </row>
    <row r="196" spans="2:51" s="11" customFormat="1" ht="12">
      <c r="B196" s="196"/>
      <c r="C196" s="197"/>
      <c r="D196" s="194" t="s">
        <v>137</v>
      </c>
      <c r="E196" s="198" t="s">
        <v>20</v>
      </c>
      <c r="F196" s="199" t="s">
        <v>493</v>
      </c>
      <c r="G196" s="197"/>
      <c r="H196" s="200">
        <v>35.411</v>
      </c>
      <c r="I196" s="201"/>
      <c r="J196" s="197"/>
      <c r="K196" s="197"/>
      <c r="L196" s="202"/>
      <c r="M196" s="203"/>
      <c r="N196" s="204"/>
      <c r="O196" s="204"/>
      <c r="P196" s="204"/>
      <c r="Q196" s="204"/>
      <c r="R196" s="204"/>
      <c r="S196" s="204"/>
      <c r="T196" s="205"/>
      <c r="AT196" s="206" t="s">
        <v>137</v>
      </c>
      <c r="AU196" s="206" t="s">
        <v>81</v>
      </c>
      <c r="AV196" s="11" t="s">
        <v>81</v>
      </c>
      <c r="AW196" s="11" t="s">
        <v>37</v>
      </c>
      <c r="AX196" s="11" t="s">
        <v>73</v>
      </c>
      <c r="AY196" s="206" t="s">
        <v>126</v>
      </c>
    </row>
    <row r="197" spans="2:51" s="11" customFormat="1" ht="12">
      <c r="B197" s="196"/>
      <c r="C197" s="197"/>
      <c r="D197" s="194" t="s">
        <v>137</v>
      </c>
      <c r="E197" s="198" t="s">
        <v>20</v>
      </c>
      <c r="F197" s="199" t="s">
        <v>494</v>
      </c>
      <c r="G197" s="197"/>
      <c r="H197" s="200">
        <v>-3.645</v>
      </c>
      <c r="I197" s="201"/>
      <c r="J197" s="197"/>
      <c r="K197" s="197"/>
      <c r="L197" s="202"/>
      <c r="M197" s="203"/>
      <c r="N197" s="204"/>
      <c r="O197" s="204"/>
      <c r="P197" s="204"/>
      <c r="Q197" s="204"/>
      <c r="R197" s="204"/>
      <c r="S197" s="204"/>
      <c r="T197" s="205"/>
      <c r="AT197" s="206" t="s">
        <v>137</v>
      </c>
      <c r="AU197" s="206" t="s">
        <v>81</v>
      </c>
      <c r="AV197" s="11" t="s">
        <v>81</v>
      </c>
      <c r="AW197" s="11" t="s">
        <v>37</v>
      </c>
      <c r="AX197" s="11" t="s">
        <v>73</v>
      </c>
      <c r="AY197" s="206" t="s">
        <v>126</v>
      </c>
    </row>
    <row r="198" spans="2:51" s="11" customFormat="1" ht="12">
      <c r="B198" s="196"/>
      <c r="C198" s="197"/>
      <c r="D198" s="194" t="s">
        <v>137</v>
      </c>
      <c r="E198" s="198" t="s">
        <v>20</v>
      </c>
      <c r="F198" s="199" t="s">
        <v>495</v>
      </c>
      <c r="G198" s="197"/>
      <c r="H198" s="200">
        <v>-33.264</v>
      </c>
      <c r="I198" s="201"/>
      <c r="J198" s="197"/>
      <c r="K198" s="197"/>
      <c r="L198" s="202"/>
      <c r="M198" s="203"/>
      <c r="N198" s="204"/>
      <c r="O198" s="204"/>
      <c r="P198" s="204"/>
      <c r="Q198" s="204"/>
      <c r="R198" s="204"/>
      <c r="S198" s="204"/>
      <c r="T198" s="205"/>
      <c r="AT198" s="206" t="s">
        <v>137</v>
      </c>
      <c r="AU198" s="206" t="s">
        <v>81</v>
      </c>
      <c r="AV198" s="11" t="s">
        <v>81</v>
      </c>
      <c r="AW198" s="11" t="s">
        <v>37</v>
      </c>
      <c r="AX198" s="11" t="s">
        <v>73</v>
      </c>
      <c r="AY198" s="206" t="s">
        <v>126</v>
      </c>
    </row>
    <row r="199" spans="2:51" s="12" customFormat="1" ht="12">
      <c r="B199" s="207"/>
      <c r="C199" s="208"/>
      <c r="D199" s="194" t="s">
        <v>137</v>
      </c>
      <c r="E199" s="209" t="s">
        <v>20</v>
      </c>
      <c r="F199" s="210" t="s">
        <v>138</v>
      </c>
      <c r="G199" s="208"/>
      <c r="H199" s="211">
        <v>10.502</v>
      </c>
      <c r="I199" s="212"/>
      <c r="J199" s="208"/>
      <c r="K199" s="208"/>
      <c r="L199" s="213"/>
      <c r="M199" s="214"/>
      <c r="N199" s="215"/>
      <c r="O199" s="215"/>
      <c r="P199" s="215"/>
      <c r="Q199" s="215"/>
      <c r="R199" s="215"/>
      <c r="S199" s="215"/>
      <c r="T199" s="216"/>
      <c r="AT199" s="217" t="s">
        <v>137</v>
      </c>
      <c r="AU199" s="217" t="s">
        <v>81</v>
      </c>
      <c r="AV199" s="12" t="s">
        <v>133</v>
      </c>
      <c r="AW199" s="12" t="s">
        <v>37</v>
      </c>
      <c r="AX199" s="12" t="s">
        <v>22</v>
      </c>
      <c r="AY199" s="217" t="s">
        <v>126</v>
      </c>
    </row>
    <row r="200" spans="2:51" s="13" customFormat="1" ht="12">
      <c r="B200" s="218"/>
      <c r="C200" s="219"/>
      <c r="D200" s="220" t="s">
        <v>137</v>
      </c>
      <c r="E200" s="221" t="s">
        <v>20</v>
      </c>
      <c r="F200" s="222" t="s">
        <v>497</v>
      </c>
      <c r="G200" s="219"/>
      <c r="H200" s="223" t="s">
        <v>20</v>
      </c>
      <c r="I200" s="224"/>
      <c r="J200" s="219"/>
      <c r="K200" s="219"/>
      <c r="L200" s="225"/>
      <c r="M200" s="226"/>
      <c r="N200" s="227"/>
      <c r="O200" s="227"/>
      <c r="P200" s="227"/>
      <c r="Q200" s="227"/>
      <c r="R200" s="227"/>
      <c r="S200" s="227"/>
      <c r="T200" s="228"/>
      <c r="AT200" s="229" t="s">
        <v>137</v>
      </c>
      <c r="AU200" s="229" t="s">
        <v>81</v>
      </c>
      <c r="AV200" s="13" t="s">
        <v>22</v>
      </c>
      <c r="AW200" s="13" t="s">
        <v>37</v>
      </c>
      <c r="AX200" s="13" t="s">
        <v>73</v>
      </c>
      <c r="AY200" s="229" t="s">
        <v>126</v>
      </c>
    </row>
    <row r="201" spans="2:65" s="1" customFormat="1" ht="40.2" customHeight="1">
      <c r="B201" s="34"/>
      <c r="C201" s="182" t="s">
        <v>266</v>
      </c>
      <c r="D201" s="182" t="s">
        <v>128</v>
      </c>
      <c r="E201" s="183" t="s">
        <v>270</v>
      </c>
      <c r="F201" s="184" t="s">
        <v>271</v>
      </c>
      <c r="G201" s="185" t="s">
        <v>155</v>
      </c>
      <c r="H201" s="186">
        <v>33.264</v>
      </c>
      <c r="I201" s="187"/>
      <c r="J201" s="188">
        <f>ROUND(I201*H201,2)</f>
        <v>0</v>
      </c>
      <c r="K201" s="184" t="s">
        <v>132</v>
      </c>
      <c r="L201" s="54"/>
      <c r="M201" s="189" t="s">
        <v>20</v>
      </c>
      <c r="N201" s="190" t="s">
        <v>44</v>
      </c>
      <c r="O201" s="35"/>
      <c r="P201" s="191">
        <f>O201*H201</f>
        <v>0</v>
      </c>
      <c r="Q201" s="191">
        <v>0</v>
      </c>
      <c r="R201" s="191">
        <f>Q201*H201</f>
        <v>0</v>
      </c>
      <c r="S201" s="191">
        <v>0</v>
      </c>
      <c r="T201" s="192">
        <f>S201*H201</f>
        <v>0</v>
      </c>
      <c r="AR201" s="17" t="s">
        <v>133</v>
      </c>
      <c r="AT201" s="17" t="s">
        <v>128</v>
      </c>
      <c r="AU201" s="17" t="s">
        <v>81</v>
      </c>
      <c r="AY201" s="17" t="s">
        <v>126</v>
      </c>
      <c r="BE201" s="193">
        <f>IF(N201="základní",J201,0)</f>
        <v>0</v>
      </c>
      <c r="BF201" s="193">
        <f>IF(N201="snížená",J201,0)</f>
        <v>0</v>
      </c>
      <c r="BG201" s="193">
        <f>IF(N201="zákl. přenesená",J201,0)</f>
        <v>0</v>
      </c>
      <c r="BH201" s="193">
        <f>IF(N201="sníž. přenesená",J201,0)</f>
        <v>0</v>
      </c>
      <c r="BI201" s="193">
        <f>IF(N201="nulová",J201,0)</f>
        <v>0</v>
      </c>
      <c r="BJ201" s="17" t="s">
        <v>22</v>
      </c>
      <c r="BK201" s="193">
        <f>ROUND(I201*H201,2)</f>
        <v>0</v>
      </c>
      <c r="BL201" s="17" t="s">
        <v>133</v>
      </c>
      <c r="BM201" s="17" t="s">
        <v>498</v>
      </c>
    </row>
    <row r="202" spans="2:47" s="1" customFormat="1" ht="96">
      <c r="B202" s="34"/>
      <c r="C202" s="56"/>
      <c r="D202" s="194" t="s">
        <v>135</v>
      </c>
      <c r="E202" s="56"/>
      <c r="F202" s="195" t="s">
        <v>273</v>
      </c>
      <c r="G202" s="56"/>
      <c r="H202" s="56"/>
      <c r="I202" s="152"/>
      <c r="J202" s="56"/>
      <c r="K202" s="56"/>
      <c r="L202" s="54"/>
      <c r="M202" s="71"/>
      <c r="N202" s="35"/>
      <c r="O202" s="35"/>
      <c r="P202" s="35"/>
      <c r="Q202" s="35"/>
      <c r="R202" s="35"/>
      <c r="S202" s="35"/>
      <c r="T202" s="72"/>
      <c r="AT202" s="17" t="s">
        <v>135</v>
      </c>
      <c r="AU202" s="17" t="s">
        <v>81</v>
      </c>
    </row>
    <row r="203" spans="2:51" s="11" customFormat="1" ht="12">
      <c r="B203" s="196"/>
      <c r="C203" s="197"/>
      <c r="D203" s="194" t="s">
        <v>137</v>
      </c>
      <c r="E203" s="198" t="s">
        <v>20</v>
      </c>
      <c r="F203" s="199" t="s">
        <v>493</v>
      </c>
      <c r="G203" s="197"/>
      <c r="H203" s="200">
        <v>35.411</v>
      </c>
      <c r="I203" s="201"/>
      <c r="J203" s="197"/>
      <c r="K203" s="197"/>
      <c r="L203" s="202"/>
      <c r="M203" s="203"/>
      <c r="N203" s="204"/>
      <c r="O203" s="204"/>
      <c r="P203" s="204"/>
      <c r="Q203" s="204"/>
      <c r="R203" s="204"/>
      <c r="S203" s="204"/>
      <c r="T203" s="205"/>
      <c r="AT203" s="206" t="s">
        <v>137</v>
      </c>
      <c r="AU203" s="206" t="s">
        <v>81</v>
      </c>
      <c r="AV203" s="11" t="s">
        <v>81</v>
      </c>
      <c r="AW203" s="11" t="s">
        <v>37</v>
      </c>
      <c r="AX203" s="11" t="s">
        <v>73</v>
      </c>
      <c r="AY203" s="206" t="s">
        <v>126</v>
      </c>
    </row>
    <row r="204" spans="2:51" s="11" customFormat="1" ht="12">
      <c r="B204" s="196"/>
      <c r="C204" s="197"/>
      <c r="D204" s="194" t="s">
        <v>137</v>
      </c>
      <c r="E204" s="198" t="s">
        <v>20</v>
      </c>
      <c r="F204" s="199" t="s">
        <v>499</v>
      </c>
      <c r="G204" s="197"/>
      <c r="H204" s="200">
        <v>-2.147</v>
      </c>
      <c r="I204" s="201"/>
      <c r="J204" s="197"/>
      <c r="K204" s="197"/>
      <c r="L204" s="202"/>
      <c r="M204" s="203"/>
      <c r="N204" s="204"/>
      <c r="O204" s="204"/>
      <c r="P204" s="204"/>
      <c r="Q204" s="204"/>
      <c r="R204" s="204"/>
      <c r="S204" s="204"/>
      <c r="T204" s="205"/>
      <c r="AT204" s="206" t="s">
        <v>137</v>
      </c>
      <c r="AU204" s="206" t="s">
        <v>81</v>
      </c>
      <c r="AV204" s="11" t="s">
        <v>81</v>
      </c>
      <c r="AW204" s="11" t="s">
        <v>37</v>
      </c>
      <c r="AX204" s="11" t="s">
        <v>73</v>
      </c>
      <c r="AY204" s="206" t="s">
        <v>126</v>
      </c>
    </row>
    <row r="205" spans="2:51" s="12" customFormat="1" ht="12">
      <c r="B205" s="207"/>
      <c r="C205" s="208"/>
      <c r="D205" s="194" t="s">
        <v>137</v>
      </c>
      <c r="E205" s="209" t="s">
        <v>20</v>
      </c>
      <c r="F205" s="210" t="s">
        <v>138</v>
      </c>
      <c r="G205" s="208"/>
      <c r="H205" s="211">
        <v>33.264</v>
      </c>
      <c r="I205" s="212"/>
      <c r="J205" s="208"/>
      <c r="K205" s="208"/>
      <c r="L205" s="213"/>
      <c r="M205" s="214"/>
      <c r="N205" s="215"/>
      <c r="O205" s="215"/>
      <c r="P205" s="215"/>
      <c r="Q205" s="215"/>
      <c r="R205" s="215"/>
      <c r="S205" s="215"/>
      <c r="T205" s="216"/>
      <c r="AT205" s="217" t="s">
        <v>137</v>
      </c>
      <c r="AU205" s="217" t="s">
        <v>81</v>
      </c>
      <c r="AV205" s="12" t="s">
        <v>133</v>
      </c>
      <c r="AW205" s="12" t="s">
        <v>37</v>
      </c>
      <c r="AX205" s="12" t="s">
        <v>22</v>
      </c>
      <c r="AY205" s="217" t="s">
        <v>126</v>
      </c>
    </row>
    <row r="206" spans="2:51" s="13" customFormat="1" ht="12">
      <c r="B206" s="218"/>
      <c r="C206" s="219"/>
      <c r="D206" s="220" t="s">
        <v>137</v>
      </c>
      <c r="E206" s="221" t="s">
        <v>20</v>
      </c>
      <c r="F206" s="222" t="s">
        <v>145</v>
      </c>
      <c r="G206" s="219"/>
      <c r="H206" s="223" t="s">
        <v>20</v>
      </c>
      <c r="I206" s="224"/>
      <c r="J206" s="219"/>
      <c r="K206" s="219"/>
      <c r="L206" s="225"/>
      <c r="M206" s="226"/>
      <c r="N206" s="227"/>
      <c r="O206" s="227"/>
      <c r="P206" s="227"/>
      <c r="Q206" s="227"/>
      <c r="R206" s="227"/>
      <c r="S206" s="227"/>
      <c r="T206" s="228"/>
      <c r="AT206" s="229" t="s">
        <v>137</v>
      </c>
      <c r="AU206" s="229" t="s">
        <v>81</v>
      </c>
      <c r="AV206" s="13" t="s">
        <v>22</v>
      </c>
      <c r="AW206" s="13" t="s">
        <v>37</v>
      </c>
      <c r="AX206" s="13" t="s">
        <v>73</v>
      </c>
      <c r="AY206" s="229" t="s">
        <v>126</v>
      </c>
    </row>
    <row r="207" spans="2:65" s="1" customFormat="1" ht="20.4" customHeight="1">
      <c r="B207" s="34"/>
      <c r="C207" s="182" t="s">
        <v>269</v>
      </c>
      <c r="D207" s="182" t="s">
        <v>128</v>
      </c>
      <c r="E207" s="183" t="s">
        <v>276</v>
      </c>
      <c r="F207" s="184" t="s">
        <v>277</v>
      </c>
      <c r="G207" s="185" t="s">
        <v>155</v>
      </c>
      <c r="H207" s="186">
        <v>10.502</v>
      </c>
      <c r="I207" s="187"/>
      <c r="J207" s="188">
        <f>ROUND(I207*H207,2)</f>
        <v>0</v>
      </c>
      <c r="K207" s="184" t="s">
        <v>132</v>
      </c>
      <c r="L207" s="54"/>
      <c r="M207" s="189" t="s">
        <v>20</v>
      </c>
      <c r="N207" s="190" t="s">
        <v>44</v>
      </c>
      <c r="O207" s="35"/>
      <c r="P207" s="191">
        <f>O207*H207</f>
        <v>0</v>
      </c>
      <c r="Q207" s="191">
        <v>0</v>
      </c>
      <c r="R207" s="191">
        <f>Q207*H207</f>
        <v>0</v>
      </c>
      <c r="S207" s="191">
        <v>0</v>
      </c>
      <c r="T207" s="192">
        <f>S207*H207</f>
        <v>0</v>
      </c>
      <c r="AR207" s="17" t="s">
        <v>133</v>
      </c>
      <c r="AT207" s="17" t="s">
        <v>128</v>
      </c>
      <c r="AU207" s="17" t="s">
        <v>81</v>
      </c>
      <c r="AY207" s="17" t="s">
        <v>126</v>
      </c>
      <c r="BE207" s="193">
        <f>IF(N207="základní",J207,0)</f>
        <v>0</v>
      </c>
      <c r="BF207" s="193">
        <f>IF(N207="snížená",J207,0)</f>
        <v>0</v>
      </c>
      <c r="BG207" s="193">
        <f>IF(N207="zákl. přenesená",J207,0)</f>
        <v>0</v>
      </c>
      <c r="BH207" s="193">
        <f>IF(N207="sníž. přenesená",J207,0)</f>
        <v>0</v>
      </c>
      <c r="BI207" s="193">
        <f>IF(N207="nulová",J207,0)</f>
        <v>0</v>
      </c>
      <c r="BJ207" s="17" t="s">
        <v>22</v>
      </c>
      <c r="BK207" s="193">
        <f>ROUND(I207*H207,2)</f>
        <v>0</v>
      </c>
      <c r="BL207" s="17" t="s">
        <v>133</v>
      </c>
      <c r="BM207" s="17" t="s">
        <v>500</v>
      </c>
    </row>
    <row r="208" spans="2:47" s="1" customFormat="1" ht="192">
      <c r="B208" s="34"/>
      <c r="C208" s="56"/>
      <c r="D208" s="194" t="s">
        <v>135</v>
      </c>
      <c r="E208" s="56"/>
      <c r="F208" s="195" t="s">
        <v>279</v>
      </c>
      <c r="G208" s="56"/>
      <c r="H208" s="56"/>
      <c r="I208" s="152"/>
      <c r="J208" s="56"/>
      <c r="K208" s="56"/>
      <c r="L208" s="54"/>
      <c r="M208" s="71"/>
      <c r="N208" s="35"/>
      <c r="O208" s="35"/>
      <c r="P208" s="35"/>
      <c r="Q208" s="35"/>
      <c r="R208" s="35"/>
      <c r="S208" s="35"/>
      <c r="T208" s="72"/>
      <c r="AT208" s="17" t="s">
        <v>135</v>
      </c>
      <c r="AU208" s="17" t="s">
        <v>81</v>
      </c>
    </row>
    <row r="209" spans="2:51" s="11" customFormat="1" ht="12">
      <c r="B209" s="196"/>
      <c r="C209" s="197"/>
      <c r="D209" s="194" t="s">
        <v>137</v>
      </c>
      <c r="E209" s="198" t="s">
        <v>20</v>
      </c>
      <c r="F209" s="199" t="s">
        <v>501</v>
      </c>
      <c r="G209" s="197"/>
      <c r="H209" s="200">
        <v>10.502</v>
      </c>
      <c r="I209" s="201"/>
      <c r="J209" s="197"/>
      <c r="K209" s="197"/>
      <c r="L209" s="202"/>
      <c r="M209" s="203"/>
      <c r="N209" s="204"/>
      <c r="O209" s="204"/>
      <c r="P209" s="204"/>
      <c r="Q209" s="204"/>
      <c r="R209" s="204"/>
      <c r="S209" s="204"/>
      <c r="T209" s="205"/>
      <c r="AT209" s="206" t="s">
        <v>137</v>
      </c>
      <c r="AU209" s="206" t="s">
        <v>81</v>
      </c>
      <c r="AV209" s="11" t="s">
        <v>81</v>
      </c>
      <c r="AW209" s="11" t="s">
        <v>37</v>
      </c>
      <c r="AX209" s="11" t="s">
        <v>73</v>
      </c>
      <c r="AY209" s="206" t="s">
        <v>126</v>
      </c>
    </row>
    <row r="210" spans="2:51" s="12" customFormat="1" ht="12">
      <c r="B210" s="207"/>
      <c r="C210" s="208"/>
      <c r="D210" s="194" t="s">
        <v>137</v>
      </c>
      <c r="E210" s="209" t="s">
        <v>20</v>
      </c>
      <c r="F210" s="210" t="s">
        <v>138</v>
      </c>
      <c r="G210" s="208"/>
      <c r="H210" s="211">
        <v>10.502</v>
      </c>
      <c r="I210" s="212"/>
      <c r="J210" s="208"/>
      <c r="K210" s="208"/>
      <c r="L210" s="213"/>
      <c r="M210" s="214"/>
      <c r="N210" s="215"/>
      <c r="O210" s="215"/>
      <c r="P210" s="215"/>
      <c r="Q210" s="215"/>
      <c r="R210" s="215"/>
      <c r="S210" s="215"/>
      <c r="T210" s="216"/>
      <c r="AT210" s="217" t="s">
        <v>137</v>
      </c>
      <c r="AU210" s="217" t="s">
        <v>81</v>
      </c>
      <c r="AV210" s="12" t="s">
        <v>133</v>
      </c>
      <c r="AW210" s="12" t="s">
        <v>37</v>
      </c>
      <c r="AX210" s="12" t="s">
        <v>22</v>
      </c>
      <c r="AY210" s="217" t="s">
        <v>126</v>
      </c>
    </row>
    <row r="211" spans="2:51" s="13" customFormat="1" ht="12">
      <c r="B211" s="218"/>
      <c r="C211" s="219"/>
      <c r="D211" s="220" t="s">
        <v>137</v>
      </c>
      <c r="E211" s="221" t="s">
        <v>20</v>
      </c>
      <c r="F211" s="222" t="s">
        <v>238</v>
      </c>
      <c r="G211" s="219"/>
      <c r="H211" s="223" t="s">
        <v>20</v>
      </c>
      <c r="I211" s="224"/>
      <c r="J211" s="219"/>
      <c r="K211" s="219"/>
      <c r="L211" s="225"/>
      <c r="M211" s="226"/>
      <c r="N211" s="227"/>
      <c r="O211" s="227"/>
      <c r="P211" s="227"/>
      <c r="Q211" s="227"/>
      <c r="R211" s="227"/>
      <c r="S211" s="227"/>
      <c r="T211" s="228"/>
      <c r="AT211" s="229" t="s">
        <v>137</v>
      </c>
      <c r="AU211" s="229" t="s">
        <v>81</v>
      </c>
      <c r="AV211" s="13" t="s">
        <v>22</v>
      </c>
      <c r="AW211" s="13" t="s">
        <v>37</v>
      </c>
      <c r="AX211" s="13" t="s">
        <v>73</v>
      </c>
      <c r="AY211" s="229" t="s">
        <v>126</v>
      </c>
    </row>
    <row r="212" spans="2:65" s="1" customFormat="1" ht="28.8" customHeight="1">
      <c r="B212" s="34"/>
      <c r="C212" s="182" t="s">
        <v>275</v>
      </c>
      <c r="D212" s="182" t="s">
        <v>128</v>
      </c>
      <c r="E212" s="183" t="s">
        <v>502</v>
      </c>
      <c r="F212" s="184" t="s">
        <v>503</v>
      </c>
      <c r="G212" s="185" t="s">
        <v>155</v>
      </c>
      <c r="H212" s="186">
        <v>8.355</v>
      </c>
      <c r="I212" s="187"/>
      <c r="J212" s="188">
        <f>ROUND(I212*H212,2)</f>
        <v>0</v>
      </c>
      <c r="K212" s="184" t="s">
        <v>132</v>
      </c>
      <c r="L212" s="54"/>
      <c r="M212" s="189" t="s">
        <v>20</v>
      </c>
      <c r="N212" s="190" t="s">
        <v>44</v>
      </c>
      <c r="O212" s="35"/>
      <c r="P212" s="191">
        <f>O212*H212</f>
        <v>0</v>
      </c>
      <c r="Q212" s="191">
        <v>0</v>
      </c>
      <c r="R212" s="191">
        <f>Q212*H212</f>
        <v>0</v>
      </c>
      <c r="S212" s="191">
        <v>0</v>
      </c>
      <c r="T212" s="192">
        <f>S212*H212</f>
        <v>0</v>
      </c>
      <c r="AR212" s="17" t="s">
        <v>133</v>
      </c>
      <c r="AT212" s="17" t="s">
        <v>128</v>
      </c>
      <c r="AU212" s="17" t="s">
        <v>81</v>
      </c>
      <c r="AY212" s="17" t="s">
        <v>126</v>
      </c>
      <c r="BE212" s="193">
        <f>IF(N212="základní",J212,0)</f>
        <v>0</v>
      </c>
      <c r="BF212" s="193">
        <f>IF(N212="snížená",J212,0)</f>
        <v>0</v>
      </c>
      <c r="BG212" s="193">
        <f>IF(N212="zákl. přenesená",J212,0)</f>
        <v>0</v>
      </c>
      <c r="BH212" s="193">
        <f>IF(N212="sníž. přenesená",J212,0)</f>
        <v>0</v>
      </c>
      <c r="BI212" s="193">
        <f>IF(N212="nulová",J212,0)</f>
        <v>0</v>
      </c>
      <c r="BJ212" s="17" t="s">
        <v>22</v>
      </c>
      <c r="BK212" s="193">
        <f>ROUND(I212*H212,2)</f>
        <v>0</v>
      </c>
      <c r="BL212" s="17" t="s">
        <v>133</v>
      </c>
      <c r="BM212" s="17" t="s">
        <v>504</v>
      </c>
    </row>
    <row r="213" spans="2:47" s="1" customFormat="1" ht="192">
      <c r="B213" s="34"/>
      <c r="C213" s="56"/>
      <c r="D213" s="194" t="s">
        <v>135</v>
      </c>
      <c r="E213" s="56"/>
      <c r="F213" s="253" t="s">
        <v>505</v>
      </c>
      <c r="G213" s="56"/>
      <c r="H213" s="56"/>
      <c r="I213" s="152"/>
      <c r="J213" s="56"/>
      <c r="K213" s="56"/>
      <c r="L213" s="54"/>
      <c r="M213" s="71"/>
      <c r="N213" s="35"/>
      <c r="O213" s="35"/>
      <c r="P213" s="35"/>
      <c r="Q213" s="35"/>
      <c r="R213" s="35"/>
      <c r="S213" s="35"/>
      <c r="T213" s="72"/>
      <c r="AT213" s="17" t="s">
        <v>135</v>
      </c>
      <c r="AU213" s="17" t="s">
        <v>81</v>
      </c>
    </row>
    <row r="214" spans="2:51" s="11" customFormat="1" ht="12">
      <c r="B214" s="196"/>
      <c r="C214" s="197"/>
      <c r="D214" s="194" t="s">
        <v>137</v>
      </c>
      <c r="E214" s="198" t="s">
        <v>20</v>
      </c>
      <c r="F214" s="199" t="s">
        <v>506</v>
      </c>
      <c r="G214" s="197"/>
      <c r="H214" s="200">
        <v>8.355</v>
      </c>
      <c r="I214" s="201"/>
      <c r="J214" s="197"/>
      <c r="K214" s="197"/>
      <c r="L214" s="202"/>
      <c r="M214" s="203"/>
      <c r="N214" s="204"/>
      <c r="O214" s="204"/>
      <c r="P214" s="204"/>
      <c r="Q214" s="204"/>
      <c r="R214" s="204"/>
      <c r="S214" s="204"/>
      <c r="T214" s="205"/>
      <c r="AT214" s="206" t="s">
        <v>137</v>
      </c>
      <c r="AU214" s="206" t="s">
        <v>81</v>
      </c>
      <c r="AV214" s="11" t="s">
        <v>81</v>
      </c>
      <c r="AW214" s="11" t="s">
        <v>37</v>
      </c>
      <c r="AX214" s="11" t="s">
        <v>73</v>
      </c>
      <c r="AY214" s="206" t="s">
        <v>126</v>
      </c>
    </row>
    <row r="215" spans="2:51" s="12" customFormat="1" ht="12">
      <c r="B215" s="207"/>
      <c r="C215" s="208"/>
      <c r="D215" s="194" t="s">
        <v>137</v>
      </c>
      <c r="E215" s="209" t="s">
        <v>20</v>
      </c>
      <c r="F215" s="210" t="s">
        <v>138</v>
      </c>
      <c r="G215" s="208"/>
      <c r="H215" s="211">
        <v>8.355</v>
      </c>
      <c r="I215" s="212"/>
      <c r="J215" s="208"/>
      <c r="K215" s="208"/>
      <c r="L215" s="213"/>
      <c r="M215" s="214"/>
      <c r="N215" s="215"/>
      <c r="O215" s="215"/>
      <c r="P215" s="215"/>
      <c r="Q215" s="215"/>
      <c r="R215" s="215"/>
      <c r="S215" s="215"/>
      <c r="T215" s="216"/>
      <c r="AT215" s="217" t="s">
        <v>137</v>
      </c>
      <c r="AU215" s="217" t="s">
        <v>81</v>
      </c>
      <c r="AV215" s="12" t="s">
        <v>133</v>
      </c>
      <c r="AW215" s="12" t="s">
        <v>37</v>
      </c>
      <c r="AX215" s="12" t="s">
        <v>22</v>
      </c>
      <c r="AY215" s="217" t="s">
        <v>126</v>
      </c>
    </row>
    <row r="216" spans="2:51" s="13" customFormat="1" ht="12">
      <c r="B216" s="218"/>
      <c r="C216" s="219"/>
      <c r="D216" s="220" t="s">
        <v>137</v>
      </c>
      <c r="E216" s="221" t="s">
        <v>20</v>
      </c>
      <c r="F216" s="222" t="s">
        <v>431</v>
      </c>
      <c r="G216" s="219"/>
      <c r="H216" s="223" t="s">
        <v>20</v>
      </c>
      <c r="I216" s="224"/>
      <c r="J216" s="219"/>
      <c r="K216" s="219"/>
      <c r="L216" s="225"/>
      <c r="M216" s="226"/>
      <c r="N216" s="227"/>
      <c r="O216" s="227"/>
      <c r="P216" s="227"/>
      <c r="Q216" s="227"/>
      <c r="R216" s="227"/>
      <c r="S216" s="227"/>
      <c r="T216" s="228"/>
      <c r="AT216" s="229" t="s">
        <v>137</v>
      </c>
      <c r="AU216" s="229" t="s">
        <v>81</v>
      </c>
      <c r="AV216" s="13" t="s">
        <v>22</v>
      </c>
      <c r="AW216" s="13" t="s">
        <v>37</v>
      </c>
      <c r="AX216" s="13" t="s">
        <v>73</v>
      </c>
      <c r="AY216" s="229" t="s">
        <v>126</v>
      </c>
    </row>
    <row r="217" spans="2:65" s="1" customFormat="1" ht="40.2" customHeight="1">
      <c r="B217" s="34"/>
      <c r="C217" s="182" t="s">
        <v>281</v>
      </c>
      <c r="D217" s="182" t="s">
        <v>128</v>
      </c>
      <c r="E217" s="183" t="s">
        <v>507</v>
      </c>
      <c r="F217" s="184" t="s">
        <v>508</v>
      </c>
      <c r="G217" s="185" t="s">
        <v>155</v>
      </c>
      <c r="H217" s="186">
        <v>3.645</v>
      </c>
      <c r="I217" s="187"/>
      <c r="J217" s="188">
        <f>ROUND(I217*H217,2)</f>
        <v>0</v>
      </c>
      <c r="K217" s="184" t="s">
        <v>132</v>
      </c>
      <c r="L217" s="54"/>
      <c r="M217" s="189" t="s">
        <v>20</v>
      </c>
      <c r="N217" s="190" t="s">
        <v>44</v>
      </c>
      <c r="O217" s="35"/>
      <c r="P217" s="191">
        <f>O217*H217</f>
        <v>0</v>
      </c>
      <c r="Q217" s="191">
        <v>0</v>
      </c>
      <c r="R217" s="191">
        <f>Q217*H217</f>
        <v>0</v>
      </c>
      <c r="S217" s="191">
        <v>0</v>
      </c>
      <c r="T217" s="192">
        <f>S217*H217</f>
        <v>0</v>
      </c>
      <c r="AR217" s="17" t="s">
        <v>133</v>
      </c>
      <c r="AT217" s="17" t="s">
        <v>128</v>
      </c>
      <c r="AU217" s="17" t="s">
        <v>81</v>
      </c>
      <c r="AY217" s="17" t="s">
        <v>126</v>
      </c>
      <c r="BE217" s="193">
        <f>IF(N217="základní",J217,0)</f>
        <v>0</v>
      </c>
      <c r="BF217" s="193">
        <f>IF(N217="snížená",J217,0)</f>
        <v>0</v>
      </c>
      <c r="BG217" s="193">
        <f>IF(N217="zákl. přenesená",J217,0)</f>
        <v>0</v>
      </c>
      <c r="BH217" s="193">
        <f>IF(N217="sníž. přenesená",J217,0)</f>
        <v>0</v>
      </c>
      <c r="BI217" s="193">
        <f>IF(N217="nulová",J217,0)</f>
        <v>0</v>
      </c>
      <c r="BJ217" s="17" t="s">
        <v>22</v>
      </c>
      <c r="BK217" s="193">
        <f>ROUND(I217*H217,2)</f>
        <v>0</v>
      </c>
      <c r="BL217" s="17" t="s">
        <v>133</v>
      </c>
      <c r="BM217" s="17" t="s">
        <v>509</v>
      </c>
    </row>
    <row r="218" spans="2:47" s="1" customFormat="1" ht="96">
      <c r="B218" s="34"/>
      <c r="C218" s="56"/>
      <c r="D218" s="194" t="s">
        <v>135</v>
      </c>
      <c r="E218" s="56"/>
      <c r="F218" s="195" t="s">
        <v>510</v>
      </c>
      <c r="G218" s="56"/>
      <c r="H218" s="56"/>
      <c r="I218" s="152"/>
      <c r="J218" s="56"/>
      <c r="K218" s="56"/>
      <c r="L218" s="54"/>
      <c r="M218" s="71"/>
      <c r="N218" s="35"/>
      <c r="O218" s="35"/>
      <c r="P218" s="35"/>
      <c r="Q218" s="35"/>
      <c r="R218" s="35"/>
      <c r="S218" s="35"/>
      <c r="T218" s="72"/>
      <c r="AT218" s="17" t="s">
        <v>135</v>
      </c>
      <c r="AU218" s="17" t="s">
        <v>81</v>
      </c>
    </row>
    <row r="219" spans="2:51" s="11" customFormat="1" ht="12">
      <c r="B219" s="196"/>
      <c r="C219" s="197"/>
      <c r="D219" s="194" t="s">
        <v>137</v>
      </c>
      <c r="E219" s="198" t="s">
        <v>20</v>
      </c>
      <c r="F219" s="199" t="s">
        <v>511</v>
      </c>
      <c r="G219" s="197"/>
      <c r="H219" s="200">
        <v>3.645</v>
      </c>
      <c r="I219" s="201"/>
      <c r="J219" s="197"/>
      <c r="K219" s="197"/>
      <c r="L219" s="202"/>
      <c r="M219" s="203"/>
      <c r="N219" s="204"/>
      <c r="O219" s="204"/>
      <c r="P219" s="204"/>
      <c r="Q219" s="204"/>
      <c r="R219" s="204"/>
      <c r="S219" s="204"/>
      <c r="T219" s="205"/>
      <c r="AT219" s="206" t="s">
        <v>137</v>
      </c>
      <c r="AU219" s="206" t="s">
        <v>81</v>
      </c>
      <c r="AV219" s="11" t="s">
        <v>81</v>
      </c>
      <c r="AW219" s="11" t="s">
        <v>37</v>
      </c>
      <c r="AX219" s="11" t="s">
        <v>73</v>
      </c>
      <c r="AY219" s="206" t="s">
        <v>126</v>
      </c>
    </row>
    <row r="220" spans="2:51" s="12" customFormat="1" ht="12">
      <c r="B220" s="207"/>
      <c r="C220" s="208"/>
      <c r="D220" s="194" t="s">
        <v>137</v>
      </c>
      <c r="E220" s="209" t="s">
        <v>20</v>
      </c>
      <c r="F220" s="210" t="s">
        <v>138</v>
      </c>
      <c r="G220" s="208"/>
      <c r="H220" s="211">
        <v>3.645</v>
      </c>
      <c r="I220" s="212"/>
      <c r="J220" s="208"/>
      <c r="K220" s="208"/>
      <c r="L220" s="213"/>
      <c r="M220" s="214"/>
      <c r="N220" s="215"/>
      <c r="O220" s="215"/>
      <c r="P220" s="215"/>
      <c r="Q220" s="215"/>
      <c r="R220" s="215"/>
      <c r="S220" s="215"/>
      <c r="T220" s="216"/>
      <c r="AT220" s="217" t="s">
        <v>137</v>
      </c>
      <c r="AU220" s="217" t="s">
        <v>81</v>
      </c>
      <c r="AV220" s="12" t="s">
        <v>133</v>
      </c>
      <c r="AW220" s="12" t="s">
        <v>37</v>
      </c>
      <c r="AX220" s="12" t="s">
        <v>22</v>
      </c>
      <c r="AY220" s="217" t="s">
        <v>126</v>
      </c>
    </row>
    <row r="221" spans="2:51" s="13" customFormat="1" ht="12">
      <c r="B221" s="218"/>
      <c r="C221" s="219"/>
      <c r="D221" s="220" t="s">
        <v>137</v>
      </c>
      <c r="E221" s="221" t="s">
        <v>20</v>
      </c>
      <c r="F221" s="222" t="s">
        <v>431</v>
      </c>
      <c r="G221" s="219"/>
      <c r="H221" s="223" t="s">
        <v>20</v>
      </c>
      <c r="I221" s="224"/>
      <c r="J221" s="219"/>
      <c r="K221" s="219"/>
      <c r="L221" s="225"/>
      <c r="M221" s="226"/>
      <c r="N221" s="227"/>
      <c r="O221" s="227"/>
      <c r="P221" s="227"/>
      <c r="Q221" s="227"/>
      <c r="R221" s="227"/>
      <c r="S221" s="227"/>
      <c r="T221" s="228"/>
      <c r="AT221" s="229" t="s">
        <v>137</v>
      </c>
      <c r="AU221" s="229" t="s">
        <v>81</v>
      </c>
      <c r="AV221" s="13" t="s">
        <v>22</v>
      </c>
      <c r="AW221" s="13" t="s">
        <v>37</v>
      </c>
      <c r="AX221" s="13" t="s">
        <v>73</v>
      </c>
      <c r="AY221" s="229" t="s">
        <v>126</v>
      </c>
    </row>
    <row r="222" spans="2:65" s="1" customFormat="1" ht="28.8" customHeight="1">
      <c r="B222" s="34"/>
      <c r="C222" s="236" t="s">
        <v>283</v>
      </c>
      <c r="D222" s="236" t="s">
        <v>297</v>
      </c>
      <c r="E222" s="237" t="s">
        <v>512</v>
      </c>
      <c r="F222" s="238" t="s">
        <v>513</v>
      </c>
      <c r="G222" s="239" t="s">
        <v>353</v>
      </c>
      <c r="H222" s="240">
        <v>7.29</v>
      </c>
      <c r="I222" s="241"/>
      <c r="J222" s="242">
        <f>ROUND(I222*H222,2)</f>
        <v>0</v>
      </c>
      <c r="K222" s="238" t="s">
        <v>132</v>
      </c>
      <c r="L222" s="243"/>
      <c r="M222" s="244" t="s">
        <v>20</v>
      </c>
      <c r="N222" s="245" t="s">
        <v>44</v>
      </c>
      <c r="O222" s="35"/>
      <c r="P222" s="191">
        <f>O222*H222</f>
        <v>0</v>
      </c>
      <c r="Q222" s="191">
        <v>1</v>
      </c>
      <c r="R222" s="191">
        <f>Q222*H222</f>
        <v>7.29</v>
      </c>
      <c r="S222" s="191">
        <v>0</v>
      </c>
      <c r="T222" s="192">
        <f>S222*H222</f>
        <v>0</v>
      </c>
      <c r="AR222" s="17" t="s">
        <v>177</v>
      </c>
      <c r="AT222" s="17" t="s">
        <v>297</v>
      </c>
      <c r="AU222" s="17" t="s">
        <v>81</v>
      </c>
      <c r="AY222" s="17" t="s">
        <v>126</v>
      </c>
      <c r="BE222" s="193">
        <f>IF(N222="základní",J222,0)</f>
        <v>0</v>
      </c>
      <c r="BF222" s="193">
        <f>IF(N222="snížená",J222,0)</f>
        <v>0</v>
      </c>
      <c r="BG222" s="193">
        <f>IF(N222="zákl. přenesená",J222,0)</f>
        <v>0</v>
      </c>
      <c r="BH222" s="193">
        <f>IF(N222="sníž. přenesená",J222,0)</f>
        <v>0</v>
      </c>
      <c r="BI222" s="193">
        <f>IF(N222="nulová",J222,0)</f>
        <v>0</v>
      </c>
      <c r="BJ222" s="17" t="s">
        <v>22</v>
      </c>
      <c r="BK222" s="193">
        <f>ROUND(I222*H222,2)</f>
        <v>0</v>
      </c>
      <c r="BL222" s="17" t="s">
        <v>133</v>
      </c>
      <c r="BM222" s="17" t="s">
        <v>514</v>
      </c>
    </row>
    <row r="223" spans="2:51" s="11" customFormat="1" ht="12">
      <c r="B223" s="196"/>
      <c r="C223" s="197"/>
      <c r="D223" s="220" t="s">
        <v>137</v>
      </c>
      <c r="E223" s="197"/>
      <c r="F223" s="246" t="s">
        <v>515</v>
      </c>
      <c r="G223" s="197"/>
      <c r="H223" s="247">
        <v>7.29</v>
      </c>
      <c r="I223" s="201"/>
      <c r="J223" s="197"/>
      <c r="K223" s="197"/>
      <c r="L223" s="202"/>
      <c r="M223" s="203"/>
      <c r="N223" s="204"/>
      <c r="O223" s="204"/>
      <c r="P223" s="204"/>
      <c r="Q223" s="204"/>
      <c r="R223" s="204"/>
      <c r="S223" s="204"/>
      <c r="T223" s="205"/>
      <c r="AT223" s="206" t="s">
        <v>137</v>
      </c>
      <c r="AU223" s="206" t="s">
        <v>81</v>
      </c>
      <c r="AV223" s="11" t="s">
        <v>81</v>
      </c>
      <c r="AW223" s="11" t="s">
        <v>4</v>
      </c>
      <c r="AX223" s="11" t="s">
        <v>22</v>
      </c>
      <c r="AY223" s="206" t="s">
        <v>126</v>
      </c>
    </row>
    <row r="224" spans="2:65" s="1" customFormat="1" ht="51.6" customHeight="1">
      <c r="B224" s="34"/>
      <c r="C224" s="182" t="s">
        <v>285</v>
      </c>
      <c r="D224" s="182" t="s">
        <v>128</v>
      </c>
      <c r="E224" s="183" t="s">
        <v>516</v>
      </c>
      <c r="F224" s="184" t="s">
        <v>517</v>
      </c>
      <c r="G224" s="185" t="s">
        <v>155</v>
      </c>
      <c r="H224" s="186">
        <v>1.35</v>
      </c>
      <c r="I224" s="187"/>
      <c r="J224" s="188">
        <f>ROUND(I224*H224,2)</f>
        <v>0</v>
      </c>
      <c r="K224" s="184" t="s">
        <v>132</v>
      </c>
      <c r="L224" s="54"/>
      <c r="M224" s="189" t="s">
        <v>20</v>
      </c>
      <c r="N224" s="190" t="s">
        <v>44</v>
      </c>
      <c r="O224" s="35"/>
      <c r="P224" s="191">
        <f>O224*H224</f>
        <v>0</v>
      </c>
      <c r="Q224" s="191">
        <v>0</v>
      </c>
      <c r="R224" s="191">
        <f>Q224*H224</f>
        <v>0</v>
      </c>
      <c r="S224" s="191">
        <v>0</v>
      </c>
      <c r="T224" s="192">
        <f>S224*H224</f>
        <v>0</v>
      </c>
      <c r="AR224" s="17" t="s">
        <v>133</v>
      </c>
      <c r="AT224" s="17" t="s">
        <v>128</v>
      </c>
      <c r="AU224" s="17" t="s">
        <v>81</v>
      </c>
      <c r="AY224" s="17" t="s">
        <v>126</v>
      </c>
      <c r="BE224" s="193">
        <f>IF(N224="základní",J224,0)</f>
        <v>0</v>
      </c>
      <c r="BF224" s="193">
        <f>IF(N224="snížená",J224,0)</f>
        <v>0</v>
      </c>
      <c r="BG224" s="193">
        <f>IF(N224="zákl. přenesená",J224,0)</f>
        <v>0</v>
      </c>
      <c r="BH224" s="193">
        <f>IF(N224="sníž. přenesená",J224,0)</f>
        <v>0</v>
      </c>
      <c r="BI224" s="193">
        <f>IF(N224="nulová",J224,0)</f>
        <v>0</v>
      </c>
      <c r="BJ224" s="17" t="s">
        <v>22</v>
      </c>
      <c r="BK224" s="193">
        <f>ROUND(I224*H224,2)</f>
        <v>0</v>
      </c>
      <c r="BL224" s="17" t="s">
        <v>133</v>
      </c>
      <c r="BM224" s="17" t="s">
        <v>518</v>
      </c>
    </row>
    <row r="225" spans="2:47" s="1" customFormat="1" ht="96">
      <c r="B225" s="34"/>
      <c r="C225" s="56"/>
      <c r="D225" s="194" t="s">
        <v>135</v>
      </c>
      <c r="E225" s="56"/>
      <c r="F225" s="195" t="s">
        <v>510</v>
      </c>
      <c r="G225" s="56"/>
      <c r="H225" s="56"/>
      <c r="I225" s="152"/>
      <c r="J225" s="56"/>
      <c r="K225" s="56"/>
      <c r="L225" s="54"/>
      <c r="M225" s="71"/>
      <c r="N225" s="35"/>
      <c r="O225" s="35"/>
      <c r="P225" s="35"/>
      <c r="Q225" s="35"/>
      <c r="R225" s="35"/>
      <c r="S225" s="35"/>
      <c r="T225" s="72"/>
      <c r="AT225" s="17" t="s">
        <v>135</v>
      </c>
      <c r="AU225" s="17" t="s">
        <v>81</v>
      </c>
    </row>
    <row r="226" spans="2:51" s="11" customFormat="1" ht="12">
      <c r="B226" s="196"/>
      <c r="C226" s="197"/>
      <c r="D226" s="194" t="s">
        <v>137</v>
      </c>
      <c r="E226" s="198" t="s">
        <v>20</v>
      </c>
      <c r="F226" s="199" t="s">
        <v>519</v>
      </c>
      <c r="G226" s="197"/>
      <c r="H226" s="200">
        <v>1.35</v>
      </c>
      <c r="I226" s="201"/>
      <c r="J226" s="197"/>
      <c r="K226" s="197"/>
      <c r="L226" s="202"/>
      <c r="M226" s="203"/>
      <c r="N226" s="204"/>
      <c r="O226" s="204"/>
      <c r="P226" s="204"/>
      <c r="Q226" s="204"/>
      <c r="R226" s="204"/>
      <c r="S226" s="204"/>
      <c r="T226" s="205"/>
      <c r="AT226" s="206" t="s">
        <v>137</v>
      </c>
      <c r="AU226" s="206" t="s">
        <v>81</v>
      </c>
      <c r="AV226" s="11" t="s">
        <v>81</v>
      </c>
      <c r="AW226" s="11" t="s">
        <v>37</v>
      </c>
      <c r="AX226" s="11" t="s">
        <v>73</v>
      </c>
      <c r="AY226" s="206" t="s">
        <v>126</v>
      </c>
    </row>
    <row r="227" spans="2:51" s="12" customFormat="1" ht="12">
      <c r="B227" s="207"/>
      <c r="C227" s="208"/>
      <c r="D227" s="194" t="s">
        <v>137</v>
      </c>
      <c r="E227" s="209" t="s">
        <v>20</v>
      </c>
      <c r="F227" s="210" t="s">
        <v>138</v>
      </c>
      <c r="G227" s="208"/>
      <c r="H227" s="211">
        <v>1.35</v>
      </c>
      <c r="I227" s="212"/>
      <c r="J227" s="208"/>
      <c r="K227" s="208"/>
      <c r="L227" s="213"/>
      <c r="M227" s="214"/>
      <c r="N227" s="215"/>
      <c r="O227" s="215"/>
      <c r="P227" s="215"/>
      <c r="Q227" s="215"/>
      <c r="R227" s="215"/>
      <c r="S227" s="215"/>
      <c r="T227" s="216"/>
      <c r="AT227" s="217" t="s">
        <v>137</v>
      </c>
      <c r="AU227" s="217" t="s">
        <v>81</v>
      </c>
      <c r="AV227" s="12" t="s">
        <v>133</v>
      </c>
      <c r="AW227" s="12" t="s">
        <v>37</v>
      </c>
      <c r="AX227" s="12" t="s">
        <v>22</v>
      </c>
      <c r="AY227" s="217" t="s">
        <v>126</v>
      </c>
    </row>
    <row r="228" spans="2:51" s="13" customFormat="1" ht="12">
      <c r="B228" s="218"/>
      <c r="C228" s="219"/>
      <c r="D228" s="194" t="s">
        <v>137</v>
      </c>
      <c r="E228" s="230" t="s">
        <v>20</v>
      </c>
      <c r="F228" s="231" t="s">
        <v>431</v>
      </c>
      <c r="G228" s="219"/>
      <c r="H228" s="232" t="s">
        <v>20</v>
      </c>
      <c r="I228" s="224"/>
      <c r="J228" s="219"/>
      <c r="K228" s="219"/>
      <c r="L228" s="225"/>
      <c r="M228" s="226"/>
      <c r="N228" s="227"/>
      <c r="O228" s="227"/>
      <c r="P228" s="227"/>
      <c r="Q228" s="227"/>
      <c r="R228" s="227"/>
      <c r="S228" s="227"/>
      <c r="T228" s="228"/>
      <c r="AT228" s="229" t="s">
        <v>137</v>
      </c>
      <c r="AU228" s="229" t="s">
        <v>81</v>
      </c>
      <c r="AV228" s="13" t="s">
        <v>22</v>
      </c>
      <c r="AW228" s="13" t="s">
        <v>37</v>
      </c>
      <c r="AX228" s="13" t="s">
        <v>73</v>
      </c>
      <c r="AY228" s="229" t="s">
        <v>126</v>
      </c>
    </row>
    <row r="229" spans="2:63" s="10" customFormat="1" ht="29.85" customHeight="1">
      <c r="B229" s="165"/>
      <c r="C229" s="166"/>
      <c r="D229" s="179" t="s">
        <v>72</v>
      </c>
      <c r="E229" s="180" t="s">
        <v>81</v>
      </c>
      <c r="F229" s="180" t="s">
        <v>345</v>
      </c>
      <c r="G229" s="166"/>
      <c r="H229" s="166"/>
      <c r="I229" s="169"/>
      <c r="J229" s="181">
        <f>BK229</f>
        <v>0</v>
      </c>
      <c r="K229" s="166"/>
      <c r="L229" s="171"/>
      <c r="M229" s="172"/>
      <c r="N229" s="173"/>
      <c r="O229" s="173"/>
      <c r="P229" s="174">
        <f>SUM(P230:P234)</f>
        <v>0</v>
      </c>
      <c r="Q229" s="173"/>
      <c r="R229" s="174">
        <f>SUM(R230:R234)</f>
        <v>7.5070674</v>
      </c>
      <c r="S229" s="173"/>
      <c r="T229" s="175">
        <f>SUM(T230:T234)</f>
        <v>0</v>
      </c>
      <c r="AR229" s="176" t="s">
        <v>22</v>
      </c>
      <c r="AT229" s="177" t="s">
        <v>72</v>
      </c>
      <c r="AU229" s="177" t="s">
        <v>22</v>
      </c>
      <c r="AY229" s="176" t="s">
        <v>126</v>
      </c>
      <c r="BK229" s="178">
        <f>SUM(BK230:BK234)</f>
        <v>0</v>
      </c>
    </row>
    <row r="230" spans="2:65" s="1" customFormat="1" ht="28.8" customHeight="1">
      <c r="B230" s="34"/>
      <c r="C230" s="182" t="s">
        <v>291</v>
      </c>
      <c r="D230" s="182" t="s">
        <v>128</v>
      </c>
      <c r="E230" s="183" t="s">
        <v>520</v>
      </c>
      <c r="F230" s="184" t="s">
        <v>521</v>
      </c>
      <c r="G230" s="185" t="s">
        <v>155</v>
      </c>
      <c r="H230" s="186">
        <v>3.06</v>
      </c>
      <c r="I230" s="187"/>
      <c r="J230" s="188">
        <f>ROUND(I230*H230,2)</f>
        <v>0</v>
      </c>
      <c r="K230" s="184" t="s">
        <v>132</v>
      </c>
      <c r="L230" s="54"/>
      <c r="M230" s="189" t="s">
        <v>20</v>
      </c>
      <c r="N230" s="190" t="s">
        <v>44</v>
      </c>
      <c r="O230" s="35"/>
      <c r="P230" s="191">
        <f>O230*H230</f>
        <v>0</v>
      </c>
      <c r="Q230" s="191">
        <v>2.45329</v>
      </c>
      <c r="R230" s="191">
        <f>Q230*H230</f>
        <v>7.5070674</v>
      </c>
      <c r="S230" s="191">
        <v>0</v>
      </c>
      <c r="T230" s="192">
        <f>S230*H230</f>
        <v>0</v>
      </c>
      <c r="AR230" s="17" t="s">
        <v>133</v>
      </c>
      <c r="AT230" s="17" t="s">
        <v>128</v>
      </c>
      <c r="AU230" s="17" t="s">
        <v>81</v>
      </c>
      <c r="AY230" s="17" t="s">
        <v>126</v>
      </c>
      <c r="BE230" s="193">
        <f>IF(N230="základní",J230,0)</f>
        <v>0</v>
      </c>
      <c r="BF230" s="193">
        <f>IF(N230="snížená",J230,0)</f>
        <v>0</v>
      </c>
      <c r="BG230" s="193">
        <f>IF(N230="zákl. přenesená",J230,0)</f>
        <v>0</v>
      </c>
      <c r="BH230" s="193">
        <f>IF(N230="sníž. přenesená",J230,0)</f>
        <v>0</v>
      </c>
      <c r="BI230" s="193">
        <f>IF(N230="nulová",J230,0)</f>
        <v>0</v>
      </c>
      <c r="BJ230" s="17" t="s">
        <v>22</v>
      </c>
      <c r="BK230" s="193">
        <f>ROUND(I230*H230,2)</f>
        <v>0</v>
      </c>
      <c r="BL230" s="17" t="s">
        <v>133</v>
      </c>
      <c r="BM230" s="17" t="s">
        <v>522</v>
      </c>
    </row>
    <row r="231" spans="2:47" s="1" customFormat="1" ht="84">
      <c r="B231" s="34"/>
      <c r="C231" s="56"/>
      <c r="D231" s="194" t="s">
        <v>135</v>
      </c>
      <c r="E231" s="56"/>
      <c r="F231" s="195" t="s">
        <v>350</v>
      </c>
      <c r="G231" s="56"/>
      <c r="H231" s="56"/>
      <c r="I231" s="152"/>
      <c r="J231" s="56"/>
      <c r="K231" s="56"/>
      <c r="L231" s="54"/>
      <c r="M231" s="71"/>
      <c r="N231" s="35"/>
      <c r="O231" s="35"/>
      <c r="P231" s="35"/>
      <c r="Q231" s="35"/>
      <c r="R231" s="35"/>
      <c r="S231" s="35"/>
      <c r="T231" s="72"/>
      <c r="AT231" s="17" t="s">
        <v>135</v>
      </c>
      <c r="AU231" s="17" t="s">
        <v>81</v>
      </c>
    </row>
    <row r="232" spans="2:51" s="11" customFormat="1" ht="12">
      <c r="B232" s="196"/>
      <c r="C232" s="197"/>
      <c r="D232" s="194" t="s">
        <v>137</v>
      </c>
      <c r="E232" s="198" t="s">
        <v>20</v>
      </c>
      <c r="F232" s="199" t="s">
        <v>523</v>
      </c>
      <c r="G232" s="197"/>
      <c r="H232" s="200">
        <v>3.06</v>
      </c>
      <c r="I232" s="201"/>
      <c r="J232" s="197"/>
      <c r="K232" s="197"/>
      <c r="L232" s="202"/>
      <c r="M232" s="203"/>
      <c r="N232" s="204"/>
      <c r="O232" s="204"/>
      <c r="P232" s="204"/>
      <c r="Q232" s="204"/>
      <c r="R232" s="204"/>
      <c r="S232" s="204"/>
      <c r="T232" s="205"/>
      <c r="AT232" s="206" t="s">
        <v>137</v>
      </c>
      <c r="AU232" s="206" t="s">
        <v>81</v>
      </c>
      <c r="AV232" s="11" t="s">
        <v>81</v>
      </c>
      <c r="AW232" s="11" t="s">
        <v>37</v>
      </c>
      <c r="AX232" s="11" t="s">
        <v>73</v>
      </c>
      <c r="AY232" s="206" t="s">
        <v>126</v>
      </c>
    </row>
    <row r="233" spans="2:51" s="12" customFormat="1" ht="12">
      <c r="B233" s="207"/>
      <c r="C233" s="208"/>
      <c r="D233" s="194" t="s">
        <v>137</v>
      </c>
      <c r="E233" s="209" t="s">
        <v>20</v>
      </c>
      <c r="F233" s="210" t="s">
        <v>138</v>
      </c>
      <c r="G233" s="208"/>
      <c r="H233" s="211">
        <v>3.06</v>
      </c>
      <c r="I233" s="212"/>
      <c r="J233" s="208"/>
      <c r="K233" s="208"/>
      <c r="L233" s="213"/>
      <c r="M233" s="214"/>
      <c r="N233" s="215"/>
      <c r="O233" s="215"/>
      <c r="P233" s="215"/>
      <c r="Q233" s="215"/>
      <c r="R233" s="215"/>
      <c r="S233" s="215"/>
      <c r="T233" s="216"/>
      <c r="AT233" s="217" t="s">
        <v>137</v>
      </c>
      <c r="AU233" s="217" t="s">
        <v>81</v>
      </c>
      <c r="AV233" s="12" t="s">
        <v>133</v>
      </c>
      <c r="AW233" s="12" t="s">
        <v>37</v>
      </c>
      <c r="AX233" s="12" t="s">
        <v>22</v>
      </c>
      <c r="AY233" s="217" t="s">
        <v>126</v>
      </c>
    </row>
    <row r="234" spans="2:51" s="13" customFormat="1" ht="12">
      <c r="B234" s="218"/>
      <c r="C234" s="219"/>
      <c r="D234" s="194" t="s">
        <v>137</v>
      </c>
      <c r="E234" s="230" t="s">
        <v>20</v>
      </c>
      <c r="F234" s="231" t="s">
        <v>524</v>
      </c>
      <c r="G234" s="219"/>
      <c r="H234" s="232" t="s">
        <v>20</v>
      </c>
      <c r="I234" s="224"/>
      <c r="J234" s="219"/>
      <c r="K234" s="219"/>
      <c r="L234" s="225"/>
      <c r="M234" s="226"/>
      <c r="N234" s="227"/>
      <c r="O234" s="227"/>
      <c r="P234" s="227"/>
      <c r="Q234" s="227"/>
      <c r="R234" s="227"/>
      <c r="S234" s="227"/>
      <c r="T234" s="228"/>
      <c r="AT234" s="229" t="s">
        <v>137</v>
      </c>
      <c r="AU234" s="229" t="s">
        <v>81</v>
      </c>
      <c r="AV234" s="13" t="s">
        <v>22</v>
      </c>
      <c r="AW234" s="13" t="s">
        <v>37</v>
      </c>
      <c r="AX234" s="13" t="s">
        <v>73</v>
      </c>
      <c r="AY234" s="229" t="s">
        <v>126</v>
      </c>
    </row>
    <row r="235" spans="2:63" s="10" customFormat="1" ht="29.85" customHeight="1">
      <c r="B235" s="165"/>
      <c r="C235" s="166"/>
      <c r="D235" s="179" t="s">
        <v>72</v>
      </c>
      <c r="E235" s="180" t="s">
        <v>147</v>
      </c>
      <c r="F235" s="180" t="s">
        <v>357</v>
      </c>
      <c r="G235" s="166"/>
      <c r="H235" s="166"/>
      <c r="I235" s="169"/>
      <c r="J235" s="181">
        <f>BK235</f>
        <v>0</v>
      </c>
      <c r="K235" s="166"/>
      <c r="L235" s="171"/>
      <c r="M235" s="172"/>
      <c r="N235" s="173"/>
      <c r="O235" s="173"/>
      <c r="P235" s="174">
        <f>SUM(P236:P278)</f>
        <v>0</v>
      </c>
      <c r="Q235" s="173"/>
      <c r="R235" s="174">
        <f>SUM(R236:R278)</f>
        <v>11.342874960000001</v>
      </c>
      <c r="S235" s="173"/>
      <c r="T235" s="175">
        <f>SUM(T236:T278)</f>
        <v>0</v>
      </c>
      <c r="AR235" s="176" t="s">
        <v>22</v>
      </c>
      <c r="AT235" s="177" t="s">
        <v>72</v>
      </c>
      <c r="AU235" s="177" t="s">
        <v>22</v>
      </c>
      <c r="AY235" s="176" t="s">
        <v>126</v>
      </c>
      <c r="BK235" s="178">
        <f>SUM(BK236:BK278)</f>
        <v>0</v>
      </c>
    </row>
    <row r="236" spans="2:65" s="1" customFormat="1" ht="63" customHeight="1">
      <c r="B236" s="34"/>
      <c r="C236" s="182" t="s">
        <v>296</v>
      </c>
      <c r="D236" s="182" t="s">
        <v>128</v>
      </c>
      <c r="E236" s="183" t="s">
        <v>359</v>
      </c>
      <c r="F236" s="184" t="s">
        <v>360</v>
      </c>
      <c r="G236" s="185" t="s">
        <v>155</v>
      </c>
      <c r="H236" s="186">
        <v>0.336</v>
      </c>
      <c r="I236" s="187"/>
      <c r="J236" s="188">
        <f>ROUND(I236*H236,2)</f>
        <v>0</v>
      </c>
      <c r="K236" s="184" t="s">
        <v>132</v>
      </c>
      <c r="L236" s="54"/>
      <c r="M236" s="189" t="s">
        <v>20</v>
      </c>
      <c r="N236" s="190" t="s">
        <v>44</v>
      </c>
      <c r="O236" s="35"/>
      <c r="P236" s="191">
        <f>O236*H236</f>
        <v>0</v>
      </c>
      <c r="Q236" s="191">
        <v>2.8968</v>
      </c>
      <c r="R236" s="191">
        <f>Q236*H236</f>
        <v>0.9733248</v>
      </c>
      <c r="S236" s="191">
        <v>0</v>
      </c>
      <c r="T236" s="192">
        <f>S236*H236</f>
        <v>0</v>
      </c>
      <c r="AR236" s="17" t="s">
        <v>133</v>
      </c>
      <c r="AT236" s="17" t="s">
        <v>128</v>
      </c>
      <c r="AU236" s="17" t="s">
        <v>81</v>
      </c>
      <c r="AY236" s="17" t="s">
        <v>126</v>
      </c>
      <c r="BE236" s="193">
        <f>IF(N236="základní",J236,0)</f>
        <v>0</v>
      </c>
      <c r="BF236" s="193">
        <f>IF(N236="snížená",J236,0)</f>
        <v>0</v>
      </c>
      <c r="BG236" s="193">
        <f>IF(N236="zákl. přenesená",J236,0)</f>
        <v>0</v>
      </c>
      <c r="BH236" s="193">
        <f>IF(N236="sníž. přenesená",J236,0)</f>
        <v>0</v>
      </c>
      <c r="BI236" s="193">
        <f>IF(N236="nulová",J236,0)</f>
        <v>0</v>
      </c>
      <c r="BJ236" s="17" t="s">
        <v>22</v>
      </c>
      <c r="BK236" s="193">
        <f>ROUND(I236*H236,2)</f>
        <v>0</v>
      </c>
      <c r="BL236" s="17" t="s">
        <v>133</v>
      </c>
      <c r="BM236" s="17" t="s">
        <v>525</v>
      </c>
    </row>
    <row r="237" spans="2:47" s="1" customFormat="1" ht="60">
      <c r="B237" s="34"/>
      <c r="C237" s="56"/>
      <c r="D237" s="194" t="s">
        <v>135</v>
      </c>
      <c r="E237" s="56"/>
      <c r="F237" s="195" t="s">
        <v>362</v>
      </c>
      <c r="G237" s="56"/>
      <c r="H237" s="56"/>
      <c r="I237" s="152"/>
      <c r="J237" s="56"/>
      <c r="K237" s="56"/>
      <c r="L237" s="54"/>
      <c r="M237" s="71"/>
      <c r="N237" s="35"/>
      <c r="O237" s="35"/>
      <c r="P237" s="35"/>
      <c r="Q237" s="35"/>
      <c r="R237" s="35"/>
      <c r="S237" s="35"/>
      <c r="T237" s="72"/>
      <c r="AT237" s="17" t="s">
        <v>135</v>
      </c>
      <c r="AU237" s="17" t="s">
        <v>81</v>
      </c>
    </row>
    <row r="238" spans="2:51" s="11" customFormat="1" ht="12">
      <c r="B238" s="196"/>
      <c r="C238" s="197"/>
      <c r="D238" s="194" t="s">
        <v>137</v>
      </c>
      <c r="E238" s="198" t="s">
        <v>20</v>
      </c>
      <c r="F238" s="199" t="s">
        <v>526</v>
      </c>
      <c r="G238" s="197"/>
      <c r="H238" s="200">
        <v>0.336</v>
      </c>
      <c r="I238" s="201"/>
      <c r="J238" s="197"/>
      <c r="K238" s="197"/>
      <c r="L238" s="202"/>
      <c r="M238" s="203"/>
      <c r="N238" s="204"/>
      <c r="O238" s="204"/>
      <c r="P238" s="204"/>
      <c r="Q238" s="204"/>
      <c r="R238" s="204"/>
      <c r="S238" s="204"/>
      <c r="T238" s="205"/>
      <c r="AT238" s="206" t="s">
        <v>137</v>
      </c>
      <c r="AU238" s="206" t="s">
        <v>81</v>
      </c>
      <c r="AV238" s="11" t="s">
        <v>81</v>
      </c>
      <c r="AW238" s="11" t="s">
        <v>37</v>
      </c>
      <c r="AX238" s="11" t="s">
        <v>73</v>
      </c>
      <c r="AY238" s="206" t="s">
        <v>126</v>
      </c>
    </row>
    <row r="239" spans="2:51" s="12" customFormat="1" ht="12">
      <c r="B239" s="207"/>
      <c r="C239" s="208"/>
      <c r="D239" s="194" t="s">
        <v>137</v>
      </c>
      <c r="E239" s="209" t="s">
        <v>20</v>
      </c>
      <c r="F239" s="210" t="s">
        <v>138</v>
      </c>
      <c r="G239" s="208"/>
      <c r="H239" s="211">
        <v>0.336</v>
      </c>
      <c r="I239" s="212"/>
      <c r="J239" s="208"/>
      <c r="K239" s="208"/>
      <c r="L239" s="213"/>
      <c r="M239" s="214"/>
      <c r="N239" s="215"/>
      <c r="O239" s="215"/>
      <c r="P239" s="215"/>
      <c r="Q239" s="215"/>
      <c r="R239" s="215"/>
      <c r="S239" s="215"/>
      <c r="T239" s="216"/>
      <c r="AT239" s="217" t="s">
        <v>137</v>
      </c>
      <c r="AU239" s="217" t="s">
        <v>81</v>
      </c>
      <c r="AV239" s="12" t="s">
        <v>133</v>
      </c>
      <c r="AW239" s="12" t="s">
        <v>37</v>
      </c>
      <c r="AX239" s="12" t="s">
        <v>22</v>
      </c>
      <c r="AY239" s="217" t="s">
        <v>126</v>
      </c>
    </row>
    <row r="240" spans="2:51" s="13" customFormat="1" ht="12">
      <c r="B240" s="218"/>
      <c r="C240" s="219"/>
      <c r="D240" s="220" t="s">
        <v>137</v>
      </c>
      <c r="E240" s="221" t="s">
        <v>20</v>
      </c>
      <c r="F240" s="222" t="s">
        <v>434</v>
      </c>
      <c r="G240" s="219"/>
      <c r="H240" s="223" t="s">
        <v>20</v>
      </c>
      <c r="I240" s="224"/>
      <c r="J240" s="219"/>
      <c r="K240" s="219"/>
      <c r="L240" s="225"/>
      <c r="M240" s="226"/>
      <c r="N240" s="227"/>
      <c r="O240" s="227"/>
      <c r="P240" s="227"/>
      <c r="Q240" s="227"/>
      <c r="R240" s="227"/>
      <c r="S240" s="227"/>
      <c r="T240" s="228"/>
      <c r="AT240" s="229" t="s">
        <v>137</v>
      </c>
      <c r="AU240" s="229" t="s">
        <v>81</v>
      </c>
      <c r="AV240" s="13" t="s">
        <v>22</v>
      </c>
      <c r="AW240" s="13" t="s">
        <v>37</v>
      </c>
      <c r="AX240" s="13" t="s">
        <v>73</v>
      </c>
      <c r="AY240" s="229" t="s">
        <v>126</v>
      </c>
    </row>
    <row r="241" spans="2:65" s="1" customFormat="1" ht="63" customHeight="1">
      <c r="B241" s="34"/>
      <c r="C241" s="182" t="s">
        <v>303</v>
      </c>
      <c r="D241" s="182" t="s">
        <v>128</v>
      </c>
      <c r="E241" s="183" t="s">
        <v>366</v>
      </c>
      <c r="F241" s="184" t="s">
        <v>367</v>
      </c>
      <c r="G241" s="185" t="s">
        <v>155</v>
      </c>
      <c r="H241" s="186">
        <v>0.636</v>
      </c>
      <c r="I241" s="187"/>
      <c r="J241" s="188">
        <f>ROUND(I241*H241,2)</f>
        <v>0</v>
      </c>
      <c r="K241" s="184" t="s">
        <v>132</v>
      </c>
      <c r="L241" s="54"/>
      <c r="M241" s="189" t="s">
        <v>20</v>
      </c>
      <c r="N241" s="190" t="s">
        <v>44</v>
      </c>
      <c r="O241" s="35"/>
      <c r="P241" s="191">
        <f>O241*H241</f>
        <v>0</v>
      </c>
      <c r="Q241" s="191">
        <v>3.11388</v>
      </c>
      <c r="R241" s="191">
        <f>Q241*H241</f>
        <v>1.98042768</v>
      </c>
      <c r="S241" s="191">
        <v>0</v>
      </c>
      <c r="T241" s="192">
        <f>S241*H241</f>
        <v>0</v>
      </c>
      <c r="AR241" s="17" t="s">
        <v>133</v>
      </c>
      <c r="AT241" s="17" t="s">
        <v>128</v>
      </c>
      <c r="AU241" s="17" t="s">
        <v>81</v>
      </c>
      <c r="AY241" s="17" t="s">
        <v>126</v>
      </c>
      <c r="BE241" s="193">
        <f>IF(N241="základní",J241,0)</f>
        <v>0</v>
      </c>
      <c r="BF241" s="193">
        <f>IF(N241="snížená",J241,0)</f>
        <v>0</v>
      </c>
      <c r="BG241" s="193">
        <f>IF(N241="zákl. přenesená",J241,0)</f>
        <v>0</v>
      </c>
      <c r="BH241" s="193">
        <f>IF(N241="sníž. přenesená",J241,0)</f>
        <v>0</v>
      </c>
      <c r="BI241" s="193">
        <f>IF(N241="nulová",J241,0)</f>
        <v>0</v>
      </c>
      <c r="BJ241" s="17" t="s">
        <v>22</v>
      </c>
      <c r="BK241" s="193">
        <f>ROUND(I241*H241,2)</f>
        <v>0</v>
      </c>
      <c r="BL241" s="17" t="s">
        <v>133</v>
      </c>
      <c r="BM241" s="17" t="s">
        <v>527</v>
      </c>
    </row>
    <row r="242" spans="2:47" s="1" customFormat="1" ht="60">
      <c r="B242" s="34"/>
      <c r="C242" s="56"/>
      <c r="D242" s="194" t="s">
        <v>135</v>
      </c>
      <c r="E242" s="56"/>
      <c r="F242" s="195" t="s">
        <v>362</v>
      </c>
      <c r="G242" s="56"/>
      <c r="H242" s="56"/>
      <c r="I242" s="152"/>
      <c r="J242" s="56"/>
      <c r="K242" s="56"/>
      <c r="L242" s="54"/>
      <c r="M242" s="71"/>
      <c r="N242" s="35"/>
      <c r="O242" s="35"/>
      <c r="P242" s="35"/>
      <c r="Q242" s="35"/>
      <c r="R242" s="35"/>
      <c r="S242" s="35"/>
      <c r="T242" s="72"/>
      <c r="AT242" s="17" t="s">
        <v>135</v>
      </c>
      <c r="AU242" s="17" t="s">
        <v>81</v>
      </c>
    </row>
    <row r="243" spans="2:51" s="11" customFormat="1" ht="12">
      <c r="B243" s="196"/>
      <c r="C243" s="197"/>
      <c r="D243" s="194" t="s">
        <v>137</v>
      </c>
      <c r="E243" s="198" t="s">
        <v>20</v>
      </c>
      <c r="F243" s="199" t="s">
        <v>528</v>
      </c>
      <c r="G243" s="197"/>
      <c r="H243" s="200">
        <v>0.636</v>
      </c>
      <c r="I243" s="201"/>
      <c r="J243" s="197"/>
      <c r="K243" s="197"/>
      <c r="L243" s="202"/>
      <c r="M243" s="203"/>
      <c r="N243" s="204"/>
      <c r="O243" s="204"/>
      <c r="P243" s="204"/>
      <c r="Q243" s="204"/>
      <c r="R243" s="204"/>
      <c r="S243" s="204"/>
      <c r="T243" s="205"/>
      <c r="AT243" s="206" t="s">
        <v>137</v>
      </c>
      <c r="AU243" s="206" t="s">
        <v>81</v>
      </c>
      <c r="AV243" s="11" t="s">
        <v>81</v>
      </c>
      <c r="AW243" s="11" t="s">
        <v>37</v>
      </c>
      <c r="AX243" s="11" t="s">
        <v>73</v>
      </c>
      <c r="AY243" s="206" t="s">
        <v>126</v>
      </c>
    </row>
    <row r="244" spans="2:51" s="12" customFormat="1" ht="12">
      <c r="B244" s="207"/>
      <c r="C244" s="208"/>
      <c r="D244" s="194" t="s">
        <v>137</v>
      </c>
      <c r="E244" s="209" t="s">
        <v>20</v>
      </c>
      <c r="F244" s="210" t="s">
        <v>138</v>
      </c>
      <c r="G244" s="208"/>
      <c r="H244" s="211">
        <v>0.636</v>
      </c>
      <c r="I244" s="212"/>
      <c r="J244" s="208"/>
      <c r="K244" s="208"/>
      <c r="L244" s="213"/>
      <c r="M244" s="214"/>
      <c r="N244" s="215"/>
      <c r="O244" s="215"/>
      <c r="P244" s="215"/>
      <c r="Q244" s="215"/>
      <c r="R244" s="215"/>
      <c r="S244" s="215"/>
      <c r="T244" s="216"/>
      <c r="AT244" s="217" t="s">
        <v>137</v>
      </c>
      <c r="AU244" s="217" t="s">
        <v>81</v>
      </c>
      <c r="AV244" s="12" t="s">
        <v>133</v>
      </c>
      <c r="AW244" s="12" t="s">
        <v>37</v>
      </c>
      <c r="AX244" s="12" t="s">
        <v>22</v>
      </c>
      <c r="AY244" s="217" t="s">
        <v>126</v>
      </c>
    </row>
    <row r="245" spans="2:51" s="13" customFormat="1" ht="12">
      <c r="B245" s="218"/>
      <c r="C245" s="219"/>
      <c r="D245" s="220" t="s">
        <v>137</v>
      </c>
      <c r="E245" s="221" t="s">
        <v>20</v>
      </c>
      <c r="F245" s="222" t="s">
        <v>434</v>
      </c>
      <c r="G245" s="219"/>
      <c r="H245" s="223" t="s">
        <v>20</v>
      </c>
      <c r="I245" s="224"/>
      <c r="J245" s="219"/>
      <c r="K245" s="219"/>
      <c r="L245" s="225"/>
      <c r="M245" s="226"/>
      <c r="N245" s="227"/>
      <c r="O245" s="227"/>
      <c r="P245" s="227"/>
      <c r="Q245" s="227"/>
      <c r="R245" s="227"/>
      <c r="S245" s="227"/>
      <c r="T245" s="228"/>
      <c r="AT245" s="229" t="s">
        <v>137</v>
      </c>
      <c r="AU245" s="229" t="s">
        <v>81</v>
      </c>
      <c r="AV245" s="13" t="s">
        <v>22</v>
      </c>
      <c r="AW245" s="13" t="s">
        <v>37</v>
      </c>
      <c r="AX245" s="13" t="s">
        <v>73</v>
      </c>
      <c r="AY245" s="229" t="s">
        <v>126</v>
      </c>
    </row>
    <row r="246" spans="2:65" s="1" customFormat="1" ht="63" customHeight="1">
      <c r="B246" s="34"/>
      <c r="C246" s="182" t="s">
        <v>308</v>
      </c>
      <c r="D246" s="182" t="s">
        <v>128</v>
      </c>
      <c r="E246" s="183" t="s">
        <v>366</v>
      </c>
      <c r="F246" s="184" t="s">
        <v>367</v>
      </c>
      <c r="G246" s="185" t="s">
        <v>155</v>
      </c>
      <c r="H246" s="186">
        <v>2.664</v>
      </c>
      <c r="I246" s="187"/>
      <c r="J246" s="188">
        <f>ROUND(I246*H246,2)</f>
        <v>0</v>
      </c>
      <c r="K246" s="184" t="s">
        <v>132</v>
      </c>
      <c r="L246" s="54"/>
      <c r="M246" s="189" t="s">
        <v>20</v>
      </c>
      <c r="N246" s="190" t="s">
        <v>44</v>
      </c>
      <c r="O246" s="35"/>
      <c r="P246" s="191">
        <f>O246*H246</f>
        <v>0</v>
      </c>
      <c r="Q246" s="191">
        <v>3.11388</v>
      </c>
      <c r="R246" s="191">
        <f>Q246*H246</f>
        <v>8.29537632</v>
      </c>
      <c r="S246" s="191">
        <v>0</v>
      </c>
      <c r="T246" s="192">
        <f>S246*H246</f>
        <v>0</v>
      </c>
      <c r="AR246" s="17" t="s">
        <v>133</v>
      </c>
      <c r="AT246" s="17" t="s">
        <v>128</v>
      </c>
      <c r="AU246" s="17" t="s">
        <v>81</v>
      </c>
      <c r="AY246" s="17" t="s">
        <v>126</v>
      </c>
      <c r="BE246" s="193">
        <f>IF(N246="základní",J246,0)</f>
        <v>0</v>
      </c>
      <c r="BF246" s="193">
        <f>IF(N246="snížená",J246,0)</f>
        <v>0</v>
      </c>
      <c r="BG246" s="193">
        <f>IF(N246="zákl. přenesená",J246,0)</f>
        <v>0</v>
      </c>
      <c r="BH246" s="193">
        <f>IF(N246="sníž. přenesená",J246,0)</f>
        <v>0</v>
      </c>
      <c r="BI246" s="193">
        <f>IF(N246="nulová",J246,0)</f>
        <v>0</v>
      </c>
      <c r="BJ246" s="17" t="s">
        <v>22</v>
      </c>
      <c r="BK246" s="193">
        <f>ROUND(I246*H246,2)</f>
        <v>0</v>
      </c>
      <c r="BL246" s="17" t="s">
        <v>133</v>
      </c>
      <c r="BM246" s="17" t="s">
        <v>529</v>
      </c>
    </row>
    <row r="247" spans="2:47" s="1" customFormat="1" ht="60">
      <c r="B247" s="34"/>
      <c r="C247" s="56"/>
      <c r="D247" s="194" t="s">
        <v>135</v>
      </c>
      <c r="E247" s="56"/>
      <c r="F247" s="195" t="s">
        <v>362</v>
      </c>
      <c r="G247" s="56"/>
      <c r="H247" s="56"/>
      <c r="I247" s="152"/>
      <c r="J247" s="56"/>
      <c r="K247" s="56"/>
      <c r="L247" s="54"/>
      <c r="M247" s="71"/>
      <c r="N247" s="35"/>
      <c r="O247" s="35"/>
      <c r="P247" s="35"/>
      <c r="Q247" s="35"/>
      <c r="R247" s="35"/>
      <c r="S247" s="35"/>
      <c r="T247" s="72"/>
      <c r="AT247" s="17" t="s">
        <v>135</v>
      </c>
      <c r="AU247" s="17" t="s">
        <v>81</v>
      </c>
    </row>
    <row r="248" spans="2:51" s="11" customFormat="1" ht="12">
      <c r="B248" s="196"/>
      <c r="C248" s="197"/>
      <c r="D248" s="194" t="s">
        <v>137</v>
      </c>
      <c r="E248" s="198" t="s">
        <v>20</v>
      </c>
      <c r="F248" s="199" t="s">
        <v>530</v>
      </c>
      <c r="G248" s="197"/>
      <c r="H248" s="200">
        <v>2.664</v>
      </c>
      <c r="I248" s="201"/>
      <c r="J248" s="197"/>
      <c r="K248" s="197"/>
      <c r="L248" s="202"/>
      <c r="M248" s="203"/>
      <c r="N248" s="204"/>
      <c r="O248" s="204"/>
      <c r="P248" s="204"/>
      <c r="Q248" s="204"/>
      <c r="R248" s="204"/>
      <c r="S248" s="204"/>
      <c r="T248" s="205"/>
      <c r="AT248" s="206" t="s">
        <v>137</v>
      </c>
      <c r="AU248" s="206" t="s">
        <v>81</v>
      </c>
      <c r="AV248" s="11" t="s">
        <v>81</v>
      </c>
      <c r="AW248" s="11" t="s">
        <v>37</v>
      </c>
      <c r="AX248" s="11" t="s">
        <v>73</v>
      </c>
      <c r="AY248" s="206" t="s">
        <v>126</v>
      </c>
    </row>
    <row r="249" spans="2:51" s="12" customFormat="1" ht="12">
      <c r="B249" s="207"/>
      <c r="C249" s="208"/>
      <c r="D249" s="194" t="s">
        <v>137</v>
      </c>
      <c r="E249" s="209" t="s">
        <v>20</v>
      </c>
      <c r="F249" s="210" t="s">
        <v>138</v>
      </c>
      <c r="G249" s="208"/>
      <c r="H249" s="211">
        <v>2.664</v>
      </c>
      <c r="I249" s="212"/>
      <c r="J249" s="208"/>
      <c r="K249" s="208"/>
      <c r="L249" s="213"/>
      <c r="M249" s="214"/>
      <c r="N249" s="215"/>
      <c r="O249" s="215"/>
      <c r="P249" s="215"/>
      <c r="Q249" s="215"/>
      <c r="R249" s="215"/>
      <c r="S249" s="215"/>
      <c r="T249" s="216"/>
      <c r="AT249" s="217" t="s">
        <v>137</v>
      </c>
      <c r="AU249" s="217" t="s">
        <v>81</v>
      </c>
      <c r="AV249" s="12" t="s">
        <v>133</v>
      </c>
      <c r="AW249" s="12" t="s">
        <v>37</v>
      </c>
      <c r="AX249" s="12" t="s">
        <v>22</v>
      </c>
      <c r="AY249" s="217" t="s">
        <v>126</v>
      </c>
    </row>
    <row r="250" spans="2:51" s="13" customFormat="1" ht="12">
      <c r="B250" s="218"/>
      <c r="C250" s="219"/>
      <c r="D250" s="220" t="s">
        <v>137</v>
      </c>
      <c r="E250" s="221" t="s">
        <v>20</v>
      </c>
      <c r="F250" s="222" t="s">
        <v>524</v>
      </c>
      <c r="G250" s="219"/>
      <c r="H250" s="223" t="s">
        <v>20</v>
      </c>
      <c r="I250" s="224"/>
      <c r="J250" s="219"/>
      <c r="K250" s="219"/>
      <c r="L250" s="225"/>
      <c r="M250" s="226"/>
      <c r="N250" s="227"/>
      <c r="O250" s="227"/>
      <c r="P250" s="227"/>
      <c r="Q250" s="227"/>
      <c r="R250" s="227"/>
      <c r="S250" s="227"/>
      <c r="T250" s="228"/>
      <c r="AT250" s="229" t="s">
        <v>137</v>
      </c>
      <c r="AU250" s="229" t="s">
        <v>81</v>
      </c>
      <c r="AV250" s="13" t="s">
        <v>22</v>
      </c>
      <c r="AW250" s="13" t="s">
        <v>37</v>
      </c>
      <c r="AX250" s="13" t="s">
        <v>73</v>
      </c>
      <c r="AY250" s="229" t="s">
        <v>126</v>
      </c>
    </row>
    <row r="251" spans="2:65" s="1" customFormat="1" ht="20.4" customHeight="1">
      <c r="B251" s="34"/>
      <c r="C251" s="236" t="s">
        <v>313</v>
      </c>
      <c r="D251" s="236" t="s">
        <v>297</v>
      </c>
      <c r="E251" s="237" t="s">
        <v>531</v>
      </c>
      <c r="F251" s="238" t="s">
        <v>532</v>
      </c>
      <c r="G251" s="239" t="s">
        <v>439</v>
      </c>
      <c r="H251" s="240">
        <v>3.4</v>
      </c>
      <c r="I251" s="241"/>
      <c r="J251" s="242">
        <f>ROUND(I251*H251,2)</f>
        <v>0</v>
      </c>
      <c r="K251" s="238" t="s">
        <v>20</v>
      </c>
      <c r="L251" s="243"/>
      <c r="M251" s="244" t="s">
        <v>20</v>
      </c>
      <c r="N251" s="245" t="s">
        <v>44</v>
      </c>
      <c r="O251" s="35"/>
      <c r="P251" s="191">
        <f>O251*H251</f>
        <v>0</v>
      </c>
      <c r="Q251" s="191">
        <v>0</v>
      </c>
      <c r="R251" s="191">
        <f>Q251*H251</f>
        <v>0</v>
      </c>
      <c r="S251" s="191">
        <v>0</v>
      </c>
      <c r="T251" s="192">
        <f>S251*H251</f>
        <v>0</v>
      </c>
      <c r="AR251" s="17" t="s">
        <v>177</v>
      </c>
      <c r="AT251" s="17" t="s">
        <v>297</v>
      </c>
      <c r="AU251" s="17" t="s">
        <v>81</v>
      </c>
      <c r="AY251" s="17" t="s">
        <v>126</v>
      </c>
      <c r="BE251" s="193">
        <f>IF(N251="základní",J251,0)</f>
        <v>0</v>
      </c>
      <c r="BF251" s="193">
        <f>IF(N251="snížená",J251,0)</f>
        <v>0</v>
      </c>
      <c r="BG251" s="193">
        <f>IF(N251="zákl. přenesená",J251,0)</f>
        <v>0</v>
      </c>
      <c r="BH251" s="193">
        <f>IF(N251="sníž. přenesená",J251,0)</f>
        <v>0</v>
      </c>
      <c r="BI251" s="193">
        <f>IF(N251="nulová",J251,0)</f>
        <v>0</v>
      </c>
      <c r="BJ251" s="17" t="s">
        <v>22</v>
      </c>
      <c r="BK251" s="193">
        <f>ROUND(I251*H251,2)</f>
        <v>0</v>
      </c>
      <c r="BL251" s="17" t="s">
        <v>133</v>
      </c>
      <c r="BM251" s="17" t="s">
        <v>533</v>
      </c>
    </row>
    <row r="252" spans="2:51" s="11" customFormat="1" ht="12">
      <c r="B252" s="196"/>
      <c r="C252" s="197"/>
      <c r="D252" s="194" t="s">
        <v>137</v>
      </c>
      <c r="E252" s="198" t="s">
        <v>20</v>
      </c>
      <c r="F252" s="199" t="s">
        <v>534</v>
      </c>
      <c r="G252" s="197"/>
      <c r="H252" s="200">
        <v>1.4</v>
      </c>
      <c r="I252" s="201"/>
      <c r="J252" s="197"/>
      <c r="K252" s="197"/>
      <c r="L252" s="202"/>
      <c r="M252" s="203"/>
      <c r="N252" s="204"/>
      <c r="O252" s="204"/>
      <c r="P252" s="204"/>
      <c r="Q252" s="204"/>
      <c r="R252" s="204"/>
      <c r="S252" s="204"/>
      <c r="T252" s="205"/>
      <c r="AT252" s="206" t="s">
        <v>137</v>
      </c>
      <c r="AU252" s="206" t="s">
        <v>81</v>
      </c>
      <c r="AV252" s="11" t="s">
        <v>81</v>
      </c>
      <c r="AW252" s="11" t="s">
        <v>37</v>
      </c>
      <c r="AX252" s="11" t="s">
        <v>73</v>
      </c>
      <c r="AY252" s="206" t="s">
        <v>126</v>
      </c>
    </row>
    <row r="253" spans="2:51" s="11" customFormat="1" ht="12">
      <c r="B253" s="196"/>
      <c r="C253" s="197"/>
      <c r="D253" s="194" t="s">
        <v>137</v>
      </c>
      <c r="E253" s="198" t="s">
        <v>20</v>
      </c>
      <c r="F253" s="199" t="s">
        <v>534</v>
      </c>
      <c r="G253" s="197"/>
      <c r="H253" s="200">
        <v>1.4</v>
      </c>
      <c r="I253" s="201"/>
      <c r="J253" s="197"/>
      <c r="K253" s="197"/>
      <c r="L253" s="202"/>
      <c r="M253" s="203"/>
      <c r="N253" s="204"/>
      <c r="O253" s="204"/>
      <c r="P253" s="204"/>
      <c r="Q253" s="204"/>
      <c r="R253" s="204"/>
      <c r="S253" s="204"/>
      <c r="T253" s="205"/>
      <c r="AT253" s="206" t="s">
        <v>137</v>
      </c>
      <c r="AU253" s="206" t="s">
        <v>81</v>
      </c>
      <c r="AV253" s="11" t="s">
        <v>81</v>
      </c>
      <c r="AW253" s="11" t="s">
        <v>37</v>
      </c>
      <c r="AX253" s="11" t="s">
        <v>73</v>
      </c>
      <c r="AY253" s="206" t="s">
        <v>126</v>
      </c>
    </row>
    <row r="254" spans="2:51" s="11" customFormat="1" ht="12">
      <c r="B254" s="196"/>
      <c r="C254" s="197"/>
      <c r="D254" s="194" t="s">
        <v>137</v>
      </c>
      <c r="E254" s="198" t="s">
        <v>20</v>
      </c>
      <c r="F254" s="199" t="s">
        <v>535</v>
      </c>
      <c r="G254" s="197"/>
      <c r="H254" s="200">
        <v>0.6</v>
      </c>
      <c r="I254" s="201"/>
      <c r="J254" s="197"/>
      <c r="K254" s="197"/>
      <c r="L254" s="202"/>
      <c r="M254" s="203"/>
      <c r="N254" s="204"/>
      <c r="O254" s="204"/>
      <c r="P254" s="204"/>
      <c r="Q254" s="204"/>
      <c r="R254" s="204"/>
      <c r="S254" s="204"/>
      <c r="T254" s="205"/>
      <c r="AT254" s="206" t="s">
        <v>137</v>
      </c>
      <c r="AU254" s="206" t="s">
        <v>81</v>
      </c>
      <c r="AV254" s="11" t="s">
        <v>81</v>
      </c>
      <c r="AW254" s="11" t="s">
        <v>37</v>
      </c>
      <c r="AX254" s="11" t="s">
        <v>73</v>
      </c>
      <c r="AY254" s="206" t="s">
        <v>126</v>
      </c>
    </row>
    <row r="255" spans="2:51" s="12" customFormat="1" ht="12">
      <c r="B255" s="207"/>
      <c r="C255" s="208"/>
      <c r="D255" s="220" t="s">
        <v>137</v>
      </c>
      <c r="E255" s="233" t="s">
        <v>20</v>
      </c>
      <c r="F255" s="234" t="s">
        <v>138</v>
      </c>
      <c r="G255" s="208"/>
      <c r="H255" s="235">
        <v>3.4</v>
      </c>
      <c r="I255" s="212"/>
      <c r="J255" s="208"/>
      <c r="K255" s="208"/>
      <c r="L255" s="213"/>
      <c r="M255" s="214"/>
      <c r="N255" s="215"/>
      <c r="O255" s="215"/>
      <c r="P255" s="215"/>
      <c r="Q255" s="215"/>
      <c r="R255" s="215"/>
      <c r="S255" s="215"/>
      <c r="T255" s="216"/>
      <c r="AT255" s="217" t="s">
        <v>137</v>
      </c>
      <c r="AU255" s="217" t="s">
        <v>81</v>
      </c>
      <c r="AV255" s="12" t="s">
        <v>133</v>
      </c>
      <c r="AW255" s="12" t="s">
        <v>37</v>
      </c>
      <c r="AX255" s="12" t="s">
        <v>22</v>
      </c>
      <c r="AY255" s="217" t="s">
        <v>126</v>
      </c>
    </row>
    <row r="256" spans="2:65" s="1" customFormat="1" ht="51.6" customHeight="1">
      <c r="B256" s="34"/>
      <c r="C256" s="182" t="s">
        <v>319</v>
      </c>
      <c r="D256" s="182" t="s">
        <v>128</v>
      </c>
      <c r="E256" s="183" t="s">
        <v>536</v>
      </c>
      <c r="F256" s="184" t="s">
        <v>537</v>
      </c>
      <c r="G256" s="185" t="s">
        <v>155</v>
      </c>
      <c r="H256" s="186">
        <v>1.944</v>
      </c>
      <c r="I256" s="187"/>
      <c r="J256" s="188">
        <f>ROUND(I256*H256,2)</f>
        <v>0</v>
      </c>
      <c r="K256" s="184" t="s">
        <v>132</v>
      </c>
      <c r="L256" s="54"/>
      <c r="M256" s="189" t="s">
        <v>20</v>
      </c>
      <c r="N256" s="190" t="s">
        <v>44</v>
      </c>
      <c r="O256" s="35"/>
      <c r="P256" s="191">
        <f>O256*H256</f>
        <v>0</v>
      </c>
      <c r="Q256" s="191">
        <v>0</v>
      </c>
      <c r="R256" s="191">
        <f>Q256*H256</f>
        <v>0</v>
      </c>
      <c r="S256" s="191">
        <v>0</v>
      </c>
      <c r="T256" s="192">
        <f>S256*H256</f>
        <v>0</v>
      </c>
      <c r="AR256" s="17" t="s">
        <v>133</v>
      </c>
      <c r="AT256" s="17" t="s">
        <v>128</v>
      </c>
      <c r="AU256" s="17" t="s">
        <v>81</v>
      </c>
      <c r="AY256" s="17" t="s">
        <v>126</v>
      </c>
      <c r="BE256" s="193">
        <f>IF(N256="základní",J256,0)</f>
        <v>0</v>
      </c>
      <c r="BF256" s="193">
        <f>IF(N256="snížená",J256,0)</f>
        <v>0</v>
      </c>
      <c r="BG256" s="193">
        <f>IF(N256="zákl. přenesená",J256,0)</f>
        <v>0</v>
      </c>
      <c r="BH256" s="193">
        <f>IF(N256="sníž. přenesená",J256,0)</f>
        <v>0</v>
      </c>
      <c r="BI256" s="193">
        <f>IF(N256="nulová",J256,0)</f>
        <v>0</v>
      </c>
      <c r="BJ256" s="17" t="s">
        <v>22</v>
      </c>
      <c r="BK256" s="193">
        <f>ROUND(I256*H256,2)</f>
        <v>0</v>
      </c>
      <c r="BL256" s="17" t="s">
        <v>133</v>
      </c>
      <c r="BM256" s="17" t="s">
        <v>538</v>
      </c>
    </row>
    <row r="257" spans="2:47" s="1" customFormat="1" ht="192">
      <c r="B257" s="34"/>
      <c r="C257" s="56"/>
      <c r="D257" s="194" t="s">
        <v>135</v>
      </c>
      <c r="E257" s="56"/>
      <c r="F257" s="195" t="s">
        <v>539</v>
      </c>
      <c r="G257" s="56"/>
      <c r="H257" s="56"/>
      <c r="I257" s="152"/>
      <c r="J257" s="56"/>
      <c r="K257" s="56"/>
      <c r="L257" s="54"/>
      <c r="M257" s="71"/>
      <c r="N257" s="35"/>
      <c r="O257" s="35"/>
      <c r="P257" s="35"/>
      <c r="Q257" s="35"/>
      <c r="R257" s="35"/>
      <c r="S257" s="35"/>
      <c r="T257" s="72"/>
      <c r="AT257" s="17" t="s">
        <v>135</v>
      </c>
      <c r="AU257" s="17" t="s">
        <v>81</v>
      </c>
    </row>
    <row r="258" spans="2:51" s="11" customFormat="1" ht="12">
      <c r="B258" s="196"/>
      <c r="C258" s="197"/>
      <c r="D258" s="194" t="s">
        <v>137</v>
      </c>
      <c r="E258" s="198" t="s">
        <v>20</v>
      </c>
      <c r="F258" s="199" t="s">
        <v>540</v>
      </c>
      <c r="G258" s="197"/>
      <c r="H258" s="200">
        <v>1.361</v>
      </c>
      <c r="I258" s="201"/>
      <c r="J258" s="197"/>
      <c r="K258" s="197"/>
      <c r="L258" s="202"/>
      <c r="M258" s="203"/>
      <c r="N258" s="204"/>
      <c r="O258" s="204"/>
      <c r="P258" s="204"/>
      <c r="Q258" s="204"/>
      <c r="R258" s="204"/>
      <c r="S258" s="204"/>
      <c r="T258" s="205"/>
      <c r="AT258" s="206" t="s">
        <v>137</v>
      </c>
      <c r="AU258" s="206" t="s">
        <v>81</v>
      </c>
      <c r="AV258" s="11" t="s">
        <v>81</v>
      </c>
      <c r="AW258" s="11" t="s">
        <v>37</v>
      </c>
      <c r="AX258" s="11" t="s">
        <v>73</v>
      </c>
      <c r="AY258" s="206" t="s">
        <v>126</v>
      </c>
    </row>
    <row r="259" spans="2:51" s="11" customFormat="1" ht="12">
      <c r="B259" s="196"/>
      <c r="C259" s="197"/>
      <c r="D259" s="194" t="s">
        <v>137</v>
      </c>
      <c r="E259" s="198" t="s">
        <v>20</v>
      </c>
      <c r="F259" s="199" t="s">
        <v>541</v>
      </c>
      <c r="G259" s="197"/>
      <c r="H259" s="200">
        <v>0.583</v>
      </c>
      <c r="I259" s="201"/>
      <c r="J259" s="197"/>
      <c r="K259" s="197"/>
      <c r="L259" s="202"/>
      <c r="M259" s="203"/>
      <c r="N259" s="204"/>
      <c r="O259" s="204"/>
      <c r="P259" s="204"/>
      <c r="Q259" s="204"/>
      <c r="R259" s="204"/>
      <c r="S259" s="204"/>
      <c r="T259" s="205"/>
      <c r="AT259" s="206" t="s">
        <v>137</v>
      </c>
      <c r="AU259" s="206" t="s">
        <v>81</v>
      </c>
      <c r="AV259" s="11" t="s">
        <v>81</v>
      </c>
      <c r="AW259" s="11" t="s">
        <v>37</v>
      </c>
      <c r="AX259" s="11" t="s">
        <v>73</v>
      </c>
      <c r="AY259" s="206" t="s">
        <v>126</v>
      </c>
    </row>
    <row r="260" spans="2:51" s="12" customFormat="1" ht="12">
      <c r="B260" s="207"/>
      <c r="C260" s="208"/>
      <c r="D260" s="194" t="s">
        <v>137</v>
      </c>
      <c r="E260" s="209" t="s">
        <v>20</v>
      </c>
      <c r="F260" s="210" t="s">
        <v>138</v>
      </c>
      <c r="G260" s="208"/>
      <c r="H260" s="211">
        <v>1.944</v>
      </c>
      <c r="I260" s="212"/>
      <c r="J260" s="208"/>
      <c r="K260" s="208"/>
      <c r="L260" s="213"/>
      <c r="M260" s="214"/>
      <c r="N260" s="215"/>
      <c r="O260" s="215"/>
      <c r="P260" s="215"/>
      <c r="Q260" s="215"/>
      <c r="R260" s="215"/>
      <c r="S260" s="215"/>
      <c r="T260" s="216"/>
      <c r="AT260" s="217" t="s">
        <v>137</v>
      </c>
      <c r="AU260" s="217" t="s">
        <v>81</v>
      </c>
      <c r="AV260" s="12" t="s">
        <v>133</v>
      </c>
      <c r="AW260" s="12" t="s">
        <v>37</v>
      </c>
      <c r="AX260" s="12" t="s">
        <v>22</v>
      </c>
      <c r="AY260" s="217" t="s">
        <v>126</v>
      </c>
    </row>
    <row r="261" spans="2:51" s="13" customFormat="1" ht="12">
      <c r="B261" s="218"/>
      <c r="C261" s="219"/>
      <c r="D261" s="220" t="s">
        <v>137</v>
      </c>
      <c r="E261" s="221" t="s">
        <v>20</v>
      </c>
      <c r="F261" s="222" t="s">
        <v>524</v>
      </c>
      <c r="G261" s="219"/>
      <c r="H261" s="223" t="s">
        <v>20</v>
      </c>
      <c r="I261" s="224"/>
      <c r="J261" s="219"/>
      <c r="K261" s="219"/>
      <c r="L261" s="225"/>
      <c r="M261" s="226"/>
      <c r="N261" s="227"/>
      <c r="O261" s="227"/>
      <c r="P261" s="227"/>
      <c r="Q261" s="227"/>
      <c r="R261" s="227"/>
      <c r="S261" s="227"/>
      <c r="T261" s="228"/>
      <c r="AT261" s="229" t="s">
        <v>137</v>
      </c>
      <c r="AU261" s="229" t="s">
        <v>81</v>
      </c>
      <c r="AV261" s="13" t="s">
        <v>22</v>
      </c>
      <c r="AW261" s="13" t="s">
        <v>37</v>
      </c>
      <c r="AX261" s="13" t="s">
        <v>73</v>
      </c>
      <c r="AY261" s="229" t="s">
        <v>126</v>
      </c>
    </row>
    <row r="262" spans="2:65" s="1" customFormat="1" ht="51.6" customHeight="1">
      <c r="B262" s="34"/>
      <c r="C262" s="182" t="s">
        <v>325</v>
      </c>
      <c r="D262" s="182" t="s">
        <v>128</v>
      </c>
      <c r="E262" s="183" t="s">
        <v>542</v>
      </c>
      <c r="F262" s="184" t="s">
        <v>543</v>
      </c>
      <c r="G262" s="185" t="s">
        <v>131</v>
      </c>
      <c r="H262" s="186">
        <v>11.016</v>
      </c>
      <c r="I262" s="187"/>
      <c r="J262" s="188">
        <f>ROUND(I262*H262,2)</f>
        <v>0</v>
      </c>
      <c r="K262" s="184" t="s">
        <v>132</v>
      </c>
      <c r="L262" s="54"/>
      <c r="M262" s="189" t="s">
        <v>20</v>
      </c>
      <c r="N262" s="190" t="s">
        <v>44</v>
      </c>
      <c r="O262" s="35"/>
      <c r="P262" s="191">
        <f>O262*H262</f>
        <v>0</v>
      </c>
      <c r="Q262" s="191">
        <v>0.00765</v>
      </c>
      <c r="R262" s="191">
        <f>Q262*H262</f>
        <v>0.0842724</v>
      </c>
      <c r="S262" s="191">
        <v>0</v>
      </c>
      <c r="T262" s="192">
        <f>S262*H262</f>
        <v>0</v>
      </c>
      <c r="AR262" s="17" t="s">
        <v>133</v>
      </c>
      <c r="AT262" s="17" t="s">
        <v>128</v>
      </c>
      <c r="AU262" s="17" t="s">
        <v>81</v>
      </c>
      <c r="AY262" s="17" t="s">
        <v>126</v>
      </c>
      <c r="BE262" s="193">
        <f>IF(N262="základní",J262,0)</f>
        <v>0</v>
      </c>
      <c r="BF262" s="193">
        <f>IF(N262="snížená",J262,0)</f>
        <v>0</v>
      </c>
      <c r="BG262" s="193">
        <f>IF(N262="zákl. přenesená",J262,0)</f>
        <v>0</v>
      </c>
      <c r="BH262" s="193">
        <f>IF(N262="sníž. přenesená",J262,0)</f>
        <v>0</v>
      </c>
      <c r="BI262" s="193">
        <f>IF(N262="nulová",J262,0)</f>
        <v>0</v>
      </c>
      <c r="BJ262" s="17" t="s">
        <v>22</v>
      </c>
      <c r="BK262" s="193">
        <f>ROUND(I262*H262,2)</f>
        <v>0</v>
      </c>
      <c r="BL262" s="17" t="s">
        <v>133</v>
      </c>
      <c r="BM262" s="17" t="s">
        <v>544</v>
      </c>
    </row>
    <row r="263" spans="2:47" s="1" customFormat="1" ht="192">
      <c r="B263" s="34"/>
      <c r="C263" s="56"/>
      <c r="D263" s="194" t="s">
        <v>135</v>
      </c>
      <c r="E263" s="56"/>
      <c r="F263" s="195" t="s">
        <v>545</v>
      </c>
      <c r="G263" s="56"/>
      <c r="H263" s="56"/>
      <c r="I263" s="152"/>
      <c r="J263" s="56"/>
      <c r="K263" s="56"/>
      <c r="L263" s="54"/>
      <c r="M263" s="71"/>
      <c r="N263" s="35"/>
      <c r="O263" s="35"/>
      <c r="P263" s="35"/>
      <c r="Q263" s="35"/>
      <c r="R263" s="35"/>
      <c r="S263" s="35"/>
      <c r="T263" s="72"/>
      <c r="AT263" s="17" t="s">
        <v>135</v>
      </c>
      <c r="AU263" s="17" t="s">
        <v>81</v>
      </c>
    </row>
    <row r="264" spans="2:51" s="11" customFormat="1" ht="12">
      <c r="B264" s="196"/>
      <c r="C264" s="197"/>
      <c r="D264" s="194" t="s">
        <v>137</v>
      </c>
      <c r="E264" s="198" t="s">
        <v>20</v>
      </c>
      <c r="F264" s="199" t="s">
        <v>546</v>
      </c>
      <c r="G264" s="197"/>
      <c r="H264" s="200">
        <v>2.268</v>
      </c>
      <c r="I264" s="201"/>
      <c r="J264" s="197"/>
      <c r="K264" s="197"/>
      <c r="L264" s="202"/>
      <c r="M264" s="203"/>
      <c r="N264" s="204"/>
      <c r="O264" s="204"/>
      <c r="P264" s="204"/>
      <c r="Q264" s="204"/>
      <c r="R264" s="204"/>
      <c r="S264" s="204"/>
      <c r="T264" s="205"/>
      <c r="AT264" s="206" t="s">
        <v>137</v>
      </c>
      <c r="AU264" s="206" t="s">
        <v>81</v>
      </c>
      <c r="AV264" s="11" t="s">
        <v>81</v>
      </c>
      <c r="AW264" s="11" t="s">
        <v>37</v>
      </c>
      <c r="AX264" s="11" t="s">
        <v>73</v>
      </c>
      <c r="AY264" s="206" t="s">
        <v>126</v>
      </c>
    </row>
    <row r="265" spans="2:51" s="11" customFormat="1" ht="12">
      <c r="B265" s="196"/>
      <c r="C265" s="197"/>
      <c r="D265" s="194" t="s">
        <v>137</v>
      </c>
      <c r="E265" s="198" t="s">
        <v>20</v>
      </c>
      <c r="F265" s="199" t="s">
        <v>546</v>
      </c>
      <c r="G265" s="197"/>
      <c r="H265" s="200">
        <v>2.268</v>
      </c>
      <c r="I265" s="201"/>
      <c r="J265" s="197"/>
      <c r="K265" s="197"/>
      <c r="L265" s="202"/>
      <c r="M265" s="203"/>
      <c r="N265" s="204"/>
      <c r="O265" s="204"/>
      <c r="P265" s="204"/>
      <c r="Q265" s="204"/>
      <c r="R265" s="204"/>
      <c r="S265" s="204"/>
      <c r="T265" s="205"/>
      <c r="AT265" s="206" t="s">
        <v>137</v>
      </c>
      <c r="AU265" s="206" t="s">
        <v>81</v>
      </c>
      <c r="AV265" s="11" t="s">
        <v>81</v>
      </c>
      <c r="AW265" s="11" t="s">
        <v>37</v>
      </c>
      <c r="AX265" s="11" t="s">
        <v>73</v>
      </c>
      <c r="AY265" s="206" t="s">
        <v>126</v>
      </c>
    </row>
    <row r="266" spans="2:51" s="11" customFormat="1" ht="12">
      <c r="B266" s="196"/>
      <c r="C266" s="197"/>
      <c r="D266" s="194" t="s">
        <v>137</v>
      </c>
      <c r="E266" s="198" t="s">
        <v>20</v>
      </c>
      <c r="F266" s="199" t="s">
        <v>547</v>
      </c>
      <c r="G266" s="197"/>
      <c r="H266" s="200">
        <v>1.944</v>
      </c>
      <c r="I266" s="201"/>
      <c r="J266" s="197"/>
      <c r="K266" s="197"/>
      <c r="L266" s="202"/>
      <c r="M266" s="203"/>
      <c r="N266" s="204"/>
      <c r="O266" s="204"/>
      <c r="P266" s="204"/>
      <c r="Q266" s="204"/>
      <c r="R266" s="204"/>
      <c r="S266" s="204"/>
      <c r="T266" s="205"/>
      <c r="AT266" s="206" t="s">
        <v>137</v>
      </c>
      <c r="AU266" s="206" t="s">
        <v>81</v>
      </c>
      <c r="AV266" s="11" t="s">
        <v>81</v>
      </c>
      <c r="AW266" s="11" t="s">
        <v>37</v>
      </c>
      <c r="AX266" s="11" t="s">
        <v>73</v>
      </c>
      <c r="AY266" s="206" t="s">
        <v>126</v>
      </c>
    </row>
    <row r="267" spans="2:51" s="11" customFormat="1" ht="12">
      <c r="B267" s="196"/>
      <c r="C267" s="197"/>
      <c r="D267" s="194" t="s">
        <v>137</v>
      </c>
      <c r="E267" s="198" t="s">
        <v>20</v>
      </c>
      <c r="F267" s="199" t="s">
        <v>548</v>
      </c>
      <c r="G267" s="197"/>
      <c r="H267" s="200">
        <v>0.972</v>
      </c>
      <c r="I267" s="201"/>
      <c r="J267" s="197"/>
      <c r="K267" s="197"/>
      <c r="L267" s="202"/>
      <c r="M267" s="203"/>
      <c r="N267" s="204"/>
      <c r="O267" s="204"/>
      <c r="P267" s="204"/>
      <c r="Q267" s="204"/>
      <c r="R267" s="204"/>
      <c r="S267" s="204"/>
      <c r="T267" s="205"/>
      <c r="AT267" s="206" t="s">
        <v>137</v>
      </c>
      <c r="AU267" s="206" t="s">
        <v>81</v>
      </c>
      <c r="AV267" s="11" t="s">
        <v>81</v>
      </c>
      <c r="AW267" s="11" t="s">
        <v>37</v>
      </c>
      <c r="AX267" s="11" t="s">
        <v>73</v>
      </c>
      <c r="AY267" s="206" t="s">
        <v>126</v>
      </c>
    </row>
    <row r="268" spans="2:51" s="11" customFormat="1" ht="12">
      <c r="B268" s="196"/>
      <c r="C268" s="197"/>
      <c r="D268" s="194" t="s">
        <v>137</v>
      </c>
      <c r="E268" s="198" t="s">
        <v>20</v>
      </c>
      <c r="F268" s="199" t="s">
        <v>549</v>
      </c>
      <c r="G268" s="197"/>
      <c r="H268" s="200">
        <v>1.296</v>
      </c>
      <c r="I268" s="201"/>
      <c r="J268" s="197"/>
      <c r="K268" s="197"/>
      <c r="L268" s="202"/>
      <c r="M268" s="203"/>
      <c r="N268" s="204"/>
      <c r="O268" s="204"/>
      <c r="P268" s="204"/>
      <c r="Q268" s="204"/>
      <c r="R268" s="204"/>
      <c r="S268" s="204"/>
      <c r="T268" s="205"/>
      <c r="AT268" s="206" t="s">
        <v>137</v>
      </c>
      <c r="AU268" s="206" t="s">
        <v>81</v>
      </c>
      <c r="AV268" s="11" t="s">
        <v>81</v>
      </c>
      <c r="AW268" s="11" t="s">
        <v>37</v>
      </c>
      <c r="AX268" s="11" t="s">
        <v>73</v>
      </c>
      <c r="AY268" s="206" t="s">
        <v>126</v>
      </c>
    </row>
    <row r="269" spans="2:51" s="11" customFormat="1" ht="12">
      <c r="B269" s="196"/>
      <c r="C269" s="197"/>
      <c r="D269" s="194" t="s">
        <v>137</v>
      </c>
      <c r="E269" s="198" t="s">
        <v>20</v>
      </c>
      <c r="F269" s="199" t="s">
        <v>549</v>
      </c>
      <c r="G269" s="197"/>
      <c r="H269" s="200">
        <v>1.296</v>
      </c>
      <c r="I269" s="201"/>
      <c r="J269" s="197"/>
      <c r="K269" s="197"/>
      <c r="L269" s="202"/>
      <c r="M269" s="203"/>
      <c r="N269" s="204"/>
      <c r="O269" s="204"/>
      <c r="P269" s="204"/>
      <c r="Q269" s="204"/>
      <c r="R269" s="204"/>
      <c r="S269" s="204"/>
      <c r="T269" s="205"/>
      <c r="AT269" s="206" t="s">
        <v>137</v>
      </c>
      <c r="AU269" s="206" t="s">
        <v>81</v>
      </c>
      <c r="AV269" s="11" t="s">
        <v>81</v>
      </c>
      <c r="AW269" s="11" t="s">
        <v>37</v>
      </c>
      <c r="AX269" s="11" t="s">
        <v>73</v>
      </c>
      <c r="AY269" s="206" t="s">
        <v>126</v>
      </c>
    </row>
    <row r="270" spans="2:51" s="11" customFormat="1" ht="12">
      <c r="B270" s="196"/>
      <c r="C270" s="197"/>
      <c r="D270" s="194" t="s">
        <v>137</v>
      </c>
      <c r="E270" s="198" t="s">
        <v>20</v>
      </c>
      <c r="F270" s="199" t="s">
        <v>550</v>
      </c>
      <c r="G270" s="197"/>
      <c r="H270" s="200">
        <v>0.486</v>
      </c>
      <c r="I270" s="201"/>
      <c r="J270" s="197"/>
      <c r="K270" s="197"/>
      <c r="L270" s="202"/>
      <c r="M270" s="203"/>
      <c r="N270" s="204"/>
      <c r="O270" s="204"/>
      <c r="P270" s="204"/>
      <c r="Q270" s="204"/>
      <c r="R270" s="204"/>
      <c r="S270" s="204"/>
      <c r="T270" s="205"/>
      <c r="AT270" s="206" t="s">
        <v>137</v>
      </c>
      <c r="AU270" s="206" t="s">
        <v>81</v>
      </c>
      <c r="AV270" s="11" t="s">
        <v>81</v>
      </c>
      <c r="AW270" s="11" t="s">
        <v>37</v>
      </c>
      <c r="AX270" s="11" t="s">
        <v>73</v>
      </c>
      <c r="AY270" s="206" t="s">
        <v>126</v>
      </c>
    </row>
    <row r="271" spans="2:51" s="11" customFormat="1" ht="12">
      <c r="B271" s="196"/>
      <c r="C271" s="197"/>
      <c r="D271" s="194" t="s">
        <v>137</v>
      </c>
      <c r="E271" s="198" t="s">
        <v>20</v>
      </c>
      <c r="F271" s="199" t="s">
        <v>550</v>
      </c>
      <c r="G271" s="197"/>
      <c r="H271" s="200">
        <v>0.486</v>
      </c>
      <c r="I271" s="201"/>
      <c r="J271" s="197"/>
      <c r="K271" s="197"/>
      <c r="L271" s="202"/>
      <c r="M271" s="203"/>
      <c r="N271" s="204"/>
      <c r="O271" s="204"/>
      <c r="P271" s="204"/>
      <c r="Q271" s="204"/>
      <c r="R271" s="204"/>
      <c r="S271" s="204"/>
      <c r="T271" s="205"/>
      <c r="AT271" s="206" t="s">
        <v>137</v>
      </c>
      <c r="AU271" s="206" t="s">
        <v>81</v>
      </c>
      <c r="AV271" s="11" t="s">
        <v>81</v>
      </c>
      <c r="AW271" s="11" t="s">
        <v>37</v>
      </c>
      <c r="AX271" s="11" t="s">
        <v>73</v>
      </c>
      <c r="AY271" s="206" t="s">
        <v>126</v>
      </c>
    </row>
    <row r="272" spans="2:51" s="12" customFormat="1" ht="12">
      <c r="B272" s="207"/>
      <c r="C272" s="208"/>
      <c r="D272" s="194" t="s">
        <v>137</v>
      </c>
      <c r="E272" s="209" t="s">
        <v>20</v>
      </c>
      <c r="F272" s="210" t="s">
        <v>138</v>
      </c>
      <c r="G272" s="208"/>
      <c r="H272" s="211">
        <v>11.016</v>
      </c>
      <c r="I272" s="212"/>
      <c r="J272" s="208"/>
      <c r="K272" s="208"/>
      <c r="L272" s="213"/>
      <c r="M272" s="214"/>
      <c r="N272" s="215"/>
      <c r="O272" s="215"/>
      <c r="P272" s="215"/>
      <c r="Q272" s="215"/>
      <c r="R272" s="215"/>
      <c r="S272" s="215"/>
      <c r="T272" s="216"/>
      <c r="AT272" s="217" t="s">
        <v>137</v>
      </c>
      <c r="AU272" s="217" t="s">
        <v>81</v>
      </c>
      <c r="AV272" s="12" t="s">
        <v>133</v>
      </c>
      <c r="AW272" s="12" t="s">
        <v>37</v>
      </c>
      <c r="AX272" s="12" t="s">
        <v>22</v>
      </c>
      <c r="AY272" s="217" t="s">
        <v>126</v>
      </c>
    </row>
    <row r="273" spans="2:51" s="13" customFormat="1" ht="12">
      <c r="B273" s="218"/>
      <c r="C273" s="219"/>
      <c r="D273" s="220" t="s">
        <v>137</v>
      </c>
      <c r="E273" s="221" t="s">
        <v>20</v>
      </c>
      <c r="F273" s="222" t="s">
        <v>524</v>
      </c>
      <c r="G273" s="219"/>
      <c r="H273" s="223" t="s">
        <v>20</v>
      </c>
      <c r="I273" s="224"/>
      <c r="J273" s="219"/>
      <c r="K273" s="219"/>
      <c r="L273" s="225"/>
      <c r="M273" s="226"/>
      <c r="N273" s="227"/>
      <c r="O273" s="227"/>
      <c r="P273" s="227"/>
      <c r="Q273" s="227"/>
      <c r="R273" s="227"/>
      <c r="S273" s="227"/>
      <c r="T273" s="228"/>
      <c r="AT273" s="229" t="s">
        <v>137</v>
      </c>
      <c r="AU273" s="229" t="s">
        <v>81</v>
      </c>
      <c r="AV273" s="13" t="s">
        <v>22</v>
      </c>
      <c r="AW273" s="13" t="s">
        <v>37</v>
      </c>
      <c r="AX273" s="13" t="s">
        <v>73</v>
      </c>
      <c r="AY273" s="229" t="s">
        <v>126</v>
      </c>
    </row>
    <row r="274" spans="2:65" s="1" customFormat="1" ht="51.6" customHeight="1">
      <c r="B274" s="34"/>
      <c r="C274" s="182" t="s">
        <v>330</v>
      </c>
      <c r="D274" s="182" t="s">
        <v>128</v>
      </c>
      <c r="E274" s="183" t="s">
        <v>551</v>
      </c>
      <c r="F274" s="184" t="s">
        <v>552</v>
      </c>
      <c r="G274" s="185" t="s">
        <v>131</v>
      </c>
      <c r="H274" s="186">
        <v>11.016</v>
      </c>
      <c r="I274" s="187"/>
      <c r="J274" s="188">
        <f>ROUND(I274*H274,2)</f>
        <v>0</v>
      </c>
      <c r="K274" s="184" t="s">
        <v>132</v>
      </c>
      <c r="L274" s="54"/>
      <c r="M274" s="189" t="s">
        <v>20</v>
      </c>
      <c r="N274" s="190" t="s">
        <v>44</v>
      </c>
      <c r="O274" s="35"/>
      <c r="P274" s="191">
        <f>O274*H274</f>
        <v>0</v>
      </c>
      <c r="Q274" s="191">
        <v>0.00086</v>
      </c>
      <c r="R274" s="191">
        <f>Q274*H274</f>
        <v>0.00947376</v>
      </c>
      <c r="S274" s="191">
        <v>0</v>
      </c>
      <c r="T274" s="192">
        <f>S274*H274</f>
        <v>0</v>
      </c>
      <c r="AR274" s="17" t="s">
        <v>133</v>
      </c>
      <c r="AT274" s="17" t="s">
        <v>128</v>
      </c>
      <c r="AU274" s="17" t="s">
        <v>81</v>
      </c>
      <c r="AY274" s="17" t="s">
        <v>126</v>
      </c>
      <c r="BE274" s="193">
        <f>IF(N274="základní",J274,0)</f>
        <v>0</v>
      </c>
      <c r="BF274" s="193">
        <f>IF(N274="snížená",J274,0)</f>
        <v>0</v>
      </c>
      <c r="BG274" s="193">
        <f>IF(N274="zákl. přenesená",J274,0)</f>
        <v>0</v>
      </c>
      <c r="BH274" s="193">
        <f>IF(N274="sníž. přenesená",J274,0)</f>
        <v>0</v>
      </c>
      <c r="BI274" s="193">
        <f>IF(N274="nulová",J274,0)</f>
        <v>0</v>
      </c>
      <c r="BJ274" s="17" t="s">
        <v>22</v>
      </c>
      <c r="BK274" s="193">
        <f>ROUND(I274*H274,2)</f>
        <v>0</v>
      </c>
      <c r="BL274" s="17" t="s">
        <v>133</v>
      </c>
      <c r="BM274" s="17" t="s">
        <v>553</v>
      </c>
    </row>
    <row r="275" spans="2:47" s="1" customFormat="1" ht="192">
      <c r="B275" s="34"/>
      <c r="C275" s="56"/>
      <c r="D275" s="194" t="s">
        <v>135</v>
      </c>
      <c r="E275" s="56"/>
      <c r="F275" s="195" t="s">
        <v>545</v>
      </c>
      <c r="G275" s="56"/>
      <c r="H275" s="56"/>
      <c r="I275" s="152"/>
      <c r="J275" s="56"/>
      <c r="K275" s="56"/>
      <c r="L275" s="54"/>
      <c r="M275" s="71"/>
      <c r="N275" s="35"/>
      <c r="O275" s="35"/>
      <c r="P275" s="35"/>
      <c r="Q275" s="35"/>
      <c r="R275" s="35"/>
      <c r="S275" s="35"/>
      <c r="T275" s="72"/>
      <c r="AT275" s="17" t="s">
        <v>135</v>
      </c>
      <c r="AU275" s="17" t="s">
        <v>81</v>
      </c>
    </row>
    <row r="276" spans="2:51" s="11" customFormat="1" ht="12">
      <c r="B276" s="196"/>
      <c r="C276" s="197"/>
      <c r="D276" s="194" t="s">
        <v>137</v>
      </c>
      <c r="E276" s="198" t="s">
        <v>20</v>
      </c>
      <c r="F276" s="199" t="s">
        <v>554</v>
      </c>
      <c r="G276" s="197"/>
      <c r="H276" s="200">
        <v>11.016</v>
      </c>
      <c r="I276" s="201"/>
      <c r="J276" s="197"/>
      <c r="K276" s="197"/>
      <c r="L276" s="202"/>
      <c r="M276" s="203"/>
      <c r="N276" s="204"/>
      <c r="O276" s="204"/>
      <c r="P276" s="204"/>
      <c r="Q276" s="204"/>
      <c r="R276" s="204"/>
      <c r="S276" s="204"/>
      <c r="T276" s="205"/>
      <c r="AT276" s="206" t="s">
        <v>137</v>
      </c>
      <c r="AU276" s="206" t="s">
        <v>81</v>
      </c>
      <c r="AV276" s="11" t="s">
        <v>81</v>
      </c>
      <c r="AW276" s="11" t="s">
        <v>37</v>
      </c>
      <c r="AX276" s="11" t="s">
        <v>73</v>
      </c>
      <c r="AY276" s="206" t="s">
        <v>126</v>
      </c>
    </row>
    <row r="277" spans="2:51" s="12" customFormat="1" ht="12">
      <c r="B277" s="207"/>
      <c r="C277" s="208"/>
      <c r="D277" s="194" t="s">
        <v>137</v>
      </c>
      <c r="E277" s="209" t="s">
        <v>20</v>
      </c>
      <c r="F277" s="210" t="s">
        <v>138</v>
      </c>
      <c r="G277" s="208"/>
      <c r="H277" s="211">
        <v>11.016</v>
      </c>
      <c r="I277" s="212"/>
      <c r="J277" s="208"/>
      <c r="K277" s="208"/>
      <c r="L277" s="213"/>
      <c r="M277" s="214"/>
      <c r="N277" s="215"/>
      <c r="O277" s="215"/>
      <c r="P277" s="215"/>
      <c r="Q277" s="215"/>
      <c r="R277" s="215"/>
      <c r="S277" s="215"/>
      <c r="T277" s="216"/>
      <c r="AT277" s="217" t="s">
        <v>137</v>
      </c>
      <c r="AU277" s="217" t="s">
        <v>81</v>
      </c>
      <c r="AV277" s="12" t="s">
        <v>133</v>
      </c>
      <c r="AW277" s="12" t="s">
        <v>37</v>
      </c>
      <c r="AX277" s="12" t="s">
        <v>22</v>
      </c>
      <c r="AY277" s="217" t="s">
        <v>126</v>
      </c>
    </row>
    <row r="278" spans="2:51" s="13" customFormat="1" ht="12">
      <c r="B278" s="218"/>
      <c r="C278" s="219"/>
      <c r="D278" s="194" t="s">
        <v>137</v>
      </c>
      <c r="E278" s="230" t="s">
        <v>20</v>
      </c>
      <c r="F278" s="231" t="s">
        <v>524</v>
      </c>
      <c r="G278" s="219"/>
      <c r="H278" s="232" t="s">
        <v>20</v>
      </c>
      <c r="I278" s="224"/>
      <c r="J278" s="219"/>
      <c r="K278" s="219"/>
      <c r="L278" s="225"/>
      <c r="M278" s="226"/>
      <c r="N278" s="227"/>
      <c r="O278" s="227"/>
      <c r="P278" s="227"/>
      <c r="Q278" s="227"/>
      <c r="R278" s="227"/>
      <c r="S278" s="227"/>
      <c r="T278" s="228"/>
      <c r="AT278" s="229" t="s">
        <v>137</v>
      </c>
      <c r="AU278" s="229" t="s">
        <v>81</v>
      </c>
      <c r="AV278" s="13" t="s">
        <v>22</v>
      </c>
      <c r="AW278" s="13" t="s">
        <v>37</v>
      </c>
      <c r="AX278" s="13" t="s">
        <v>73</v>
      </c>
      <c r="AY278" s="229" t="s">
        <v>126</v>
      </c>
    </row>
    <row r="279" spans="2:63" s="10" customFormat="1" ht="29.85" customHeight="1">
      <c r="B279" s="165"/>
      <c r="C279" s="166"/>
      <c r="D279" s="179" t="s">
        <v>72</v>
      </c>
      <c r="E279" s="180" t="s">
        <v>133</v>
      </c>
      <c r="F279" s="180" t="s">
        <v>555</v>
      </c>
      <c r="G279" s="166"/>
      <c r="H279" s="166"/>
      <c r="I279" s="169"/>
      <c r="J279" s="181">
        <f>BK279</f>
        <v>0</v>
      </c>
      <c r="K279" s="166"/>
      <c r="L279" s="171"/>
      <c r="M279" s="172"/>
      <c r="N279" s="173"/>
      <c r="O279" s="173"/>
      <c r="P279" s="174">
        <f>SUM(P280:P289)</f>
        <v>0</v>
      </c>
      <c r="Q279" s="173"/>
      <c r="R279" s="174">
        <f>SUM(R280:R289)</f>
        <v>0.3938718</v>
      </c>
      <c r="S279" s="173"/>
      <c r="T279" s="175">
        <f>SUM(T280:T289)</f>
        <v>0</v>
      </c>
      <c r="AR279" s="176" t="s">
        <v>22</v>
      </c>
      <c r="AT279" s="177" t="s">
        <v>72</v>
      </c>
      <c r="AU279" s="177" t="s">
        <v>22</v>
      </c>
      <c r="AY279" s="176" t="s">
        <v>126</v>
      </c>
      <c r="BK279" s="178">
        <f>SUM(BK280:BK289)</f>
        <v>0</v>
      </c>
    </row>
    <row r="280" spans="2:65" s="1" customFormat="1" ht="28.8" customHeight="1">
      <c r="B280" s="34"/>
      <c r="C280" s="182" t="s">
        <v>335</v>
      </c>
      <c r="D280" s="182" t="s">
        <v>128</v>
      </c>
      <c r="E280" s="183" t="s">
        <v>556</v>
      </c>
      <c r="F280" s="184" t="s">
        <v>557</v>
      </c>
      <c r="G280" s="185" t="s">
        <v>155</v>
      </c>
      <c r="H280" s="186">
        <v>0.8</v>
      </c>
      <c r="I280" s="187"/>
      <c r="J280" s="188">
        <f>ROUND(I280*H280,2)</f>
        <v>0</v>
      </c>
      <c r="K280" s="184" t="s">
        <v>132</v>
      </c>
      <c r="L280" s="54"/>
      <c r="M280" s="189" t="s">
        <v>20</v>
      </c>
      <c r="N280" s="190" t="s">
        <v>44</v>
      </c>
      <c r="O280" s="35"/>
      <c r="P280" s="191">
        <f>O280*H280</f>
        <v>0</v>
      </c>
      <c r="Q280" s="191">
        <v>0</v>
      </c>
      <c r="R280" s="191">
        <f>Q280*H280</f>
        <v>0</v>
      </c>
      <c r="S280" s="191">
        <v>0</v>
      </c>
      <c r="T280" s="192">
        <f>S280*H280</f>
        <v>0</v>
      </c>
      <c r="AR280" s="17" t="s">
        <v>133</v>
      </c>
      <c r="AT280" s="17" t="s">
        <v>128</v>
      </c>
      <c r="AU280" s="17" t="s">
        <v>81</v>
      </c>
      <c r="AY280" s="17" t="s">
        <v>126</v>
      </c>
      <c r="BE280" s="193">
        <f>IF(N280="základní",J280,0)</f>
        <v>0</v>
      </c>
      <c r="BF280" s="193">
        <f>IF(N280="snížená",J280,0)</f>
        <v>0</v>
      </c>
      <c r="BG280" s="193">
        <f>IF(N280="zákl. přenesená",J280,0)</f>
        <v>0</v>
      </c>
      <c r="BH280" s="193">
        <f>IF(N280="sníž. přenesená",J280,0)</f>
        <v>0</v>
      </c>
      <c r="BI280" s="193">
        <f>IF(N280="nulová",J280,0)</f>
        <v>0</v>
      </c>
      <c r="BJ280" s="17" t="s">
        <v>22</v>
      </c>
      <c r="BK280" s="193">
        <f>ROUND(I280*H280,2)</f>
        <v>0</v>
      </c>
      <c r="BL280" s="17" t="s">
        <v>133</v>
      </c>
      <c r="BM280" s="17" t="s">
        <v>558</v>
      </c>
    </row>
    <row r="281" spans="2:47" s="1" customFormat="1" ht="48">
      <c r="B281" s="34"/>
      <c r="C281" s="56"/>
      <c r="D281" s="194" t="s">
        <v>135</v>
      </c>
      <c r="E281" s="56"/>
      <c r="F281" s="195" t="s">
        <v>559</v>
      </c>
      <c r="G281" s="56"/>
      <c r="H281" s="56"/>
      <c r="I281" s="152"/>
      <c r="J281" s="56"/>
      <c r="K281" s="56"/>
      <c r="L281" s="54"/>
      <c r="M281" s="71"/>
      <c r="N281" s="35"/>
      <c r="O281" s="35"/>
      <c r="P281" s="35"/>
      <c r="Q281" s="35"/>
      <c r="R281" s="35"/>
      <c r="S281" s="35"/>
      <c r="T281" s="72"/>
      <c r="AT281" s="17" t="s">
        <v>135</v>
      </c>
      <c r="AU281" s="17" t="s">
        <v>81</v>
      </c>
    </row>
    <row r="282" spans="2:51" s="11" customFormat="1" ht="12">
      <c r="B282" s="196"/>
      <c r="C282" s="197"/>
      <c r="D282" s="194" t="s">
        <v>137</v>
      </c>
      <c r="E282" s="198" t="s">
        <v>20</v>
      </c>
      <c r="F282" s="199" t="s">
        <v>560</v>
      </c>
      <c r="G282" s="197"/>
      <c r="H282" s="200">
        <v>0.8</v>
      </c>
      <c r="I282" s="201"/>
      <c r="J282" s="197"/>
      <c r="K282" s="197"/>
      <c r="L282" s="202"/>
      <c r="M282" s="203"/>
      <c r="N282" s="204"/>
      <c r="O282" s="204"/>
      <c r="P282" s="204"/>
      <c r="Q282" s="204"/>
      <c r="R282" s="204"/>
      <c r="S282" s="204"/>
      <c r="T282" s="205"/>
      <c r="AT282" s="206" t="s">
        <v>137</v>
      </c>
      <c r="AU282" s="206" t="s">
        <v>81</v>
      </c>
      <c r="AV282" s="11" t="s">
        <v>81</v>
      </c>
      <c r="AW282" s="11" t="s">
        <v>37</v>
      </c>
      <c r="AX282" s="11" t="s">
        <v>73</v>
      </c>
      <c r="AY282" s="206" t="s">
        <v>126</v>
      </c>
    </row>
    <row r="283" spans="2:51" s="12" customFormat="1" ht="12">
      <c r="B283" s="207"/>
      <c r="C283" s="208"/>
      <c r="D283" s="194" t="s">
        <v>137</v>
      </c>
      <c r="E283" s="209" t="s">
        <v>20</v>
      </c>
      <c r="F283" s="210" t="s">
        <v>138</v>
      </c>
      <c r="G283" s="208"/>
      <c r="H283" s="211">
        <v>0.8</v>
      </c>
      <c r="I283" s="212"/>
      <c r="J283" s="208"/>
      <c r="K283" s="208"/>
      <c r="L283" s="213"/>
      <c r="M283" s="214"/>
      <c r="N283" s="215"/>
      <c r="O283" s="215"/>
      <c r="P283" s="215"/>
      <c r="Q283" s="215"/>
      <c r="R283" s="215"/>
      <c r="S283" s="215"/>
      <c r="T283" s="216"/>
      <c r="AT283" s="217" t="s">
        <v>137</v>
      </c>
      <c r="AU283" s="217" t="s">
        <v>81</v>
      </c>
      <c r="AV283" s="12" t="s">
        <v>133</v>
      </c>
      <c r="AW283" s="12" t="s">
        <v>37</v>
      </c>
      <c r="AX283" s="12" t="s">
        <v>22</v>
      </c>
      <c r="AY283" s="217" t="s">
        <v>126</v>
      </c>
    </row>
    <row r="284" spans="2:51" s="13" customFormat="1" ht="12">
      <c r="B284" s="218"/>
      <c r="C284" s="219"/>
      <c r="D284" s="220" t="s">
        <v>137</v>
      </c>
      <c r="E284" s="221" t="s">
        <v>20</v>
      </c>
      <c r="F284" s="222" t="s">
        <v>431</v>
      </c>
      <c r="G284" s="219"/>
      <c r="H284" s="223" t="s">
        <v>20</v>
      </c>
      <c r="I284" s="224"/>
      <c r="J284" s="219"/>
      <c r="K284" s="219"/>
      <c r="L284" s="225"/>
      <c r="M284" s="226"/>
      <c r="N284" s="227"/>
      <c r="O284" s="227"/>
      <c r="P284" s="227"/>
      <c r="Q284" s="227"/>
      <c r="R284" s="227"/>
      <c r="S284" s="227"/>
      <c r="T284" s="228"/>
      <c r="AT284" s="229" t="s">
        <v>137</v>
      </c>
      <c r="AU284" s="229" t="s">
        <v>81</v>
      </c>
      <c r="AV284" s="13" t="s">
        <v>22</v>
      </c>
      <c r="AW284" s="13" t="s">
        <v>37</v>
      </c>
      <c r="AX284" s="13" t="s">
        <v>73</v>
      </c>
      <c r="AY284" s="229" t="s">
        <v>126</v>
      </c>
    </row>
    <row r="285" spans="2:65" s="1" customFormat="1" ht="28.8" customHeight="1">
      <c r="B285" s="34"/>
      <c r="C285" s="182" t="s">
        <v>339</v>
      </c>
      <c r="D285" s="182" t="s">
        <v>128</v>
      </c>
      <c r="E285" s="183" t="s">
        <v>561</v>
      </c>
      <c r="F285" s="184" t="s">
        <v>562</v>
      </c>
      <c r="G285" s="185" t="s">
        <v>131</v>
      </c>
      <c r="H285" s="186">
        <v>0.42</v>
      </c>
      <c r="I285" s="187"/>
      <c r="J285" s="188">
        <f>ROUND(I285*H285,2)</f>
        <v>0</v>
      </c>
      <c r="K285" s="184" t="s">
        <v>132</v>
      </c>
      <c r="L285" s="54"/>
      <c r="M285" s="189" t="s">
        <v>20</v>
      </c>
      <c r="N285" s="190" t="s">
        <v>44</v>
      </c>
      <c r="O285" s="35"/>
      <c r="P285" s="191">
        <f>O285*H285</f>
        <v>0</v>
      </c>
      <c r="Q285" s="191">
        <v>0.93779</v>
      </c>
      <c r="R285" s="191">
        <f>Q285*H285</f>
        <v>0.3938718</v>
      </c>
      <c r="S285" s="191">
        <v>0</v>
      </c>
      <c r="T285" s="192">
        <f>S285*H285</f>
        <v>0</v>
      </c>
      <c r="AR285" s="17" t="s">
        <v>133</v>
      </c>
      <c r="AT285" s="17" t="s">
        <v>128</v>
      </c>
      <c r="AU285" s="17" t="s">
        <v>81</v>
      </c>
      <c r="AY285" s="17" t="s">
        <v>126</v>
      </c>
      <c r="BE285" s="193">
        <f>IF(N285="základní",J285,0)</f>
        <v>0</v>
      </c>
      <c r="BF285" s="193">
        <f>IF(N285="snížená",J285,0)</f>
        <v>0</v>
      </c>
      <c r="BG285" s="193">
        <f>IF(N285="zákl. přenesená",J285,0)</f>
        <v>0</v>
      </c>
      <c r="BH285" s="193">
        <f>IF(N285="sníž. přenesená",J285,0)</f>
        <v>0</v>
      </c>
      <c r="BI285" s="193">
        <f>IF(N285="nulová",J285,0)</f>
        <v>0</v>
      </c>
      <c r="BJ285" s="17" t="s">
        <v>22</v>
      </c>
      <c r="BK285" s="193">
        <f>ROUND(I285*H285,2)</f>
        <v>0</v>
      </c>
      <c r="BL285" s="17" t="s">
        <v>133</v>
      </c>
      <c r="BM285" s="17" t="s">
        <v>563</v>
      </c>
    </row>
    <row r="286" spans="2:47" s="1" customFormat="1" ht="96">
      <c r="B286" s="34"/>
      <c r="C286" s="56"/>
      <c r="D286" s="194" t="s">
        <v>135</v>
      </c>
      <c r="E286" s="56"/>
      <c r="F286" s="195" t="s">
        <v>564</v>
      </c>
      <c r="G286" s="56"/>
      <c r="H286" s="56"/>
      <c r="I286" s="152"/>
      <c r="J286" s="56"/>
      <c r="K286" s="56"/>
      <c r="L286" s="54"/>
      <c r="M286" s="71"/>
      <c r="N286" s="35"/>
      <c r="O286" s="35"/>
      <c r="P286" s="35"/>
      <c r="Q286" s="35"/>
      <c r="R286" s="35"/>
      <c r="S286" s="35"/>
      <c r="T286" s="72"/>
      <c r="AT286" s="17" t="s">
        <v>135</v>
      </c>
      <c r="AU286" s="17" t="s">
        <v>81</v>
      </c>
    </row>
    <row r="287" spans="2:51" s="11" customFormat="1" ht="12">
      <c r="B287" s="196"/>
      <c r="C287" s="197"/>
      <c r="D287" s="194" t="s">
        <v>137</v>
      </c>
      <c r="E287" s="198" t="s">
        <v>20</v>
      </c>
      <c r="F287" s="199" t="s">
        <v>565</v>
      </c>
      <c r="G287" s="197"/>
      <c r="H287" s="200">
        <v>0.42</v>
      </c>
      <c r="I287" s="201"/>
      <c r="J287" s="197"/>
      <c r="K287" s="197"/>
      <c r="L287" s="202"/>
      <c r="M287" s="203"/>
      <c r="N287" s="204"/>
      <c r="O287" s="204"/>
      <c r="P287" s="204"/>
      <c r="Q287" s="204"/>
      <c r="R287" s="204"/>
      <c r="S287" s="204"/>
      <c r="T287" s="205"/>
      <c r="AT287" s="206" t="s">
        <v>137</v>
      </c>
      <c r="AU287" s="206" t="s">
        <v>81</v>
      </c>
      <c r="AV287" s="11" t="s">
        <v>81</v>
      </c>
      <c r="AW287" s="11" t="s">
        <v>37</v>
      </c>
      <c r="AX287" s="11" t="s">
        <v>73</v>
      </c>
      <c r="AY287" s="206" t="s">
        <v>126</v>
      </c>
    </row>
    <row r="288" spans="2:51" s="12" customFormat="1" ht="12">
      <c r="B288" s="207"/>
      <c r="C288" s="208"/>
      <c r="D288" s="194" t="s">
        <v>137</v>
      </c>
      <c r="E288" s="209" t="s">
        <v>20</v>
      </c>
      <c r="F288" s="210" t="s">
        <v>138</v>
      </c>
      <c r="G288" s="208"/>
      <c r="H288" s="211">
        <v>0.42</v>
      </c>
      <c r="I288" s="212"/>
      <c r="J288" s="208"/>
      <c r="K288" s="208"/>
      <c r="L288" s="213"/>
      <c r="M288" s="214"/>
      <c r="N288" s="215"/>
      <c r="O288" s="215"/>
      <c r="P288" s="215"/>
      <c r="Q288" s="215"/>
      <c r="R288" s="215"/>
      <c r="S288" s="215"/>
      <c r="T288" s="216"/>
      <c r="AT288" s="217" t="s">
        <v>137</v>
      </c>
      <c r="AU288" s="217" t="s">
        <v>81</v>
      </c>
      <c r="AV288" s="12" t="s">
        <v>133</v>
      </c>
      <c r="AW288" s="12" t="s">
        <v>37</v>
      </c>
      <c r="AX288" s="12" t="s">
        <v>22</v>
      </c>
      <c r="AY288" s="217" t="s">
        <v>126</v>
      </c>
    </row>
    <row r="289" spans="2:51" s="13" customFormat="1" ht="12">
      <c r="B289" s="218"/>
      <c r="C289" s="219"/>
      <c r="D289" s="194" t="s">
        <v>137</v>
      </c>
      <c r="E289" s="230" t="s">
        <v>20</v>
      </c>
      <c r="F289" s="231" t="s">
        <v>524</v>
      </c>
      <c r="G289" s="219"/>
      <c r="H289" s="232" t="s">
        <v>20</v>
      </c>
      <c r="I289" s="224"/>
      <c r="J289" s="219"/>
      <c r="K289" s="219"/>
      <c r="L289" s="225"/>
      <c r="M289" s="226"/>
      <c r="N289" s="227"/>
      <c r="O289" s="227"/>
      <c r="P289" s="227"/>
      <c r="Q289" s="227"/>
      <c r="R289" s="227"/>
      <c r="S289" s="227"/>
      <c r="T289" s="228"/>
      <c r="AT289" s="229" t="s">
        <v>137</v>
      </c>
      <c r="AU289" s="229" t="s">
        <v>81</v>
      </c>
      <c r="AV289" s="13" t="s">
        <v>22</v>
      </c>
      <c r="AW289" s="13" t="s">
        <v>37</v>
      </c>
      <c r="AX289" s="13" t="s">
        <v>73</v>
      </c>
      <c r="AY289" s="229" t="s">
        <v>126</v>
      </c>
    </row>
    <row r="290" spans="2:63" s="10" customFormat="1" ht="29.85" customHeight="1">
      <c r="B290" s="165"/>
      <c r="C290" s="166"/>
      <c r="D290" s="179" t="s">
        <v>72</v>
      </c>
      <c r="E290" s="180" t="s">
        <v>159</v>
      </c>
      <c r="F290" s="180" t="s">
        <v>375</v>
      </c>
      <c r="G290" s="166"/>
      <c r="H290" s="166"/>
      <c r="I290" s="169"/>
      <c r="J290" s="181">
        <f>BK290</f>
        <v>0</v>
      </c>
      <c r="K290" s="166"/>
      <c r="L290" s="171"/>
      <c r="M290" s="172"/>
      <c r="N290" s="173"/>
      <c r="O290" s="173"/>
      <c r="P290" s="174">
        <f>SUM(P291:P317)</f>
        <v>0</v>
      </c>
      <c r="Q290" s="173"/>
      <c r="R290" s="174">
        <f>SUM(R291:R317)</f>
        <v>0.0048495</v>
      </c>
      <c r="S290" s="173"/>
      <c r="T290" s="175">
        <f>SUM(T291:T317)</f>
        <v>0</v>
      </c>
      <c r="AR290" s="176" t="s">
        <v>22</v>
      </c>
      <c r="AT290" s="177" t="s">
        <v>72</v>
      </c>
      <c r="AU290" s="177" t="s">
        <v>22</v>
      </c>
      <c r="AY290" s="176" t="s">
        <v>126</v>
      </c>
      <c r="BK290" s="178">
        <f>SUM(BK291:BK317)</f>
        <v>0</v>
      </c>
    </row>
    <row r="291" spans="2:65" s="1" customFormat="1" ht="28.8" customHeight="1">
      <c r="B291" s="34"/>
      <c r="C291" s="182" t="s">
        <v>346</v>
      </c>
      <c r="D291" s="182" t="s">
        <v>128</v>
      </c>
      <c r="E291" s="183" t="s">
        <v>566</v>
      </c>
      <c r="F291" s="184" t="s">
        <v>567</v>
      </c>
      <c r="G291" s="185" t="s">
        <v>131</v>
      </c>
      <c r="H291" s="186">
        <v>5.3</v>
      </c>
      <c r="I291" s="187"/>
      <c r="J291" s="188">
        <f>ROUND(I291*H291,2)</f>
        <v>0</v>
      </c>
      <c r="K291" s="184" t="s">
        <v>132</v>
      </c>
      <c r="L291" s="54"/>
      <c r="M291" s="189" t="s">
        <v>20</v>
      </c>
      <c r="N291" s="190" t="s">
        <v>44</v>
      </c>
      <c r="O291" s="35"/>
      <c r="P291" s="191">
        <f>O291*H291</f>
        <v>0</v>
      </c>
      <c r="Q291" s="191">
        <v>0</v>
      </c>
      <c r="R291" s="191">
        <f>Q291*H291</f>
        <v>0</v>
      </c>
      <c r="S291" s="191">
        <v>0</v>
      </c>
      <c r="T291" s="192">
        <f>S291*H291</f>
        <v>0</v>
      </c>
      <c r="AR291" s="17" t="s">
        <v>133</v>
      </c>
      <c r="AT291" s="17" t="s">
        <v>128</v>
      </c>
      <c r="AU291" s="17" t="s">
        <v>81</v>
      </c>
      <c r="AY291" s="17" t="s">
        <v>126</v>
      </c>
      <c r="BE291" s="193">
        <f>IF(N291="základní",J291,0)</f>
        <v>0</v>
      </c>
      <c r="BF291" s="193">
        <f>IF(N291="snížená",J291,0)</f>
        <v>0</v>
      </c>
      <c r="BG291" s="193">
        <f>IF(N291="zákl. přenesená",J291,0)</f>
        <v>0</v>
      </c>
      <c r="BH291" s="193">
        <f>IF(N291="sníž. přenesená",J291,0)</f>
        <v>0</v>
      </c>
      <c r="BI291" s="193">
        <f>IF(N291="nulová",J291,0)</f>
        <v>0</v>
      </c>
      <c r="BJ291" s="17" t="s">
        <v>22</v>
      </c>
      <c r="BK291" s="193">
        <f>ROUND(I291*H291,2)</f>
        <v>0</v>
      </c>
      <c r="BL291" s="17" t="s">
        <v>133</v>
      </c>
      <c r="BM291" s="17" t="s">
        <v>568</v>
      </c>
    </row>
    <row r="292" spans="2:51" s="11" customFormat="1" ht="12">
      <c r="B292" s="196"/>
      <c r="C292" s="197"/>
      <c r="D292" s="194" t="s">
        <v>137</v>
      </c>
      <c r="E292" s="198" t="s">
        <v>20</v>
      </c>
      <c r="F292" s="199" t="s">
        <v>569</v>
      </c>
      <c r="G292" s="197"/>
      <c r="H292" s="200">
        <v>5.3</v>
      </c>
      <c r="I292" s="201"/>
      <c r="J292" s="197"/>
      <c r="K292" s="197"/>
      <c r="L292" s="202"/>
      <c r="M292" s="203"/>
      <c r="N292" s="204"/>
      <c r="O292" s="204"/>
      <c r="P292" s="204"/>
      <c r="Q292" s="204"/>
      <c r="R292" s="204"/>
      <c r="S292" s="204"/>
      <c r="T292" s="205"/>
      <c r="AT292" s="206" t="s">
        <v>137</v>
      </c>
      <c r="AU292" s="206" t="s">
        <v>81</v>
      </c>
      <c r="AV292" s="11" t="s">
        <v>81</v>
      </c>
      <c r="AW292" s="11" t="s">
        <v>37</v>
      </c>
      <c r="AX292" s="11" t="s">
        <v>73</v>
      </c>
      <c r="AY292" s="206" t="s">
        <v>126</v>
      </c>
    </row>
    <row r="293" spans="2:51" s="12" customFormat="1" ht="12">
      <c r="B293" s="207"/>
      <c r="C293" s="208"/>
      <c r="D293" s="194" t="s">
        <v>137</v>
      </c>
      <c r="E293" s="209" t="s">
        <v>20</v>
      </c>
      <c r="F293" s="210" t="s">
        <v>138</v>
      </c>
      <c r="G293" s="208"/>
      <c r="H293" s="211">
        <v>5.3</v>
      </c>
      <c r="I293" s="212"/>
      <c r="J293" s="208"/>
      <c r="K293" s="208"/>
      <c r="L293" s="213"/>
      <c r="M293" s="214"/>
      <c r="N293" s="215"/>
      <c r="O293" s="215"/>
      <c r="P293" s="215"/>
      <c r="Q293" s="215"/>
      <c r="R293" s="215"/>
      <c r="S293" s="215"/>
      <c r="T293" s="216"/>
      <c r="AT293" s="217" t="s">
        <v>137</v>
      </c>
      <c r="AU293" s="217" t="s">
        <v>81</v>
      </c>
      <c r="AV293" s="12" t="s">
        <v>133</v>
      </c>
      <c r="AW293" s="12" t="s">
        <v>37</v>
      </c>
      <c r="AX293" s="12" t="s">
        <v>22</v>
      </c>
      <c r="AY293" s="217" t="s">
        <v>126</v>
      </c>
    </row>
    <row r="294" spans="2:51" s="13" customFormat="1" ht="12">
      <c r="B294" s="218"/>
      <c r="C294" s="219"/>
      <c r="D294" s="220" t="s">
        <v>137</v>
      </c>
      <c r="E294" s="221" t="s">
        <v>20</v>
      </c>
      <c r="F294" s="222" t="s">
        <v>431</v>
      </c>
      <c r="G294" s="219"/>
      <c r="H294" s="223" t="s">
        <v>20</v>
      </c>
      <c r="I294" s="224"/>
      <c r="J294" s="219"/>
      <c r="K294" s="219"/>
      <c r="L294" s="225"/>
      <c r="M294" s="226"/>
      <c r="N294" s="227"/>
      <c r="O294" s="227"/>
      <c r="P294" s="227"/>
      <c r="Q294" s="227"/>
      <c r="R294" s="227"/>
      <c r="S294" s="227"/>
      <c r="T294" s="228"/>
      <c r="AT294" s="229" t="s">
        <v>137</v>
      </c>
      <c r="AU294" s="229" t="s">
        <v>81</v>
      </c>
      <c r="AV294" s="13" t="s">
        <v>22</v>
      </c>
      <c r="AW294" s="13" t="s">
        <v>37</v>
      </c>
      <c r="AX294" s="13" t="s">
        <v>73</v>
      </c>
      <c r="AY294" s="229" t="s">
        <v>126</v>
      </c>
    </row>
    <row r="295" spans="2:65" s="1" customFormat="1" ht="28.8" customHeight="1">
      <c r="B295" s="34"/>
      <c r="C295" s="182" t="s">
        <v>175</v>
      </c>
      <c r="D295" s="182" t="s">
        <v>128</v>
      </c>
      <c r="E295" s="183" t="s">
        <v>570</v>
      </c>
      <c r="F295" s="184" t="s">
        <v>571</v>
      </c>
      <c r="G295" s="185" t="s">
        <v>131</v>
      </c>
      <c r="H295" s="186">
        <v>5.3</v>
      </c>
      <c r="I295" s="187"/>
      <c r="J295" s="188">
        <f>ROUND(I295*H295,2)</f>
        <v>0</v>
      </c>
      <c r="K295" s="184" t="s">
        <v>132</v>
      </c>
      <c r="L295" s="54"/>
      <c r="M295" s="189" t="s">
        <v>20</v>
      </c>
      <c r="N295" s="190" t="s">
        <v>44</v>
      </c>
      <c r="O295" s="35"/>
      <c r="P295" s="191">
        <f>O295*H295</f>
        <v>0</v>
      </c>
      <c r="Q295" s="191">
        <v>0</v>
      </c>
      <c r="R295" s="191">
        <f>Q295*H295</f>
        <v>0</v>
      </c>
      <c r="S295" s="191">
        <v>0</v>
      </c>
      <c r="T295" s="192">
        <f>S295*H295</f>
        <v>0</v>
      </c>
      <c r="AR295" s="17" t="s">
        <v>133</v>
      </c>
      <c r="AT295" s="17" t="s">
        <v>128</v>
      </c>
      <c r="AU295" s="17" t="s">
        <v>81</v>
      </c>
      <c r="AY295" s="17" t="s">
        <v>126</v>
      </c>
      <c r="BE295" s="193">
        <f>IF(N295="základní",J295,0)</f>
        <v>0</v>
      </c>
      <c r="BF295" s="193">
        <f>IF(N295="snížená",J295,0)</f>
        <v>0</v>
      </c>
      <c r="BG295" s="193">
        <f>IF(N295="zákl. přenesená",J295,0)</f>
        <v>0</v>
      </c>
      <c r="BH295" s="193">
        <f>IF(N295="sníž. přenesená",J295,0)</f>
        <v>0</v>
      </c>
      <c r="BI295" s="193">
        <f>IF(N295="nulová",J295,0)</f>
        <v>0</v>
      </c>
      <c r="BJ295" s="17" t="s">
        <v>22</v>
      </c>
      <c r="BK295" s="193">
        <f>ROUND(I295*H295,2)</f>
        <v>0</v>
      </c>
      <c r="BL295" s="17" t="s">
        <v>133</v>
      </c>
      <c r="BM295" s="17" t="s">
        <v>572</v>
      </c>
    </row>
    <row r="296" spans="2:51" s="11" customFormat="1" ht="12">
      <c r="B296" s="196"/>
      <c r="C296" s="197"/>
      <c r="D296" s="194" t="s">
        <v>137</v>
      </c>
      <c r="E296" s="198" t="s">
        <v>20</v>
      </c>
      <c r="F296" s="199" t="s">
        <v>569</v>
      </c>
      <c r="G296" s="197"/>
      <c r="H296" s="200">
        <v>5.3</v>
      </c>
      <c r="I296" s="201"/>
      <c r="J296" s="197"/>
      <c r="K296" s="197"/>
      <c r="L296" s="202"/>
      <c r="M296" s="203"/>
      <c r="N296" s="204"/>
      <c r="O296" s="204"/>
      <c r="P296" s="204"/>
      <c r="Q296" s="204"/>
      <c r="R296" s="204"/>
      <c r="S296" s="204"/>
      <c r="T296" s="205"/>
      <c r="AT296" s="206" t="s">
        <v>137</v>
      </c>
      <c r="AU296" s="206" t="s">
        <v>81</v>
      </c>
      <c r="AV296" s="11" t="s">
        <v>81</v>
      </c>
      <c r="AW296" s="11" t="s">
        <v>37</v>
      </c>
      <c r="AX296" s="11" t="s">
        <v>73</v>
      </c>
      <c r="AY296" s="206" t="s">
        <v>126</v>
      </c>
    </row>
    <row r="297" spans="2:51" s="12" customFormat="1" ht="12">
      <c r="B297" s="207"/>
      <c r="C297" s="208"/>
      <c r="D297" s="194" t="s">
        <v>137</v>
      </c>
      <c r="E297" s="209" t="s">
        <v>20</v>
      </c>
      <c r="F297" s="210" t="s">
        <v>138</v>
      </c>
      <c r="G297" s="208"/>
      <c r="H297" s="211">
        <v>5.3</v>
      </c>
      <c r="I297" s="212"/>
      <c r="J297" s="208"/>
      <c r="K297" s="208"/>
      <c r="L297" s="213"/>
      <c r="M297" s="214"/>
      <c r="N297" s="215"/>
      <c r="O297" s="215"/>
      <c r="P297" s="215"/>
      <c r="Q297" s="215"/>
      <c r="R297" s="215"/>
      <c r="S297" s="215"/>
      <c r="T297" s="216"/>
      <c r="AT297" s="217" t="s">
        <v>137</v>
      </c>
      <c r="AU297" s="217" t="s">
        <v>81</v>
      </c>
      <c r="AV297" s="12" t="s">
        <v>133</v>
      </c>
      <c r="AW297" s="12" t="s">
        <v>37</v>
      </c>
      <c r="AX297" s="12" t="s">
        <v>22</v>
      </c>
      <c r="AY297" s="217" t="s">
        <v>126</v>
      </c>
    </row>
    <row r="298" spans="2:51" s="13" customFormat="1" ht="12">
      <c r="B298" s="218"/>
      <c r="C298" s="219"/>
      <c r="D298" s="220" t="s">
        <v>137</v>
      </c>
      <c r="E298" s="221" t="s">
        <v>20</v>
      </c>
      <c r="F298" s="222" t="s">
        <v>431</v>
      </c>
      <c r="G298" s="219"/>
      <c r="H298" s="223" t="s">
        <v>20</v>
      </c>
      <c r="I298" s="224"/>
      <c r="J298" s="219"/>
      <c r="K298" s="219"/>
      <c r="L298" s="225"/>
      <c r="M298" s="226"/>
      <c r="N298" s="227"/>
      <c r="O298" s="227"/>
      <c r="P298" s="227"/>
      <c r="Q298" s="227"/>
      <c r="R298" s="227"/>
      <c r="S298" s="227"/>
      <c r="T298" s="228"/>
      <c r="AT298" s="229" t="s">
        <v>137</v>
      </c>
      <c r="AU298" s="229" t="s">
        <v>81</v>
      </c>
      <c r="AV298" s="13" t="s">
        <v>22</v>
      </c>
      <c r="AW298" s="13" t="s">
        <v>37</v>
      </c>
      <c r="AX298" s="13" t="s">
        <v>73</v>
      </c>
      <c r="AY298" s="229" t="s">
        <v>126</v>
      </c>
    </row>
    <row r="299" spans="2:65" s="1" customFormat="1" ht="28.8" customHeight="1">
      <c r="B299" s="34"/>
      <c r="C299" s="182" t="s">
        <v>358</v>
      </c>
      <c r="D299" s="182" t="s">
        <v>128</v>
      </c>
      <c r="E299" s="183" t="s">
        <v>573</v>
      </c>
      <c r="F299" s="184" t="s">
        <v>574</v>
      </c>
      <c r="G299" s="185" t="s">
        <v>131</v>
      </c>
      <c r="H299" s="186">
        <v>21.2</v>
      </c>
      <c r="I299" s="187"/>
      <c r="J299" s="188">
        <f>ROUND(I299*H299,2)</f>
        <v>0</v>
      </c>
      <c r="K299" s="184" t="s">
        <v>132</v>
      </c>
      <c r="L299" s="54"/>
      <c r="M299" s="189" t="s">
        <v>20</v>
      </c>
      <c r="N299" s="190" t="s">
        <v>44</v>
      </c>
      <c r="O299" s="35"/>
      <c r="P299" s="191">
        <f>O299*H299</f>
        <v>0</v>
      </c>
      <c r="Q299" s="191">
        <v>0</v>
      </c>
      <c r="R299" s="191">
        <f>Q299*H299</f>
        <v>0</v>
      </c>
      <c r="S299" s="191">
        <v>0</v>
      </c>
      <c r="T299" s="192">
        <f>S299*H299</f>
        <v>0</v>
      </c>
      <c r="AR299" s="17" t="s">
        <v>133</v>
      </c>
      <c r="AT299" s="17" t="s">
        <v>128</v>
      </c>
      <c r="AU299" s="17" t="s">
        <v>81</v>
      </c>
      <c r="AY299" s="17" t="s">
        <v>126</v>
      </c>
      <c r="BE299" s="193">
        <f>IF(N299="základní",J299,0)</f>
        <v>0</v>
      </c>
      <c r="BF299" s="193">
        <f>IF(N299="snížená",J299,0)</f>
        <v>0</v>
      </c>
      <c r="BG299" s="193">
        <f>IF(N299="zákl. přenesená",J299,0)</f>
        <v>0</v>
      </c>
      <c r="BH299" s="193">
        <f>IF(N299="sníž. přenesená",J299,0)</f>
        <v>0</v>
      </c>
      <c r="BI299" s="193">
        <f>IF(N299="nulová",J299,0)</f>
        <v>0</v>
      </c>
      <c r="BJ299" s="17" t="s">
        <v>22</v>
      </c>
      <c r="BK299" s="193">
        <f>ROUND(I299*H299,2)</f>
        <v>0</v>
      </c>
      <c r="BL299" s="17" t="s">
        <v>133</v>
      </c>
      <c r="BM299" s="17" t="s">
        <v>575</v>
      </c>
    </row>
    <row r="300" spans="2:51" s="11" customFormat="1" ht="12">
      <c r="B300" s="196"/>
      <c r="C300" s="197"/>
      <c r="D300" s="194" t="s">
        <v>137</v>
      </c>
      <c r="E300" s="198" t="s">
        <v>20</v>
      </c>
      <c r="F300" s="199" t="s">
        <v>576</v>
      </c>
      <c r="G300" s="197"/>
      <c r="H300" s="200">
        <v>21.2</v>
      </c>
      <c r="I300" s="201"/>
      <c r="J300" s="197"/>
      <c r="K300" s="197"/>
      <c r="L300" s="202"/>
      <c r="M300" s="203"/>
      <c r="N300" s="204"/>
      <c r="O300" s="204"/>
      <c r="P300" s="204"/>
      <c r="Q300" s="204"/>
      <c r="R300" s="204"/>
      <c r="S300" s="204"/>
      <c r="T300" s="205"/>
      <c r="AT300" s="206" t="s">
        <v>137</v>
      </c>
      <c r="AU300" s="206" t="s">
        <v>81</v>
      </c>
      <c r="AV300" s="11" t="s">
        <v>81</v>
      </c>
      <c r="AW300" s="11" t="s">
        <v>37</v>
      </c>
      <c r="AX300" s="11" t="s">
        <v>73</v>
      </c>
      <c r="AY300" s="206" t="s">
        <v>126</v>
      </c>
    </row>
    <row r="301" spans="2:51" s="12" customFormat="1" ht="12">
      <c r="B301" s="207"/>
      <c r="C301" s="208"/>
      <c r="D301" s="194" t="s">
        <v>137</v>
      </c>
      <c r="E301" s="209" t="s">
        <v>20</v>
      </c>
      <c r="F301" s="210" t="s">
        <v>138</v>
      </c>
      <c r="G301" s="208"/>
      <c r="H301" s="211">
        <v>21.2</v>
      </c>
      <c r="I301" s="212"/>
      <c r="J301" s="208"/>
      <c r="K301" s="208"/>
      <c r="L301" s="213"/>
      <c r="M301" s="214"/>
      <c r="N301" s="215"/>
      <c r="O301" s="215"/>
      <c r="P301" s="215"/>
      <c r="Q301" s="215"/>
      <c r="R301" s="215"/>
      <c r="S301" s="215"/>
      <c r="T301" s="216"/>
      <c r="AT301" s="217" t="s">
        <v>137</v>
      </c>
      <c r="AU301" s="217" t="s">
        <v>81</v>
      </c>
      <c r="AV301" s="12" t="s">
        <v>133</v>
      </c>
      <c r="AW301" s="12" t="s">
        <v>37</v>
      </c>
      <c r="AX301" s="12" t="s">
        <v>22</v>
      </c>
      <c r="AY301" s="217" t="s">
        <v>126</v>
      </c>
    </row>
    <row r="302" spans="2:51" s="13" customFormat="1" ht="12">
      <c r="B302" s="218"/>
      <c r="C302" s="219"/>
      <c r="D302" s="194" t="s">
        <v>137</v>
      </c>
      <c r="E302" s="230" t="s">
        <v>20</v>
      </c>
      <c r="F302" s="231" t="s">
        <v>431</v>
      </c>
      <c r="G302" s="219"/>
      <c r="H302" s="232" t="s">
        <v>20</v>
      </c>
      <c r="I302" s="224"/>
      <c r="J302" s="219"/>
      <c r="K302" s="219"/>
      <c r="L302" s="225"/>
      <c r="M302" s="226"/>
      <c r="N302" s="227"/>
      <c r="O302" s="227"/>
      <c r="P302" s="227"/>
      <c r="Q302" s="227"/>
      <c r="R302" s="227"/>
      <c r="S302" s="227"/>
      <c r="T302" s="228"/>
      <c r="AT302" s="229" t="s">
        <v>137</v>
      </c>
      <c r="AU302" s="229" t="s">
        <v>81</v>
      </c>
      <c r="AV302" s="13" t="s">
        <v>22</v>
      </c>
      <c r="AW302" s="13" t="s">
        <v>37</v>
      </c>
      <c r="AX302" s="13" t="s">
        <v>73</v>
      </c>
      <c r="AY302" s="229" t="s">
        <v>126</v>
      </c>
    </row>
    <row r="303" spans="2:51" s="13" customFormat="1" ht="12">
      <c r="B303" s="218"/>
      <c r="C303" s="219"/>
      <c r="D303" s="220" t="s">
        <v>137</v>
      </c>
      <c r="E303" s="221" t="s">
        <v>20</v>
      </c>
      <c r="F303" s="222" t="s">
        <v>577</v>
      </c>
      <c r="G303" s="219"/>
      <c r="H303" s="223" t="s">
        <v>20</v>
      </c>
      <c r="I303" s="224"/>
      <c r="J303" s="219"/>
      <c r="K303" s="219"/>
      <c r="L303" s="225"/>
      <c r="M303" s="226"/>
      <c r="N303" s="227"/>
      <c r="O303" s="227"/>
      <c r="P303" s="227"/>
      <c r="Q303" s="227"/>
      <c r="R303" s="227"/>
      <c r="S303" s="227"/>
      <c r="T303" s="228"/>
      <c r="AT303" s="229" t="s">
        <v>137</v>
      </c>
      <c r="AU303" s="229" t="s">
        <v>81</v>
      </c>
      <c r="AV303" s="13" t="s">
        <v>22</v>
      </c>
      <c r="AW303" s="13" t="s">
        <v>37</v>
      </c>
      <c r="AX303" s="13" t="s">
        <v>73</v>
      </c>
      <c r="AY303" s="229" t="s">
        <v>126</v>
      </c>
    </row>
    <row r="304" spans="2:65" s="1" customFormat="1" ht="28.8" customHeight="1">
      <c r="B304" s="34"/>
      <c r="C304" s="182" t="s">
        <v>365</v>
      </c>
      <c r="D304" s="182" t="s">
        <v>128</v>
      </c>
      <c r="E304" s="183" t="s">
        <v>578</v>
      </c>
      <c r="F304" s="184" t="s">
        <v>579</v>
      </c>
      <c r="G304" s="185" t="s">
        <v>131</v>
      </c>
      <c r="H304" s="186">
        <v>7.95</v>
      </c>
      <c r="I304" s="187"/>
      <c r="J304" s="188">
        <f>ROUND(I304*H304,2)</f>
        <v>0</v>
      </c>
      <c r="K304" s="184" t="s">
        <v>132</v>
      </c>
      <c r="L304" s="54"/>
      <c r="M304" s="189" t="s">
        <v>20</v>
      </c>
      <c r="N304" s="190" t="s">
        <v>44</v>
      </c>
      <c r="O304" s="35"/>
      <c r="P304" s="191">
        <f>O304*H304</f>
        <v>0</v>
      </c>
      <c r="Q304" s="191">
        <v>0.00061</v>
      </c>
      <c r="R304" s="191">
        <f>Q304*H304</f>
        <v>0.0048495</v>
      </c>
      <c r="S304" s="191">
        <v>0</v>
      </c>
      <c r="T304" s="192">
        <f>S304*H304</f>
        <v>0</v>
      </c>
      <c r="AR304" s="17" t="s">
        <v>133</v>
      </c>
      <c r="AT304" s="17" t="s">
        <v>128</v>
      </c>
      <c r="AU304" s="17" t="s">
        <v>81</v>
      </c>
      <c r="AY304" s="17" t="s">
        <v>126</v>
      </c>
      <c r="BE304" s="193">
        <f>IF(N304="základní",J304,0)</f>
        <v>0</v>
      </c>
      <c r="BF304" s="193">
        <f>IF(N304="snížená",J304,0)</f>
        <v>0</v>
      </c>
      <c r="BG304" s="193">
        <f>IF(N304="zákl. přenesená",J304,0)</f>
        <v>0</v>
      </c>
      <c r="BH304" s="193">
        <f>IF(N304="sníž. přenesená",J304,0)</f>
        <v>0</v>
      </c>
      <c r="BI304" s="193">
        <f>IF(N304="nulová",J304,0)</f>
        <v>0</v>
      </c>
      <c r="BJ304" s="17" t="s">
        <v>22</v>
      </c>
      <c r="BK304" s="193">
        <f>ROUND(I304*H304,2)</f>
        <v>0</v>
      </c>
      <c r="BL304" s="17" t="s">
        <v>133</v>
      </c>
      <c r="BM304" s="17" t="s">
        <v>580</v>
      </c>
    </row>
    <row r="305" spans="2:51" s="11" customFormat="1" ht="12">
      <c r="B305" s="196"/>
      <c r="C305" s="197"/>
      <c r="D305" s="194" t="s">
        <v>137</v>
      </c>
      <c r="E305" s="198" t="s">
        <v>20</v>
      </c>
      <c r="F305" s="199" t="s">
        <v>581</v>
      </c>
      <c r="G305" s="197"/>
      <c r="H305" s="200">
        <v>7.95</v>
      </c>
      <c r="I305" s="201"/>
      <c r="J305" s="197"/>
      <c r="K305" s="197"/>
      <c r="L305" s="202"/>
      <c r="M305" s="203"/>
      <c r="N305" s="204"/>
      <c r="O305" s="204"/>
      <c r="P305" s="204"/>
      <c r="Q305" s="204"/>
      <c r="R305" s="204"/>
      <c r="S305" s="204"/>
      <c r="T305" s="205"/>
      <c r="AT305" s="206" t="s">
        <v>137</v>
      </c>
      <c r="AU305" s="206" t="s">
        <v>81</v>
      </c>
      <c r="AV305" s="11" t="s">
        <v>81</v>
      </c>
      <c r="AW305" s="11" t="s">
        <v>37</v>
      </c>
      <c r="AX305" s="11" t="s">
        <v>73</v>
      </c>
      <c r="AY305" s="206" t="s">
        <v>126</v>
      </c>
    </row>
    <row r="306" spans="2:51" s="12" customFormat="1" ht="12">
      <c r="B306" s="207"/>
      <c r="C306" s="208"/>
      <c r="D306" s="194" t="s">
        <v>137</v>
      </c>
      <c r="E306" s="209" t="s">
        <v>20</v>
      </c>
      <c r="F306" s="210" t="s">
        <v>138</v>
      </c>
      <c r="G306" s="208"/>
      <c r="H306" s="211">
        <v>7.95</v>
      </c>
      <c r="I306" s="212"/>
      <c r="J306" s="208"/>
      <c r="K306" s="208"/>
      <c r="L306" s="213"/>
      <c r="M306" s="214"/>
      <c r="N306" s="215"/>
      <c r="O306" s="215"/>
      <c r="P306" s="215"/>
      <c r="Q306" s="215"/>
      <c r="R306" s="215"/>
      <c r="S306" s="215"/>
      <c r="T306" s="216"/>
      <c r="AT306" s="217" t="s">
        <v>137</v>
      </c>
      <c r="AU306" s="217" t="s">
        <v>81</v>
      </c>
      <c r="AV306" s="12" t="s">
        <v>133</v>
      </c>
      <c r="AW306" s="12" t="s">
        <v>37</v>
      </c>
      <c r="AX306" s="12" t="s">
        <v>22</v>
      </c>
      <c r="AY306" s="217" t="s">
        <v>126</v>
      </c>
    </row>
    <row r="307" spans="2:51" s="13" customFormat="1" ht="12">
      <c r="B307" s="218"/>
      <c r="C307" s="219"/>
      <c r="D307" s="220" t="s">
        <v>137</v>
      </c>
      <c r="E307" s="221" t="s">
        <v>20</v>
      </c>
      <c r="F307" s="222" t="s">
        <v>431</v>
      </c>
      <c r="G307" s="219"/>
      <c r="H307" s="223" t="s">
        <v>20</v>
      </c>
      <c r="I307" s="224"/>
      <c r="J307" s="219"/>
      <c r="K307" s="219"/>
      <c r="L307" s="225"/>
      <c r="M307" s="226"/>
      <c r="N307" s="227"/>
      <c r="O307" s="227"/>
      <c r="P307" s="227"/>
      <c r="Q307" s="227"/>
      <c r="R307" s="227"/>
      <c r="S307" s="227"/>
      <c r="T307" s="228"/>
      <c r="AT307" s="229" t="s">
        <v>137</v>
      </c>
      <c r="AU307" s="229" t="s">
        <v>81</v>
      </c>
      <c r="AV307" s="13" t="s">
        <v>22</v>
      </c>
      <c r="AW307" s="13" t="s">
        <v>37</v>
      </c>
      <c r="AX307" s="13" t="s">
        <v>73</v>
      </c>
      <c r="AY307" s="229" t="s">
        <v>126</v>
      </c>
    </row>
    <row r="308" spans="2:65" s="1" customFormat="1" ht="28.8" customHeight="1">
      <c r="B308" s="34"/>
      <c r="C308" s="182" t="s">
        <v>370</v>
      </c>
      <c r="D308" s="182" t="s">
        <v>128</v>
      </c>
      <c r="E308" s="183" t="s">
        <v>582</v>
      </c>
      <c r="F308" s="184" t="s">
        <v>583</v>
      </c>
      <c r="G308" s="185" t="s">
        <v>131</v>
      </c>
      <c r="H308" s="186">
        <v>7.95</v>
      </c>
      <c r="I308" s="187"/>
      <c r="J308" s="188">
        <f>ROUND(I308*H308,2)</f>
        <v>0</v>
      </c>
      <c r="K308" s="184" t="s">
        <v>132</v>
      </c>
      <c r="L308" s="54"/>
      <c r="M308" s="189" t="s">
        <v>20</v>
      </c>
      <c r="N308" s="190" t="s">
        <v>44</v>
      </c>
      <c r="O308" s="35"/>
      <c r="P308" s="191">
        <f>O308*H308</f>
        <v>0</v>
      </c>
      <c r="Q308" s="191">
        <v>0</v>
      </c>
      <c r="R308" s="191">
        <f>Q308*H308</f>
        <v>0</v>
      </c>
      <c r="S308" s="191">
        <v>0</v>
      </c>
      <c r="T308" s="192">
        <f>S308*H308</f>
        <v>0</v>
      </c>
      <c r="AR308" s="17" t="s">
        <v>133</v>
      </c>
      <c r="AT308" s="17" t="s">
        <v>128</v>
      </c>
      <c r="AU308" s="17" t="s">
        <v>81</v>
      </c>
      <c r="AY308" s="17" t="s">
        <v>126</v>
      </c>
      <c r="BE308" s="193">
        <f>IF(N308="základní",J308,0)</f>
        <v>0</v>
      </c>
      <c r="BF308" s="193">
        <f>IF(N308="snížená",J308,0)</f>
        <v>0</v>
      </c>
      <c r="BG308" s="193">
        <f>IF(N308="zákl. přenesená",J308,0)</f>
        <v>0</v>
      </c>
      <c r="BH308" s="193">
        <f>IF(N308="sníž. přenesená",J308,0)</f>
        <v>0</v>
      </c>
      <c r="BI308" s="193">
        <f>IF(N308="nulová",J308,0)</f>
        <v>0</v>
      </c>
      <c r="BJ308" s="17" t="s">
        <v>22</v>
      </c>
      <c r="BK308" s="193">
        <f>ROUND(I308*H308,2)</f>
        <v>0</v>
      </c>
      <c r="BL308" s="17" t="s">
        <v>133</v>
      </c>
      <c r="BM308" s="17" t="s">
        <v>584</v>
      </c>
    </row>
    <row r="309" spans="2:47" s="1" customFormat="1" ht="24">
      <c r="B309" s="34"/>
      <c r="C309" s="56"/>
      <c r="D309" s="194" t="s">
        <v>135</v>
      </c>
      <c r="E309" s="56"/>
      <c r="F309" s="195" t="s">
        <v>585</v>
      </c>
      <c r="G309" s="56"/>
      <c r="H309" s="56"/>
      <c r="I309" s="152"/>
      <c r="J309" s="56"/>
      <c r="K309" s="56"/>
      <c r="L309" s="54"/>
      <c r="M309" s="71"/>
      <c r="N309" s="35"/>
      <c r="O309" s="35"/>
      <c r="P309" s="35"/>
      <c r="Q309" s="35"/>
      <c r="R309" s="35"/>
      <c r="S309" s="35"/>
      <c r="T309" s="72"/>
      <c r="AT309" s="17" t="s">
        <v>135</v>
      </c>
      <c r="AU309" s="17" t="s">
        <v>81</v>
      </c>
    </row>
    <row r="310" spans="2:51" s="11" customFormat="1" ht="12">
      <c r="B310" s="196"/>
      <c r="C310" s="197"/>
      <c r="D310" s="194" t="s">
        <v>137</v>
      </c>
      <c r="E310" s="198" t="s">
        <v>20</v>
      </c>
      <c r="F310" s="199" t="s">
        <v>581</v>
      </c>
      <c r="G310" s="197"/>
      <c r="H310" s="200">
        <v>7.95</v>
      </c>
      <c r="I310" s="201"/>
      <c r="J310" s="197"/>
      <c r="K310" s="197"/>
      <c r="L310" s="202"/>
      <c r="M310" s="203"/>
      <c r="N310" s="204"/>
      <c r="O310" s="204"/>
      <c r="P310" s="204"/>
      <c r="Q310" s="204"/>
      <c r="R310" s="204"/>
      <c r="S310" s="204"/>
      <c r="T310" s="205"/>
      <c r="AT310" s="206" t="s">
        <v>137</v>
      </c>
      <c r="AU310" s="206" t="s">
        <v>81</v>
      </c>
      <c r="AV310" s="11" t="s">
        <v>81</v>
      </c>
      <c r="AW310" s="11" t="s">
        <v>37</v>
      </c>
      <c r="AX310" s="11" t="s">
        <v>73</v>
      </c>
      <c r="AY310" s="206" t="s">
        <v>126</v>
      </c>
    </row>
    <row r="311" spans="2:51" s="12" customFormat="1" ht="12">
      <c r="B311" s="207"/>
      <c r="C311" s="208"/>
      <c r="D311" s="194" t="s">
        <v>137</v>
      </c>
      <c r="E311" s="209" t="s">
        <v>20</v>
      </c>
      <c r="F311" s="210" t="s">
        <v>138</v>
      </c>
      <c r="G311" s="208"/>
      <c r="H311" s="211">
        <v>7.95</v>
      </c>
      <c r="I311" s="212"/>
      <c r="J311" s="208"/>
      <c r="K311" s="208"/>
      <c r="L311" s="213"/>
      <c r="M311" s="214"/>
      <c r="N311" s="215"/>
      <c r="O311" s="215"/>
      <c r="P311" s="215"/>
      <c r="Q311" s="215"/>
      <c r="R311" s="215"/>
      <c r="S311" s="215"/>
      <c r="T311" s="216"/>
      <c r="AT311" s="217" t="s">
        <v>137</v>
      </c>
      <c r="AU311" s="217" t="s">
        <v>81</v>
      </c>
      <c r="AV311" s="12" t="s">
        <v>133</v>
      </c>
      <c r="AW311" s="12" t="s">
        <v>37</v>
      </c>
      <c r="AX311" s="12" t="s">
        <v>22</v>
      </c>
      <c r="AY311" s="217" t="s">
        <v>126</v>
      </c>
    </row>
    <row r="312" spans="2:51" s="13" customFormat="1" ht="12">
      <c r="B312" s="218"/>
      <c r="C312" s="219"/>
      <c r="D312" s="220" t="s">
        <v>137</v>
      </c>
      <c r="E312" s="221" t="s">
        <v>20</v>
      </c>
      <c r="F312" s="222" t="s">
        <v>431</v>
      </c>
      <c r="G312" s="219"/>
      <c r="H312" s="223" t="s">
        <v>20</v>
      </c>
      <c r="I312" s="224"/>
      <c r="J312" s="219"/>
      <c r="K312" s="219"/>
      <c r="L312" s="225"/>
      <c r="M312" s="226"/>
      <c r="N312" s="227"/>
      <c r="O312" s="227"/>
      <c r="P312" s="227"/>
      <c r="Q312" s="227"/>
      <c r="R312" s="227"/>
      <c r="S312" s="227"/>
      <c r="T312" s="228"/>
      <c r="AT312" s="229" t="s">
        <v>137</v>
      </c>
      <c r="AU312" s="229" t="s">
        <v>81</v>
      </c>
      <c r="AV312" s="13" t="s">
        <v>22</v>
      </c>
      <c r="AW312" s="13" t="s">
        <v>37</v>
      </c>
      <c r="AX312" s="13" t="s">
        <v>73</v>
      </c>
      <c r="AY312" s="229" t="s">
        <v>126</v>
      </c>
    </row>
    <row r="313" spans="2:65" s="1" customFormat="1" ht="28.8" customHeight="1">
      <c r="B313" s="34"/>
      <c r="C313" s="182" t="s">
        <v>376</v>
      </c>
      <c r="D313" s="182" t="s">
        <v>128</v>
      </c>
      <c r="E313" s="183" t="s">
        <v>586</v>
      </c>
      <c r="F313" s="184" t="s">
        <v>587</v>
      </c>
      <c r="G313" s="185" t="s">
        <v>131</v>
      </c>
      <c r="H313" s="186">
        <v>7.95</v>
      </c>
      <c r="I313" s="187"/>
      <c r="J313" s="188">
        <f>ROUND(I313*H313,2)</f>
        <v>0</v>
      </c>
      <c r="K313" s="184" t="s">
        <v>132</v>
      </c>
      <c r="L313" s="54"/>
      <c r="M313" s="189" t="s">
        <v>20</v>
      </c>
      <c r="N313" s="190" t="s">
        <v>44</v>
      </c>
      <c r="O313" s="35"/>
      <c r="P313" s="191">
        <f>O313*H313</f>
        <v>0</v>
      </c>
      <c r="Q313" s="191">
        <v>0</v>
      </c>
      <c r="R313" s="191">
        <f>Q313*H313</f>
        <v>0</v>
      </c>
      <c r="S313" s="191">
        <v>0</v>
      </c>
      <c r="T313" s="192">
        <f>S313*H313</f>
        <v>0</v>
      </c>
      <c r="AR313" s="17" t="s">
        <v>133</v>
      </c>
      <c r="AT313" s="17" t="s">
        <v>128</v>
      </c>
      <c r="AU313" s="17" t="s">
        <v>81</v>
      </c>
      <c r="AY313" s="17" t="s">
        <v>126</v>
      </c>
      <c r="BE313" s="193">
        <f>IF(N313="základní",J313,0)</f>
        <v>0</v>
      </c>
      <c r="BF313" s="193">
        <f>IF(N313="snížená",J313,0)</f>
        <v>0</v>
      </c>
      <c r="BG313" s="193">
        <f>IF(N313="zákl. přenesená",J313,0)</f>
        <v>0</v>
      </c>
      <c r="BH313" s="193">
        <f>IF(N313="sníž. přenesená",J313,0)</f>
        <v>0</v>
      </c>
      <c r="BI313" s="193">
        <f>IF(N313="nulová",J313,0)</f>
        <v>0</v>
      </c>
      <c r="BJ313" s="17" t="s">
        <v>22</v>
      </c>
      <c r="BK313" s="193">
        <f>ROUND(I313*H313,2)</f>
        <v>0</v>
      </c>
      <c r="BL313" s="17" t="s">
        <v>133</v>
      </c>
      <c r="BM313" s="17" t="s">
        <v>588</v>
      </c>
    </row>
    <row r="314" spans="2:47" s="1" customFormat="1" ht="24">
      <c r="B314" s="34"/>
      <c r="C314" s="56"/>
      <c r="D314" s="194" t="s">
        <v>135</v>
      </c>
      <c r="E314" s="56"/>
      <c r="F314" s="195" t="s">
        <v>589</v>
      </c>
      <c r="G314" s="56"/>
      <c r="H314" s="56"/>
      <c r="I314" s="152"/>
      <c r="J314" s="56"/>
      <c r="K314" s="56"/>
      <c r="L314" s="54"/>
      <c r="M314" s="71"/>
      <c r="N314" s="35"/>
      <c r="O314" s="35"/>
      <c r="P314" s="35"/>
      <c r="Q314" s="35"/>
      <c r="R314" s="35"/>
      <c r="S314" s="35"/>
      <c r="T314" s="72"/>
      <c r="AT314" s="17" t="s">
        <v>135</v>
      </c>
      <c r="AU314" s="17" t="s">
        <v>81</v>
      </c>
    </row>
    <row r="315" spans="2:51" s="11" customFormat="1" ht="12">
      <c r="B315" s="196"/>
      <c r="C315" s="197"/>
      <c r="D315" s="194" t="s">
        <v>137</v>
      </c>
      <c r="E315" s="198" t="s">
        <v>20</v>
      </c>
      <c r="F315" s="199" t="s">
        <v>581</v>
      </c>
      <c r="G315" s="197"/>
      <c r="H315" s="200">
        <v>7.95</v>
      </c>
      <c r="I315" s="201"/>
      <c r="J315" s="197"/>
      <c r="K315" s="197"/>
      <c r="L315" s="202"/>
      <c r="M315" s="203"/>
      <c r="N315" s="204"/>
      <c r="O315" s="204"/>
      <c r="P315" s="204"/>
      <c r="Q315" s="204"/>
      <c r="R315" s="204"/>
      <c r="S315" s="204"/>
      <c r="T315" s="205"/>
      <c r="AT315" s="206" t="s">
        <v>137</v>
      </c>
      <c r="AU315" s="206" t="s">
        <v>81</v>
      </c>
      <c r="AV315" s="11" t="s">
        <v>81</v>
      </c>
      <c r="AW315" s="11" t="s">
        <v>37</v>
      </c>
      <c r="AX315" s="11" t="s">
        <v>73</v>
      </c>
      <c r="AY315" s="206" t="s">
        <v>126</v>
      </c>
    </row>
    <row r="316" spans="2:51" s="12" customFormat="1" ht="12">
      <c r="B316" s="207"/>
      <c r="C316" s="208"/>
      <c r="D316" s="194" t="s">
        <v>137</v>
      </c>
      <c r="E316" s="209" t="s">
        <v>20</v>
      </c>
      <c r="F316" s="210" t="s">
        <v>138</v>
      </c>
      <c r="G316" s="208"/>
      <c r="H316" s="211">
        <v>7.95</v>
      </c>
      <c r="I316" s="212"/>
      <c r="J316" s="208"/>
      <c r="K316" s="208"/>
      <c r="L316" s="213"/>
      <c r="M316" s="214"/>
      <c r="N316" s="215"/>
      <c r="O316" s="215"/>
      <c r="P316" s="215"/>
      <c r="Q316" s="215"/>
      <c r="R316" s="215"/>
      <c r="S316" s="215"/>
      <c r="T316" s="216"/>
      <c r="AT316" s="217" t="s">
        <v>137</v>
      </c>
      <c r="AU316" s="217" t="s">
        <v>81</v>
      </c>
      <c r="AV316" s="12" t="s">
        <v>133</v>
      </c>
      <c r="AW316" s="12" t="s">
        <v>37</v>
      </c>
      <c r="AX316" s="12" t="s">
        <v>22</v>
      </c>
      <c r="AY316" s="217" t="s">
        <v>126</v>
      </c>
    </row>
    <row r="317" spans="2:51" s="13" customFormat="1" ht="12">
      <c r="B317" s="218"/>
      <c r="C317" s="219"/>
      <c r="D317" s="194" t="s">
        <v>137</v>
      </c>
      <c r="E317" s="230" t="s">
        <v>20</v>
      </c>
      <c r="F317" s="231" t="s">
        <v>431</v>
      </c>
      <c r="G317" s="219"/>
      <c r="H317" s="232" t="s">
        <v>20</v>
      </c>
      <c r="I317" s="224"/>
      <c r="J317" s="219"/>
      <c r="K317" s="219"/>
      <c r="L317" s="225"/>
      <c r="M317" s="226"/>
      <c r="N317" s="227"/>
      <c r="O317" s="227"/>
      <c r="P317" s="227"/>
      <c r="Q317" s="227"/>
      <c r="R317" s="227"/>
      <c r="S317" s="227"/>
      <c r="T317" s="228"/>
      <c r="AT317" s="229" t="s">
        <v>137</v>
      </c>
      <c r="AU317" s="229" t="s">
        <v>81</v>
      </c>
      <c r="AV317" s="13" t="s">
        <v>22</v>
      </c>
      <c r="AW317" s="13" t="s">
        <v>37</v>
      </c>
      <c r="AX317" s="13" t="s">
        <v>73</v>
      </c>
      <c r="AY317" s="229" t="s">
        <v>126</v>
      </c>
    </row>
    <row r="318" spans="2:63" s="10" customFormat="1" ht="29.85" customHeight="1">
      <c r="B318" s="165"/>
      <c r="C318" s="166"/>
      <c r="D318" s="179" t="s">
        <v>72</v>
      </c>
      <c r="E318" s="180" t="s">
        <v>177</v>
      </c>
      <c r="F318" s="180" t="s">
        <v>590</v>
      </c>
      <c r="G318" s="166"/>
      <c r="H318" s="166"/>
      <c r="I318" s="169"/>
      <c r="J318" s="181">
        <f>BK318</f>
        <v>0</v>
      </c>
      <c r="K318" s="166"/>
      <c r="L318" s="171"/>
      <c r="M318" s="172"/>
      <c r="N318" s="173"/>
      <c r="O318" s="173"/>
      <c r="P318" s="174">
        <f>SUM(P319:P336)</f>
        <v>0</v>
      </c>
      <c r="Q318" s="173"/>
      <c r="R318" s="174">
        <f>SUM(R319:R336)</f>
        <v>3.48152916</v>
      </c>
      <c r="S318" s="173"/>
      <c r="T318" s="175">
        <f>SUM(T319:T336)</f>
        <v>0</v>
      </c>
      <c r="AR318" s="176" t="s">
        <v>22</v>
      </c>
      <c r="AT318" s="177" t="s">
        <v>72</v>
      </c>
      <c r="AU318" s="177" t="s">
        <v>22</v>
      </c>
      <c r="AY318" s="176" t="s">
        <v>126</v>
      </c>
      <c r="BK318" s="178">
        <f>SUM(BK319:BK336)</f>
        <v>0</v>
      </c>
    </row>
    <row r="319" spans="2:65" s="1" customFormat="1" ht="28.8" customHeight="1">
      <c r="B319" s="34"/>
      <c r="C319" s="182" t="s">
        <v>381</v>
      </c>
      <c r="D319" s="182" t="s">
        <v>128</v>
      </c>
      <c r="E319" s="183" t="s">
        <v>591</v>
      </c>
      <c r="F319" s="184" t="s">
        <v>592</v>
      </c>
      <c r="G319" s="185" t="s">
        <v>439</v>
      </c>
      <c r="H319" s="186">
        <v>14.1</v>
      </c>
      <c r="I319" s="187"/>
      <c r="J319" s="188">
        <f>ROUND(I319*H319,2)</f>
        <v>0</v>
      </c>
      <c r="K319" s="184" t="s">
        <v>132</v>
      </c>
      <c r="L319" s="54"/>
      <c r="M319" s="189" t="s">
        <v>20</v>
      </c>
      <c r="N319" s="190" t="s">
        <v>44</v>
      </c>
      <c r="O319" s="35"/>
      <c r="P319" s="191">
        <f>O319*H319</f>
        <v>0</v>
      </c>
      <c r="Q319" s="191">
        <v>1E-05</v>
      </c>
      <c r="R319" s="191">
        <f>Q319*H319</f>
        <v>0.000141</v>
      </c>
      <c r="S319" s="191">
        <v>0</v>
      </c>
      <c r="T319" s="192">
        <f>S319*H319</f>
        <v>0</v>
      </c>
      <c r="AR319" s="17" t="s">
        <v>133</v>
      </c>
      <c r="AT319" s="17" t="s">
        <v>128</v>
      </c>
      <c r="AU319" s="17" t="s">
        <v>81</v>
      </c>
      <c r="AY319" s="17" t="s">
        <v>126</v>
      </c>
      <c r="BE319" s="193">
        <f>IF(N319="základní",J319,0)</f>
        <v>0</v>
      </c>
      <c r="BF319" s="193">
        <f>IF(N319="snížená",J319,0)</f>
        <v>0</v>
      </c>
      <c r="BG319" s="193">
        <f>IF(N319="zákl. přenesená",J319,0)</f>
        <v>0</v>
      </c>
      <c r="BH319" s="193">
        <f>IF(N319="sníž. přenesená",J319,0)</f>
        <v>0</v>
      </c>
      <c r="BI319" s="193">
        <f>IF(N319="nulová",J319,0)</f>
        <v>0</v>
      </c>
      <c r="BJ319" s="17" t="s">
        <v>22</v>
      </c>
      <c r="BK319" s="193">
        <f>ROUND(I319*H319,2)</f>
        <v>0</v>
      </c>
      <c r="BL319" s="17" t="s">
        <v>133</v>
      </c>
      <c r="BM319" s="17" t="s">
        <v>593</v>
      </c>
    </row>
    <row r="320" spans="2:51" s="11" customFormat="1" ht="12">
      <c r="B320" s="196"/>
      <c r="C320" s="197"/>
      <c r="D320" s="194" t="s">
        <v>137</v>
      </c>
      <c r="E320" s="198" t="s">
        <v>20</v>
      </c>
      <c r="F320" s="199" t="s">
        <v>594</v>
      </c>
      <c r="G320" s="197"/>
      <c r="H320" s="200">
        <v>14.1</v>
      </c>
      <c r="I320" s="201"/>
      <c r="J320" s="197"/>
      <c r="K320" s="197"/>
      <c r="L320" s="202"/>
      <c r="M320" s="203"/>
      <c r="N320" s="204"/>
      <c r="O320" s="204"/>
      <c r="P320" s="204"/>
      <c r="Q320" s="204"/>
      <c r="R320" s="204"/>
      <c r="S320" s="204"/>
      <c r="T320" s="205"/>
      <c r="AT320" s="206" t="s">
        <v>137</v>
      </c>
      <c r="AU320" s="206" t="s">
        <v>81</v>
      </c>
      <c r="AV320" s="11" t="s">
        <v>81</v>
      </c>
      <c r="AW320" s="11" t="s">
        <v>37</v>
      </c>
      <c r="AX320" s="11" t="s">
        <v>73</v>
      </c>
      <c r="AY320" s="206" t="s">
        <v>126</v>
      </c>
    </row>
    <row r="321" spans="2:51" s="12" customFormat="1" ht="12">
      <c r="B321" s="207"/>
      <c r="C321" s="208"/>
      <c r="D321" s="194" t="s">
        <v>137</v>
      </c>
      <c r="E321" s="209" t="s">
        <v>20</v>
      </c>
      <c r="F321" s="210" t="s">
        <v>138</v>
      </c>
      <c r="G321" s="208"/>
      <c r="H321" s="211">
        <v>14.1</v>
      </c>
      <c r="I321" s="212"/>
      <c r="J321" s="208"/>
      <c r="K321" s="208"/>
      <c r="L321" s="213"/>
      <c r="M321" s="214"/>
      <c r="N321" s="215"/>
      <c r="O321" s="215"/>
      <c r="P321" s="215"/>
      <c r="Q321" s="215"/>
      <c r="R321" s="215"/>
      <c r="S321" s="215"/>
      <c r="T321" s="216"/>
      <c r="AT321" s="217" t="s">
        <v>137</v>
      </c>
      <c r="AU321" s="217" t="s">
        <v>81</v>
      </c>
      <c r="AV321" s="12" t="s">
        <v>133</v>
      </c>
      <c r="AW321" s="12" t="s">
        <v>37</v>
      </c>
      <c r="AX321" s="12" t="s">
        <v>22</v>
      </c>
      <c r="AY321" s="217" t="s">
        <v>126</v>
      </c>
    </row>
    <row r="322" spans="2:51" s="13" customFormat="1" ht="12">
      <c r="B322" s="218"/>
      <c r="C322" s="219"/>
      <c r="D322" s="220" t="s">
        <v>137</v>
      </c>
      <c r="E322" s="221" t="s">
        <v>20</v>
      </c>
      <c r="F322" s="222" t="s">
        <v>431</v>
      </c>
      <c r="G322" s="219"/>
      <c r="H322" s="223" t="s">
        <v>20</v>
      </c>
      <c r="I322" s="224"/>
      <c r="J322" s="219"/>
      <c r="K322" s="219"/>
      <c r="L322" s="225"/>
      <c r="M322" s="226"/>
      <c r="N322" s="227"/>
      <c r="O322" s="227"/>
      <c r="P322" s="227"/>
      <c r="Q322" s="227"/>
      <c r="R322" s="227"/>
      <c r="S322" s="227"/>
      <c r="T322" s="228"/>
      <c r="AT322" s="229" t="s">
        <v>137</v>
      </c>
      <c r="AU322" s="229" t="s">
        <v>81</v>
      </c>
      <c r="AV322" s="13" t="s">
        <v>22</v>
      </c>
      <c r="AW322" s="13" t="s">
        <v>37</v>
      </c>
      <c r="AX322" s="13" t="s">
        <v>73</v>
      </c>
      <c r="AY322" s="229" t="s">
        <v>126</v>
      </c>
    </row>
    <row r="323" spans="2:65" s="1" customFormat="1" ht="28.8" customHeight="1">
      <c r="B323" s="34"/>
      <c r="C323" s="236" t="s">
        <v>385</v>
      </c>
      <c r="D323" s="236" t="s">
        <v>297</v>
      </c>
      <c r="E323" s="237" t="s">
        <v>595</v>
      </c>
      <c r="F323" s="238" t="s">
        <v>596</v>
      </c>
      <c r="G323" s="239" t="s">
        <v>597</v>
      </c>
      <c r="H323" s="240">
        <v>6</v>
      </c>
      <c r="I323" s="241"/>
      <c r="J323" s="242">
        <f>ROUND(I323*H323,2)</f>
        <v>0</v>
      </c>
      <c r="K323" s="238" t="s">
        <v>132</v>
      </c>
      <c r="L323" s="243"/>
      <c r="M323" s="244" t="s">
        <v>20</v>
      </c>
      <c r="N323" s="245" t="s">
        <v>44</v>
      </c>
      <c r="O323" s="35"/>
      <c r="P323" s="191">
        <f>O323*H323</f>
        <v>0</v>
      </c>
      <c r="Q323" s="191">
        <v>0.575</v>
      </c>
      <c r="R323" s="191">
        <f>Q323*H323</f>
        <v>3.4499999999999997</v>
      </c>
      <c r="S323" s="191">
        <v>0</v>
      </c>
      <c r="T323" s="192">
        <f>S323*H323</f>
        <v>0</v>
      </c>
      <c r="AR323" s="17" t="s">
        <v>177</v>
      </c>
      <c r="AT323" s="17" t="s">
        <v>297</v>
      </c>
      <c r="AU323" s="17" t="s">
        <v>81</v>
      </c>
      <c r="AY323" s="17" t="s">
        <v>126</v>
      </c>
      <c r="BE323" s="193">
        <f>IF(N323="základní",J323,0)</f>
        <v>0</v>
      </c>
      <c r="BF323" s="193">
        <f>IF(N323="snížená",J323,0)</f>
        <v>0</v>
      </c>
      <c r="BG323" s="193">
        <f>IF(N323="zákl. přenesená",J323,0)</f>
        <v>0</v>
      </c>
      <c r="BH323" s="193">
        <f>IF(N323="sníž. přenesená",J323,0)</f>
        <v>0</v>
      </c>
      <c r="BI323" s="193">
        <f>IF(N323="nulová",J323,0)</f>
        <v>0</v>
      </c>
      <c r="BJ323" s="17" t="s">
        <v>22</v>
      </c>
      <c r="BK323" s="193">
        <f>ROUND(I323*H323,2)</f>
        <v>0</v>
      </c>
      <c r="BL323" s="17" t="s">
        <v>133</v>
      </c>
      <c r="BM323" s="17" t="s">
        <v>598</v>
      </c>
    </row>
    <row r="324" spans="2:51" s="11" customFormat="1" ht="12">
      <c r="B324" s="196"/>
      <c r="C324" s="197"/>
      <c r="D324" s="194" t="s">
        <v>137</v>
      </c>
      <c r="E324" s="198" t="s">
        <v>20</v>
      </c>
      <c r="F324" s="199" t="s">
        <v>164</v>
      </c>
      <c r="G324" s="197"/>
      <c r="H324" s="200">
        <v>6</v>
      </c>
      <c r="I324" s="201"/>
      <c r="J324" s="197"/>
      <c r="K324" s="197"/>
      <c r="L324" s="202"/>
      <c r="M324" s="203"/>
      <c r="N324" s="204"/>
      <c r="O324" s="204"/>
      <c r="P324" s="204"/>
      <c r="Q324" s="204"/>
      <c r="R324" s="204"/>
      <c r="S324" s="204"/>
      <c r="T324" s="205"/>
      <c r="AT324" s="206" t="s">
        <v>137</v>
      </c>
      <c r="AU324" s="206" t="s">
        <v>81</v>
      </c>
      <c r="AV324" s="11" t="s">
        <v>81</v>
      </c>
      <c r="AW324" s="11" t="s">
        <v>37</v>
      </c>
      <c r="AX324" s="11" t="s">
        <v>73</v>
      </c>
      <c r="AY324" s="206" t="s">
        <v>126</v>
      </c>
    </row>
    <row r="325" spans="2:51" s="12" customFormat="1" ht="12">
      <c r="B325" s="207"/>
      <c r="C325" s="208"/>
      <c r="D325" s="194" t="s">
        <v>137</v>
      </c>
      <c r="E325" s="209" t="s">
        <v>20</v>
      </c>
      <c r="F325" s="210" t="s">
        <v>138</v>
      </c>
      <c r="G325" s="208"/>
      <c r="H325" s="211">
        <v>6</v>
      </c>
      <c r="I325" s="212"/>
      <c r="J325" s="208"/>
      <c r="K325" s="208"/>
      <c r="L325" s="213"/>
      <c r="M325" s="214"/>
      <c r="N325" s="215"/>
      <c r="O325" s="215"/>
      <c r="P325" s="215"/>
      <c r="Q325" s="215"/>
      <c r="R325" s="215"/>
      <c r="S325" s="215"/>
      <c r="T325" s="216"/>
      <c r="AT325" s="217" t="s">
        <v>137</v>
      </c>
      <c r="AU325" s="217" t="s">
        <v>81</v>
      </c>
      <c r="AV325" s="12" t="s">
        <v>133</v>
      </c>
      <c r="AW325" s="12" t="s">
        <v>37</v>
      </c>
      <c r="AX325" s="12" t="s">
        <v>22</v>
      </c>
      <c r="AY325" s="217" t="s">
        <v>126</v>
      </c>
    </row>
    <row r="326" spans="2:51" s="13" customFormat="1" ht="12">
      <c r="B326" s="218"/>
      <c r="C326" s="219"/>
      <c r="D326" s="220" t="s">
        <v>137</v>
      </c>
      <c r="E326" s="221" t="s">
        <v>20</v>
      </c>
      <c r="F326" s="222" t="s">
        <v>431</v>
      </c>
      <c r="G326" s="219"/>
      <c r="H326" s="223" t="s">
        <v>20</v>
      </c>
      <c r="I326" s="224"/>
      <c r="J326" s="219"/>
      <c r="K326" s="219"/>
      <c r="L326" s="225"/>
      <c r="M326" s="226"/>
      <c r="N326" s="227"/>
      <c r="O326" s="227"/>
      <c r="P326" s="227"/>
      <c r="Q326" s="227"/>
      <c r="R326" s="227"/>
      <c r="S326" s="227"/>
      <c r="T326" s="228"/>
      <c r="AT326" s="229" t="s">
        <v>137</v>
      </c>
      <c r="AU326" s="229" t="s">
        <v>81</v>
      </c>
      <c r="AV326" s="13" t="s">
        <v>22</v>
      </c>
      <c r="AW326" s="13" t="s">
        <v>37</v>
      </c>
      <c r="AX326" s="13" t="s">
        <v>73</v>
      </c>
      <c r="AY326" s="229" t="s">
        <v>126</v>
      </c>
    </row>
    <row r="327" spans="2:65" s="1" customFormat="1" ht="28.8" customHeight="1">
      <c r="B327" s="34"/>
      <c r="C327" s="182" t="s">
        <v>391</v>
      </c>
      <c r="D327" s="182" t="s">
        <v>128</v>
      </c>
      <c r="E327" s="183" t="s">
        <v>599</v>
      </c>
      <c r="F327" s="184" t="s">
        <v>600</v>
      </c>
      <c r="G327" s="185" t="s">
        <v>155</v>
      </c>
      <c r="H327" s="186">
        <v>1.378</v>
      </c>
      <c r="I327" s="187"/>
      <c r="J327" s="188">
        <f>ROUND(I327*H327,2)</f>
        <v>0</v>
      </c>
      <c r="K327" s="184" t="s">
        <v>132</v>
      </c>
      <c r="L327" s="54"/>
      <c r="M327" s="189" t="s">
        <v>20</v>
      </c>
      <c r="N327" s="190" t="s">
        <v>44</v>
      </c>
      <c r="O327" s="35"/>
      <c r="P327" s="191">
        <f>O327*H327</f>
        <v>0</v>
      </c>
      <c r="Q327" s="191">
        <v>0</v>
      </c>
      <c r="R327" s="191">
        <f>Q327*H327</f>
        <v>0</v>
      </c>
      <c r="S327" s="191">
        <v>0</v>
      </c>
      <c r="T327" s="192">
        <f>S327*H327</f>
        <v>0</v>
      </c>
      <c r="AR327" s="17" t="s">
        <v>133</v>
      </c>
      <c r="AT327" s="17" t="s">
        <v>128</v>
      </c>
      <c r="AU327" s="17" t="s">
        <v>81</v>
      </c>
      <c r="AY327" s="17" t="s">
        <v>126</v>
      </c>
      <c r="BE327" s="193">
        <f>IF(N327="základní",J327,0)</f>
        <v>0</v>
      </c>
      <c r="BF327" s="193">
        <f>IF(N327="snížená",J327,0)</f>
        <v>0</v>
      </c>
      <c r="BG327" s="193">
        <f>IF(N327="zákl. přenesená",J327,0)</f>
        <v>0</v>
      </c>
      <c r="BH327" s="193">
        <f>IF(N327="sníž. přenesená",J327,0)</f>
        <v>0</v>
      </c>
      <c r="BI327" s="193">
        <f>IF(N327="nulová",J327,0)</f>
        <v>0</v>
      </c>
      <c r="BJ327" s="17" t="s">
        <v>22</v>
      </c>
      <c r="BK327" s="193">
        <f>ROUND(I327*H327,2)</f>
        <v>0</v>
      </c>
      <c r="BL327" s="17" t="s">
        <v>133</v>
      </c>
      <c r="BM327" s="17" t="s">
        <v>601</v>
      </c>
    </row>
    <row r="328" spans="2:47" s="1" customFormat="1" ht="36">
      <c r="B328" s="34"/>
      <c r="C328" s="56"/>
      <c r="D328" s="194" t="s">
        <v>135</v>
      </c>
      <c r="E328" s="56"/>
      <c r="F328" s="195" t="s">
        <v>602</v>
      </c>
      <c r="G328" s="56"/>
      <c r="H328" s="56"/>
      <c r="I328" s="152"/>
      <c r="J328" s="56"/>
      <c r="K328" s="56"/>
      <c r="L328" s="54"/>
      <c r="M328" s="71"/>
      <c r="N328" s="35"/>
      <c r="O328" s="35"/>
      <c r="P328" s="35"/>
      <c r="Q328" s="35"/>
      <c r="R328" s="35"/>
      <c r="S328" s="35"/>
      <c r="T328" s="72"/>
      <c r="AT328" s="17" t="s">
        <v>135</v>
      </c>
      <c r="AU328" s="17" t="s">
        <v>81</v>
      </c>
    </row>
    <row r="329" spans="2:51" s="11" customFormat="1" ht="12">
      <c r="B329" s="196"/>
      <c r="C329" s="197"/>
      <c r="D329" s="194" t="s">
        <v>137</v>
      </c>
      <c r="E329" s="198" t="s">
        <v>20</v>
      </c>
      <c r="F329" s="199" t="s">
        <v>603</v>
      </c>
      <c r="G329" s="197"/>
      <c r="H329" s="200">
        <v>2.147</v>
      </c>
      <c r="I329" s="201"/>
      <c r="J329" s="197"/>
      <c r="K329" s="197"/>
      <c r="L329" s="202"/>
      <c r="M329" s="203"/>
      <c r="N329" s="204"/>
      <c r="O329" s="204"/>
      <c r="P329" s="204"/>
      <c r="Q329" s="204"/>
      <c r="R329" s="204"/>
      <c r="S329" s="204"/>
      <c r="T329" s="205"/>
      <c r="AT329" s="206" t="s">
        <v>137</v>
      </c>
      <c r="AU329" s="206" t="s">
        <v>81</v>
      </c>
      <c r="AV329" s="11" t="s">
        <v>81</v>
      </c>
      <c r="AW329" s="11" t="s">
        <v>37</v>
      </c>
      <c r="AX329" s="11" t="s">
        <v>73</v>
      </c>
      <c r="AY329" s="206" t="s">
        <v>126</v>
      </c>
    </row>
    <row r="330" spans="2:51" s="11" customFormat="1" ht="12">
      <c r="B330" s="196"/>
      <c r="C330" s="197"/>
      <c r="D330" s="194" t="s">
        <v>137</v>
      </c>
      <c r="E330" s="198" t="s">
        <v>20</v>
      </c>
      <c r="F330" s="199" t="s">
        <v>604</v>
      </c>
      <c r="G330" s="197"/>
      <c r="H330" s="200">
        <v>-0.769</v>
      </c>
      <c r="I330" s="201"/>
      <c r="J330" s="197"/>
      <c r="K330" s="197"/>
      <c r="L330" s="202"/>
      <c r="M330" s="203"/>
      <c r="N330" s="204"/>
      <c r="O330" s="204"/>
      <c r="P330" s="204"/>
      <c r="Q330" s="204"/>
      <c r="R330" s="204"/>
      <c r="S330" s="204"/>
      <c r="T330" s="205"/>
      <c r="AT330" s="206" t="s">
        <v>137</v>
      </c>
      <c r="AU330" s="206" t="s">
        <v>81</v>
      </c>
      <c r="AV330" s="11" t="s">
        <v>81</v>
      </c>
      <c r="AW330" s="11" t="s">
        <v>37</v>
      </c>
      <c r="AX330" s="11" t="s">
        <v>73</v>
      </c>
      <c r="AY330" s="206" t="s">
        <v>126</v>
      </c>
    </row>
    <row r="331" spans="2:51" s="12" customFormat="1" ht="12">
      <c r="B331" s="207"/>
      <c r="C331" s="208"/>
      <c r="D331" s="194" t="s">
        <v>137</v>
      </c>
      <c r="E331" s="209" t="s">
        <v>20</v>
      </c>
      <c r="F331" s="210" t="s">
        <v>138</v>
      </c>
      <c r="G331" s="208"/>
      <c r="H331" s="211">
        <v>1.378</v>
      </c>
      <c r="I331" s="212"/>
      <c r="J331" s="208"/>
      <c r="K331" s="208"/>
      <c r="L331" s="213"/>
      <c r="M331" s="214"/>
      <c r="N331" s="215"/>
      <c r="O331" s="215"/>
      <c r="P331" s="215"/>
      <c r="Q331" s="215"/>
      <c r="R331" s="215"/>
      <c r="S331" s="215"/>
      <c r="T331" s="216"/>
      <c r="AT331" s="217" t="s">
        <v>137</v>
      </c>
      <c r="AU331" s="217" t="s">
        <v>81</v>
      </c>
      <c r="AV331" s="12" t="s">
        <v>133</v>
      </c>
      <c r="AW331" s="12" t="s">
        <v>37</v>
      </c>
      <c r="AX331" s="12" t="s">
        <v>22</v>
      </c>
      <c r="AY331" s="217" t="s">
        <v>126</v>
      </c>
    </row>
    <row r="332" spans="2:51" s="13" customFormat="1" ht="12">
      <c r="B332" s="218"/>
      <c r="C332" s="219"/>
      <c r="D332" s="220" t="s">
        <v>137</v>
      </c>
      <c r="E332" s="221" t="s">
        <v>20</v>
      </c>
      <c r="F332" s="222" t="s">
        <v>431</v>
      </c>
      <c r="G332" s="219"/>
      <c r="H332" s="223" t="s">
        <v>20</v>
      </c>
      <c r="I332" s="224"/>
      <c r="J332" s="219"/>
      <c r="K332" s="219"/>
      <c r="L332" s="225"/>
      <c r="M332" s="226"/>
      <c r="N332" s="227"/>
      <c r="O332" s="227"/>
      <c r="P332" s="227"/>
      <c r="Q332" s="227"/>
      <c r="R332" s="227"/>
      <c r="S332" s="227"/>
      <c r="T332" s="228"/>
      <c r="AT332" s="229" t="s">
        <v>137</v>
      </c>
      <c r="AU332" s="229" t="s">
        <v>81</v>
      </c>
      <c r="AV332" s="13" t="s">
        <v>22</v>
      </c>
      <c r="AW332" s="13" t="s">
        <v>37</v>
      </c>
      <c r="AX332" s="13" t="s">
        <v>73</v>
      </c>
      <c r="AY332" s="229" t="s">
        <v>126</v>
      </c>
    </row>
    <row r="333" spans="2:65" s="1" customFormat="1" ht="20.4" customHeight="1">
      <c r="B333" s="34"/>
      <c r="C333" s="182" t="s">
        <v>400</v>
      </c>
      <c r="D333" s="182" t="s">
        <v>128</v>
      </c>
      <c r="E333" s="183" t="s">
        <v>605</v>
      </c>
      <c r="F333" s="184" t="s">
        <v>606</v>
      </c>
      <c r="G333" s="185" t="s">
        <v>131</v>
      </c>
      <c r="H333" s="186">
        <v>7.808</v>
      </c>
      <c r="I333" s="187"/>
      <c r="J333" s="188">
        <f>ROUND(I333*H333,2)</f>
        <v>0</v>
      </c>
      <c r="K333" s="184" t="s">
        <v>132</v>
      </c>
      <c r="L333" s="54"/>
      <c r="M333" s="189" t="s">
        <v>20</v>
      </c>
      <c r="N333" s="190" t="s">
        <v>44</v>
      </c>
      <c r="O333" s="35"/>
      <c r="P333" s="191">
        <f>O333*H333</f>
        <v>0</v>
      </c>
      <c r="Q333" s="191">
        <v>0.00402</v>
      </c>
      <c r="R333" s="191">
        <f>Q333*H333</f>
        <v>0.03138816</v>
      </c>
      <c r="S333" s="191">
        <v>0</v>
      </c>
      <c r="T333" s="192">
        <f>S333*H333</f>
        <v>0</v>
      </c>
      <c r="AR333" s="17" t="s">
        <v>133</v>
      </c>
      <c r="AT333" s="17" t="s">
        <v>128</v>
      </c>
      <c r="AU333" s="17" t="s">
        <v>81</v>
      </c>
      <c r="AY333" s="17" t="s">
        <v>126</v>
      </c>
      <c r="BE333" s="193">
        <f>IF(N333="základní",J333,0)</f>
        <v>0</v>
      </c>
      <c r="BF333" s="193">
        <f>IF(N333="snížená",J333,0)</f>
        <v>0</v>
      </c>
      <c r="BG333" s="193">
        <f>IF(N333="zákl. přenesená",J333,0)</f>
        <v>0</v>
      </c>
      <c r="BH333" s="193">
        <f>IF(N333="sníž. přenesená",J333,0)</f>
        <v>0</v>
      </c>
      <c r="BI333" s="193">
        <f>IF(N333="nulová",J333,0)</f>
        <v>0</v>
      </c>
      <c r="BJ333" s="17" t="s">
        <v>22</v>
      </c>
      <c r="BK333" s="193">
        <f>ROUND(I333*H333,2)</f>
        <v>0</v>
      </c>
      <c r="BL333" s="17" t="s">
        <v>133</v>
      </c>
      <c r="BM333" s="17" t="s">
        <v>607</v>
      </c>
    </row>
    <row r="334" spans="2:51" s="11" customFormat="1" ht="12">
      <c r="B334" s="196"/>
      <c r="C334" s="197"/>
      <c r="D334" s="194" t="s">
        <v>137</v>
      </c>
      <c r="E334" s="198" t="s">
        <v>20</v>
      </c>
      <c r="F334" s="199" t="s">
        <v>608</v>
      </c>
      <c r="G334" s="197"/>
      <c r="H334" s="200">
        <v>7.808</v>
      </c>
      <c r="I334" s="201"/>
      <c r="J334" s="197"/>
      <c r="K334" s="197"/>
      <c r="L334" s="202"/>
      <c r="M334" s="203"/>
      <c r="N334" s="204"/>
      <c r="O334" s="204"/>
      <c r="P334" s="204"/>
      <c r="Q334" s="204"/>
      <c r="R334" s="204"/>
      <c r="S334" s="204"/>
      <c r="T334" s="205"/>
      <c r="AT334" s="206" t="s">
        <v>137</v>
      </c>
      <c r="AU334" s="206" t="s">
        <v>81</v>
      </c>
      <c r="AV334" s="11" t="s">
        <v>81</v>
      </c>
      <c r="AW334" s="11" t="s">
        <v>37</v>
      </c>
      <c r="AX334" s="11" t="s">
        <v>73</v>
      </c>
      <c r="AY334" s="206" t="s">
        <v>126</v>
      </c>
    </row>
    <row r="335" spans="2:51" s="12" customFormat="1" ht="12">
      <c r="B335" s="207"/>
      <c r="C335" s="208"/>
      <c r="D335" s="194" t="s">
        <v>137</v>
      </c>
      <c r="E335" s="209" t="s">
        <v>20</v>
      </c>
      <c r="F335" s="210" t="s">
        <v>138</v>
      </c>
      <c r="G335" s="208"/>
      <c r="H335" s="211">
        <v>7.808</v>
      </c>
      <c r="I335" s="212"/>
      <c r="J335" s="208"/>
      <c r="K335" s="208"/>
      <c r="L335" s="213"/>
      <c r="M335" s="214"/>
      <c r="N335" s="215"/>
      <c r="O335" s="215"/>
      <c r="P335" s="215"/>
      <c r="Q335" s="215"/>
      <c r="R335" s="215"/>
      <c r="S335" s="215"/>
      <c r="T335" s="216"/>
      <c r="AT335" s="217" t="s">
        <v>137</v>
      </c>
      <c r="AU335" s="217" t="s">
        <v>81</v>
      </c>
      <c r="AV335" s="12" t="s">
        <v>133</v>
      </c>
      <c r="AW335" s="12" t="s">
        <v>37</v>
      </c>
      <c r="AX335" s="12" t="s">
        <v>22</v>
      </c>
      <c r="AY335" s="217" t="s">
        <v>126</v>
      </c>
    </row>
    <row r="336" spans="2:51" s="13" customFormat="1" ht="12">
      <c r="B336" s="218"/>
      <c r="C336" s="219"/>
      <c r="D336" s="194" t="s">
        <v>137</v>
      </c>
      <c r="E336" s="230" t="s">
        <v>20</v>
      </c>
      <c r="F336" s="231" t="s">
        <v>431</v>
      </c>
      <c r="G336" s="219"/>
      <c r="H336" s="232" t="s">
        <v>20</v>
      </c>
      <c r="I336" s="224"/>
      <c r="J336" s="219"/>
      <c r="K336" s="219"/>
      <c r="L336" s="225"/>
      <c r="M336" s="226"/>
      <c r="N336" s="227"/>
      <c r="O336" s="227"/>
      <c r="P336" s="227"/>
      <c r="Q336" s="227"/>
      <c r="R336" s="227"/>
      <c r="S336" s="227"/>
      <c r="T336" s="228"/>
      <c r="AT336" s="229" t="s">
        <v>137</v>
      </c>
      <c r="AU336" s="229" t="s">
        <v>81</v>
      </c>
      <c r="AV336" s="13" t="s">
        <v>22</v>
      </c>
      <c r="AW336" s="13" t="s">
        <v>37</v>
      </c>
      <c r="AX336" s="13" t="s">
        <v>73</v>
      </c>
      <c r="AY336" s="229" t="s">
        <v>126</v>
      </c>
    </row>
    <row r="337" spans="2:63" s="10" customFormat="1" ht="29.85" customHeight="1">
      <c r="B337" s="165"/>
      <c r="C337" s="166"/>
      <c r="D337" s="179" t="s">
        <v>72</v>
      </c>
      <c r="E337" s="180" t="s">
        <v>183</v>
      </c>
      <c r="F337" s="180" t="s">
        <v>609</v>
      </c>
      <c r="G337" s="166"/>
      <c r="H337" s="166"/>
      <c r="I337" s="169"/>
      <c r="J337" s="181">
        <f>BK337</f>
        <v>0</v>
      </c>
      <c r="K337" s="166"/>
      <c r="L337" s="171"/>
      <c r="M337" s="172"/>
      <c r="N337" s="173"/>
      <c r="O337" s="173"/>
      <c r="P337" s="174">
        <f>SUM(P338:P381)</f>
        <v>0</v>
      </c>
      <c r="Q337" s="173"/>
      <c r="R337" s="174">
        <f>SUM(R338:R381)</f>
        <v>0</v>
      </c>
      <c r="S337" s="173"/>
      <c r="T337" s="175">
        <f>SUM(T338:T381)</f>
        <v>0</v>
      </c>
      <c r="AR337" s="176" t="s">
        <v>22</v>
      </c>
      <c r="AT337" s="177" t="s">
        <v>72</v>
      </c>
      <c r="AU337" s="177" t="s">
        <v>22</v>
      </c>
      <c r="AY337" s="176" t="s">
        <v>126</v>
      </c>
      <c r="BK337" s="178">
        <f>SUM(BK338:BK381)</f>
        <v>0</v>
      </c>
    </row>
    <row r="338" spans="2:65" s="1" customFormat="1" ht="28.8" customHeight="1">
      <c r="B338" s="34"/>
      <c r="C338" s="182" t="s">
        <v>406</v>
      </c>
      <c r="D338" s="182" t="s">
        <v>128</v>
      </c>
      <c r="E338" s="183" t="s">
        <v>610</v>
      </c>
      <c r="F338" s="184" t="s">
        <v>611</v>
      </c>
      <c r="G338" s="185" t="s">
        <v>439</v>
      </c>
      <c r="H338" s="186">
        <v>10.6</v>
      </c>
      <c r="I338" s="187"/>
      <c r="J338" s="188">
        <f>ROUND(I338*H338,2)</f>
        <v>0</v>
      </c>
      <c r="K338" s="184" t="s">
        <v>132</v>
      </c>
      <c r="L338" s="54"/>
      <c r="M338" s="189" t="s">
        <v>20</v>
      </c>
      <c r="N338" s="190" t="s">
        <v>44</v>
      </c>
      <c r="O338" s="35"/>
      <c r="P338" s="191">
        <f>O338*H338</f>
        <v>0</v>
      </c>
      <c r="Q338" s="191">
        <v>0</v>
      </c>
      <c r="R338" s="191">
        <f>Q338*H338</f>
        <v>0</v>
      </c>
      <c r="S338" s="191">
        <v>0</v>
      </c>
      <c r="T338" s="192">
        <f>S338*H338</f>
        <v>0</v>
      </c>
      <c r="AR338" s="17" t="s">
        <v>133</v>
      </c>
      <c r="AT338" s="17" t="s">
        <v>128</v>
      </c>
      <c r="AU338" s="17" t="s">
        <v>81</v>
      </c>
      <c r="AY338" s="17" t="s">
        <v>126</v>
      </c>
      <c r="BE338" s="193">
        <f>IF(N338="základní",J338,0)</f>
        <v>0</v>
      </c>
      <c r="BF338" s="193">
        <f>IF(N338="snížená",J338,0)</f>
        <v>0</v>
      </c>
      <c r="BG338" s="193">
        <f>IF(N338="zákl. přenesená",J338,0)</f>
        <v>0</v>
      </c>
      <c r="BH338" s="193">
        <f>IF(N338="sníž. přenesená",J338,0)</f>
        <v>0</v>
      </c>
      <c r="BI338" s="193">
        <f>IF(N338="nulová",J338,0)</f>
        <v>0</v>
      </c>
      <c r="BJ338" s="17" t="s">
        <v>22</v>
      </c>
      <c r="BK338" s="193">
        <f>ROUND(I338*H338,2)</f>
        <v>0</v>
      </c>
      <c r="BL338" s="17" t="s">
        <v>133</v>
      </c>
      <c r="BM338" s="17" t="s">
        <v>612</v>
      </c>
    </row>
    <row r="339" spans="2:47" s="1" customFormat="1" ht="24">
      <c r="B339" s="34"/>
      <c r="C339" s="56"/>
      <c r="D339" s="194" t="s">
        <v>135</v>
      </c>
      <c r="E339" s="56"/>
      <c r="F339" s="195" t="s">
        <v>613</v>
      </c>
      <c r="G339" s="56"/>
      <c r="H339" s="56"/>
      <c r="I339" s="152"/>
      <c r="J339" s="56"/>
      <c r="K339" s="56"/>
      <c r="L339" s="54"/>
      <c r="M339" s="71"/>
      <c r="N339" s="35"/>
      <c r="O339" s="35"/>
      <c r="P339" s="35"/>
      <c r="Q339" s="35"/>
      <c r="R339" s="35"/>
      <c r="S339" s="35"/>
      <c r="T339" s="72"/>
      <c r="AT339" s="17" t="s">
        <v>135</v>
      </c>
      <c r="AU339" s="17" t="s">
        <v>81</v>
      </c>
    </row>
    <row r="340" spans="2:51" s="11" customFormat="1" ht="12">
      <c r="B340" s="196"/>
      <c r="C340" s="197"/>
      <c r="D340" s="194" t="s">
        <v>137</v>
      </c>
      <c r="E340" s="198" t="s">
        <v>20</v>
      </c>
      <c r="F340" s="199" t="s">
        <v>614</v>
      </c>
      <c r="G340" s="197"/>
      <c r="H340" s="200">
        <v>10.6</v>
      </c>
      <c r="I340" s="201"/>
      <c r="J340" s="197"/>
      <c r="K340" s="197"/>
      <c r="L340" s="202"/>
      <c r="M340" s="203"/>
      <c r="N340" s="204"/>
      <c r="O340" s="204"/>
      <c r="P340" s="204"/>
      <c r="Q340" s="204"/>
      <c r="R340" s="204"/>
      <c r="S340" s="204"/>
      <c r="T340" s="205"/>
      <c r="AT340" s="206" t="s">
        <v>137</v>
      </c>
      <c r="AU340" s="206" t="s">
        <v>81</v>
      </c>
      <c r="AV340" s="11" t="s">
        <v>81</v>
      </c>
      <c r="AW340" s="11" t="s">
        <v>37</v>
      </c>
      <c r="AX340" s="11" t="s">
        <v>73</v>
      </c>
      <c r="AY340" s="206" t="s">
        <v>126</v>
      </c>
    </row>
    <row r="341" spans="2:51" s="12" customFormat="1" ht="12">
      <c r="B341" s="207"/>
      <c r="C341" s="208"/>
      <c r="D341" s="194" t="s">
        <v>137</v>
      </c>
      <c r="E341" s="209" t="s">
        <v>20</v>
      </c>
      <c r="F341" s="210" t="s">
        <v>138</v>
      </c>
      <c r="G341" s="208"/>
      <c r="H341" s="211">
        <v>10.6</v>
      </c>
      <c r="I341" s="212"/>
      <c r="J341" s="208"/>
      <c r="K341" s="208"/>
      <c r="L341" s="213"/>
      <c r="M341" s="214"/>
      <c r="N341" s="215"/>
      <c r="O341" s="215"/>
      <c r="P341" s="215"/>
      <c r="Q341" s="215"/>
      <c r="R341" s="215"/>
      <c r="S341" s="215"/>
      <c r="T341" s="216"/>
      <c r="AT341" s="217" t="s">
        <v>137</v>
      </c>
      <c r="AU341" s="217" t="s">
        <v>81</v>
      </c>
      <c r="AV341" s="12" t="s">
        <v>133</v>
      </c>
      <c r="AW341" s="12" t="s">
        <v>37</v>
      </c>
      <c r="AX341" s="12" t="s">
        <v>22</v>
      </c>
      <c r="AY341" s="217" t="s">
        <v>126</v>
      </c>
    </row>
    <row r="342" spans="2:51" s="13" customFormat="1" ht="12">
      <c r="B342" s="218"/>
      <c r="C342" s="219"/>
      <c r="D342" s="220" t="s">
        <v>137</v>
      </c>
      <c r="E342" s="221" t="s">
        <v>20</v>
      </c>
      <c r="F342" s="222" t="s">
        <v>431</v>
      </c>
      <c r="G342" s="219"/>
      <c r="H342" s="223" t="s">
        <v>20</v>
      </c>
      <c r="I342" s="224"/>
      <c r="J342" s="219"/>
      <c r="K342" s="219"/>
      <c r="L342" s="225"/>
      <c r="M342" s="226"/>
      <c r="N342" s="227"/>
      <c r="O342" s="227"/>
      <c r="P342" s="227"/>
      <c r="Q342" s="227"/>
      <c r="R342" s="227"/>
      <c r="S342" s="227"/>
      <c r="T342" s="228"/>
      <c r="AT342" s="229" t="s">
        <v>137</v>
      </c>
      <c r="AU342" s="229" t="s">
        <v>81</v>
      </c>
      <c r="AV342" s="13" t="s">
        <v>22</v>
      </c>
      <c r="AW342" s="13" t="s">
        <v>37</v>
      </c>
      <c r="AX342" s="13" t="s">
        <v>73</v>
      </c>
      <c r="AY342" s="229" t="s">
        <v>126</v>
      </c>
    </row>
    <row r="343" spans="2:65" s="1" customFormat="1" ht="20.4" customHeight="1">
      <c r="B343" s="34"/>
      <c r="C343" s="182" t="s">
        <v>410</v>
      </c>
      <c r="D343" s="182" t="s">
        <v>128</v>
      </c>
      <c r="E343" s="183" t="s">
        <v>615</v>
      </c>
      <c r="F343" s="184" t="s">
        <v>616</v>
      </c>
      <c r="G343" s="185" t="s">
        <v>300</v>
      </c>
      <c r="H343" s="186">
        <v>0.9</v>
      </c>
      <c r="I343" s="187"/>
      <c r="J343" s="188">
        <f>ROUND(I343*H343,2)</f>
        <v>0</v>
      </c>
      <c r="K343" s="184" t="s">
        <v>132</v>
      </c>
      <c r="L343" s="54"/>
      <c r="M343" s="189" t="s">
        <v>20</v>
      </c>
      <c r="N343" s="190" t="s">
        <v>44</v>
      </c>
      <c r="O343" s="35"/>
      <c r="P343" s="191">
        <f>O343*H343</f>
        <v>0</v>
      </c>
      <c r="Q343" s="191">
        <v>0</v>
      </c>
      <c r="R343" s="191">
        <f>Q343*H343</f>
        <v>0</v>
      </c>
      <c r="S343" s="191">
        <v>0</v>
      </c>
      <c r="T343" s="192">
        <f>S343*H343</f>
        <v>0</v>
      </c>
      <c r="AR343" s="17" t="s">
        <v>133</v>
      </c>
      <c r="AT343" s="17" t="s">
        <v>128</v>
      </c>
      <c r="AU343" s="17" t="s">
        <v>81</v>
      </c>
      <c r="AY343" s="17" t="s">
        <v>126</v>
      </c>
      <c r="BE343" s="193">
        <f>IF(N343="základní",J343,0)</f>
        <v>0</v>
      </c>
      <c r="BF343" s="193">
        <f>IF(N343="snížená",J343,0)</f>
        <v>0</v>
      </c>
      <c r="BG343" s="193">
        <f>IF(N343="zákl. přenesená",J343,0)</f>
        <v>0</v>
      </c>
      <c r="BH343" s="193">
        <f>IF(N343="sníž. přenesená",J343,0)</f>
        <v>0</v>
      </c>
      <c r="BI343" s="193">
        <f>IF(N343="nulová",J343,0)</f>
        <v>0</v>
      </c>
      <c r="BJ343" s="17" t="s">
        <v>22</v>
      </c>
      <c r="BK343" s="193">
        <f>ROUND(I343*H343,2)</f>
        <v>0</v>
      </c>
      <c r="BL343" s="17" t="s">
        <v>133</v>
      </c>
      <c r="BM343" s="17" t="s">
        <v>617</v>
      </c>
    </row>
    <row r="344" spans="2:47" s="1" customFormat="1" ht="24">
      <c r="B344" s="34"/>
      <c r="C344" s="56"/>
      <c r="D344" s="194" t="s">
        <v>135</v>
      </c>
      <c r="E344" s="56"/>
      <c r="F344" s="195" t="s">
        <v>618</v>
      </c>
      <c r="G344" s="56"/>
      <c r="H344" s="56"/>
      <c r="I344" s="152"/>
      <c r="J344" s="56"/>
      <c r="K344" s="56"/>
      <c r="L344" s="54"/>
      <c r="M344" s="71"/>
      <c r="N344" s="35"/>
      <c r="O344" s="35"/>
      <c r="P344" s="35"/>
      <c r="Q344" s="35"/>
      <c r="R344" s="35"/>
      <c r="S344" s="35"/>
      <c r="T344" s="72"/>
      <c r="AT344" s="17" t="s">
        <v>135</v>
      </c>
      <c r="AU344" s="17" t="s">
        <v>81</v>
      </c>
    </row>
    <row r="345" spans="2:51" s="11" customFormat="1" ht="12">
      <c r="B345" s="196"/>
      <c r="C345" s="197"/>
      <c r="D345" s="194" t="s">
        <v>137</v>
      </c>
      <c r="E345" s="198" t="s">
        <v>20</v>
      </c>
      <c r="F345" s="199" t="s">
        <v>619</v>
      </c>
      <c r="G345" s="197"/>
      <c r="H345" s="200">
        <v>0.3</v>
      </c>
      <c r="I345" s="201"/>
      <c r="J345" s="197"/>
      <c r="K345" s="197"/>
      <c r="L345" s="202"/>
      <c r="M345" s="203"/>
      <c r="N345" s="204"/>
      <c r="O345" s="204"/>
      <c r="P345" s="204"/>
      <c r="Q345" s="204"/>
      <c r="R345" s="204"/>
      <c r="S345" s="204"/>
      <c r="T345" s="205"/>
      <c r="AT345" s="206" t="s">
        <v>137</v>
      </c>
      <c r="AU345" s="206" t="s">
        <v>81</v>
      </c>
      <c r="AV345" s="11" t="s">
        <v>81</v>
      </c>
      <c r="AW345" s="11" t="s">
        <v>37</v>
      </c>
      <c r="AX345" s="11" t="s">
        <v>73</v>
      </c>
      <c r="AY345" s="206" t="s">
        <v>126</v>
      </c>
    </row>
    <row r="346" spans="2:51" s="11" customFormat="1" ht="12">
      <c r="B346" s="196"/>
      <c r="C346" s="197"/>
      <c r="D346" s="194" t="s">
        <v>137</v>
      </c>
      <c r="E346" s="198" t="s">
        <v>20</v>
      </c>
      <c r="F346" s="199" t="s">
        <v>620</v>
      </c>
      <c r="G346" s="197"/>
      <c r="H346" s="200">
        <v>0.28</v>
      </c>
      <c r="I346" s="201"/>
      <c r="J346" s="197"/>
      <c r="K346" s="197"/>
      <c r="L346" s="202"/>
      <c r="M346" s="203"/>
      <c r="N346" s="204"/>
      <c r="O346" s="204"/>
      <c r="P346" s="204"/>
      <c r="Q346" s="204"/>
      <c r="R346" s="204"/>
      <c r="S346" s="204"/>
      <c r="T346" s="205"/>
      <c r="AT346" s="206" t="s">
        <v>137</v>
      </c>
      <c r="AU346" s="206" t="s">
        <v>81</v>
      </c>
      <c r="AV346" s="11" t="s">
        <v>81</v>
      </c>
      <c r="AW346" s="11" t="s">
        <v>37</v>
      </c>
      <c r="AX346" s="11" t="s">
        <v>73</v>
      </c>
      <c r="AY346" s="206" t="s">
        <v>126</v>
      </c>
    </row>
    <row r="347" spans="2:51" s="11" customFormat="1" ht="12">
      <c r="B347" s="196"/>
      <c r="C347" s="197"/>
      <c r="D347" s="194" t="s">
        <v>137</v>
      </c>
      <c r="E347" s="198" t="s">
        <v>20</v>
      </c>
      <c r="F347" s="199" t="s">
        <v>621</v>
      </c>
      <c r="G347" s="197"/>
      <c r="H347" s="200">
        <v>0.32</v>
      </c>
      <c r="I347" s="201"/>
      <c r="J347" s="197"/>
      <c r="K347" s="197"/>
      <c r="L347" s="202"/>
      <c r="M347" s="203"/>
      <c r="N347" s="204"/>
      <c r="O347" s="204"/>
      <c r="P347" s="204"/>
      <c r="Q347" s="204"/>
      <c r="R347" s="204"/>
      <c r="S347" s="204"/>
      <c r="T347" s="205"/>
      <c r="AT347" s="206" t="s">
        <v>137</v>
      </c>
      <c r="AU347" s="206" t="s">
        <v>81</v>
      </c>
      <c r="AV347" s="11" t="s">
        <v>81</v>
      </c>
      <c r="AW347" s="11" t="s">
        <v>37</v>
      </c>
      <c r="AX347" s="11" t="s">
        <v>73</v>
      </c>
      <c r="AY347" s="206" t="s">
        <v>126</v>
      </c>
    </row>
    <row r="348" spans="2:51" s="12" customFormat="1" ht="12">
      <c r="B348" s="207"/>
      <c r="C348" s="208"/>
      <c r="D348" s="194" t="s">
        <v>137</v>
      </c>
      <c r="E348" s="209" t="s">
        <v>20</v>
      </c>
      <c r="F348" s="210" t="s">
        <v>138</v>
      </c>
      <c r="G348" s="208"/>
      <c r="H348" s="211">
        <v>0.9</v>
      </c>
      <c r="I348" s="212"/>
      <c r="J348" s="208"/>
      <c r="K348" s="208"/>
      <c r="L348" s="213"/>
      <c r="M348" s="214"/>
      <c r="N348" s="215"/>
      <c r="O348" s="215"/>
      <c r="P348" s="215"/>
      <c r="Q348" s="215"/>
      <c r="R348" s="215"/>
      <c r="S348" s="215"/>
      <c r="T348" s="216"/>
      <c r="AT348" s="217" t="s">
        <v>137</v>
      </c>
      <c r="AU348" s="217" t="s">
        <v>81</v>
      </c>
      <c r="AV348" s="12" t="s">
        <v>133</v>
      </c>
      <c r="AW348" s="12" t="s">
        <v>37</v>
      </c>
      <c r="AX348" s="12" t="s">
        <v>22</v>
      </c>
      <c r="AY348" s="217" t="s">
        <v>126</v>
      </c>
    </row>
    <row r="349" spans="2:51" s="13" customFormat="1" ht="12">
      <c r="B349" s="218"/>
      <c r="C349" s="219"/>
      <c r="D349" s="220" t="s">
        <v>137</v>
      </c>
      <c r="E349" s="221" t="s">
        <v>20</v>
      </c>
      <c r="F349" s="222" t="s">
        <v>622</v>
      </c>
      <c r="G349" s="219"/>
      <c r="H349" s="223" t="s">
        <v>20</v>
      </c>
      <c r="I349" s="224"/>
      <c r="J349" s="219"/>
      <c r="K349" s="219"/>
      <c r="L349" s="225"/>
      <c r="M349" s="226"/>
      <c r="N349" s="227"/>
      <c r="O349" s="227"/>
      <c r="P349" s="227"/>
      <c r="Q349" s="227"/>
      <c r="R349" s="227"/>
      <c r="S349" s="227"/>
      <c r="T349" s="228"/>
      <c r="AT349" s="229" t="s">
        <v>137</v>
      </c>
      <c r="AU349" s="229" t="s">
        <v>81</v>
      </c>
      <c r="AV349" s="13" t="s">
        <v>22</v>
      </c>
      <c r="AW349" s="13" t="s">
        <v>37</v>
      </c>
      <c r="AX349" s="13" t="s">
        <v>73</v>
      </c>
      <c r="AY349" s="229" t="s">
        <v>126</v>
      </c>
    </row>
    <row r="350" spans="2:65" s="1" customFormat="1" ht="20.4" customHeight="1">
      <c r="B350" s="34"/>
      <c r="C350" s="182" t="s">
        <v>418</v>
      </c>
      <c r="D350" s="182" t="s">
        <v>128</v>
      </c>
      <c r="E350" s="183" t="s">
        <v>623</v>
      </c>
      <c r="F350" s="184" t="s">
        <v>624</v>
      </c>
      <c r="G350" s="185" t="s">
        <v>300</v>
      </c>
      <c r="H350" s="186">
        <v>10.21</v>
      </c>
      <c r="I350" s="187"/>
      <c r="J350" s="188">
        <f>ROUND(I350*H350,2)</f>
        <v>0</v>
      </c>
      <c r="K350" s="184" t="s">
        <v>132</v>
      </c>
      <c r="L350" s="54"/>
      <c r="M350" s="189" t="s">
        <v>20</v>
      </c>
      <c r="N350" s="190" t="s">
        <v>44</v>
      </c>
      <c r="O350" s="35"/>
      <c r="P350" s="191">
        <f>O350*H350</f>
        <v>0</v>
      </c>
      <c r="Q350" s="191">
        <v>0</v>
      </c>
      <c r="R350" s="191">
        <f>Q350*H350</f>
        <v>0</v>
      </c>
      <c r="S350" s="191">
        <v>0</v>
      </c>
      <c r="T350" s="192">
        <f>S350*H350</f>
        <v>0</v>
      </c>
      <c r="AR350" s="17" t="s">
        <v>133</v>
      </c>
      <c r="AT350" s="17" t="s">
        <v>128</v>
      </c>
      <c r="AU350" s="17" t="s">
        <v>81</v>
      </c>
      <c r="AY350" s="17" t="s">
        <v>126</v>
      </c>
      <c r="BE350" s="193">
        <f>IF(N350="základní",J350,0)</f>
        <v>0</v>
      </c>
      <c r="BF350" s="193">
        <f>IF(N350="snížená",J350,0)</f>
        <v>0</v>
      </c>
      <c r="BG350" s="193">
        <f>IF(N350="zákl. přenesená",J350,0)</f>
        <v>0</v>
      </c>
      <c r="BH350" s="193">
        <f>IF(N350="sníž. přenesená",J350,0)</f>
        <v>0</v>
      </c>
      <c r="BI350" s="193">
        <f>IF(N350="nulová",J350,0)</f>
        <v>0</v>
      </c>
      <c r="BJ350" s="17" t="s">
        <v>22</v>
      </c>
      <c r="BK350" s="193">
        <f>ROUND(I350*H350,2)</f>
        <v>0</v>
      </c>
      <c r="BL350" s="17" t="s">
        <v>133</v>
      </c>
      <c r="BM350" s="17" t="s">
        <v>625</v>
      </c>
    </row>
    <row r="351" spans="2:47" s="1" customFormat="1" ht="24">
      <c r="B351" s="34"/>
      <c r="C351" s="56"/>
      <c r="D351" s="194" t="s">
        <v>135</v>
      </c>
      <c r="E351" s="56"/>
      <c r="F351" s="195" t="s">
        <v>618</v>
      </c>
      <c r="G351" s="56"/>
      <c r="H351" s="56"/>
      <c r="I351" s="152"/>
      <c r="J351" s="56"/>
      <c r="K351" s="56"/>
      <c r="L351" s="54"/>
      <c r="M351" s="71"/>
      <c r="N351" s="35"/>
      <c r="O351" s="35"/>
      <c r="P351" s="35"/>
      <c r="Q351" s="35"/>
      <c r="R351" s="35"/>
      <c r="S351" s="35"/>
      <c r="T351" s="72"/>
      <c r="AT351" s="17" t="s">
        <v>135</v>
      </c>
      <c r="AU351" s="17" t="s">
        <v>81</v>
      </c>
    </row>
    <row r="352" spans="2:51" s="11" customFormat="1" ht="12">
      <c r="B352" s="196"/>
      <c r="C352" s="197"/>
      <c r="D352" s="194" t="s">
        <v>137</v>
      </c>
      <c r="E352" s="198" t="s">
        <v>20</v>
      </c>
      <c r="F352" s="199" t="s">
        <v>626</v>
      </c>
      <c r="G352" s="197"/>
      <c r="H352" s="200">
        <v>3.93</v>
      </c>
      <c r="I352" s="201"/>
      <c r="J352" s="197"/>
      <c r="K352" s="197"/>
      <c r="L352" s="202"/>
      <c r="M352" s="203"/>
      <c r="N352" s="204"/>
      <c r="O352" s="204"/>
      <c r="P352" s="204"/>
      <c r="Q352" s="204"/>
      <c r="R352" s="204"/>
      <c r="S352" s="204"/>
      <c r="T352" s="205"/>
      <c r="AT352" s="206" t="s">
        <v>137</v>
      </c>
      <c r="AU352" s="206" t="s">
        <v>81</v>
      </c>
      <c r="AV352" s="11" t="s">
        <v>81</v>
      </c>
      <c r="AW352" s="11" t="s">
        <v>37</v>
      </c>
      <c r="AX352" s="11" t="s">
        <v>73</v>
      </c>
      <c r="AY352" s="206" t="s">
        <v>126</v>
      </c>
    </row>
    <row r="353" spans="2:51" s="11" customFormat="1" ht="12">
      <c r="B353" s="196"/>
      <c r="C353" s="197"/>
      <c r="D353" s="194" t="s">
        <v>137</v>
      </c>
      <c r="E353" s="198" t="s">
        <v>20</v>
      </c>
      <c r="F353" s="199" t="s">
        <v>627</v>
      </c>
      <c r="G353" s="197"/>
      <c r="H353" s="200">
        <v>6.28</v>
      </c>
      <c r="I353" s="201"/>
      <c r="J353" s="197"/>
      <c r="K353" s="197"/>
      <c r="L353" s="202"/>
      <c r="M353" s="203"/>
      <c r="N353" s="204"/>
      <c r="O353" s="204"/>
      <c r="P353" s="204"/>
      <c r="Q353" s="204"/>
      <c r="R353" s="204"/>
      <c r="S353" s="204"/>
      <c r="T353" s="205"/>
      <c r="AT353" s="206" t="s">
        <v>137</v>
      </c>
      <c r="AU353" s="206" t="s">
        <v>81</v>
      </c>
      <c r="AV353" s="11" t="s">
        <v>81</v>
      </c>
      <c r="AW353" s="11" t="s">
        <v>37</v>
      </c>
      <c r="AX353" s="11" t="s">
        <v>73</v>
      </c>
      <c r="AY353" s="206" t="s">
        <v>126</v>
      </c>
    </row>
    <row r="354" spans="2:51" s="12" customFormat="1" ht="12">
      <c r="B354" s="207"/>
      <c r="C354" s="208"/>
      <c r="D354" s="194" t="s">
        <v>137</v>
      </c>
      <c r="E354" s="209" t="s">
        <v>20</v>
      </c>
      <c r="F354" s="210" t="s">
        <v>138</v>
      </c>
      <c r="G354" s="208"/>
      <c r="H354" s="211">
        <v>10.21</v>
      </c>
      <c r="I354" s="212"/>
      <c r="J354" s="208"/>
      <c r="K354" s="208"/>
      <c r="L354" s="213"/>
      <c r="M354" s="214"/>
      <c r="N354" s="215"/>
      <c r="O354" s="215"/>
      <c r="P354" s="215"/>
      <c r="Q354" s="215"/>
      <c r="R354" s="215"/>
      <c r="S354" s="215"/>
      <c r="T354" s="216"/>
      <c r="AT354" s="217" t="s">
        <v>137</v>
      </c>
      <c r="AU354" s="217" t="s">
        <v>81</v>
      </c>
      <c r="AV354" s="12" t="s">
        <v>133</v>
      </c>
      <c r="AW354" s="12" t="s">
        <v>37</v>
      </c>
      <c r="AX354" s="12" t="s">
        <v>22</v>
      </c>
      <c r="AY354" s="217" t="s">
        <v>126</v>
      </c>
    </row>
    <row r="355" spans="2:51" s="13" customFormat="1" ht="12">
      <c r="B355" s="218"/>
      <c r="C355" s="219"/>
      <c r="D355" s="220" t="s">
        <v>137</v>
      </c>
      <c r="E355" s="221" t="s">
        <v>20</v>
      </c>
      <c r="F355" s="222" t="s">
        <v>622</v>
      </c>
      <c r="G355" s="219"/>
      <c r="H355" s="223" t="s">
        <v>20</v>
      </c>
      <c r="I355" s="224"/>
      <c r="J355" s="219"/>
      <c r="K355" s="219"/>
      <c r="L355" s="225"/>
      <c r="M355" s="226"/>
      <c r="N355" s="227"/>
      <c r="O355" s="227"/>
      <c r="P355" s="227"/>
      <c r="Q355" s="227"/>
      <c r="R355" s="227"/>
      <c r="S355" s="227"/>
      <c r="T355" s="228"/>
      <c r="AT355" s="229" t="s">
        <v>137</v>
      </c>
      <c r="AU355" s="229" t="s">
        <v>81</v>
      </c>
      <c r="AV355" s="13" t="s">
        <v>22</v>
      </c>
      <c r="AW355" s="13" t="s">
        <v>37</v>
      </c>
      <c r="AX355" s="13" t="s">
        <v>73</v>
      </c>
      <c r="AY355" s="229" t="s">
        <v>126</v>
      </c>
    </row>
    <row r="356" spans="2:65" s="1" customFormat="1" ht="20.4" customHeight="1">
      <c r="B356" s="34"/>
      <c r="C356" s="182" t="s">
        <v>628</v>
      </c>
      <c r="D356" s="182" t="s">
        <v>128</v>
      </c>
      <c r="E356" s="183" t="s">
        <v>629</v>
      </c>
      <c r="F356" s="184" t="s">
        <v>630</v>
      </c>
      <c r="G356" s="185" t="s">
        <v>300</v>
      </c>
      <c r="H356" s="186">
        <v>54.14</v>
      </c>
      <c r="I356" s="187"/>
      <c r="J356" s="188">
        <f>ROUND(I356*H356,2)</f>
        <v>0</v>
      </c>
      <c r="K356" s="184" t="s">
        <v>132</v>
      </c>
      <c r="L356" s="54"/>
      <c r="M356" s="189" t="s">
        <v>20</v>
      </c>
      <c r="N356" s="190" t="s">
        <v>44</v>
      </c>
      <c r="O356" s="35"/>
      <c r="P356" s="191">
        <f>O356*H356</f>
        <v>0</v>
      </c>
      <c r="Q356" s="191">
        <v>0</v>
      </c>
      <c r="R356" s="191">
        <f>Q356*H356</f>
        <v>0</v>
      </c>
      <c r="S356" s="191">
        <v>0</v>
      </c>
      <c r="T356" s="192">
        <f>S356*H356</f>
        <v>0</v>
      </c>
      <c r="AR356" s="17" t="s">
        <v>133</v>
      </c>
      <c r="AT356" s="17" t="s">
        <v>128</v>
      </c>
      <c r="AU356" s="17" t="s">
        <v>81</v>
      </c>
      <c r="AY356" s="17" t="s">
        <v>126</v>
      </c>
      <c r="BE356" s="193">
        <f>IF(N356="základní",J356,0)</f>
        <v>0</v>
      </c>
      <c r="BF356" s="193">
        <f>IF(N356="snížená",J356,0)</f>
        <v>0</v>
      </c>
      <c r="BG356" s="193">
        <f>IF(N356="zákl. přenesená",J356,0)</f>
        <v>0</v>
      </c>
      <c r="BH356" s="193">
        <f>IF(N356="sníž. přenesená",J356,0)</f>
        <v>0</v>
      </c>
      <c r="BI356" s="193">
        <f>IF(N356="nulová",J356,0)</f>
        <v>0</v>
      </c>
      <c r="BJ356" s="17" t="s">
        <v>22</v>
      </c>
      <c r="BK356" s="193">
        <f>ROUND(I356*H356,2)</f>
        <v>0</v>
      </c>
      <c r="BL356" s="17" t="s">
        <v>133</v>
      </c>
      <c r="BM356" s="17" t="s">
        <v>631</v>
      </c>
    </row>
    <row r="357" spans="2:47" s="1" customFormat="1" ht="24">
      <c r="B357" s="34"/>
      <c r="C357" s="56"/>
      <c r="D357" s="194" t="s">
        <v>135</v>
      </c>
      <c r="E357" s="56"/>
      <c r="F357" s="195" t="s">
        <v>618</v>
      </c>
      <c r="G357" s="56"/>
      <c r="H357" s="56"/>
      <c r="I357" s="152"/>
      <c r="J357" s="56"/>
      <c r="K357" s="56"/>
      <c r="L357" s="54"/>
      <c r="M357" s="71"/>
      <c r="N357" s="35"/>
      <c r="O357" s="35"/>
      <c r="P357" s="35"/>
      <c r="Q357" s="35"/>
      <c r="R357" s="35"/>
      <c r="S357" s="35"/>
      <c r="T357" s="72"/>
      <c r="AT357" s="17" t="s">
        <v>135</v>
      </c>
      <c r="AU357" s="17" t="s">
        <v>81</v>
      </c>
    </row>
    <row r="358" spans="2:51" s="11" customFormat="1" ht="12">
      <c r="B358" s="196"/>
      <c r="C358" s="197"/>
      <c r="D358" s="194" t="s">
        <v>137</v>
      </c>
      <c r="E358" s="198" t="s">
        <v>20</v>
      </c>
      <c r="F358" s="199" t="s">
        <v>632</v>
      </c>
      <c r="G358" s="197"/>
      <c r="H358" s="200">
        <v>12.58</v>
      </c>
      <c r="I358" s="201"/>
      <c r="J358" s="197"/>
      <c r="K358" s="197"/>
      <c r="L358" s="202"/>
      <c r="M358" s="203"/>
      <c r="N358" s="204"/>
      <c r="O358" s="204"/>
      <c r="P358" s="204"/>
      <c r="Q358" s="204"/>
      <c r="R358" s="204"/>
      <c r="S358" s="204"/>
      <c r="T358" s="205"/>
      <c r="AT358" s="206" t="s">
        <v>137</v>
      </c>
      <c r="AU358" s="206" t="s">
        <v>81</v>
      </c>
      <c r="AV358" s="11" t="s">
        <v>81</v>
      </c>
      <c r="AW358" s="11" t="s">
        <v>37</v>
      </c>
      <c r="AX358" s="11" t="s">
        <v>73</v>
      </c>
      <c r="AY358" s="206" t="s">
        <v>126</v>
      </c>
    </row>
    <row r="359" spans="2:51" s="11" customFormat="1" ht="12">
      <c r="B359" s="196"/>
      <c r="C359" s="197"/>
      <c r="D359" s="194" t="s">
        <v>137</v>
      </c>
      <c r="E359" s="198" t="s">
        <v>20</v>
      </c>
      <c r="F359" s="199" t="s">
        <v>281</v>
      </c>
      <c r="G359" s="197"/>
      <c r="H359" s="200">
        <v>26</v>
      </c>
      <c r="I359" s="201"/>
      <c r="J359" s="197"/>
      <c r="K359" s="197"/>
      <c r="L359" s="202"/>
      <c r="M359" s="203"/>
      <c r="N359" s="204"/>
      <c r="O359" s="204"/>
      <c r="P359" s="204"/>
      <c r="Q359" s="204"/>
      <c r="R359" s="204"/>
      <c r="S359" s="204"/>
      <c r="T359" s="205"/>
      <c r="AT359" s="206" t="s">
        <v>137</v>
      </c>
      <c r="AU359" s="206" t="s">
        <v>81</v>
      </c>
      <c r="AV359" s="11" t="s">
        <v>81</v>
      </c>
      <c r="AW359" s="11" t="s">
        <v>37</v>
      </c>
      <c r="AX359" s="11" t="s">
        <v>73</v>
      </c>
      <c r="AY359" s="206" t="s">
        <v>126</v>
      </c>
    </row>
    <row r="360" spans="2:51" s="11" customFormat="1" ht="12">
      <c r="B360" s="196"/>
      <c r="C360" s="197"/>
      <c r="D360" s="194" t="s">
        <v>137</v>
      </c>
      <c r="E360" s="198" t="s">
        <v>20</v>
      </c>
      <c r="F360" s="199" t="s">
        <v>633</v>
      </c>
      <c r="G360" s="197"/>
      <c r="H360" s="200">
        <v>15.56</v>
      </c>
      <c r="I360" s="201"/>
      <c r="J360" s="197"/>
      <c r="K360" s="197"/>
      <c r="L360" s="202"/>
      <c r="M360" s="203"/>
      <c r="N360" s="204"/>
      <c r="O360" s="204"/>
      <c r="P360" s="204"/>
      <c r="Q360" s="204"/>
      <c r="R360" s="204"/>
      <c r="S360" s="204"/>
      <c r="T360" s="205"/>
      <c r="AT360" s="206" t="s">
        <v>137</v>
      </c>
      <c r="AU360" s="206" t="s">
        <v>81</v>
      </c>
      <c r="AV360" s="11" t="s">
        <v>81</v>
      </c>
      <c r="AW360" s="11" t="s">
        <v>37</v>
      </c>
      <c r="AX360" s="11" t="s">
        <v>73</v>
      </c>
      <c r="AY360" s="206" t="s">
        <v>126</v>
      </c>
    </row>
    <row r="361" spans="2:51" s="12" customFormat="1" ht="12">
      <c r="B361" s="207"/>
      <c r="C361" s="208"/>
      <c r="D361" s="194" t="s">
        <v>137</v>
      </c>
      <c r="E361" s="209" t="s">
        <v>20</v>
      </c>
      <c r="F361" s="210" t="s">
        <v>138</v>
      </c>
      <c r="G361" s="208"/>
      <c r="H361" s="211">
        <v>54.14</v>
      </c>
      <c r="I361" s="212"/>
      <c r="J361" s="208"/>
      <c r="K361" s="208"/>
      <c r="L361" s="213"/>
      <c r="M361" s="214"/>
      <c r="N361" s="215"/>
      <c r="O361" s="215"/>
      <c r="P361" s="215"/>
      <c r="Q361" s="215"/>
      <c r="R361" s="215"/>
      <c r="S361" s="215"/>
      <c r="T361" s="216"/>
      <c r="AT361" s="217" t="s">
        <v>137</v>
      </c>
      <c r="AU361" s="217" t="s">
        <v>81</v>
      </c>
      <c r="AV361" s="12" t="s">
        <v>133</v>
      </c>
      <c r="AW361" s="12" t="s">
        <v>37</v>
      </c>
      <c r="AX361" s="12" t="s">
        <v>22</v>
      </c>
      <c r="AY361" s="217" t="s">
        <v>126</v>
      </c>
    </row>
    <row r="362" spans="2:51" s="13" customFormat="1" ht="12">
      <c r="B362" s="218"/>
      <c r="C362" s="219"/>
      <c r="D362" s="220" t="s">
        <v>137</v>
      </c>
      <c r="E362" s="221" t="s">
        <v>20</v>
      </c>
      <c r="F362" s="222" t="s">
        <v>622</v>
      </c>
      <c r="G362" s="219"/>
      <c r="H362" s="223" t="s">
        <v>20</v>
      </c>
      <c r="I362" s="224"/>
      <c r="J362" s="219"/>
      <c r="K362" s="219"/>
      <c r="L362" s="225"/>
      <c r="M362" s="226"/>
      <c r="N362" s="227"/>
      <c r="O362" s="227"/>
      <c r="P362" s="227"/>
      <c r="Q362" s="227"/>
      <c r="R362" s="227"/>
      <c r="S362" s="227"/>
      <c r="T362" s="228"/>
      <c r="AT362" s="229" t="s">
        <v>137</v>
      </c>
      <c r="AU362" s="229" t="s">
        <v>81</v>
      </c>
      <c r="AV362" s="13" t="s">
        <v>22</v>
      </c>
      <c r="AW362" s="13" t="s">
        <v>37</v>
      </c>
      <c r="AX362" s="13" t="s">
        <v>73</v>
      </c>
      <c r="AY362" s="229" t="s">
        <v>126</v>
      </c>
    </row>
    <row r="363" spans="2:65" s="1" customFormat="1" ht="20.4" customHeight="1">
      <c r="B363" s="34"/>
      <c r="C363" s="182" t="s">
        <v>634</v>
      </c>
      <c r="D363" s="182" t="s">
        <v>128</v>
      </c>
      <c r="E363" s="183" t="s">
        <v>635</v>
      </c>
      <c r="F363" s="184" t="s">
        <v>636</v>
      </c>
      <c r="G363" s="185" t="s">
        <v>300</v>
      </c>
      <c r="H363" s="186">
        <v>73.74</v>
      </c>
      <c r="I363" s="187"/>
      <c r="J363" s="188">
        <f>ROUND(I363*H363,2)</f>
        <v>0</v>
      </c>
      <c r="K363" s="184" t="s">
        <v>132</v>
      </c>
      <c r="L363" s="54"/>
      <c r="M363" s="189" t="s">
        <v>20</v>
      </c>
      <c r="N363" s="190" t="s">
        <v>44</v>
      </c>
      <c r="O363" s="35"/>
      <c r="P363" s="191">
        <f>O363*H363</f>
        <v>0</v>
      </c>
      <c r="Q363" s="191">
        <v>0</v>
      </c>
      <c r="R363" s="191">
        <f>Q363*H363</f>
        <v>0</v>
      </c>
      <c r="S363" s="191">
        <v>0</v>
      </c>
      <c r="T363" s="192">
        <f>S363*H363</f>
        <v>0</v>
      </c>
      <c r="AR363" s="17" t="s">
        <v>133</v>
      </c>
      <c r="AT363" s="17" t="s">
        <v>128</v>
      </c>
      <c r="AU363" s="17" t="s">
        <v>81</v>
      </c>
      <c r="AY363" s="17" t="s">
        <v>126</v>
      </c>
      <c r="BE363" s="193">
        <f>IF(N363="základní",J363,0)</f>
        <v>0</v>
      </c>
      <c r="BF363" s="193">
        <f>IF(N363="snížená",J363,0)</f>
        <v>0</v>
      </c>
      <c r="BG363" s="193">
        <f>IF(N363="zákl. přenesená",J363,0)</f>
        <v>0</v>
      </c>
      <c r="BH363" s="193">
        <f>IF(N363="sníž. přenesená",J363,0)</f>
        <v>0</v>
      </c>
      <c r="BI363" s="193">
        <f>IF(N363="nulová",J363,0)</f>
        <v>0</v>
      </c>
      <c r="BJ363" s="17" t="s">
        <v>22</v>
      </c>
      <c r="BK363" s="193">
        <f>ROUND(I363*H363,2)</f>
        <v>0</v>
      </c>
      <c r="BL363" s="17" t="s">
        <v>133</v>
      </c>
      <c r="BM363" s="17" t="s">
        <v>637</v>
      </c>
    </row>
    <row r="364" spans="2:47" s="1" customFormat="1" ht="24">
      <c r="B364" s="34"/>
      <c r="C364" s="56"/>
      <c r="D364" s="194" t="s">
        <v>135</v>
      </c>
      <c r="E364" s="56"/>
      <c r="F364" s="195" t="s">
        <v>618</v>
      </c>
      <c r="G364" s="56"/>
      <c r="H364" s="56"/>
      <c r="I364" s="152"/>
      <c r="J364" s="56"/>
      <c r="K364" s="56"/>
      <c r="L364" s="54"/>
      <c r="M364" s="71"/>
      <c r="N364" s="35"/>
      <c r="O364" s="35"/>
      <c r="P364" s="35"/>
      <c r="Q364" s="35"/>
      <c r="R364" s="35"/>
      <c r="S364" s="35"/>
      <c r="T364" s="72"/>
      <c r="AT364" s="17" t="s">
        <v>135</v>
      </c>
      <c r="AU364" s="17" t="s">
        <v>81</v>
      </c>
    </row>
    <row r="365" spans="2:51" s="11" customFormat="1" ht="12">
      <c r="B365" s="196"/>
      <c r="C365" s="197"/>
      <c r="D365" s="194" t="s">
        <v>137</v>
      </c>
      <c r="E365" s="198" t="s">
        <v>20</v>
      </c>
      <c r="F365" s="199" t="s">
        <v>638</v>
      </c>
      <c r="G365" s="197"/>
      <c r="H365" s="200">
        <v>73.74</v>
      </c>
      <c r="I365" s="201"/>
      <c r="J365" s="197"/>
      <c r="K365" s="197"/>
      <c r="L365" s="202"/>
      <c r="M365" s="203"/>
      <c r="N365" s="204"/>
      <c r="O365" s="204"/>
      <c r="P365" s="204"/>
      <c r="Q365" s="204"/>
      <c r="R365" s="204"/>
      <c r="S365" s="204"/>
      <c r="T365" s="205"/>
      <c r="AT365" s="206" t="s">
        <v>137</v>
      </c>
      <c r="AU365" s="206" t="s">
        <v>81</v>
      </c>
      <c r="AV365" s="11" t="s">
        <v>81</v>
      </c>
      <c r="AW365" s="11" t="s">
        <v>37</v>
      </c>
      <c r="AX365" s="11" t="s">
        <v>73</v>
      </c>
      <c r="AY365" s="206" t="s">
        <v>126</v>
      </c>
    </row>
    <row r="366" spans="2:51" s="12" customFormat="1" ht="12">
      <c r="B366" s="207"/>
      <c r="C366" s="208"/>
      <c r="D366" s="194" t="s">
        <v>137</v>
      </c>
      <c r="E366" s="209" t="s">
        <v>20</v>
      </c>
      <c r="F366" s="210" t="s">
        <v>138</v>
      </c>
      <c r="G366" s="208"/>
      <c r="H366" s="211">
        <v>73.74</v>
      </c>
      <c r="I366" s="212"/>
      <c r="J366" s="208"/>
      <c r="K366" s="208"/>
      <c r="L366" s="213"/>
      <c r="M366" s="214"/>
      <c r="N366" s="215"/>
      <c r="O366" s="215"/>
      <c r="P366" s="215"/>
      <c r="Q366" s="215"/>
      <c r="R366" s="215"/>
      <c r="S366" s="215"/>
      <c r="T366" s="216"/>
      <c r="AT366" s="217" t="s">
        <v>137</v>
      </c>
      <c r="AU366" s="217" t="s">
        <v>81</v>
      </c>
      <c r="AV366" s="12" t="s">
        <v>133</v>
      </c>
      <c r="AW366" s="12" t="s">
        <v>37</v>
      </c>
      <c r="AX366" s="12" t="s">
        <v>22</v>
      </c>
      <c r="AY366" s="217" t="s">
        <v>126</v>
      </c>
    </row>
    <row r="367" spans="2:51" s="13" customFormat="1" ht="12">
      <c r="B367" s="218"/>
      <c r="C367" s="219"/>
      <c r="D367" s="220" t="s">
        <v>137</v>
      </c>
      <c r="E367" s="221" t="s">
        <v>20</v>
      </c>
      <c r="F367" s="222" t="s">
        <v>622</v>
      </c>
      <c r="G367" s="219"/>
      <c r="H367" s="223" t="s">
        <v>20</v>
      </c>
      <c r="I367" s="224"/>
      <c r="J367" s="219"/>
      <c r="K367" s="219"/>
      <c r="L367" s="225"/>
      <c r="M367" s="226"/>
      <c r="N367" s="227"/>
      <c r="O367" s="227"/>
      <c r="P367" s="227"/>
      <c r="Q367" s="227"/>
      <c r="R367" s="227"/>
      <c r="S367" s="227"/>
      <c r="T367" s="228"/>
      <c r="AT367" s="229" t="s">
        <v>137</v>
      </c>
      <c r="AU367" s="229" t="s">
        <v>81</v>
      </c>
      <c r="AV367" s="13" t="s">
        <v>22</v>
      </c>
      <c r="AW367" s="13" t="s">
        <v>37</v>
      </c>
      <c r="AX367" s="13" t="s">
        <v>73</v>
      </c>
      <c r="AY367" s="229" t="s">
        <v>126</v>
      </c>
    </row>
    <row r="368" spans="2:65" s="1" customFormat="1" ht="28.8" customHeight="1">
      <c r="B368" s="34"/>
      <c r="C368" s="236" t="s">
        <v>639</v>
      </c>
      <c r="D368" s="236" t="s">
        <v>297</v>
      </c>
      <c r="E368" s="237" t="s">
        <v>640</v>
      </c>
      <c r="F368" s="238" t="s">
        <v>641</v>
      </c>
      <c r="G368" s="239" t="s">
        <v>300</v>
      </c>
      <c r="H368" s="240">
        <v>138.99</v>
      </c>
      <c r="I368" s="241"/>
      <c r="J368" s="242">
        <f>ROUND(I368*H368,2)</f>
        <v>0</v>
      </c>
      <c r="K368" s="238" t="s">
        <v>20</v>
      </c>
      <c r="L368" s="243"/>
      <c r="M368" s="244" t="s">
        <v>20</v>
      </c>
      <c r="N368" s="245" t="s">
        <v>44</v>
      </c>
      <c r="O368" s="35"/>
      <c r="P368" s="191">
        <f>O368*H368</f>
        <v>0</v>
      </c>
      <c r="Q368" s="191">
        <v>0</v>
      </c>
      <c r="R368" s="191">
        <f>Q368*H368</f>
        <v>0</v>
      </c>
      <c r="S368" s="191">
        <v>0</v>
      </c>
      <c r="T368" s="192">
        <f>S368*H368</f>
        <v>0</v>
      </c>
      <c r="AR368" s="17" t="s">
        <v>177</v>
      </c>
      <c r="AT368" s="17" t="s">
        <v>297</v>
      </c>
      <c r="AU368" s="17" t="s">
        <v>81</v>
      </c>
      <c r="AY368" s="17" t="s">
        <v>126</v>
      </c>
      <c r="BE368" s="193">
        <f>IF(N368="základní",J368,0)</f>
        <v>0</v>
      </c>
      <c r="BF368" s="193">
        <f>IF(N368="snížená",J368,0)</f>
        <v>0</v>
      </c>
      <c r="BG368" s="193">
        <f>IF(N368="zákl. přenesená",J368,0)</f>
        <v>0</v>
      </c>
      <c r="BH368" s="193">
        <f>IF(N368="sníž. přenesená",J368,0)</f>
        <v>0</v>
      </c>
      <c r="BI368" s="193">
        <f>IF(N368="nulová",J368,0)</f>
        <v>0</v>
      </c>
      <c r="BJ368" s="17" t="s">
        <v>22</v>
      </c>
      <c r="BK368" s="193">
        <f>ROUND(I368*H368,2)</f>
        <v>0</v>
      </c>
      <c r="BL368" s="17" t="s">
        <v>133</v>
      </c>
      <c r="BM368" s="17" t="s">
        <v>642</v>
      </c>
    </row>
    <row r="369" spans="2:51" s="11" customFormat="1" ht="12">
      <c r="B369" s="196"/>
      <c r="C369" s="197"/>
      <c r="D369" s="194" t="s">
        <v>137</v>
      </c>
      <c r="E369" s="198" t="s">
        <v>20</v>
      </c>
      <c r="F369" s="199" t="s">
        <v>643</v>
      </c>
      <c r="G369" s="197"/>
      <c r="H369" s="200">
        <v>0.9</v>
      </c>
      <c r="I369" s="201"/>
      <c r="J369" s="197"/>
      <c r="K369" s="197"/>
      <c r="L369" s="202"/>
      <c r="M369" s="203"/>
      <c r="N369" s="204"/>
      <c r="O369" s="204"/>
      <c r="P369" s="204"/>
      <c r="Q369" s="204"/>
      <c r="R369" s="204"/>
      <c r="S369" s="204"/>
      <c r="T369" s="205"/>
      <c r="AT369" s="206" t="s">
        <v>137</v>
      </c>
      <c r="AU369" s="206" t="s">
        <v>81</v>
      </c>
      <c r="AV369" s="11" t="s">
        <v>81</v>
      </c>
      <c r="AW369" s="11" t="s">
        <v>37</v>
      </c>
      <c r="AX369" s="11" t="s">
        <v>73</v>
      </c>
      <c r="AY369" s="206" t="s">
        <v>126</v>
      </c>
    </row>
    <row r="370" spans="2:51" s="11" customFormat="1" ht="12">
      <c r="B370" s="196"/>
      <c r="C370" s="197"/>
      <c r="D370" s="194" t="s">
        <v>137</v>
      </c>
      <c r="E370" s="198" t="s">
        <v>20</v>
      </c>
      <c r="F370" s="199" t="s">
        <v>644</v>
      </c>
      <c r="G370" s="197"/>
      <c r="H370" s="200">
        <v>10.21</v>
      </c>
      <c r="I370" s="201"/>
      <c r="J370" s="197"/>
      <c r="K370" s="197"/>
      <c r="L370" s="202"/>
      <c r="M370" s="203"/>
      <c r="N370" s="204"/>
      <c r="O370" s="204"/>
      <c r="P370" s="204"/>
      <c r="Q370" s="204"/>
      <c r="R370" s="204"/>
      <c r="S370" s="204"/>
      <c r="T370" s="205"/>
      <c r="AT370" s="206" t="s">
        <v>137</v>
      </c>
      <c r="AU370" s="206" t="s">
        <v>81</v>
      </c>
      <c r="AV370" s="11" t="s">
        <v>81</v>
      </c>
      <c r="AW370" s="11" t="s">
        <v>37</v>
      </c>
      <c r="AX370" s="11" t="s">
        <v>73</v>
      </c>
      <c r="AY370" s="206" t="s">
        <v>126</v>
      </c>
    </row>
    <row r="371" spans="2:51" s="11" customFormat="1" ht="12">
      <c r="B371" s="196"/>
      <c r="C371" s="197"/>
      <c r="D371" s="194" t="s">
        <v>137</v>
      </c>
      <c r="E371" s="198" t="s">
        <v>20</v>
      </c>
      <c r="F371" s="199" t="s">
        <v>645</v>
      </c>
      <c r="G371" s="197"/>
      <c r="H371" s="200">
        <v>54.14</v>
      </c>
      <c r="I371" s="201"/>
      <c r="J371" s="197"/>
      <c r="K371" s="197"/>
      <c r="L371" s="202"/>
      <c r="M371" s="203"/>
      <c r="N371" s="204"/>
      <c r="O371" s="204"/>
      <c r="P371" s="204"/>
      <c r="Q371" s="204"/>
      <c r="R371" s="204"/>
      <c r="S371" s="204"/>
      <c r="T371" s="205"/>
      <c r="AT371" s="206" t="s">
        <v>137</v>
      </c>
      <c r="AU371" s="206" t="s">
        <v>81</v>
      </c>
      <c r="AV371" s="11" t="s">
        <v>81</v>
      </c>
      <c r="AW371" s="11" t="s">
        <v>37</v>
      </c>
      <c r="AX371" s="11" t="s">
        <v>73</v>
      </c>
      <c r="AY371" s="206" t="s">
        <v>126</v>
      </c>
    </row>
    <row r="372" spans="2:51" s="11" customFormat="1" ht="12">
      <c r="B372" s="196"/>
      <c r="C372" s="197"/>
      <c r="D372" s="194" t="s">
        <v>137</v>
      </c>
      <c r="E372" s="198" t="s">
        <v>20</v>
      </c>
      <c r="F372" s="199" t="s">
        <v>638</v>
      </c>
      <c r="G372" s="197"/>
      <c r="H372" s="200">
        <v>73.74</v>
      </c>
      <c r="I372" s="201"/>
      <c r="J372" s="197"/>
      <c r="K372" s="197"/>
      <c r="L372" s="202"/>
      <c r="M372" s="203"/>
      <c r="N372" s="204"/>
      <c r="O372" s="204"/>
      <c r="P372" s="204"/>
      <c r="Q372" s="204"/>
      <c r="R372" s="204"/>
      <c r="S372" s="204"/>
      <c r="T372" s="205"/>
      <c r="AT372" s="206" t="s">
        <v>137</v>
      </c>
      <c r="AU372" s="206" t="s">
        <v>81</v>
      </c>
      <c r="AV372" s="11" t="s">
        <v>81</v>
      </c>
      <c r="AW372" s="11" t="s">
        <v>37</v>
      </c>
      <c r="AX372" s="11" t="s">
        <v>73</v>
      </c>
      <c r="AY372" s="206" t="s">
        <v>126</v>
      </c>
    </row>
    <row r="373" spans="2:51" s="12" customFormat="1" ht="12">
      <c r="B373" s="207"/>
      <c r="C373" s="208"/>
      <c r="D373" s="194" t="s">
        <v>137</v>
      </c>
      <c r="E373" s="209" t="s">
        <v>20</v>
      </c>
      <c r="F373" s="210" t="s">
        <v>138</v>
      </c>
      <c r="G373" s="208"/>
      <c r="H373" s="211">
        <v>138.99</v>
      </c>
      <c r="I373" s="212"/>
      <c r="J373" s="208"/>
      <c r="K373" s="208"/>
      <c r="L373" s="213"/>
      <c r="M373" s="214"/>
      <c r="N373" s="215"/>
      <c r="O373" s="215"/>
      <c r="P373" s="215"/>
      <c r="Q373" s="215"/>
      <c r="R373" s="215"/>
      <c r="S373" s="215"/>
      <c r="T373" s="216"/>
      <c r="AT373" s="217" t="s">
        <v>137</v>
      </c>
      <c r="AU373" s="217" t="s">
        <v>81</v>
      </c>
      <c r="AV373" s="12" t="s">
        <v>133</v>
      </c>
      <c r="AW373" s="12" t="s">
        <v>37</v>
      </c>
      <c r="AX373" s="12" t="s">
        <v>22</v>
      </c>
      <c r="AY373" s="217" t="s">
        <v>126</v>
      </c>
    </row>
    <row r="374" spans="2:51" s="13" customFormat="1" ht="12">
      <c r="B374" s="218"/>
      <c r="C374" s="219"/>
      <c r="D374" s="220" t="s">
        <v>137</v>
      </c>
      <c r="E374" s="221" t="s">
        <v>20</v>
      </c>
      <c r="F374" s="222" t="s">
        <v>622</v>
      </c>
      <c r="G374" s="219"/>
      <c r="H374" s="223" t="s">
        <v>20</v>
      </c>
      <c r="I374" s="224"/>
      <c r="J374" s="219"/>
      <c r="K374" s="219"/>
      <c r="L374" s="225"/>
      <c r="M374" s="226"/>
      <c r="N374" s="227"/>
      <c r="O374" s="227"/>
      <c r="P374" s="227"/>
      <c r="Q374" s="227"/>
      <c r="R374" s="227"/>
      <c r="S374" s="227"/>
      <c r="T374" s="228"/>
      <c r="AT374" s="229" t="s">
        <v>137</v>
      </c>
      <c r="AU374" s="229" t="s">
        <v>81</v>
      </c>
      <c r="AV374" s="13" t="s">
        <v>22</v>
      </c>
      <c r="AW374" s="13" t="s">
        <v>37</v>
      </c>
      <c r="AX374" s="13" t="s">
        <v>73</v>
      </c>
      <c r="AY374" s="229" t="s">
        <v>126</v>
      </c>
    </row>
    <row r="375" spans="2:65" s="1" customFormat="1" ht="28.8" customHeight="1">
      <c r="B375" s="34"/>
      <c r="C375" s="236" t="s">
        <v>646</v>
      </c>
      <c r="D375" s="236" t="s">
        <v>297</v>
      </c>
      <c r="E375" s="237" t="s">
        <v>647</v>
      </c>
      <c r="F375" s="238" t="s">
        <v>648</v>
      </c>
      <c r="G375" s="239" t="s">
        <v>131</v>
      </c>
      <c r="H375" s="240">
        <v>2.606</v>
      </c>
      <c r="I375" s="241"/>
      <c r="J375" s="242">
        <f>ROUND(I375*H375,2)</f>
        <v>0</v>
      </c>
      <c r="K375" s="238" t="s">
        <v>20</v>
      </c>
      <c r="L375" s="243"/>
      <c r="M375" s="244" t="s">
        <v>20</v>
      </c>
      <c r="N375" s="245" t="s">
        <v>44</v>
      </c>
      <c r="O375" s="35"/>
      <c r="P375" s="191">
        <f>O375*H375</f>
        <v>0</v>
      </c>
      <c r="Q375" s="191">
        <v>0</v>
      </c>
      <c r="R375" s="191">
        <f>Q375*H375</f>
        <v>0</v>
      </c>
      <c r="S375" s="191">
        <v>0</v>
      </c>
      <c r="T375" s="192">
        <f>S375*H375</f>
        <v>0</v>
      </c>
      <c r="AR375" s="17" t="s">
        <v>177</v>
      </c>
      <c r="AT375" s="17" t="s">
        <v>297</v>
      </c>
      <c r="AU375" s="17" t="s">
        <v>81</v>
      </c>
      <c r="AY375" s="17" t="s">
        <v>126</v>
      </c>
      <c r="BE375" s="193">
        <f>IF(N375="základní",J375,0)</f>
        <v>0</v>
      </c>
      <c r="BF375" s="193">
        <f>IF(N375="snížená",J375,0)</f>
        <v>0</v>
      </c>
      <c r="BG375" s="193">
        <f>IF(N375="zákl. přenesená",J375,0)</f>
        <v>0</v>
      </c>
      <c r="BH375" s="193">
        <f>IF(N375="sníž. přenesená",J375,0)</f>
        <v>0</v>
      </c>
      <c r="BI375" s="193">
        <f>IF(N375="nulová",J375,0)</f>
        <v>0</v>
      </c>
      <c r="BJ375" s="17" t="s">
        <v>22</v>
      </c>
      <c r="BK375" s="193">
        <f>ROUND(I375*H375,2)</f>
        <v>0</v>
      </c>
      <c r="BL375" s="17" t="s">
        <v>133</v>
      </c>
      <c r="BM375" s="17" t="s">
        <v>649</v>
      </c>
    </row>
    <row r="376" spans="2:47" s="1" customFormat="1" ht="24">
      <c r="B376" s="34"/>
      <c r="C376" s="56"/>
      <c r="D376" s="194" t="s">
        <v>395</v>
      </c>
      <c r="E376" s="56"/>
      <c r="F376" s="195" t="s">
        <v>650</v>
      </c>
      <c r="G376" s="56"/>
      <c r="H376" s="56"/>
      <c r="I376" s="152"/>
      <c r="J376" s="56"/>
      <c r="K376" s="56"/>
      <c r="L376" s="54"/>
      <c r="M376" s="71"/>
      <c r="N376" s="35"/>
      <c r="O376" s="35"/>
      <c r="P376" s="35"/>
      <c r="Q376" s="35"/>
      <c r="R376" s="35"/>
      <c r="S376" s="35"/>
      <c r="T376" s="72"/>
      <c r="AT376" s="17" t="s">
        <v>395</v>
      </c>
      <c r="AU376" s="17" t="s">
        <v>81</v>
      </c>
    </row>
    <row r="377" spans="2:51" s="11" customFormat="1" ht="12">
      <c r="B377" s="196"/>
      <c r="C377" s="197"/>
      <c r="D377" s="194" t="s">
        <v>137</v>
      </c>
      <c r="E377" s="198" t="s">
        <v>20</v>
      </c>
      <c r="F377" s="199" t="s">
        <v>651</v>
      </c>
      <c r="G377" s="197"/>
      <c r="H377" s="200">
        <v>0.996</v>
      </c>
      <c r="I377" s="201"/>
      <c r="J377" s="197"/>
      <c r="K377" s="197"/>
      <c r="L377" s="202"/>
      <c r="M377" s="203"/>
      <c r="N377" s="204"/>
      <c r="O377" s="204"/>
      <c r="P377" s="204"/>
      <c r="Q377" s="204"/>
      <c r="R377" s="204"/>
      <c r="S377" s="204"/>
      <c r="T377" s="205"/>
      <c r="AT377" s="206" t="s">
        <v>137</v>
      </c>
      <c r="AU377" s="206" t="s">
        <v>81</v>
      </c>
      <c r="AV377" s="11" t="s">
        <v>81</v>
      </c>
      <c r="AW377" s="11" t="s">
        <v>37</v>
      </c>
      <c r="AX377" s="11" t="s">
        <v>73</v>
      </c>
      <c r="AY377" s="206" t="s">
        <v>126</v>
      </c>
    </row>
    <row r="378" spans="2:51" s="11" customFormat="1" ht="12">
      <c r="B378" s="196"/>
      <c r="C378" s="197"/>
      <c r="D378" s="194" t="s">
        <v>137</v>
      </c>
      <c r="E378" s="198" t="s">
        <v>20</v>
      </c>
      <c r="F378" s="199" t="s">
        <v>652</v>
      </c>
      <c r="G378" s="197"/>
      <c r="H378" s="200">
        <v>1.61</v>
      </c>
      <c r="I378" s="201"/>
      <c r="J378" s="197"/>
      <c r="K378" s="197"/>
      <c r="L378" s="202"/>
      <c r="M378" s="203"/>
      <c r="N378" s="204"/>
      <c r="O378" s="204"/>
      <c r="P378" s="204"/>
      <c r="Q378" s="204"/>
      <c r="R378" s="204"/>
      <c r="S378" s="204"/>
      <c r="T378" s="205"/>
      <c r="AT378" s="206" t="s">
        <v>137</v>
      </c>
      <c r="AU378" s="206" t="s">
        <v>81</v>
      </c>
      <c r="AV378" s="11" t="s">
        <v>81</v>
      </c>
      <c r="AW378" s="11" t="s">
        <v>37</v>
      </c>
      <c r="AX378" s="11" t="s">
        <v>73</v>
      </c>
      <c r="AY378" s="206" t="s">
        <v>126</v>
      </c>
    </row>
    <row r="379" spans="2:51" s="12" customFormat="1" ht="12">
      <c r="B379" s="207"/>
      <c r="C379" s="208"/>
      <c r="D379" s="194" t="s">
        <v>137</v>
      </c>
      <c r="E379" s="209" t="s">
        <v>20</v>
      </c>
      <c r="F379" s="210" t="s">
        <v>138</v>
      </c>
      <c r="G379" s="208"/>
      <c r="H379" s="211">
        <v>2.606</v>
      </c>
      <c r="I379" s="212"/>
      <c r="J379" s="208"/>
      <c r="K379" s="208"/>
      <c r="L379" s="213"/>
      <c r="M379" s="214"/>
      <c r="N379" s="215"/>
      <c r="O379" s="215"/>
      <c r="P379" s="215"/>
      <c r="Q379" s="215"/>
      <c r="R379" s="215"/>
      <c r="S379" s="215"/>
      <c r="T379" s="216"/>
      <c r="AT379" s="217" t="s">
        <v>137</v>
      </c>
      <c r="AU379" s="217" t="s">
        <v>81</v>
      </c>
      <c r="AV379" s="12" t="s">
        <v>133</v>
      </c>
      <c r="AW379" s="12" t="s">
        <v>37</v>
      </c>
      <c r="AX379" s="12" t="s">
        <v>22</v>
      </c>
      <c r="AY379" s="217" t="s">
        <v>126</v>
      </c>
    </row>
    <row r="380" spans="2:51" s="13" customFormat="1" ht="12">
      <c r="B380" s="218"/>
      <c r="C380" s="219"/>
      <c r="D380" s="220" t="s">
        <v>137</v>
      </c>
      <c r="E380" s="221" t="s">
        <v>20</v>
      </c>
      <c r="F380" s="222" t="s">
        <v>622</v>
      </c>
      <c r="G380" s="219"/>
      <c r="H380" s="223" t="s">
        <v>20</v>
      </c>
      <c r="I380" s="224"/>
      <c r="J380" s="219"/>
      <c r="K380" s="219"/>
      <c r="L380" s="225"/>
      <c r="M380" s="226"/>
      <c r="N380" s="227"/>
      <c r="O380" s="227"/>
      <c r="P380" s="227"/>
      <c r="Q380" s="227"/>
      <c r="R380" s="227"/>
      <c r="S380" s="227"/>
      <c r="T380" s="228"/>
      <c r="AT380" s="229" t="s">
        <v>137</v>
      </c>
      <c r="AU380" s="229" t="s">
        <v>81</v>
      </c>
      <c r="AV380" s="13" t="s">
        <v>22</v>
      </c>
      <c r="AW380" s="13" t="s">
        <v>37</v>
      </c>
      <c r="AX380" s="13" t="s">
        <v>73</v>
      </c>
      <c r="AY380" s="229" t="s">
        <v>126</v>
      </c>
    </row>
    <row r="381" spans="2:65" s="1" customFormat="1" ht="20.4" customHeight="1">
      <c r="B381" s="34"/>
      <c r="C381" s="236" t="s">
        <v>653</v>
      </c>
      <c r="D381" s="236" t="s">
        <v>297</v>
      </c>
      <c r="E381" s="237" t="s">
        <v>654</v>
      </c>
      <c r="F381" s="238" t="s">
        <v>655</v>
      </c>
      <c r="G381" s="239" t="s">
        <v>656</v>
      </c>
      <c r="H381" s="240">
        <v>1</v>
      </c>
      <c r="I381" s="241"/>
      <c r="J381" s="242">
        <f>ROUND(I381*H381,2)</f>
        <v>0</v>
      </c>
      <c r="K381" s="238" t="s">
        <v>20</v>
      </c>
      <c r="L381" s="243"/>
      <c r="M381" s="244" t="s">
        <v>20</v>
      </c>
      <c r="N381" s="245" t="s">
        <v>44</v>
      </c>
      <c r="O381" s="35"/>
      <c r="P381" s="191">
        <f>O381*H381</f>
        <v>0</v>
      </c>
      <c r="Q381" s="191">
        <v>0</v>
      </c>
      <c r="R381" s="191">
        <f>Q381*H381</f>
        <v>0</v>
      </c>
      <c r="S381" s="191">
        <v>0</v>
      </c>
      <c r="T381" s="192">
        <f>S381*H381</f>
        <v>0</v>
      </c>
      <c r="AR381" s="17" t="s">
        <v>177</v>
      </c>
      <c r="AT381" s="17" t="s">
        <v>297</v>
      </c>
      <c r="AU381" s="17" t="s">
        <v>81</v>
      </c>
      <c r="AY381" s="17" t="s">
        <v>126</v>
      </c>
      <c r="BE381" s="193">
        <f>IF(N381="základní",J381,0)</f>
        <v>0</v>
      </c>
      <c r="BF381" s="193">
        <f>IF(N381="snížená",J381,0)</f>
        <v>0</v>
      </c>
      <c r="BG381" s="193">
        <f>IF(N381="zákl. přenesená",J381,0)</f>
        <v>0</v>
      </c>
      <c r="BH381" s="193">
        <f>IF(N381="sníž. přenesená",J381,0)</f>
        <v>0</v>
      </c>
      <c r="BI381" s="193">
        <f>IF(N381="nulová",J381,0)</f>
        <v>0</v>
      </c>
      <c r="BJ381" s="17" t="s">
        <v>22</v>
      </c>
      <c r="BK381" s="193">
        <f>ROUND(I381*H381,2)</f>
        <v>0</v>
      </c>
      <c r="BL381" s="17" t="s">
        <v>133</v>
      </c>
      <c r="BM381" s="17" t="s">
        <v>657</v>
      </c>
    </row>
    <row r="382" spans="2:63" s="10" customFormat="1" ht="29.85" customHeight="1">
      <c r="B382" s="165"/>
      <c r="C382" s="166"/>
      <c r="D382" s="179" t="s">
        <v>72</v>
      </c>
      <c r="E382" s="180" t="s">
        <v>398</v>
      </c>
      <c r="F382" s="180" t="s">
        <v>399</v>
      </c>
      <c r="G382" s="166"/>
      <c r="H382" s="166"/>
      <c r="I382" s="169"/>
      <c r="J382" s="181">
        <f>BK382</f>
        <v>0</v>
      </c>
      <c r="K382" s="166"/>
      <c r="L382" s="171"/>
      <c r="M382" s="172"/>
      <c r="N382" s="173"/>
      <c r="O382" s="173"/>
      <c r="P382" s="174">
        <f>SUM(P383:P392)</f>
        <v>0</v>
      </c>
      <c r="Q382" s="173"/>
      <c r="R382" s="174">
        <f>SUM(R383:R392)</f>
        <v>0</v>
      </c>
      <c r="S382" s="173"/>
      <c r="T382" s="175">
        <f>SUM(T383:T392)</f>
        <v>0</v>
      </c>
      <c r="AR382" s="176" t="s">
        <v>22</v>
      </c>
      <c r="AT382" s="177" t="s">
        <v>72</v>
      </c>
      <c r="AU382" s="177" t="s">
        <v>22</v>
      </c>
      <c r="AY382" s="176" t="s">
        <v>126</v>
      </c>
      <c r="BK382" s="178">
        <f>SUM(BK383:BK392)</f>
        <v>0</v>
      </c>
    </row>
    <row r="383" spans="2:65" s="1" customFormat="1" ht="28.8" customHeight="1">
      <c r="B383" s="34"/>
      <c r="C383" s="182" t="s">
        <v>658</v>
      </c>
      <c r="D383" s="182" t="s">
        <v>128</v>
      </c>
      <c r="E383" s="183" t="s">
        <v>659</v>
      </c>
      <c r="F383" s="184" t="s">
        <v>660</v>
      </c>
      <c r="G383" s="185" t="s">
        <v>353</v>
      </c>
      <c r="H383" s="186">
        <v>1.439</v>
      </c>
      <c r="I383" s="187"/>
      <c r="J383" s="188">
        <f>ROUND(I383*H383,2)</f>
        <v>0</v>
      </c>
      <c r="K383" s="184" t="s">
        <v>132</v>
      </c>
      <c r="L383" s="54"/>
      <c r="M383" s="189" t="s">
        <v>20</v>
      </c>
      <c r="N383" s="190" t="s">
        <v>44</v>
      </c>
      <c r="O383" s="35"/>
      <c r="P383" s="191">
        <f>O383*H383</f>
        <v>0</v>
      </c>
      <c r="Q383" s="191">
        <v>0</v>
      </c>
      <c r="R383" s="191">
        <f>Q383*H383</f>
        <v>0</v>
      </c>
      <c r="S383" s="191">
        <v>0</v>
      </c>
      <c r="T383" s="192">
        <f>S383*H383</f>
        <v>0</v>
      </c>
      <c r="AR383" s="17" t="s">
        <v>133</v>
      </c>
      <c r="AT383" s="17" t="s">
        <v>128</v>
      </c>
      <c r="AU383" s="17" t="s">
        <v>81</v>
      </c>
      <c r="AY383" s="17" t="s">
        <v>126</v>
      </c>
      <c r="BE383" s="193">
        <f>IF(N383="základní",J383,0)</f>
        <v>0</v>
      </c>
      <c r="BF383" s="193">
        <f>IF(N383="snížená",J383,0)</f>
        <v>0</v>
      </c>
      <c r="BG383" s="193">
        <f>IF(N383="zákl. přenesená",J383,0)</f>
        <v>0</v>
      </c>
      <c r="BH383" s="193">
        <f>IF(N383="sníž. přenesená",J383,0)</f>
        <v>0</v>
      </c>
      <c r="BI383" s="193">
        <f>IF(N383="nulová",J383,0)</f>
        <v>0</v>
      </c>
      <c r="BJ383" s="17" t="s">
        <v>22</v>
      </c>
      <c r="BK383" s="193">
        <f>ROUND(I383*H383,2)</f>
        <v>0</v>
      </c>
      <c r="BL383" s="17" t="s">
        <v>133</v>
      </c>
      <c r="BM383" s="17" t="s">
        <v>661</v>
      </c>
    </row>
    <row r="384" spans="2:47" s="1" customFormat="1" ht="108">
      <c r="B384" s="34"/>
      <c r="C384" s="56"/>
      <c r="D384" s="194" t="s">
        <v>135</v>
      </c>
      <c r="E384" s="56"/>
      <c r="F384" s="195" t="s">
        <v>662</v>
      </c>
      <c r="G384" s="56"/>
      <c r="H384" s="56"/>
      <c r="I384" s="152"/>
      <c r="J384" s="56"/>
      <c r="K384" s="56"/>
      <c r="L384" s="54"/>
      <c r="M384" s="71"/>
      <c r="N384" s="35"/>
      <c r="O384" s="35"/>
      <c r="P384" s="35"/>
      <c r="Q384" s="35"/>
      <c r="R384" s="35"/>
      <c r="S384" s="35"/>
      <c r="T384" s="72"/>
      <c r="AT384" s="17" t="s">
        <v>135</v>
      </c>
      <c r="AU384" s="17" t="s">
        <v>81</v>
      </c>
    </row>
    <row r="385" spans="2:47" s="1" customFormat="1" ht="24">
      <c r="B385" s="34"/>
      <c r="C385" s="56"/>
      <c r="D385" s="220" t="s">
        <v>395</v>
      </c>
      <c r="E385" s="56"/>
      <c r="F385" s="248" t="s">
        <v>663</v>
      </c>
      <c r="G385" s="56"/>
      <c r="H385" s="56"/>
      <c r="I385" s="152"/>
      <c r="J385" s="56"/>
      <c r="K385" s="56"/>
      <c r="L385" s="54"/>
      <c r="M385" s="71"/>
      <c r="N385" s="35"/>
      <c r="O385" s="35"/>
      <c r="P385" s="35"/>
      <c r="Q385" s="35"/>
      <c r="R385" s="35"/>
      <c r="S385" s="35"/>
      <c r="T385" s="72"/>
      <c r="AT385" s="17" t="s">
        <v>395</v>
      </c>
      <c r="AU385" s="17" t="s">
        <v>81</v>
      </c>
    </row>
    <row r="386" spans="2:65" s="1" customFormat="1" ht="28.8" customHeight="1">
      <c r="B386" s="34"/>
      <c r="C386" s="182" t="s">
        <v>664</v>
      </c>
      <c r="D386" s="182" t="s">
        <v>128</v>
      </c>
      <c r="E386" s="183" t="s">
        <v>665</v>
      </c>
      <c r="F386" s="184" t="s">
        <v>666</v>
      </c>
      <c r="G386" s="185" t="s">
        <v>353</v>
      </c>
      <c r="H386" s="186">
        <v>71.95</v>
      </c>
      <c r="I386" s="187"/>
      <c r="J386" s="188">
        <f>ROUND(I386*H386,2)</f>
        <v>0</v>
      </c>
      <c r="K386" s="184" t="s">
        <v>132</v>
      </c>
      <c r="L386" s="54"/>
      <c r="M386" s="189" t="s">
        <v>20</v>
      </c>
      <c r="N386" s="190" t="s">
        <v>44</v>
      </c>
      <c r="O386" s="35"/>
      <c r="P386" s="191">
        <f>O386*H386</f>
        <v>0</v>
      </c>
      <c r="Q386" s="191">
        <v>0</v>
      </c>
      <c r="R386" s="191">
        <f>Q386*H386</f>
        <v>0</v>
      </c>
      <c r="S386" s="191">
        <v>0</v>
      </c>
      <c r="T386" s="192">
        <f>S386*H386</f>
        <v>0</v>
      </c>
      <c r="AR386" s="17" t="s">
        <v>133</v>
      </c>
      <c r="AT386" s="17" t="s">
        <v>128</v>
      </c>
      <c r="AU386" s="17" t="s">
        <v>81</v>
      </c>
      <c r="AY386" s="17" t="s">
        <v>126</v>
      </c>
      <c r="BE386" s="193">
        <f>IF(N386="základní",J386,0)</f>
        <v>0</v>
      </c>
      <c r="BF386" s="193">
        <f>IF(N386="snížená",J386,0)</f>
        <v>0</v>
      </c>
      <c r="BG386" s="193">
        <f>IF(N386="zákl. přenesená",J386,0)</f>
        <v>0</v>
      </c>
      <c r="BH386" s="193">
        <f>IF(N386="sníž. přenesená",J386,0)</f>
        <v>0</v>
      </c>
      <c r="BI386" s="193">
        <f>IF(N386="nulová",J386,0)</f>
        <v>0</v>
      </c>
      <c r="BJ386" s="17" t="s">
        <v>22</v>
      </c>
      <c r="BK386" s="193">
        <f>ROUND(I386*H386,2)</f>
        <v>0</v>
      </c>
      <c r="BL386" s="17" t="s">
        <v>133</v>
      </c>
      <c r="BM386" s="17" t="s">
        <v>667</v>
      </c>
    </row>
    <row r="387" spans="2:47" s="1" customFormat="1" ht="108">
      <c r="B387" s="34"/>
      <c r="C387" s="56"/>
      <c r="D387" s="194" t="s">
        <v>135</v>
      </c>
      <c r="E387" s="56"/>
      <c r="F387" s="195" t="s">
        <v>662</v>
      </c>
      <c r="G387" s="56"/>
      <c r="H387" s="56"/>
      <c r="I387" s="152"/>
      <c r="J387" s="56"/>
      <c r="K387" s="56"/>
      <c r="L387" s="54"/>
      <c r="M387" s="71"/>
      <c r="N387" s="35"/>
      <c r="O387" s="35"/>
      <c r="P387" s="35"/>
      <c r="Q387" s="35"/>
      <c r="R387" s="35"/>
      <c r="S387" s="35"/>
      <c r="T387" s="72"/>
      <c r="AT387" s="17" t="s">
        <v>135</v>
      </c>
      <c r="AU387" s="17" t="s">
        <v>81</v>
      </c>
    </row>
    <row r="388" spans="2:47" s="1" customFormat="1" ht="24">
      <c r="B388" s="34"/>
      <c r="C388" s="56"/>
      <c r="D388" s="194" t="s">
        <v>395</v>
      </c>
      <c r="E388" s="56"/>
      <c r="F388" s="195" t="s">
        <v>663</v>
      </c>
      <c r="G388" s="56"/>
      <c r="H388" s="56"/>
      <c r="I388" s="152"/>
      <c r="J388" s="56"/>
      <c r="K388" s="56"/>
      <c r="L388" s="54"/>
      <c r="M388" s="71"/>
      <c r="N388" s="35"/>
      <c r="O388" s="35"/>
      <c r="P388" s="35"/>
      <c r="Q388" s="35"/>
      <c r="R388" s="35"/>
      <c r="S388" s="35"/>
      <c r="T388" s="72"/>
      <c r="AT388" s="17" t="s">
        <v>395</v>
      </c>
      <c r="AU388" s="17" t="s">
        <v>81</v>
      </c>
    </row>
    <row r="389" spans="2:51" s="11" customFormat="1" ht="12">
      <c r="B389" s="196"/>
      <c r="C389" s="197"/>
      <c r="D389" s="220" t="s">
        <v>137</v>
      </c>
      <c r="E389" s="197"/>
      <c r="F389" s="246" t="s">
        <v>668</v>
      </c>
      <c r="G389" s="197"/>
      <c r="H389" s="247">
        <v>71.95</v>
      </c>
      <c r="I389" s="201"/>
      <c r="J389" s="197"/>
      <c r="K389" s="197"/>
      <c r="L389" s="202"/>
      <c r="M389" s="203"/>
      <c r="N389" s="204"/>
      <c r="O389" s="204"/>
      <c r="P389" s="204"/>
      <c r="Q389" s="204"/>
      <c r="R389" s="204"/>
      <c r="S389" s="204"/>
      <c r="T389" s="205"/>
      <c r="AT389" s="206" t="s">
        <v>137</v>
      </c>
      <c r="AU389" s="206" t="s">
        <v>81</v>
      </c>
      <c r="AV389" s="11" t="s">
        <v>81</v>
      </c>
      <c r="AW389" s="11" t="s">
        <v>4</v>
      </c>
      <c r="AX389" s="11" t="s">
        <v>22</v>
      </c>
      <c r="AY389" s="206" t="s">
        <v>126</v>
      </c>
    </row>
    <row r="390" spans="2:65" s="1" customFormat="1" ht="28.8" customHeight="1">
      <c r="B390" s="34"/>
      <c r="C390" s="182" t="s">
        <v>669</v>
      </c>
      <c r="D390" s="182" t="s">
        <v>128</v>
      </c>
      <c r="E390" s="183" t="s">
        <v>670</v>
      </c>
      <c r="F390" s="184" t="s">
        <v>671</v>
      </c>
      <c r="G390" s="185" t="s">
        <v>353</v>
      </c>
      <c r="H390" s="186">
        <v>1.439</v>
      </c>
      <c r="I390" s="187"/>
      <c r="J390" s="188">
        <f>ROUND(I390*H390,2)</f>
        <v>0</v>
      </c>
      <c r="K390" s="184" t="s">
        <v>132</v>
      </c>
      <c r="L390" s="54"/>
      <c r="M390" s="189" t="s">
        <v>20</v>
      </c>
      <c r="N390" s="190" t="s">
        <v>44</v>
      </c>
      <c r="O390" s="35"/>
      <c r="P390" s="191">
        <f>O390*H390</f>
        <v>0</v>
      </c>
      <c r="Q390" s="191">
        <v>0</v>
      </c>
      <c r="R390" s="191">
        <f>Q390*H390</f>
        <v>0</v>
      </c>
      <c r="S390" s="191">
        <v>0</v>
      </c>
      <c r="T390" s="192">
        <f>S390*H390</f>
        <v>0</v>
      </c>
      <c r="AR390" s="17" t="s">
        <v>133</v>
      </c>
      <c r="AT390" s="17" t="s">
        <v>128</v>
      </c>
      <c r="AU390" s="17" t="s">
        <v>81</v>
      </c>
      <c r="AY390" s="17" t="s">
        <v>126</v>
      </c>
      <c r="BE390" s="193">
        <f>IF(N390="základní",J390,0)</f>
        <v>0</v>
      </c>
      <c r="BF390" s="193">
        <f>IF(N390="snížená",J390,0)</f>
        <v>0</v>
      </c>
      <c r="BG390" s="193">
        <f>IF(N390="zákl. přenesená",J390,0)</f>
        <v>0</v>
      </c>
      <c r="BH390" s="193">
        <f>IF(N390="sníž. přenesená",J390,0)</f>
        <v>0</v>
      </c>
      <c r="BI390" s="193">
        <f>IF(N390="nulová",J390,0)</f>
        <v>0</v>
      </c>
      <c r="BJ390" s="17" t="s">
        <v>22</v>
      </c>
      <c r="BK390" s="193">
        <f>ROUND(I390*H390,2)</f>
        <v>0</v>
      </c>
      <c r="BL390" s="17" t="s">
        <v>133</v>
      </c>
      <c r="BM390" s="17" t="s">
        <v>672</v>
      </c>
    </row>
    <row r="391" spans="2:47" s="1" customFormat="1" ht="84">
      <c r="B391" s="34"/>
      <c r="C391" s="56"/>
      <c r="D391" s="194" t="s">
        <v>135</v>
      </c>
      <c r="E391" s="56"/>
      <c r="F391" s="195" t="s">
        <v>673</v>
      </c>
      <c r="G391" s="56"/>
      <c r="H391" s="56"/>
      <c r="I391" s="152"/>
      <c r="J391" s="56"/>
      <c r="K391" s="56"/>
      <c r="L391" s="54"/>
      <c r="M391" s="71"/>
      <c r="N391" s="35"/>
      <c r="O391" s="35"/>
      <c r="P391" s="35"/>
      <c r="Q391" s="35"/>
      <c r="R391" s="35"/>
      <c r="S391" s="35"/>
      <c r="T391" s="72"/>
      <c r="AT391" s="17" t="s">
        <v>135</v>
      </c>
      <c r="AU391" s="17" t="s">
        <v>81</v>
      </c>
    </row>
    <row r="392" spans="2:47" s="1" customFormat="1" ht="24">
      <c r="B392" s="34"/>
      <c r="C392" s="56"/>
      <c r="D392" s="194" t="s">
        <v>395</v>
      </c>
      <c r="E392" s="56"/>
      <c r="F392" s="195" t="s">
        <v>663</v>
      </c>
      <c r="G392" s="56"/>
      <c r="H392" s="56"/>
      <c r="I392" s="152"/>
      <c r="J392" s="56"/>
      <c r="K392" s="56"/>
      <c r="L392" s="54"/>
      <c r="M392" s="71"/>
      <c r="N392" s="35"/>
      <c r="O392" s="35"/>
      <c r="P392" s="35"/>
      <c r="Q392" s="35"/>
      <c r="R392" s="35"/>
      <c r="S392" s="35"/>
      <c r="T392" s="72"/>
      <c r="AT392" s="17" t="s">
        <v>395</v>
      </c>
      <c r="AU392" s="17" t="s">
        <v>81</v>
      </c>
    </row>
    <row r="393" spans="2:63" s="10" customFormat="1" ht="29.85" customHeight="1">
      <c r="B393" s="165"/>
      <c r="C393" s="166"/>
      <c r="D393" s="179" t="s">
        <v>72</v>
      </c>
      <c r="E393" s="180" t="s">
        <v>416</v>
      </c>
      <c r="F393" s="180" t="s">
        <v>417</v>
      </c>
      <c r="G393" s="166"/>
      <c r="H393" s="166"/>
      <c r="I393" s="169"/>
      <c r="J393" s="181">
        <f>BK393</f>
        <v>0</v>
      </c>
      <c r="K393" s="166"/>
      <c r="L393" s="171"/>
      <c r="M393" s="172"/>
      <c r="N393" s="173"/>
      <c r="O393" s="173"/>
      <c r="P393" s="174">
        <f>P394</f>
        <v>0</v>
      </c>
      <c r="Q393" s="173"/>
      <c r="R393" s="174">
        <f>R394</f>
        <v>0</v>
      </c>
      <c r="S393" s="173"/>
      <c r="T393" s="175">
        <f>T394</f>
        <v>0</v>
      </c>
      <c r="AR393" s="176" t="s">
        <v>22</v>
      </c>
      <c r="AT393" s="177" t="s">
        <v>72</v>
      </c>
      <c r="AU393" s="177" t="s">
        <v>22</v>
      </c>
      <c r="AY393" s="176" t="s">
        <v>126</v>
      </c>
      <c r="BK393" s="178">
        <f>BK394</f>
        <v>0</v>
      </c>
    </row>
    <row r="394" spans="2:65" s="1" customFormat="1" ht="28.8" customHeight="1">
      <c r="B394" s="34"/>
      <c r="C394" s="182" t="s">
        <v>674</v>
      </c>
      <c r="D394" s="182" t="s">
        <v>128</v>
      </c>
      <c r="E394" s="183" t="s">
        <v>419</v>
      </c>
      <c r="F394" s="184" t="s">
        <v>420</v>
      </c>
      <c r="G394" s="185" t="s">
        <v>353</v>
      </c>
      <c r="H394" s="186">
        <v>30.195</v>
      </c>
      <c r="I394" s="187"/>
      <c r="J394" s="188">
        <f>ROUND(I394*H394,2)</f>
        <v>0</v>
      </c>
      <c r="K394" s="184" t="s">
        <v>132</v>
      </c>
      <c r="L394" s="54"/>
      <c r="M394" s="189" t="s">
        <v>20</v>
      </c>
      <c r="N394" s="249" t="s">
        <v>44</v>
      </c>
      <c r="O394" s="250"/>
      <c r="P394" s="251">
        <f>O394*H394</f>
        <v>0</v>
      </c>
      <c r="Q394" s="251">
        <v>0</v>
      </c>
      <c r="R394" s="251">
        <f>Q394*H394</f>
        <v>0</v>
      </c>
      <c r="S394" s="251">
        <v>0</v>
      </c>
      <c r="T394" s="252">
        <f>S394*H394</f>
        <v>0</v>
      </c>
      <c r="AR394" s="17" t="s">
        <v>133</v>
      </c>
      <c r="AT394" s="17" t="s">
        <v>128</v>
      </c>
      <c r="AU394" s="17" t="s">
        <v>81</v>
      </c>
      <c r="AY394" s="17" t="s">
        <v>126</v>
      </c>
      <c r="BE394" s="193">
        <f>IF(N394="základní",J394,0)</f>
        <v>0</v>
      </c>
      <c r="BF394" s="193">
        <f>IF(N394="snížená",J394,0)</f>
        <v>0</v>
      </c>
      <c r="BG394" s="193">
        <f>IF(N394="zákl. přenesená",J394,0)</f>
        <v>0</v>
      </c>
      <c r="BH394" s="193">
        <f>IF(N394="sníž. přenesená",J394,0)</f>
        <v>0</v>
      </c>
      <c r="BI394" s="193">
        <f>IF(N394="nulová",J394,0)</f>
        <v>0</v>
      </c>
      <c r="BJ394" s="17" t="s">
        <v>22</v>
      </c>
      <c r="BK394" s="193">
        <f>ROUND(I394*H394,2)</f>
        <v>0</v>
      </c>
      <c r="BL394" s="17" t="s">
        <v>133</v>
      </c>
      <c r="BM394" s="17" t="s">
        <v>675</v>
      </c>
    </row>
    <row r="395" spans="2:12" s="1" customFormat="1" ht="6.9" customHeight="1">
      <c r="B395" s="49"/>
      <c r="C395" s="50"/>
      <c r="D395" s="50"/>
      <c r="E395" s="50"/>
      <c r="F395" s="50"/>
      <c r="G395" s="50"/>
      <c r="H395" s="50"/>
      <c r="I395" s="128"/>
      <c r="J395" s="50"/>
      <c r="K395" s="50"/>
      <c r="L395" s="54"/>
    </row>
  </sheetData>
  <sheetProtection password="CC35" sheet="1" objects="1" scenarios="1" formatColumns="0" formatRows="0" sort="0" autoFilter="0"/>
  <autoFilter ref="C85:K85"/>
  <mergeCells count="9">
    <mergeCell ref="E76:H76"/>
    <mergeCell ref="E78:H78"/>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60"/>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4"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5"/>
      <c r="B1" s="301"/>
      <c r="C1" s="301"/>
      <c r="D1" s="300" t="s">
        <v>1</v>
      </c>
      <c r="E1" s="301"/>
      <c r="F1" s="302" t="s">
        <v>905</v>
      </c>
      <c r="G1" s="306" t="s">
        <v>906</v>
      </c>
      <c r="H1" s="306"/>
      <c r="I1" s="307"/>
      <c r="J1" s="302" t="s">
        <v>907</v>
      </c>
      <c r="K1" s="300" t="s">
        <v>94</v>
      </c>
      <c r="L1" s="302" t="s">
        <v>908</v>
      </c>
      <c r="M1" s="302"/>
      <c r="N1" s="302"/>
      <c r="O1" s="302"/>
      <c r="P1" s="302"/>
      <c r="Q1" s="302"/>
      <c r="R1" s="302"/>
      <c r="S1" s="302"/>
      <c r="T1" s="302"/>
      <c r="U1" s="298"/>
      <c r="V1" s="29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 customHeight="1">
      <c r="L2" s="256"/>
      <c r="M2" s="256"/>
      <c r="N2" s="256"/>
      <c r="O2" s="256"/>
      <c r="P2" s="256"/>
      <c r="Q2" s="256"/>
      <c r="R2" s="256"/>
      <c r="S2" s="256"/>
      <c r="T2" s="256"/>
      <c r="U2" s="256"/>
      <c r="V2" s="256"/>
      <c r="AT2" s="17" t="s">
        <v>87</v>
      </c>
    </row>
    <row r="3" spans="2:46" ht="6.9" customHeight="1">
      <c r="B3" s="18"/>
      <c r="C3" s="19"/>
      <c r="D3" s="19"/>
      <c r="E3" s="19"/>
      <c r="F3" s="19"/>
      <c r="G3" s="19"/>
      <c r="H3" s="19"/>
      <c r="I3" s="105"/>
      <c r="J3" s="19"/>
      <c r="K3" s="20"/>
      <c r="AT3" s="17" t="s">
        <v>81</v>
      </c>
    </row>
    <row r="4" spans="2:46" ht="36.9" customHeight="1">
      <c r="B4" s="21"/>
      <c r="C4" s="22"/>
      <c r="D4" s="23" t="s">
        <v>95</v>
      </c>
      <c r="E4" s="22"/>
      <c r="F4" s="22"/>
      <c r="G4" s="22"/>
      <c r="H4" s="22"/>
      <c r="I4" s="106"/>
      <c r="J4" s="22"/>
      <c r="K4" s="24"/>
      <c r="M4" s="25" t="s">
        <v>10</v>
      </c>
      <c r="AT4" s="17" t="s">
        <v>4</v>
      </c>
    </row>
    <row r="5" spans="2:11" ht="6.9" customHeight="1">
      <c r="B5" s="21"/>
      <c r="C5" s="22"/>
      <c r="D5" s="22"/>
      <c r="E5" s="22"/>
      <c r="F5" s="22"/>
      <c r="G5" s="22"/>
      <c r="H5" s="22"/>
      <c r="I5" s="106"/>
      <c r="J5" s="22"/>
      <c r="K5" s="24"/>
    </row>
    <row r="6" spans="2:11" ht="13.2">
      <c r="B6" s="21"/>
      <c r="C6" s="22"/>
      <c r="D6" s="30" t="s">
        <v>16</v>
      </c>
      <c r="E6" s="22"/>
      <c r="F6" s="22"/>
      <c r="G6" s="22"/>
      <c r="H6" s="22"/>
      <c r="I6" s="106"/>
      <c r="J6" s="22"/>
      <c r="K6" s="24"/>
    </row>
    <row r="7" spans="2:11" ht="20.4" customHeight="1">
      <c r="B7" s="21"/>
      <c r="C7" s="22"/>
      <c r="D7" s="22"/>
      <c r="E7" s="294" t="str">
        <f>'Rekapitulace stavby'!K6</f>
        <v>ŠLUKNOV - REKONSTRUKCE PIVOVARSKÉHO RYBNÍKA</v>
      </c>
      <c r="F7" s="260"/>
      <c r="G7" s="260"/>
      <c r="H7" s="260"/>
      <c r="I7" s="106"/>
      <c r="J7" s="22"/>
      <c r="K7" s="24"/>
    </row>
    <row r="8" spans="2:11" s="1" customFormat="1" ht="13.2">
      <c r="B8" s="34"/>
      <c r="C8" s="35"/>
      <c r="D8" s="30" t="s">
        <v>96</v>
      </c>
      <c r="E8" s="35"/>
      <c r="F8" s="35"/>
      <c r="G8" s="35"/>
      <c r="H8" s="35"/>
      <c r="I8" s="107"/>
      <c r="J8" s="35"/>
      <c r="K8" s="38"/>
    </row>
    <row r="9" spans="2:11" s="1" customFormat="1" ht="36.9" customHeight="1">
      <c r="B9" s="34"/>
      <c r="C9" s="35"/>
      <c r="D9" s="35"/>
      <c r="E9" s="295" t="s">
        <v>676</v>
      </c>
      <c r="F9" s="267"/>
      <c r="G9" s="267"/>
      <c r="H9" s="267"/>
      <c r="I9" s="107"/>
      <c r="J9" s="35"/>
      <c r="K9" s="38"/>
    </row>
    <row r="10" spans="2:11" s="1" customFormat="1" ht="12">
      <c r="B10" s="34"/>
      <c r="C10" s="35"/>
      <c r="D10" s="35"/>
      <c r="E10" s="35"/>
      <c r="F10" s="35"/>
      <c r="G10" s="35"/>
      <c r="H10" s="35"/>
      <c r="I10" s="107"/>
      <c r="J10" s="35"/>
      <c r="K10" s="38"/>
    </row>
    <row r="11" spans="2:11" s="1" customFormat="1" ht="14.4" customHeight="1">
      <c r="B11" s="34"/>
      <c r="C11" s="35"/>
      <c r="D11" s="30" t="s">
        <v>19</v>
      </c>
      <c r="E11" s="35"/>
      <c r="F11" s="28" t="s">
        <v>20</v>
      </c>
      <c r="G11" s="35"/>
      <c r="H11" s="35"/>
      <c r="I11" s="108" t="s">
        <v>21</v>
      </c>
      <c r="J11" s="28" t="s">
        <v>20</v>
      </c>
      <c r="K11" s="38"/>
    </row>
    <row r="12" spans="2:11" s="1" customFormat="1" ht="14.4" customHeight="1">
      <c r="B12" s="34"/>
      <c r="C12" s="35"/>
      <c r="D12" s="30" t="s">
        <v>23</v>
      </c>
      <c r="E12" s="35"/>
      <c r="F12" s="28" t="s">
        <v>24</v>
      </c>
      <c r="G12" s="35"/>
      <c r="H12" s="35"/>
      <c r="I12" s="108" t="s">
        <v>25</v>
      </c>
      <c r="J12" s="109" t="str">
        <f>'Rekapitulace stavby'!AN8</f>
        <v>19. 7. 2016</v>
      </c>
      <c r="K12" s="38"/>
    </row>
    <row r="13" spans="2:11" s="1" customFormat="1" ht="10.8" customHeight="1">
      <c r="B13" s="34"/>
      <c r="C13" s="35"/>
      <c r="D13" s="35"/>
      <c r="E13" s="35"/>
      <c r="F13" s="35"/>
      <c r="G13" s="35"/>
      <c r="H13" s="35"/>
      <c r="I13" s="107"/>
      <c r="J13" s="35"/>
      <c r="K13" s="38"/>
    </row>
    <row r="14" spans="2:11" s="1" customFormat="1" ht="14.4"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 customHeight="1">
      <c r="B16" s="34"/>
      <c r="C16" s="35"/>
      <c r="D16" s="35"/>
      <c r="E16" s="35"/>
      <c r="F16" s="35"/>
      <c r="G16" s="35"/>
      <c r="H16" s="35"/>
      <c r="I16" s="107"/>
      <c r="J16" s="35"/>
      <c r="K16" s="38"/>
    </row>
    <row r="17" spans="2:11" s="1" customFormat="1" ht="14.4"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 customHeight="1">
      <c r="B19" s="34"/>
      <c r="C19" s="35"/>
      <c r="D19" s="35"/>
      <c r="E19" s="35"/>
      <c r="F19" s="35"/>
      <c r="G19" s="35"/>
      <c r="H19" s="35"/>
      <c r="I19" s="107"/>
      <c r="J19" s="35"/>
      <c r="K19" s="38"/>
    </row>
    <row r="20" spans="2:11" s="1" customFormat="1" ht="14.4"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 customHeight="1">
      <c r="B22" s="34"/>
      <c r="C22" s="35"/>
      <c r="D22" s="35"/>
      <c r="E22" s="35"/>
      <c r="F22" s="35"/>
      <c r="G22" s="35"/>
      <c r="H22" s="35"/>
      <c r="I22" s="107"/>
      <c r="J22" s="35"/>
      <c r="K22" s="38"/>
    </row>
    <row r="23" spans="2:11" s="1" customFormat="1" ht="14.4" customHeight="1">
      <c r="B23" s="34"/>
      <c r="C23" s="35"/>
      <c r="D23" s="30" t="s">
        <v>38</v>
      </c>
      <c r="E23" s="35"/>
      <c r="F23" s="35"/>
      <c r="G23" s="35"/>
      <c r="H23" s="35"/>
      <c r="I23" s="107"/>
      <c r="J23" s="35"/>
      <c r="K23" s="38"/>
    </row>
    <row r="24" spans="2:11" s="6" customFormat="1" ht="20.4" customHeight="1">
      <c r="B24" s="110"/>
      <c r="C24" s="111"/>
      <c r="D24" s="111"/>
      <c r="E24" s="263" t="s">
        <v>20</v>
      </c>
      <c r="F24" s="296"/>
      <c r="G24" s="296"/>
      <c r="H24" s="296"/>
      <c r="I24" s="112"/>
      <c r="J24" s="111"/>
      <c r="K24" s="113"/>
    </row>
    <row r="25" spans="2:11" s="1" customFormat="1" ht="6.9" customHeight="1">
      <c r="B25" s="34"/>
      <c r="C25" s="35"/>
      <c r="D25" s="35"/>
      <c r="E25" s="35"/>
      <c r="F25" s="35"/>
      <c r="G25" s="35"/>
      <c r="H25" s="35"/>
      <c r="I25" s="107"/>
      <c r="J25" s="35"/>
      <c r="K25" s="38"/>
    </row>
    <row r="26" spans="2:11" s="1" customFormat="1" ht="6.9"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ROUND(J84,2)</f>
        <v>0</v>
      </c>
      <c r="K27" s="38"/>
    </row>
    <row r="28" spans="2:11" s="1" customFormat="1" ht="6.9" customHeight="1">
      <c r="B28" s="34"/>
      <c r="C28" s="35"/>
      <c r="D28" s="79"/>
      <c r="E28" s="79"/>
      <c r="F28" s="79"/>
      <c r="G28" s="79"/>
      <c r="H28" s="79"/>
      <c r="I28" s="114"/>
      <c r="J28" s="79"/>
      <c r="K28" s="115"/>
    </row>
    <row r="29" spans="2:11" s="1" customFormat="1" ht="14.4" customHeight="1">
      <c r="B29" s="34"/>
      <c r="C29" s="35"/>
      <c r="D29" s="35"/>
      <c r="E29" s="35"/>
      <c r="F29" s="39" t="s">
        <v>41</v>
      </c>
      <c r="G29" s="35"/>
      <c r="H29" s="35"/>
      <c r="I29" s="118" t="s">
        <v>40</v>
      </c>
      <c r="J29" s="39" t="s">
        <v>42</v>
      </c>
      <c r="K29" s="38"/>
    </row>
    <row r="30" spans="2:11" s="1" customFormat="1" ht="14.4" customHeight="1">
      <c r="B30" s="34"/>
      <c r="C30" s="35"/>
      <c r="D30" s="42" t="s">
        <v>43</v>
      </c>
      <c r="E30" s="42" t="s">
        <v>44</v>
      </c>
      <c r="F30" s="119">
        <f>ROUND(SUM(BE84:BE359),2)</f>
        <v>0</v>
      </c>
      <c r="G30" s="35"/>
      <c r="H30" s="35"/>
      <c r="I30" s="120">
        <v>0.21</v>
      </c>
      <c r="J30" s="119">
        <f>ROUND(ROUND((SUM(BE84:BE359)),2)*I30,2)</f>
        <v>0</v>
      </c>
      <c r="K30" s="38"/>
    </row>
    <row r="31" spans="2:11" s="1" customFormat="1" ht="14.4" customHeight="1">
      <c r="B31" s="34"/>
      <c r="C31" s="35"/>
      <c r="D31" s="35"/>
      <c r="E31" s="42" t="s">
        <v>45</v>
      </c>
      <c r="F31" s="119">
        <f>ROUND(SUM(BF84:BF359),2)</f>
        <v>0</v>
      </c>
      <c r="G31" s="35"/>
      <c r="H31" s="35"/>
      <c r="I31" s="120">
        <v>0.15</v>
      </c>
      <c r="J31" s="119">
        <f>ROUND(ROUND((SUM(BF84:BF359)),2)*I31,2)</f>
        <v>0</v>
      </c>
      <c r="K31" s="38"/>
    </row>
    <row r="32" spans="2:11" s="1" customFormat="1" ht="14.4" customHeight="1" hidden="1">
      <c r="B32" s="34"/>
      <c r="C32" s="35"/>
      <c r="D32" s="35"/>
      <c r="E32" s="42" t="s">
        <v>46</v>
      </c>
      <c r="F32" s="119">
        <f>ROUND(SUM(BG84:BG359),2)</f>
        <v>0</v>
      </c>
      <c r="G32" s="35"/>
      <c r="H32" s="35"/>
      <c r="I32" s="120">
        <v>0.21</v>
      </c>
      <c r="J32" s="119">
        <v>0</v>
      </c>
      <c r="K32" s="38"/>
    </row>
    <row r="33" spans="2:11" s="1" customFormat="1" ht="14.4" customHeight="1" hidden="1">
      <c r="B33" s="34"/>
      <c r="C33" s="35"/>
      <c r="D33" s="35"/>
      <c r="E33" s="42" t="s">
        <v>47</v>
      </c>
      <c r="F33" s="119">
        <f>ROUND(SUM(BH84:BH359),2)</f>
        <v>0</v>
      </c>
      <c r="G33" s="35"/>
      <c r="H33" s="35"/>
      <c r="I33" s="120">
        <v>0.15</v>
      </c>
      <c r="J33" s="119">
        <v>0</v>
      </c>
      <c r="K33" s="38"/>
    </row>
    <row r="34" spans="2:11" s="1" customFormat="1" ht="14.4" customHeight="1" hidden="1">
      <c r="B34" s="34"/>
      <c r="C34" s="35"/>
      <c r="D34" s="35"/>
      <c r="E34" s="42" t="s">
        <v>48</v>
      </c>
      <c r="F34" s="119">
        <f>ROUND(SUM(BI84:BI359),2)</f>
        <v>0</v>
      </c>
      <c r="G34" s="35"/>
      <c r="H34" s="35"/>
      <c r="I34" s="120">
        <v>0</v>
      </c>
      <c r="J34" s="119">
        <v>0</v>
      </c>
      <c r="K34" s="38"/>
    </row>
    <row r="35" spans="2:11" s="1" customFormat="1" ht="6.9"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 customHeight="1">
      <c r="B37" s="49"/>
      <c r="C37" s="50"/>
      <c r="D37" s="50"/>
      <c r="E37" s="50"/>
      <c r="F37" s="50"/>
      <c r="G37" s="50"/>
      <c r="H37" s="50"/>
      <c r="I37" s="128"/>
      <c r="J37" s="50"/>
      <c r="K37" s="51"/>
    </row>
    <row r="41" spans="2:11" s="1" customFormat="1" ht="6.9" customHeight="1">
      <c r="B41" s="129"/>
      <c r="C41" s="130"/>
      <c r="D41" s="130"/>
      <c r="E41" s="130"/>
      <c r="F41" s="130"/>
      <c r="G41" s="130"/>
      <c r="H41" s="130"/>
      <c r="I41" s="131"/>
      <c r="J41" s="130"/>
      <c r="K41" s="132"/>
    </row>
    <row r="42" spans="2:11" s="1" customFormat="1" ht="36.9" customHeight="1">
      <c r="B42" s="34"/>
      <c r="C42" s="23" t="s">
        <v>98</v>
      </c>
      <c r="D42" s="35"/>
      <c r="E42" s="35"/>
      <c r="F42" s="35"/>
      <c r="G42" s="35"/>
      <c r="H42" s="35"/>
      <c r="I42" s="107"/>
      <c r="J42" s="35"/>
      <c r="K42" s="38"/>
    </row>
    <row r="43" spans="2:11" s="1" customFormat="1" ht="6.9" customHeight="1">
      <c r="B43" s="34"/>
      <c r="C43" s="35"/>
      <c r="D43" s="35"/>
      <c r="E43" s="35"/>
      <c r="F43" s="35"/>
      <c r="G43" s="35"/>
      <c r="H43" s="35"/>
      <c r="I43" s="107"/>
      <c r="J43" s="35"/>
      <c r="K43" s="38"/>
    </row>
    <row r="44" spans="2:11" s="1" customFormat="1" ht="14.4" customHeight="1">
      <c r="B44" s="34"/>
      <c r="C44" s="30" t="s">
        <v>16</v>
      </c>
      <c r="D44" s="35"/>
      <c r="E44" s="35"/>
      <c r="F44" s="35"/>
      <c r="G44" s="35"/>
      <c r="H44" s="35"/>
      <c r="I44" s="107"/>
      <c r="J44" s="35"/>
      <c r="K44" s="38"/>
    </row>
    <row r="45" spans="2:11" s="1" customFormat="1" ht="20.4" customHeight="1">
      <c r="B45" s="34"/>
      <c r="C45" s="35"/>
      <c r="D45" s="35"/>
      <c r="E45" s="294" t="str">
        <f>E7</f>
        <v>ŠLUKNOV - REKONSTRUKCE PIVOVARSKÉHO RYBNÍKA</v>
      </c>
      <c r="F45" s="267"/>
      <c r="G45" s="267"/>
      <c r="H45" s="267"/>
      <c r="I45" s="107"/>
      <c r="J45" s="35"/>
      <c r="K45" s="38"/>
    </row>
    <row r="46" spans="2:11" s="1" customFormat="1" ht="14.4" customHeight="1">
      <c r="B46" s="34"/>
      <c r="C46" s="30" t="s">
        <v>96</v>
      </c>
      <c r="D46" s="35"/>
      <c r="E46" s="35"/>
      <c r="F46" s="35"/>
      <c r="G46" s="35"/>
      <c r="H46" s="35"/>
      <c r="I46" s="107"/>
      <c r="J46" s="35"/>
      <c r="K46" s="38"/>
    </row>
    <row r="47" spans="2:11" s="1" customFormat="1" ht="22.2" customHeight="1">
      <c r="B47" s="34"/>
      <c r="C47" s="35"/>
      <c r="D47" s="35"/>
      <c r="E47" s="295" t="str">
        <f>E9</f>
        <v>SO 03 - Úprava břehů nádrže</v>
      </c>
      <c r="F47" s="267"/>
      <c r="G47" s="267"/>
      <c r="H47" s="267"/>
      <c r="I47" s="107"/>
      <c r="J47" s="35"/>
      <c r="K47" s="38"/>
    </row>
    <row r="48" spans="2:11" s="1" customFormat="1" ht="6.9" customHeight="1">
      <c r="B48" s="34"/>
      <c r="C48" s="35"/>
      <c r="D48" s="35"/>
      <c r="E48" s="35"/>
      <c r="F48" s="35"/>
      <c r="G48" s="35"/>
      <c r="H48" s="35"/>
      <c r="I48" s="107"/>
      <c r="J48" s="35"/>
      <c r="K48" s="38"/>
    </row>
    <row r="49" spans="2:11" s="1" customFormat="1" ht="18" customHeight="1">
      <c r="B49" s="34"/>
      <c r="C49" s="30" t="s">
        <v>23</v>
      </c>
      <c r="D49" s="35"/>
      <c r="E49" s="35"/>
      <c r="F49" s="28" t="str">
        <f>F12</f>
        <v>Šluknov</v>
      </c>
      <c r="G49" s="35"/>
      <c r="H49" s="35"/>
      <c r="I49" s="108" t="s">
        <v>25</v>
      </c>
      <c r="J49" s="109" t="str">
        <f>IF(J12="","",J12)</f>
        <v>19. 7. 2016</v>
      </c>
      <c r="K49" s="38"/>
    </row>
    <row r="50" spans="2:11" s="1" customFormat="1" ht="6.9" customHeight="1">
      <c r="B50" s="34"/>
      <c r="C50" s="35"/>
      <c r="D50" s="35"/>
      <c r="E50" s="35"/>
      <c r="F50" s="35"/>
      <c r="G50" s="35"/>
      <c r="H50" s="35"/>
      <c r="I50" s="107"/>
      <c r="J50" s="35"/>
      <c r="K50" s="38"/>
    </row>
    <row r="51" spans="2:11" s="1" customFormat="1" ht="13.2">
      <c r="B51" s="34"/>
      <c r="C51" s="30" t="s">
        <v>29</v>
      </c>
      <c r="D51" s="35"/>
      <c r="E51" s="35"/>
      <c r="F51" s="28" t="str">
        <f>E15</f>
        <v>Město Šluknov</v>
      </c>
      <c r="G51" s="35"/>
      <c r="H51" s="35"/>
      <c r="I51" s="108" t="s">
        <v>35</v>
      </c>
      <c r="J51" s="28" t="str">
        <f>E21</f>
        <v>Jaromír Maděra</v>
      </c>
      <c r="K51" s="38"/>
    </row>
    <row r="52" spans="2:11" s="1" customFormat="1" ht="14.4"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99</v>
      </c>
      <c r="D54" s="121"/>
      <c r="E54" s="121"/>
      <c r="F54" s="121"/>
      <c r="G54" s="121"/>
      <c r="H54" s="121"/>
      <c r="I54" s="134"/>
      <c r="J54" s="135" t="s">
        <v>100</v>
      </c>
      <c r="K54" s="136"/>
    </row>
    <row r="55" spans="2:11" s="1" customFormat="1" ht="10.35" customHeight="1">
      <c r="B55" s="34"/>
      <c r="C55" s="35"/>
      <c r="D55" s="35"/>
      <c r="E55" s="35"/>
      <c r="F55" s="35"/>
      <c r="G55" s="35"/>
      <c r="H55" s="35"/>
      <c r="I55" s="107"/>
      <c r="J55" s="35"/>
      <c r="K55" s="38"/>
    </row>
    <row r="56" spans="2:47" s="1" customFormat="1" ht="29.25" customHeight="1">
      <c r="B56" s="34"/>
      <c r="C56" s="137" t="s">
        <v>101</v>
      </c>
      <c r="D56" s="35"/>
      <c r="E56" s="35"/>
      <c r="F56" s="35"/>
      <c r="G56" s="35"/>
      <c r="H56" s="35"/>
      <c r="I56" s="107"/>
      <c r="J56" s="117">
        <f>J84</f>
        <v>0</v>
      </c>
      <c r="K56" s="38"/>
      <c r="AU56" s="17" t="s">
        <v>102</v>
      </c>
    </row>
    <row r="57" spans="2:11" s="7" customFormat="1" ht="24.9" customHeight="1">
      <c r="B57" s="138"/>
      <c r="C57" s="139"/>
      <c r="D57" s="140" t="s">
        <v>103</v>
      </c>
      <c r="E57" s="141"/>
      <c r="F57" s="141"/>
      <c r="G57" s="141"/>
      <c r="H57" s="141"/>
      <c r="I57" s="142"/>
      <c r="J57" s="143">
        <f>J85</f>
        <v>0</v>
      </c>
      <c r="K57" s="144"/>
    </row>
    <row r="58" spans="2:11" s="8" customFormat="1" ht="19.95" customHeight="1">
      <c r="B58" s="145"/>
      <c r="C58" s="146"/>
      <c r="D58" s="147" t="s">
        <v>104</v>
      </c>
      <c r="E58" s="148"/>
      <c r="F58" s="148"/>
      <c r="G58" s="148"/>
      <c r="H58" s="148"/>
      <c r="I58" s="149"/>
      <c r="J58" s="150">
        <f>J86</f>
        <v>0</v>
      </c>
      <c r="K58" s="151"/>
    </row>
    <row r="59" spans="2:11" s="8" customFormat="1" ht="19.95" customHeight="1">
      <c r="B59" s="145"/>
      <c r="C59" s="146"/>
      <c r="D59" s="147" t="s">
        <v>105</v>
      </c>
      <c r="E59" s="148"/>
      <c r="F59" s="148"/>
      <c r="G59" s="148"/>
      <c r="H59" s="148"/>
      <c r="I59" s="149"/>
      <c r="J59" s="150">
        <f>J261</f>
        <v>0</v>
      </c>
      <c r="K59" s="151"/>
    </row>
    <row r="60" spans="2:11" s="8" customFormat="1" ht="19.95" customHeight="1">
      <c r="B60" s="145"/>
      <c r="C60" s="146"/>
      <c r="D60" s="147" t="s">
        <v>106</v>
      </c>
      <c r="E60" s="148"/>
      <c r="F60" s="148"/>
      <c r="G60" s="148"/>
      <c r="H60" s="148"/>
      <c r="I60" s="149"/>
      <c r="J60" s="150">
        <f>J267</f>
        <v>0</v>
      </c>
      <c r="K60" s="151"/>
    </row>
    <row r="61" spans="2:11" s="8" customFormat="1" ht="19.95" customHeight="1">
      <c r="B61" s="145"/>
      <c r="C61" s="146"/>
      <c r="D61" s="147" t="s">
        <v>423</v>
      </c>
      <c r="E61" s="148"/>
      <c r="F61" s="148"/>
      <c r="G61" s="148"/>
      <c r="H61" s="148"/>
      <c r="I61" s="149"/>
      <c r="J61" s="150">
        <f>J276</f>
        <v>0</v>
      </c>
      <c r="K61" s="151"/>
    </row>
    <row r="62" spans="2:11" s="8" customFormat="1" ht="19.95" customHeight="1">
      <c r="B62" s="145"/>
      <c r="C62" s="146"/>
      <c r="D62" s="147" t="s">
        <v>425</v>
      </c>
      <c r="E62" s="148"/>
      <c r="F62" s="148"/>
      <c r="G62" s="148"/>
      <c r="H62" s="148"/>
      <c r="I62" s="149"/>
      <c r="J62" s="150">
        <f>J325</f>
        <v>0</v>
      </c>
      <c r="K62" s="151"/>
    </row>
    <row r="63" spans="2:11" s="8" customFormat="1" ht="19.95" customHeight="1">
      <c r="B63" s="145"/>
      <c r="C63" s="146"/>
      <c r="D63" s="147" t="s">
        <v>108</v>
      </c>
      <c r="E63" s="148"/>
      <c r="F63" s="148"/>
      <c r="G63" s="148"/>
      <c r="H63" s="148"/>
      <c r="I63" s="149"/>
      <c r="J63" s="150">
        <f>J342</f>
        <v>0</v>
      </c>
      <c r="K63" s="151"/>
    </row>
    <row r="64" spans="2:11" s="8" customFormat="1" ht="19.95" customHeight="1">
      <c r="B64" s="145"/>
      <c r="C64" s="146"/>
      <c r="D64" s="147" t="s">
        <v>109</v>
      </c>
      <c r="E64" s="148"/>
      <c r="F64" s="148"/>
      <c r="G64" s="148"/>
      <c r="H64" s="148"/>
      <c r="I64" s="149"/>
      <c r="J64" s="150">
        <f>J358</f>
        <v>0</v>
      </c>
      <c r="K64" s="151"/>
    </row>
    <row r="65" spans="2:11" s="1" customFormat="1" ht="21.75" customHeight="1">
      <c r="B65" s="34"/>
      <c r="C65" s="35"/>
      <c r="D65" s="35"/>
      <c r="E65" s="35"/>
      <c r="F65" s="35"/>
      <c r="G65" s="35"/>
      <c r="H65" s="35"/>
      <c r="I65" s="107"/>
      <c r="J65" s="35"/>
      <c r="K65" s="38"/>
    </row>
    <row r="66" spans="2:11" s="1" customFormat="1" ht="6.9" customHeight="1">
      <c r="B66" s="49"/>
      <c r="C66" s="50"/>
      <c r="D66" s="50"/>
      <c r="E66" s="50"/>
      <c r="F66" s="50"/>
      <c r="G66" s="50"/>
      <c r="H66" s="50"/>
      <c r="I66" s="128"/>
      <c r="J66" s="50"/>
      <c r="K66" s="51"/>
    </row>
    <row r="70" spans="2:12" s="1" customFormat="1" ht="6.9" customHeight="1">
      <c r="B70" s="52"/>
      <c r="C70" s="53"/>
      <c r="D70" s="53"/>
      <c r="E70" s="53"/>
      <c r="F70" s="53"/>
      <c r="G70" s="53"/>
      <c r="H70" s="53"/>
      <c r="I70" s="131"/>
      <c r="J70" s="53"/>
      <c r="K70" s="53"/>
      <c r="L70" s="54"/>
    </row>
    <row r="71" spans="2:12" s="1" customFormat="1" ht="36.9" customHeight="1">
      <c r="B71" s="34"/>
      <c r="C71" s="55" t="s">
        <v>110</v>
      </c>
      <c r="D71" s="56"/>
      <c r="E71" s="56"/>
      <c r="F71" s="56"/>
      <c r="G71" s="56"/>
      <c r="H71" s="56"/>
      <c r="I71" s="152"/>
      <c r="J71" s="56"/>
      <c r="K71" s="56"/>
      <c r="L71" s="54"/>
    </row>
    <row r="72" spans="2:12" s="1" customFormat="1" ht="6.9" customHeight="1">
      <c r="B72" s="34"/>
      <c r="C72" s="56"/>
      <c r="D72" s="56"/>
      <c r="E72" s="56"/>
      <c r="F72" s="56"/>
      <c r="G72" s="56"/>
      <c r="H72" s="56"/>
      <c r="I72" s="152"/>
      <c r="J72" s="56"/>
      <c r="K72" s="56"/>
      <c r="L72" s="54"/>
    </row>
    <row r="73" spans="2:12" s="1" customFormat="1" ht="14.4" customHeight="1">
      <c r="B73" s="34"/>
      <c r="C73" s="58" t="s">
        <v>16</v>
      </c>
      <c r="D73" s="56"/>
      <c r="E73" s="56"/>
      <c r="F73" s="56"/>
      <c r="G73" s="56"/>
      <c r="H73" s="56"/>
      <c r="I73" s="152"/>
      <c r="J73" s="56"/>
      <c r="K73" s="56"/>
      <c r="L73" s="54"/>
    </row>
    <row r="74" spans="2:12" s="1" customFormat="1" ht="20.4" customHeight="1">
      <c r="B74" s="34"/>
      <c r="C74" s="56"/>
      <c r="D74" s="56"/>
      <c r="E74" s="297" t="str">
        <f>E7</f>
        <v>ŠLUKNOV - REKONSTRUKCE PIVOVARSKÉHO RYBNÍKA</v>
      </c>
      <c r="F74" s="278"/>
      <c r="G74" s="278"/>
      <c r="H74" s="278"/>
      <c r="I74" s="152"/>
      <c r="J74" s="56"/>
      <c r="K74" s="56"/>
      <c r="L74" s="54"/>
    </row>
    <row r="75" spans="2:12" s="1" customFormat="1" ht="14.4" customHeight="1">
      <c r="B75" s="34"/>
      <c r="C75" s="58" t="s">
        <v>96</v>
      </c>
      <c r="D75" s="56"/>
      <c r="E75" s="56"/>
      <c r="F75" s="56"/>
      <c r="G75" s="56"/>
      <c r="H75" s="56"/>
      <c r="I75" s="152"/>
      <c r="J75" s="56"/>
      <c r="K75" s="56"/>
      <c r="L75" s="54"/>
    </row>
    <row r="76" spans="2:12" s="1" customFormat="1" ht="22.2" customHeight="1">
      <c r="B76" s="34"/>
      <c r="C76" s="56"/>
      <c r="D76" s="56"/>
      <c r="E76" s="275" t="str">
        <f>E9</f>
        <v>SO 03 - Úprava břehů nádrže</v>
      </c>
      <c r="F76" s="278"/>
      <c r="G76" s="278"/>
      <c r="H76" s="278"/>
      <c r="I76" s="152"/>
      <c r="J76" s="56"/>
      <c r="K76" s="56"/>
      <c r="L76" s="54"/>
    </row>
    <row r="77" spans="2:12" s="1" customFormat="1" ht="6.9" customHeight="1">
      <c r="B77" s="34"/>
      <c r="C77" s="56"/>
      <c r="D77" s="56"/>
      <c r="E77" s="56"/>
      <c r="F77" s="56"/>
      <c r="G77" s="56"/>
      <c r="H77" s="56"/>
      <c r="I77" s="152"/>
      <c r="J77" s="56"/>
      <c r="K77" s="56"/>
      <c r="L77" s="54"/>
    </row>
    <row r="78" spans="2:12" s="1" customFormat="1" ht="18" customHeight="1">
      <c r="B78" s="34"/>
      <c r="C78" s="58" t="s">
        <v>23</v>
      </c>
      <c r="D78" s="56"/>
      <c r="E78" s="56"/>
      <c r="F78" s="153" t="str">
        <f>F12</f>
        <v>Šluknov</v>
      </c>
      <c r="G78" s="56"/>
      <c r="H78" s="56"/>
      <c r="I78" s="154" t="s">
        <v>25</v>
      </c>
      <c r="J78" s="66" t="str">
        <f>IF(J12="","",J12)</f>
        <v>19. 7. 2016</v>
      </c>
      <c r="K78" s="56"/>
      <c r="L78" s="54"/>
    </row>
    <row r="79" spans="2:12" s="1" customFormat="1" ht="6.9" customHeight="1">
      <c r="B79" s="34"/>
      <c r="C79" s="56"/>
      <c r="D79" s="56"/>
      <c r="E79" s="56"/>
      <c r="F79" s="56"/>
      <c r="G79" s="56"/>
      <c r="H79" s="56"/>
      <c r="I79" s="152"/>
      <c r="J79" s="56"/>
      <c r="K79" s="56"/>
      <c r="L79" s="54"/>
    </row>
    <row r="80" spans="2:12" s="1" customFormat="1" ht="13.2">
      <c r="B80" s="34"/>
      <c r="C80" s="58" t="s">
        <v>29</v>
      </c>
      <c r="D80" s="56"/>
      <c r="E80" s="56"/>
      <c r="F80" s="153" t="str">
        <f>E15</f>
        <v>Město Šluknov</v>
      </c>
      <c r="G80" s="56"/>
      <c r="H80" s="56"/>
      <c r="I80" s="154" t="s">
        <v>35</v>
      </c>
      <c r="J80" s="153" t="str">
        <f>E21</f>
        <v>Jaromír Maděra</v>
      </c>
      <c r="K80" s="56"/>
      <c r="L80" s="54"/>
    </row>
    <row r="81" spans="2:12" s="1" customFormat="1" ht="14.4" customHeight="1">
      <c r="B81" s="34"/>
      <c r="C81" s="58" t="s">
        <v>33</v>
      </c>
      <c r="D81" s="56"/>
      <c r="E81" s="56"/>
      <c r="F81" s="153" t="str">
        <f>IF(E18="","",E18)</f>
        <v/>
      </c>
      <c r="G81" s="56"/>
      <c r="H81" s="56"/>
      <c r="I81" s="152"/>
      <c r="J81" s="56"/>
      <c r="K81" s="56"/>
      <c r="L81" s="54"/>
    </row>
    <row r="82" spans="2:12" s="1" customFormat="1" ht="10.35" customHeight="1">
      <c r="B82" s="34"/>
      <c r="C82" s="56"/>
      <c r="D82" s="56"/>
      <c r="E82" s="56"/>
      <c r="F82" s="56"/>
      <c r="G82" s="56"/>
      <c r="H82" s="56"/>
      <c r="I82" s="152"/>
      <c r="J82" s="56"/>
      <c r="K82" s="56"/>
      <c r="L82" s="54"/>
    </row>
    <row r="83" spans="2:20" s="9" customFormat="1" ht="29.25" customHeight="1">
      <c r="B83" s="155"/>
      <c r="C83" s="156" t="s">
        <v>111</v>
      </c>
      <c r="D83" s="157" t="s">
        <v>58</v>
      </c>
      <c r="E83" s="157" t="s">
        <v>54</v>
      </c>
      <c r="F83" s="157" t="s">
        <v>112</v>
      </c>
      <c r="G83" s="157" t="s">
        <v>113</v>
      </c>
      <c r="H83" s="157" t="s">
        <v>114</v>
      </c>
      <c r="I83" s="158" t="s">
        <v>115</v>
      </c>
      <c r="J83" s="157" t="s">
        <v>100</v>
      </c>
      <c r="K83" s="159" t="s">
        <v>116</v>
      </c>
      <c r="L83" s="160"/>
      <c r="M83" s="75" t="s">
        <v>117</v>
      </c>
      <c r="N83" s="76" t="s">
        <v>43</v>
      </c>
      <c r="O83" s="76" t="s">
        <v>118</v>
      </c>
      <c r="P83" s="76" t="s">
        <v>119</v>
      </c>
      <c r="Q83" s="76" t="s">
        <v>120</v>
      </c>
      <c r="R83" s="76" t="s">
        <v>121</v>
      </c>
      <c r="S83" s="76" t="s">
        <v>122</v>
      </c>
      <c r="T83" s="77" t="s">
        <v>123</v>
      </c>
    </row>
    <row r="84" spans="2:63" s="1" customFormat="1" ht="29.25" customHeight="1">
      <c r="B84" s="34"/>
      <c r="C84" s="81" t="s">
        <v>101</v>
      </c>
      <c r="D84" s="56"/>
      <c r="E84" s="56"/>
      <c r="F84" s="56"/>
      <c r="G84" s="56"/>
      <c r="H84" s="56"/>
      <c r="I84" s="152"/>
      <c r="J84" s="161">
        <f>BK84</f>
        <v>0</v>
      </c>
      <c r="K84" s="56"/>
      <c r="L84" s="54"/>
      <c r="M84" s="78"/>
      <c r="N84" s="79"/>
      <c r="O84" s="79"/>
      <c r="P84" s="162">
        <f>P85</f>
        <v>0</v>
      </c>
      <c r="Q84" s="79"/>
      <c r="R84" s="162">
        <f>R85</f>
        <v>241.78796076</v>
      </c>
      <c r="S84" s="79"/>
      <c r="T84" s="163">
        <f>T85</f>
        <v>62.016</v>
      </c>
      <c r="AT84" s="17" t="s">
        <v>72</v>
      </c>
      <c r="AU84" s="17" t="s">
        <v>102</v>
      </c>
      <c r="BK84" s="164">
        <f>BK85</f>
        <v>0</v>
      </c>
    </row>
    <row r="85" spans="2:63" s="10" customFormat="1" ht="37.35" customHeight="1">
      <c r="B85" s="165"/>
      <c r="C85" s="166"/>
      <c r="D85" s="167" t="s">
        <v>72</v>
      </c>
      <c r="E85" s="168" t="s">
        <v>124</v>
      </c>
      <c r="F85" s="168" t="s">
        <v>125</v>
      </c>
      <c r="G85" s="166"/>
      <c r="H85" s="166"/>
      <c r="I85" s="169"/>
      <c r="J85" s="170">
        <f>BK85</f>
        <v>0</v>
      </c>
      <c r="K85" s="166"/>
      <c r="L85" s="171"/>
      <c r="M85" s="172"/>
      <c r="N85" s="173"/>
      <c r="O85" s="173"/>
      <c r="P85" s="174">
        <f>P86+P261+P267+P276+P325+P342+P358</f>
        <v>0</v>
      </c>
      <c r="Q85" s="173"/>
      <c r="R85" s="174">
        <f>R86+R261+R267+R276+R325+R342+R358</f>
        <v>241.78796076</v>
      </c>
      <c r="S85" s="173"/>
      <c r="T85" s="175">
        <f>T86+T261+T267+T276+T325+T342+T358</f>
        <v>62.016</v>
      </c>
      <c r="AR85" s="176" t="s">
        <v>22</v>
      </c>
      <c r="AT85" s="177" t="s">
        <v>72</v>
      </c>
      <c r="AU85" s="177" t="s">
        <v>73</v>
      </c>
      <c r="AY85" s="176" t="s">
        <v>126</v>
      </c>
      <c r="BK85" s="178">
        <f>BK86+BK261+BK267+BK276+BK325+BK342+BK358</f>
        <v>0</v>
      </c>
    </row>
    <row r="86" spans="2:63" s="10" customFormat="1" ht="19.95" customHeight="1">
      <c r="B86" s="165"/>
      <c r="C86" s="166"/>
      <c r="D86" s="179" t="s">
        <v>72</v>
      </c>
      <c r="E86" s="180" t="s">
        <v>22</v>
      </c>
      <c r="F86" s="180" t="s">
        <v>127</v>
      </c>
      <c r="G86" s="166"/>
      <c r="H86" s="166"/>
      <c r="I86" s="169"/>
      <c r="J86" s="181">
        <f>BK86</f>
        <v>0</v>
      </c>
      <c r="K86" s="166"/>
      <c r="L86" s="171"/>
      <c r="M86" s="172"/>
      <c r="N86" s="173"/>
      <c r="O86" s="173"/>
      <c r="P86" s="174">
        <f>SUM(P87:P260)</f>
        <v>0</v>
      </c>
      <c r="Q86" s="173"/>
      <c r="R86" s="174">
        <f>SUM(R87:R260)</f>
        <v>0.007593000000000001</v>
      </c>
      <c r="S86" s="173"/>
      <c r="T86" s="175">
        <f>SUM(T87:T260)</f>
        <v>62.016</v>
      </c>
      <c r="AR86" s="176" t="s">
        <v>22</v>
      </c>
      <c r="AT86" s="177" t="s">
        <v>72</v>
      </c>
      <c r="AU86" s="177" t="s">
        <v>22</v>
      </c>
      <c r="AY86" s="176" t="s">
        <v>126</v>
      </c>
      <c r="BK86" s="178">
        <f>SUM(BK87:BK260)</f>
        <v>0</v>
      </c>
    </row>
    <row r="87" spans="2:65" s="1" customFormat="1" ht="28.8" customHeight="1">
      <c r="B87" s="34"/>
      <c r="C87" s="182" t="s">
        <v>22</v>
      </c>
      <c r="D87" s="182" t="s">
        <v>128</v>
      </c>
      <c r="E87" s="183" t="s">
        <v>129</v>
      </c>
      <c r="F87" s="184" t="s">
        <v>130</v>
      </c>
      <c r="G87" s="185" t="s">
        <v>131</v>
      </c>
      <c r="H87" s="186">
        <v>60</v>
      </c>
      <c r="I87" s="187"/>
      <c r="J87" s="188">
        <f>ROUND(I87*H87,2)</f>
        <v>0</v>
      </c>
      <c r="K87" s="184" t="s">
        <v>132</v>
      </c>
      <c r="L87" s="54"/>
      <c r="M87" s="189" t="s">
        <v>20</v>
      </c>
      <c r="N87" s="190" t="s">
        <v>44</v>
      </c>
      <c r="O87" s="35"/>
      <c r="P87" s="191">
        <f>O87*H87</f>
        <v>0</v>
      </c>
      <c r="Q87" s="191">
        <v>0</v>
      </c>
      <c r="R87" s="191">
        <f>Q87*H87</f>
        <v>0</v>
      </c>
      <c r="S87" s="191">
        <v>0</v>
      </c>
      <c r="T87" s="192">
        <f>S87*H87</f>
        <v>0</v>
      </c>
      <c r="AR87" s="17" t="s">
        <v>133</v>
      </c>
      <c r="AT87" s="17" t="s">
        <v>128</v>
      </c>
      <c r="AU87" s="17" t="s">
        <v>81</v>
      </c>
      <c r="AY87" s="17" t="s">
        <v>126</v>
      </c>
      <c r="BE87" s="193">
        <f>IF(N87="základní",J87,0)</f>
        <v>0</v>
      </c>
      <c r="BF87" s="193">
        <f>IF(N87="snížená",J87,0)</f>
        <v>0</v>
      </c>
      <c r="BG87" s="193">
        <f>IF(N87="zákl. přenesená",J87,0)</f>
        <v>0</v>
      </c>
      <c r="BH87" s="193">
        <f>IF(N87="sníž. přenesená",J87,0)</f>
        <v>0</v>
      </c>
      <c r="BI87" s="193">
        <f>IF(N87="nulová",J87,0)</f>
        <v>0</v>
      </c>
      <c r="BJ87" s="17" t="s">
        <v>22</v>
      </c>
      <c r="BK87" s="193">
        <f>ROUND(I87*H87,2)</f>
        <v>0</v>
      </c>
      <c r="BL87" s="17" t="s">
        <v>133</v>
      </c>
      <c r="BM87" s="17" t="s">
        <v>677</v>
      </c>
    </row>
    <row r="88" spans="2:47" s="1" customFormat="1" ht="168">
      <c r="B88" s="34"/>
      <c r="C88" s="56"/>
      <c r="D88" s="194" t="s">
        <v>135</v>
      </c>
      <c r="E88" s="56"/>
      <c r="F88" s="195" t="s">
        <v>136</v>
      </c>
      <c r="G88" s="56"/>
      <c r="H88" s="56"/>
      <c r="I88" s="152"/>
      <c r="J88" s="56"/>
      <c r="K88" s="56"/>
      <c r="L88" s="54"/>
      <c r="M88" s="71"/>
      <c r="N88" s="35"/>
      <c r="O88" s="35"/>
      <c r="P88" s="35"/>
      <c r="Q88" s="35"/>
      <c r="R88" s="35"/>
      <c r="S88" s="35"/>
      <c r="T88" s="72"/>
      <c r="AT88" s="17" t="s">
        <v>135</v>
      </c>
      <c r="AU88" s="17" t="s">
        <v>81</v>
      </c>
    </row>
    <row r="89" spans="2:51" s="11" customFormat="1" ht="12">
      <c r="B89" s="196"/>
      <c r="C89" s="197"/>
      <c r="D89" s="194" t="s">
        <v>137</v>
      </c>
      <c r="E89" s="198" t="s">
        <v>20</v>
      </c>
      <c r="F89" s="199" t="s">
        <v>674</v>
      </c>
      <c r="G89" s="197"/>
      <c r="H89" s="200">
        <v>60</v>
      </c>
      <c r="I89" s="201"/>
      <c r="J89" s="197"/>
      <c r="K89" s="197"/>
      <c r="L89" s="202"/>
      <c r="M89" s="203"/>
      <c r="N89" s="204"/>
      <c r="O89" s="204"/>
      <c r="P89" s="204"/>
      <c r="Q89" s="204"/>
      <c r="R89" s="204"/>
      <c r="S89" s="204"/>
      <c r="T89" s="205"/>
      <c r="AT89" s="206" t="s">
        <v>137</v>
      </c>
      <c r="AU89" s="206" t="s">
        <v>81</v>
      </c>
      <c r="AV89" s="11" t="s">
        <v>81</v>
      </c>
      <c r="AW89" s="11" t="s">
        <v>37</v>
      </c>
      <c r="AX89" s="11" t="s">
        <v>73</v>
      </c>
      <c r="AY89" s="206" t="s">
        <v>126</v>
      </c>
    </row>
    <row r="90" spans="2:51" s="12" customFormat="1" ht="12">
      <c r="B90" s="207"/>
      <c r="C90" s="208"/>
      <c r="D90" s="194" t="s">
        <v>137</v>
      </c>
      <c r="E90" s="209" t="s">
        <v>20</v>
      </c>
      <c r="F90" s="210" t="s">
        <v>138</v>
      </c>
      <c r="G90" s="208"/>
      <c r="H90" s="211">
        <v>60</v>
      </c>
      <c r="I90" s="212"/>
      <c r="J90" s="208"/>
      <c r="K90" s="208"/>
      <c r="L90" s="213"/>
      <c r="M90" s="214"/>
      <c r="N90" s="215"/>
      <c r="O90" s="215"/>
      <c r="P90" s="215"/>
      <c r="Q90" s="215"/>
      <c r="R90" s="215"/>
      <c r="S90" s="215"/>
      <c r="T90" s="216"/>
      <c r="AT90" s="217" t="s">
        <v>137</v>
      </c>
      <c r="AU90" s="217" t="s">
        <v>81</v>
      </c>
      <c r="AV90" s="12" t="s">
        <v>133</v>
      </c>
      <c r="AW90" s="12" t="s">
        <v>37</v>
      </c>
      <c r="AX90" s="12" t="s">
        <v>22</v>
      </c>
      <c r="AY90" s="217" t="s">
        <v>126</v>
      </c>
    </row>
    <row r="91" spans="2:51" s="13" customFormat="1" ht="12">
      <c r="B91" s="218"/>
      <c r="C91" s="219"/>
      <c r="D91" s="220" t="s">
        <v>137</v>
      </c>
      <c r="E91" s="221" t="s">
        <v>20</v>
      </c>
      <c r="F91" s="222" t="s">
        <v>139</v>
      </c>
      <c r="G91" s="219"/>
      <c r="H91" s="223" t="s">
        <v>20</v>
      </c>
      <c r="I91" s="224"/>
      <c r="J91" s="219"/>
      <c r="K91" s="219"/>
      <c r="L91" s="225"/>
      <c r="M91" s="226"/>
      <c r="N91" s="227"/>
      <c r="O91" s="227"/>
      <c r="P91" s="227"/>
      <c r="Q91" s="227"/>
      <c r="R91" s="227"/>
      <c r="S91" s="227"/>
      <c r="T91" s="228"/>
      <c r="AT91" s="229" t="s">
        <v>137</v>
      </c>
      <c r="AU91" s="229" t="s">
        <v>81</v>
      </c>
      <c r="AV91" s="13" t="s">
        <v>22</v>
      </c>
      <c r="AW91" s="13" t="s">
        <v>37</v>
      </c>
      <c r="AX91" s="13" t="s">
        <v>73</v>
      </c>
      <c r="AY91" s="229" t="s">
        <v>126</v>
      </c>
    </row>
    <row r="92" spans="2:65" s="1" customFormat="1" ht="63" customHeight="1">
      <c r="B92" s="34"/>
      <c r="C92" s="182" t="s">
        <v>81</v>
      </c>
      <c r="D92" s="182" t="s">
        <v>128</v>
      </c>
      <c r="E92" s="183" t="s">
        <v>148</v>
      </c>
      <c r="F92" s="184" t="s">
        <v>149</v>
      </c>
      <c r="G92" s="185" t="s">
        <v>131</v>
      </c>
      <c r="H92" s="186">
        <v>152</v>
      </c>
      <c r="I92" s="187"/>
      <c r="J92" s="188">
        <f>ROUND(I92*H92,2)</f>
        <v>0</v>
      </c>
      <c r="K92" s="184" t="s">
        <v>132</v>
      </c>
      <c r="L92" s="54"/>
      <c r="M92" s="189" t="s">
        <v>20</v>
      </c>
      <c r="N92" s="190" t="s">
        <v>44</v>
      </c>
      <c r="O92" s="35"/>
      <c r="P92" s="191">
        <f>O92*H92</f>
        <v>0</v>
      </c>
      <c r="Q92" s="191">
        <v>0</v>
      </c>
      <c r="R92" s="191">
        <f>Q92*H92</f>
        <v>0</v>
      </c>
      <c r="S92" s="191">
        <v>0.408</v>
      </c>
      <c r="T92" s="192">
        <f>S92*H92</f>
        <v>62.016</v>
      </c>
      <c r="AR92" s="17" t="s">
        <v>133</v>
      </c>
      <c r="AT92" s="17" t="s">
        <v>128</v>
      </c>
      <c r="AU92" s="17" t="s">
        <v>81</v>
      </c>
      <c r="AY92" s="17" t="s">
        <v>126</v>
      </c>
      <c r="BE92" s="193">
        <f>IF(N92="základní",J92,0)</f>
        <v>0</v>
      </c>
      <c r="BF92" s="193">
        <f>IF(N92="snížená",J92,0)</f>
        <v>0</v>
      </c>
      <c r="BG92" s="193">
        <f>IF(N92="zákl. přenesená",J92,0)</f>
        <v>0</v>
      </c>
      <c r="BH92" s="193">
        <f>IF(N92="sníž. přenesená",J92,0)</f>
        <v>0</v>
      </c>
      <c r="BI92" s="193">
        <f>IF(N92="nulová",J92,0)</f>
        <v>0</v>
      </c>
      <c r="BJ92" s="17" t="s">
        <v>22</v>
      </c>
      <c r="BK92" s="193">
        <f>ROUND(I92*H92,2)</f>
        <v>0</v>
      </c>
      <c r="BL92" s="17" t="s">
        <v>133</v>
      </c>
      <c r="BM92" s="17" t="s">
        <v>678</v>
      </c>
    </row>
    <row r="93" spans="2:47" s="1" customFormat="1" ht="192">
      <c r="B93" s="34"/>
      <c r="C93" s="56"/>
      <c r="D93" s="194" t="s">
        <v>135</v>
      </c>
      <c r="E93" s="56"/>
      <c r="F93" s="195" t="s">
        <v>151</v>
      </c>
      <c r="G93" s="56"/>
      <c r="H93" s="56"/>
      <c r="I93" s="152"/>
      <c r="J93" s="56"/>
      <c r="K93" s="56"/>
      <c r="L93" s="54"/>
      <c r="M93" s="71"/>
      <c r="N93" s="35"/>
      <c r="O93" s="35"/>
      <c r="P93" s="35"/>
      <c r="Q93" s="35"/>
      <c r="R93" s="35"/>
      <c r="S93" s="35"/>
      <c r="T93" s="72"/>
      <c r="AT93" s="17" t="s">
        <v>135</v>
      </c>
      <c r="AU93" s="17" t="s">
        <v>81</v>
      </c>
    </row>
    <row r="94" spans="2:51" s="11" customFormat="1" ht="12">
      <c r="B94" s="196"/>
      <c r="C94" s="197"/>
      <c r="D94" s="194" t="s">
        <v>137</v>
      </c>
      <c r="E94" s="198" t="s">
        <v>20</v>
      </c>
      <c r="F94" s="199" t="s">
        <v>679</v>
      </c>
      <c r="G94" s="197"/>
      <c r="H94" s="200">
        <v>152</v>
      </c>
      <c r="I94" s="201"/>
      <c r="J94" s="197"/>
      <c r="K94" s="197"/>
      <c r="L94" s="202"/>
      <c r="M94" s="203"/>
      <c r="N94" s="204"/>
      <c r="O94" s="204"/>
      <c r="P94" s="204"/>
      <c r="Q94" s="204"/>
      <c r="R94" s="204"/>
      <c r="S94" s="204"/>
      <c r="T94" s="205"/>
      <c r="AT94" s="206" t="s">
        <v>137</v>
      </c>
      <c r="AU94" s="206" t="s">
        <v>81</v>
      </c>
      <c r="AV94" s="11" t="s">
        <v>81</v>
      </c>
      <c r="AW94" s="11" t="s">
        <v>37</v>
      </c>
      <c r="AX94" s="11" t="s">
        <v>73</v>
      </c>
      <c r="AY94" s="206" t="s">
        <v>126</v>
      </c>
    </row>
    <row r="95" spans="2:51" s="12" customFormat="1" ht="12">
      <c r="B95" s="207"/>
      <c r="C95" s="208"/>
      <c r="D95" s="194" t="s">
        <v>137</v>
      </c>
      <c r="E95" s="209" t="s">
        <v>20</v>
      </c>
      <c r="F95" s="210" t="s">
        <v>138</v>
      </c>
      <c r="G95" s="208"/>
      <c r="H95" s="211">
        <v>152</v>
      </c>
      <c r="I95" s="212"/>
      <c r="J95" s="208"/>
      <c r="K95" s="208"/>
      <c r="L95" s="213"/>
      <c r="M95" s="214"/>
      <c r="N95" s="215"/>
      <c r="O95" s="215"/>
      <c r="P95" s="215"/>
      <c r="Q95" s="215"/>
      <c r="R95" s="215"/>
      <c r="S95" s="215"/>
      <c r="T95" s="216"/>
      <c r="AT95" s="217" t="s">
        <v>137</v>
      </c>
      <c r="AU95" s="217" t="s">
        <v>81</v>
      </c>
      <c r="AV95" s="12" t="s">
        <v>133</v>
      </c>
      <c r="AW95" s="12" t="s">
        <v>37</v>
      </c>
      <c r="AX95" s="12" t="s">
        <v>22</v>
      </c>
      <c r="AY95" s="217" t="s">
        <v>126</v>
      </c>
    </row>
    <row r="96" spans="2:51" s="13" customFormat="1" ht="12">
      <c r="B96" s="218"/>
      <c r="C96" s="219"/>
      <c r="D96" s="220" t="s">
        <v>137</v>
      </c>
      <c r="E96" s="221" t="s">
        <v>20</v>
      </c>
      <c r="F96" s="222" t="s">
        <v>145</v>
      </c>
      <c r="G96" s="219"/>
      <c r="H96" s="223" t="s">
        <v>20</v>
      </c>
      <c r="I96" s="224"/>
      <c r="J96" s="219"/>
      <c r="K96" s="219"/>
      <c r="L96" s="225"/>
      <c r="M96" s="226"/>
      <c r="N96" s="227"/>
      <c r="O96" s="227"/>
      <c r="P96" s="227"/>
      <c r="Q96" s="227"/>
      <c r="R96" s="227"/>
      <c r="S96" s="227"/>
      <c r="T96" s="228"/>
      <c r="AT96" s="229" t="s">
        <v>137</v>
      </c>
      <c r="AU96" s="229" t="s">
        <v>81</v>
      </c>
      <c r="AV96" s="13" t="s">
        <v>22</v>
      </c>
      <c r="AW96" s="13" t="s">
        <v>37</v>
      </c>
      <c r="AX96" s="13" t="s">
        <v>73</v>
      </c>
      <c r="AY96" s="229" t="s">
        <v>126</v>
      </c>
    </row>
    <row r="97" spans="2:65" s="1" customFormat="1" ht="28.8" customHeight="1">
      <c r="B97" s="34"/>
      <c r="C97" s="182" t="s">
        <v>147</v>
      </c>
      <c r="D97" s="182" t="s">
        <v>128</v>
      </c>
      <c r="E97" s="183" t="s">
        <v>153</v>
      </c>
      <c r="F97" s="184" t="s">
        <v>154</v>
      </c>
      <c r="G97" s="185" t="s">
        <v>155</v>
      </c>
      <c r="H97" s="186">
        <v>29.22</v>
      </c>
      <c r="I97" s="187"/>
      <c r="J97" s="188">
        <f>ROUND(I97*H97,2)</f>
        <v>0</v>
      </c>
      <c r="K97" s="184" t="s">
        <v>132</v>
      </c>
      <c r="L97" s="54"/>
      <c r="M97" s="189" t="s">
        <v>20</v>
      </c>
      <c r="N97" s="190" t="s">
        <v>44</v>
      </c>
      <c r="O97" s="35"/>
      <c r="P97" s="191">
        <f>O97*H97</f>
        <v>0</v>
      </c>
      <c r="Q97" s="191">
        <v>0</v>
      </c>
      <c r="R97" s="191">
        <f>Q97*H97</f>
        <v>0</v>
      </c>
      <c r="S97" s="191">
        <v>0</v>
      </c>
      <c r="T97" s="192">
        <f>S97*H97</f>
        <v>0</v>
      </c>
      <c r="AR97" s="17" t="s">
        <v>133</v>
      </c>
      <c r="AT97" s="17" t="s">
        <v>128</v>
      </c>
      <c r="AU97" s="17" t="s">
        <v>81</v>
      </c>
      <c r="AY97" s="17" t="s">
        <v>126</v>
      </c>
      <c r="BE97" s="193">
        <f>IF(N97="základní",J97,0)</f>
        <v>0</v>
      </c>
      <c r="BF97" s="193">
        <f>IF(N97="snížená",J97,0)</f>
        <v>0</v>
      </c>
      <c r="BG97" s="193">
        <f>IF(N97="zákl. přenesená",J97,0)</f>
        <v>0</v>
      </c>
      <c r="BH97" s="193">
        <f>IF(N97="sníž. přenesená",J97,0)</f>
        <v>0</v>
      </c>
      <c r="BI97" s="193">
        <f>IF(N97="nulová",J97,0)</f>
        <v>0</v>
      </c>
      <c r="BJ97" s="17" t="s">
        <v>22</v>
      </c>
      <c r="BK97" s="193">
        <f>ROUND(I97*H97,2)</f>
        <v>0</v>
      </c>
      <c r="BL97" s="17" t="s">
        <v>133</v>
      </c>
      <c r="BM97" s="17" t="s">
        <v>680</v>
      </c>
    </row>
    <row r="98" spans="2:47" s="1" customFormat="1" ht="132">
      <c r="B98" s="34"/>
      <c r="C98" s="56"/>
      <c r="D98" s="194" t="s">
        <v>135</v>
      </c>
      <c r="E98" s="56"/>
      <c r="F98" s="195" t="s">
        <v>157</v>
      </c>
      <c r="G98" s="56"/>
      <c r="H98" s="56"/>
      <c r="I98" s="152"/>
      <c r="J98" s="56"/>
      <c r="K98" s="56"/>
      <c r="L98" s="54"/>
      <c r="M98" s="71"/>
      <c r="N98" s="35"/>
      <c r="O98" s="35"/>
      <c r="P98" s="35"/>
      <c r="Q98" s="35"/>
      <c r="R98" s="35"/>
      <c r="S98" s="35"/>
      <c r="T98" s="72"/>
      <c r="AT98" s="17" t="s">
        <v>135</v>
      </c>
      <c r="AU98" s="17" t="s">
        <v>81</v>
      </c>
    </row>
    <row r="99" spans="2:51" s="11" customFormat="1" ht="12">
      <c r="B99" s="196"/>
      <c r="C99" s="197"/>
      <c r="D99" s="194" t="s">
        <v>137</v>
      </c>
      <c r="E99" s="198" t="s">
        <v>20</v>
      </c>
      <c r="F99" s="199" t="s">
        <v>681</v>
      </c>
      <c r="G99" s="197"/>
      <c r="H99" s="200">
        <v>15.3</v>
      </c>
      <c r="I99" s="201"/>
      <c r="J99" s="197"/>
      <c r="K99" s="197"/>
      <c r="L99" s="202"/>
      <c r="M99" s="203"/>
      <c r="N99" s="204"/>
      <c r="O99" s="204"/>
      <c r="P99" s="204"/>
      <c r="Q99" s="204"/>
      <c r="R99" s="204"/>
      <c r="S99" s="204"/>
      <c r="T99" s="205"/>
      <c r="AT99" s="206" t="s">
        <v>137</v>
      </c>
      <c r="AU99" s="206" t="s">
        <v>81</v>
      </c>
      <c r="AV99" s="11" t="s">
        <v>81</v>
      </c>
      <c r="AW99" s="11" t="s">
        <v>37</v>
      </c>
      <c r="AX99" s="11" t="s">
        <v>73</v>
      </c>
      <c r="AY99" s="206" t="s">
        <v>126</v>
      </c>
    </row>
    <row r="100" spans="2:51" s="11" customFormat="1" ht="12">
      <c r="B100" s="196"/>
      <c r="C100" s="197"/>
      <c r="D100" s="194" t="s">
        <v>137</v>
      </c>
      <c r="E100" s="198" t="s">
        <v>20</v>
      </c>
      <c r="F100" s="199" t="s">
        <v>682</v>
      </c>
      <c r="G100" s="197"/>
      <c r="H100" s="200">
        <v>13.92</v>
      </c>
      <c r="I100" s="201"/>
      <c r="J100" s="197"/>
      <c r="K100" s="197"/>
      <c r="L100" s="202"/>
      <c r="M100" s="203"/>
      <c r="N100" s="204"/>
      <c r="O100" s="204"/>
      <c r="P100" s="204"/>
      <c r="Q100" s="204"/>
      <c r="R100" s="204"/>
      <c r="S100" s="204"/>
      <c r="T100" s="205"/>
      <c r="AT100" s="206" t="s">
        <v>137</v>
      </c>
      <c r="AU100" s="206" t="s">
        <v>81</v>
      </c>
      <c r="AV100" s="11" t="s">
        <v>81</v>
      </c>
      <c r="AW100" s="11" t="s">
        <v>37</v>
      </c>
      <c r="AX100" s="11" t="s">
        <v>73</v>
      </c>
      <c r="AY100" s="206" t="s">
        <v>126</v>
      </c>
    </row>
    <row r="101" spans="2:51" s="12" customFormat="1" ht="12">
      <c r="B101" s="207"/>
      <c r="C101" s="208"/>
      <c r="D101" s="194" t="s">
        <v>137</v>
      </c>
      <c r="E101" s="209" t="s">
        <v>20</v>
      </c>
      <c r="F101" s="210" t="s">
        <v>138</v>
      </c>
      <c r="G101" s="208"/>
      <c r="H101" s="211">
        <v>29.22</v>
      </c>
      <c r="I101" s="212"/>
      <c r="J101" s="208"/>
      <c r="K101" s="208"/>
      <c r="L101" s="213"/>
      <c r="M101" s="214"/>
      <c r="N101" s="215"/>
      <c r="O101" s="215"/>
      <c r="P101" s="215"/>
      <c r="Q101" s="215"/>
      <c r="R101" s="215"/>
      <c r="S101" s="215"/>
      <c r="T101" s="216"/>
      <c r="AT101" s="217" t="s">
        <v>137</v>
      </c>
      <c r="AU101" s="217" t="s">
        <v>81</v>
      </c>
      <c r="AV101" s="12" t="s">
        <v>133</v>
      </c>
      <c r="AW101" s="12" t="s">
        <v>37</v>
      </c>
      <c r="AX101" s="12" t="s">
        <v>22</v>
      </c>
      <c r="AY101" s="217" t="s">
        <v>126</v>
      </c>
    </row>
    <row r="102" spans="2:51" s="13" customFormat="1" ht="12">
      <c r="B102" s="218"/>
      <c r="C102" s="219"/>
      <c r="D102" s="220" t="s">
        <v>137</v>
      </c>
      <c r="E102" s="221" t="s">
        <v>20</v>
      </c>
      <c r="F102" s="222" t="s">
        <v>145</v>
      </c>
      <c r="G102" s="219"/>
      <c r="H102" s="223" t="s">
        <v>20</v>
      </c>
      <c r="I102" s="224"/>
      <c r="J102" s="219"/>
      <c r="K102" s="219"/>
      <c r="L102" s="225"/>
      <c r="M102" s="226"/>
      <c r="N102" s="227"/>
      <c r="O102" s="227"/>
      <c r="P102" s="227"/>
      <c r="Q102" s="227"/>
      <c r="R102" s="227"/>
      <c r="S102" s="227"/>
      <c r="T102" s="228"/>
      <c r="AT102" s="229" t="s">
        <v>137</v>
      </c>
      <c r="AU102" s="229" t="s">
        <v>81</v>
      </c>
      <c r="AV102" s="13" t="s">
        <v>22</v>
      </c>
      <c r="AW102" s="13" t="s">
        <v>37</v>
      </c>
      <c r="AX102" s="13" t="s">
        <v>73</v>
      </c>
      <c r="AY102" s="229" t="s">
        <v>126</v>
      </c>
    </row>
    <row r="103" spans="2:65" s="1" customFormat="1" ht="40.2" customHeight="1">
      <c r="B103" s="34"/>
      <c r="C103" s="182" t="s">
        <v>133</v>
      </c>
      <c r="D103" s="182" t="s">
        <v>128</v>
      </c>
      <c r="E103" s="183" t="s">
        <v>160</v>
      </c>
      <c r="F103" s="184" t="s">
        <v>161</v>
      </c>
      <c r="G103" s="185" t="s">
        <v>155</v>
      </c>
      <c r="H103" s="186">
        <v>29.22</v>
      </c>
      <c r="I103" s="187"/>
      <c r="J103" s="188">
        <f>ROUND(I103*H103,2)</f>
        <v>0</v>
      </c>
      <c r="K103" s="184" t="s">
        <v>132</v>
      </c>
      <c r="L103" s="54"/>
      <c r="M103" s="189" t="s">
        <v>20</v>
      </c>
      <c r="N103" s="190" t="s">
        <v>44</v>
      </c>
      <c r="O103" s="35"/>
      <c r="P103" s="191">
        <f>O103*H103</f>
        <v>0</v>
      </c>
      <c r="Q103" s="191">
        <v>0</v>
      </c>
      <c r="R103" s="191">
        <f>Q103*H103</f>
        <v>0</v>
      </c>
      <c r="S103" s="191">
        <v>0</v>
      </c>
      <c r="T103" s="192">
        <f>S103*H103</f>
        <v>0</v>
      </c>
      <c r="AR103" s="17" t="s">
        <v>133</v>
      </c>
      <c r="AT103" s="17" t="s">
        <v>128</v>
      </c>
      <c r="AU103" s="17" t="s">
        <v>81</v>
      </c>
      <c r="AY103" s="17" t="s">
        <v>126</v>
      </c>
      <c r="BE103" s="193">
        <f>IF(N103="základní",J103,0)</f>
        <v>0</v>
      </c>
      <c r="BF103" s="193">
        <f>IF(N103="snížená",J103,0)</f>
        <v>0</v>
      </c>
      <c r="BG103" s="193">
        <f>IF(N103="zákl. přenesená",J103,0)</f>
        <v>0</v>
      </c>
      <c r="BH103" s="193">
        <f>IF(N103="sníž. přenesená",J103,0)</f>
        <v>0</v>
      </c>
      <c r="BI103" s="193">
        <f>IF(N103="nulová",J103,0)</f>
        <v>0</v>
      </c>
      <c r="BJ103" s="17" t="s">
        <v>22</v>
      </c>
      <c r="BK103" s="193">
        <f>ROUND(I103*H103,2)</f>
        <v>0</v>
      </c>
      <c r="BL103" s="17" t="s">
        <v>133</v>
      </c>
      <c r="BM103" s="17" t="s">
        <v>683</v>
      </c>
    </row>
    <row r="104" spans="2:47" s="1" customFormat="1" ht="132">
      <c r="B104" s="34"/>
      <c r="C104" s="56"/>
      <c r="D104" s="194" t="s">
        <v>135</v>
      </c>
      <c r="E104" s="56"/>
      <c r="F104" s="195" t="s">
        <v>163</v>
      </c>
      <c r="G104" s="56"/>
      <c r="H104" s="56"/>
      <c r="I104" s="152"/>
      <c r="J104" s="56"/>
      <c r="K104" s="56"/>
      <c r="L104" s="54"/>
      <c r="M104" s="71"/>
      <c r="N104" s="35"/>
      <c r="O104" s="35"/>
      <c r="P104" s="35"/>
      <c r="Q104" s="35"/>
      <c r="R104" s="35"/>
      <c r="S104" s="35"/>
      <c r="T104" s="72"/>
      <c r="AT104" s="17" t="s">
        <v>135</v>
      </c>
      <c r="AU104" s="17" t="s">
        <v>81</v>
      </c>
    </row>
    <row r="105" spans="2:51" s="11" customFormat="1" ht="12">
      <c r="B105" s="196"/>
      <c r="C105" s="197"/>
      <c r="D105" s="194" t="s">
        <v>137</v>
      </c>
      <c r="E105" s="198" t="s">
        <v>20</v>
      </c>
      <c r="F105" s="199" t="s">
        <v>681</v>
      </c>
      <c r="G105" s="197"/>
      <c r="H105" s="200">
        <v>15.3</v>
      </c>
      <c r="I105" s="201"/>
      <c r="J105" s="197"/>
      <c r="K105" s="197"/>
      <c r="L105" s="202"/>
      <c r="M105" s="203"/>
      <c r="N105" s="204"/>
      <c r="O105" s="204"/>
      <c r="P105" s="204"/>
      <c r="Q105" s="204"/>
      <c r="R105" s="204"/>
      <c r="S105" s="204"/>
      <c r="T105" s="205"/>
      <c r="AT105" s="206" t="s">
        <v>137</v>
      </c>
      <c r="AU105" s="206" t="s">
        <v>81</v>
      </c>
      <c r="AV105" s="11" t="s">
        <v>81</v>
      </c>
      <c r="AW105" s="11" t="s">
        <v>37</v>
      </c>
      <c r="AX105" s="11" t="s">
        <v>73</v>
      </c>
      <c r="AY105" s="206" t="s">
        <v>126</v>
      </c>
    </row>
    <row r="106" spans="2:51" s="11" customFormat="1" ht="12">
      <c r="B106" s="196"/>
      <c r="C106" s="197"/>
      <c r="D106" s="194" t="s">
        <v>137</v>
      </c>
      <c r="E106" s="198" t="s">
        <v>20</v>
      </c>
      <c r="F106" s="199" t="s">
        <v>682</v>
      </c>
      <c r="G106" s="197"/>
      <c r="H106" s="200">
        <v>13.92</v>
      </c>
      <c r="I106" s="201"/>
      <c r="J106" s="197"/>
      <c r="K106" s="197"/>
      <c r="L106" s="202"/>
      <c r="M106" s="203"/>
      <c r="N106" s="204"/>
      <c r="O106" s="204"/>
      <c r="P106" s="204"/>
      <c r="Q106" s="204"/>
      <c r="R106" s="204"/>
      <c r="S106" s="204"/>
      <c r="T106" s="205"/>
      <c r="AT106" s="206" t="s">
        <v>137</v>
      </c>
      <c r="AU106" s="206" t="s">
        <v>81</v>
      </c>
      <c r="AV106" s="11" t="s">
        <v>81</v>
      </c>
      <c r="AW106" s="11" t="s">
        <v>37</v>
      </c>
      <c r="AX106" s="11" t="s">
        <v>73</v>
      </c>
      <c r="AY106" s="206" t="s">
        <v>126</v>
      </c>
    </row>
    <row r="107" spans="2:51" s="12" customFormat="1" ht="12">
      <c r="B107" s="207"/>
      <c r="C107" s="208"/>
      <c r="D107" s="194" t="s">
        <v>137</v>
      </c>
      <c r="E107" s="209" t="s">
        <v>20</v>
      </c>
      <c r="F107" s="210" t="s">
        <v>138</v>
      </c>
      <c r="G107" s="208"/>
      <c r="H107" s="211">
        <v>29.22</v>
      </c>
      <c r="I107" s="212"/>
      <c r="J107" s="208"/>
      <c r="K107" s="208"/>
      <c r="L107" s="213"/>
      <c r="M107" s="214"/>
      <c r="N107" s="215"/>
      <c r="O107" s="215"/>
      <c r="P107" s="215"/>
      <c r="Q107" s="215"/>
      <c r="R107" s="215"/>
      <c r="S107" s="215"/>
      <c r="T107" s="216"/>
      <c r="AT107" s="217" t="s">
        <v>137</v>
      </c>
      <c r="AU107" s="217" t="s">
        <v>81</v>
      </c>
      <c r="AV107" s="12" t="s">
        <v>133</v>
      </c>
      <c r="AW107" s="12" t="s">
        <v>37</v>
      </c>
      <c r="AX107" s="12" t="s">
        <v>22</v>
      </c>
      <c r="AY107" s="217" t="s">
        <v>126</v>
      </c>
    </row>
    <row r="108" spans="2:51" s="13" customFormat="1" ht="12">
      <c r="B108" s="218"/>
      <c r="C108" s="219"/>
      <c r="D108" s="220" t="s">
        <v>137</v>
      </c>
      <c r="E108" s="221" t="s">
        <v>20</v>
      </c>
      <c r="F108" s="222" t="s">
        <v>145</v>
      </c>
      <c r="G108" s="219"/>
      <c r="H108" s="223" t="s">
        <v>20</v>
      </c>
      <c r="I108" s="224"/>
      <c r="J108" s="219"/>
      <c r="K108" s="219"/>
      <c r="L108" s="225"/>
      <c r="M108" s="226"/>
      <c r="N108" s="227"/>
      <c r="O108" s="227"/>
      <c r="P108" s="227"/>
      <c r="Q108" s="227"/>
      <c r="R108" s="227"/>
      <c r="S108" s="227"/>
      <c r="T108" s="228"/>
      <c r="AT108" s="229" t="s">
        <v>137</v>
      </c>
      <c r="AU108" s="229" t="s">
        <v>81</v>
      </c>
      <c r="AV108" s="13" t="s">
        <v>22</v>
      </c>
      <c r="AW108" s="13" t="s">
        <v>37</v>
      </c>
      <c r="AX108" s="13" t="s">
        <v>73</v>
      </c>
      <c r="AY108" s="229" t="s">
        <v>126</v>
      </c>
    </row>
    <row r="109" spans="2:65" s="1" customFormat="1" ht="28.8" customHeight="1">
      <c r="B109" s="34"/>
      <c r="C109" s="182" t="s">
        <v>159</v>
      </c>
      <c r="D109" s="182" t="s">
        <v>128</v>
      </c>
      <c r="E109" s="183" t="s">
        <v>165</v>
      </c>
      <c r="F109" s="184" t="s">
        <v>166</v>
      </c>
      <c r="G109" s="185" t="s">
        <v>155</v>
      </c>
      <c r="H109" s="186">
        <v>29.22</v>
      </c>
      <c r="I109" s="187"/>
      <c r="J109" s="188">
        <f>ROUND(I109*H109,2)</f>
        <v>0</v>
      </c>
      <c r="K109" s="184" t="s">
        <v>132</v>
      </c>
      <c r="L109" s="54"/>
      <c r="M109" s="189" t="s">
        <v>20</v>
      </c>
      <c r="N109" s="190" t="s">
        <v>44</v>
      </c>
      <c r="O109" s="35"/>
      <c r="P109" s="191">
        <f>O109*H109</f>
        <v>0</v>
      </c>
      <c r="Q109" s="191">
        <v>0</v>
      </c>
      <c r="R109" s="191">
        <f>Q109*H109</f>
        <v>0</v>
      </c>
      <c r="S109" s="191">
        <v>0</v>
      </c>
      <c r="T109" s="192">
        <f>S109*H109</f>
        <v>0</v>
      </c>
      <c r="AR109" s="17" t="s">
        <v>133</v>
      </c>
      <c r="AT109" s="17" t="s">
        <v>128</v>
      </c>
      <c r="AU109" s="17" t="s">
        <v>81</v>
      </c>
      <c r="AY109" s="17" t="s">
        <v>126</v>
      </c>
      <c r="BE109" s="193">
        <f>IF(N109="základní",J109,0)</f>
        <v>0</v>
      </c>
      <c r="BF109" s="193">
        <f>IF(N109="snížená",J109,0)</f>
        <v>0</v>
      </c>
      <c r="BG109" s="193">
        <f>IF(N109="zákl. přenesená",J109,0)</f>
        <v>0</v>
      </c>
      <c r="BH109" s="193">
        <f>IF(N109="sníž. přenesená",J109,0)</f>
        <v>0</v>
      </c>
      <c r="BI109" s="193">
        <f>IF(N109="nulová",J109,0)</f>
        <v>0</v>
      </c>
      <c r="BJ109" s="17" t="s">
        <v>22</v>
      </c>
      <c r="BK109" s="193">
        <f>ROUND(I109*H109,2)</f>
        <v>0</v>
      </c>
      <c r="BL109" s="17" t="s">
        <v>133</v>
      </c>
      <c r="BM109" s="17" t="s">
        <v>684</v>
      </c>
    </row>
    <row r="110" spans="2:47" s="1" customFormat="1" ht="48">
      <c r="B110" s="34"/>
      <c r="C110" s="56"/>
      <c r="D110" s="194" t="s">
        <v>135</v>
      </c>
      <c r="E110" s="56"/>
      <c r="F110" s="195" t="s">
        <v>168</v>
      </c>
      <c r="G110" s="56"/>
      <c r="H110" s="56"/>
      <c r="I110" s="152"/>
      <c r="J110" s="56"/>
      <c r="K110" s="56"/>
      <c r="L110" s="54"/>
      <c r="M110" s="71"/>
      <c r="N110" s="35"/>
      <c r="O110" s="35"/>
      <c r="P110" s="35"/>
      <c r="Q110" s="35"/>
      <c r="R110" s="35"/>
      <c r="S110" s="35"/>
      <c r="T110" s="72"/>
      <c r="AT110" s="17" t="s">
        <v>135</v>
      </c>
      <c r="AU110" s="17" t="s">
        <v>81</v>
      </c>
    </row>
    <row r="111" spans="2:51" s="11" customFormat="1" ht="12">
      <c r="B111" s="196"/>
      <c r="C111" s="197"/>
      <c r="D111" s="194" t="s">
        <v>137</v>
      </c>
      <c r="E111" s="198" t="s">
        <v>20</v>
      </c>
      <c r="F111" s="199" t="s">
        <v>681</v>
      </c>
      <c r="G111" s="197"/>
      <c r="H111" s="200">
        <v>15.3</v>
      </c>
      <c r="I111" s="201"/>
      <c r="J111" s="197"/>
      <c r="K111" s="197"/>
      <c r="L111" s="202"/>
      <c r="M111" s="203"/>
      <c r="N111" s="204"/>
      <c r="O111" s="204"/>
      <c r="P111" s="204"/>
      <c r="Q111" s="204"/>
      <c r="R111" s="204"/>
      <c r="S111" s="204"/>
      <c r="T111" s="205"/>
      <c r="AT111" s="206" t="s">
        <v>137</v>
      </c>
      <c r="AU111" s="206" t="s">
        <v>81</v>
      </c>
      <c r="AV111" s="11" t="s">
        <v>81</v>
      </c>
      <c r="AW111" s="11" t="s">
        <v>37</v>
      </c>
      <c r="AX111" s="11" t="s">
        <v>73</v>
      </c>
      <c r="AY111" s="206" t="s">
        <v>126</v>
      </c>
    </row>
    <row r="112" spans="2:51" s="11" customFormat="1" ht="12">
      <c r="B112" s="196"/>
      <c r="C112" s="197"/>
      <c r="D112" s="194" t="s">
        <v>137</v>
      </c>
      <c r="E112" s="198" t="s">
        <v>20</v>
      </c>
      <c r="F112" s="199" t="s">
        <v>682</v>
      </c>
      <c r="G112" s="197"/>
      <c r="H112" s="200">
        <v>13.92</v>
      </c>
      <c r="I112" s="201"/>
      <c r="J112" s="197"/>
      <c r="K112" s="197"/>
      <c r="L112" s="202"/>
      <c r="M112" s="203"/>
      <c r="N112" s="204"/>
      <c r="O112" s="204"/>
      <c r="P112" s="204"/>
      <c r="Q112" s="204"/>
      <c r="R112" s="204"/>
      <c r="S112" s="204"/>
      <c r="T112" s="205"/>
      <c r="AT112" s="206" t="s">
        <v>137</v>
      </c>
      <c r="AU112" s="206" t="s">
        <v>81</v>
      </c>
      <c r="AV112" s="11" t="s">
        <v>81</v>
      </c>
      <c r="AW112" s="11" t="s">
        <v>37</v>
      </c>
      <c r="AX112" s="11" t="s">
        <v>73</v>
      </c>
      <c r="AY112" s="206" t="s">
        <v>126</v>
      </c>
    </row>
    <row r="113" spans="2:51" s="12" customFormat="1" ht="12">
      <c r="B113" s="207"/>
      <c r="C113" s="208"/>
      <c r="D113" s="194" t="s">
        <v>137</v>
      </c>
      <c r="E113" s="209" t="s">
        <v>20</v>
      </c>
      <c r="F113" s="210" t="s">
        <v>138</v>
      </c>
      <c r="G113" s="208"/>
      <c r="H113" s="211">
        <v>29.22</v>
      </c>
      <c r="I113" s="212"/>
      <c r="J113" s="208"/>
      <c r="K113" s="208"/>
      <c r="L113" s="213"/>
      <c r="M113" s="214"/>
      <c r="N113" s="215"/>
      <c r="O113" s="215"/>
      <c r="P113" s="215"/>
      <c r="Q113" s="215"/>
      <c r="R113" s="215"/>
      <c r="S113" s="215"/>
      <c r="T113" s="216"/>
      <c r="AT113" s="217" t="s">
        <v>137</v>
      </c>
      <c r="AU113" s="217" t="s">
        <v>81</v>
      </c>
      <c r="AV113" s="12" t="s">
        <v>133</v>
      </c>
      <c r="AW113" s="12" t="s">
        <v>37</v>
      </c>
      <c r="AX113" s="12" t="s">
        <v>22</v>
      </c>
      <c r="AY113" s="217" t="s">
        <v>126</v>
      </c>
    </row>
    <row r="114" spans="2:51" s="13" customFormat="1" ht="12">
      <c r="B114" s="218"/>
      <c r="C114" s="219"/>
      <c r="D114" s="220" t="s">
        <v>137</v>
      </c>
      <c r="E114" s="221" t="s">
        <v>20</v>
      </c>
      <c r="F114" s="222" t="s">
        <v>145</v>
      </c>
      <c r="G114" s="219"/>
      <c r="H114" s="223" t="s">
        <v>20</v>
      </c>
      <c r="I114" s="224"/>
      <c r="J114" s="219"/>
      <c r="K114" s="219"/>
      <c r="L114" s="225"/>
      <c r="M114" s="226"/>
      <c r="N114" s="227"/>
      <c r="O114" s="227"/>
      <c r="P114" s="227"/>
      <c r="Q114" s="227"/>
      <c r="R114" s="227"/>
      <c r="S114" s="227"/>
      <c r="T114" s="228"/>
      <c r="AT114" s="229" t="s">
        <v>137</v>
      </c>
      <c r="AU114" s="229" t="s">
        <v>81</v>
      </c>
      <c r="AV114" s="13" t="s">
        <v>22</v>
      </c>
      <c r="AW114" s="13" t="s">
        <v>37</v>
      </c>
      <c r="AX114" s="13" t="s">
        <v>73</v>
      </c>
      <c r="AY114" s="229" t="s">
        <v>126</v>
      </c>
    </row>
    <row r="115" spans="2:65" s="1" customFormat="1" ht="51.6" customHeight="1">
      <c r="B115" s="34"/>
      <c r="C115" s="182" t="s">
        <v>164</v>
      </c>
      <c r="D115" s="182" t="s">
        <v>128</v>
      </c>
      <c r="E115" s="183" t="s">
        <v>184</v>
      </c>
      <c r="F115" s="184" t="s">
        <v>185</v>
      </c>
      <c r="G115" s="185" t="s">
        <v>155</v>
      </c>
      <c r="H115" s="186">
        <v>29.22</v>
      </c>
      <c r="I115" s="187"/>
      <c r="J115" s="188">
        <f>ROUND(I115*H115,2)</f>
        <v>0</v>
      </c>
      <c r="K115" s="184" t="s">
        <v>132</v>
      </c>
      <c r="L115" s="54"/>
      <c r="M115" s="189" t="s">
        <v>20</v>
      </c>
      <c r="N115" s="190" t="s">
        <v>44</v>
      </c>
      <c r="O115" s="35"/>
      <c r="P115" s="191">
        <f>O115*H115</f>
        <v>0</v>
      </c>
      <c r="Q115" s="191">
        <v>0</v>
      </c>
      <c r="R115" s="191">
        <f>Q115*H115</f>
        <v>0</v>
      </c>
      <c r="S115" s="191">
        <v>0</v>
      </c>
      <c r="T115" s="192">
        <f>S115*H115</f>
        <v>0</v>
      </c>
      <c r="AR115" s="17" t="s">
        <v>133</v>
      </c>
      <c r="AT115" s="17" t="s">
        <v>128</v>
      </c>
      <c r="AU115" s="17" t="s">
        <v>81</v>
      </c>
      <c r="AY115" s="17" t="s">
        <v>126</v>
      </c>
      <c r="BE115" s="193">
        <f>IF(N115="základní",J115,0)</f>
        <v>0</v>
      </c>
      <c r="BF115" s="193">
        <f>IF(N115="snížená",J115,0)</f>
        <v>0</v>
      </c>
      <c r="BG115" s="193">
        <f>IF(N115="zákl. přenesená",J115,0)</f>
        <v>0</v>
      </c>
      <c r="BH115" s="193">
        <f>IF(N115="sníž. přenesená",J115,0)</f>
        <v>0</v>
      </c>
      <c r="BI115" s="193">
        <f>IF(N115="nulová",J115,0)</f>
        <v>0</v>
      </c>
      <c r="BJ115" s="17" t="s">
        <v>22</v>
      </c>
      <c r="BK115" s="193">
        <f>ROUND(I115*H115,2)</f>
        <v>0</v>
      </c>
      <c r="BL115" s="17" t="s">
        <v>133</v>
      </c>
      <c r="BM115" s="17" t="s">
        <v>685</v>
      </c>
    </row>
    <row r="116" spans="2:47" s="1" customFormat="1" ht="192">
      <c r="B116" s="34"/>
      <c r="C116" s="56"/>
      <c r="D116" s="194" t="s">
        <v>135</v>
      </c>
      <c r="E116" s="56"/>
      <c r="F116" s="195" t="s">
        <v>187</v>
      </c>
      <c r="G116" s="56"/>
      <c r="H116" s="56"/>
      <c r="I116" s="152"/>
      <c r="J116" s="56"/>
      <c r="K116" s="56"/>
      <c r="L116" s="54"/>
      <c r="M116" s="71"/>
      <c r="N116" s="35"/>
      <c r="O116" s="35"/>
      <c r="P116" s="35"/>
      <c r="Q116" s="35"/>
      <c r="R116" s="35"/>
      <c r="S116" s="35"/>
      <c r="T116" s="72"/>
      <c r="AT116" s="17" t="s">
        <v>135</v>
      </c>
      <c r="AU116" s="17" t="s">
        <v>81</v>
      </c>
    </row>
    <row r="117" spans="2:51" s="11" customFormat="1" ht="12">
      <c r="B117" s="196"/>
      <c r="C117" s="197"/>
      <c r="D117" s="194" t="s">
        <v>137</v>
      </c>
      <c r="E117" s="198" t="s">
        <v>20</v>
      </c>
      <c r="F117" s="199" t="s">
        <v>681</v>
      </c>
      <c r="G117" s="197"/>
      <c r="H117" s="200">
        <v>15.3</v>
      </c>
      <c r="I117" s="201"/>
      <c r="J117" s="197"/>
      <c r="K117" s="197"/>
      <c r="L117" s="202"/>
      <c r="M117" s="203"/>
      <c r="N117" s="204"/>
      <c r="O117" s="204"/>
      <c r="P117" s="204"/>
      <c r="Q117" s="204"/>
      <c r="R117" s="204"/>
      <c r="S117" s="204"/>
      <c r="T117" s="205"/>
      <c r="AT117" s="206" t="s">
        <v>137</v>
      </c>
      <c r="AU117" s="206" t="s">
        <v>81</v>
      </c>
      <c r="AV117" s="11" t="s">
        <v>81</v>
      </c>
      <c r="AW117" s="11" t="s">
        <v>37</v>
      </c>
      <c r="AX117" s="11" t="s">
        <v>73</v>
      </c>
      <c r="AY117" s="206" t="s">
        <v>126</v>
      </c>
    </row>
    <row r="118" spans="2:51" s="11" customFormat="1" ht="12">
      <c r="B118" s="196"/>
      <c r="C118" s="197"/>
      <c r="D118" s="194" t="s">
        <v>137</v>
      </c>
      <c r="E118" s="198" t="s">
        <v>20</v>
      </c>
      <c r="F118" s="199" t="s">
        <v>682</v>
      </c>
      <c r="G118" s="197"/>
      <c r="H118" s="200">
        <v>13.92</v>
      </c>
      <c r="I118" s="201"/>
      <c r="J118" s="197"/>
      <c r="K118" s="197"/>
      <c r="L118" s="202"/>
      <c r="M118" s="203"/>
      <c r="N118" s="204"/>
      <c r="O118" s="204"/>
      <c r="P118" s="204"/>
      <c r="Q118" s="204"/>
      <c r="R118" s="204"/>
      <c r="S118" s="204"/>
      <c r="T118" s="205"/>
      <c r="AT118" s="206" t="s">
        <v>137</v>
      </c>
      <c r="AU118" s="206" t="s">
        <v>81</v>
      </c>
      <c r="AV118" s="11" t="s">
        <v>81</v>
      </c>
      <c r="AW118" s="11" t="s">
        <v>37</v>
      </c>
      <c r="AX118" s="11" t="s">
        <v>73</v>
      </c>
      <c r="AY118" s="206" t="s">
        <v>126</v>
      </c>
    </row>
    <row r="119" spans="2:51" s="12" customFormat="1" ht="12">
      <c r="B119" s="207"/>
      <c r="C119" s="208"/>
      <c r="D119" s="194" t="s">
        <v>137</v>
      </c>
      <c r="E119" s="209" t="s">
        <v>20</v>
      </c>
      <c r="F119" s="210" t="s">
        <v>138</v>
      </c>
      <c r="G119" s="208"/>
      <c r="H119" s="211">
        <v>29.22</v>
      </c>
      <c r="I119" s="212"/>
      <c r="J119" s="208"/>
      <c r="K119" s="208"/>
      <c r="L119" s="213"/>
      <c r="M119" s="214"/>
      <c r="N119" s="215"/>
      <c r="O119" s="215"/>
      <c r="P119" s="215"/>
      <c r="Q119" s="215"/>
      <c r="R119" s="215"/>
      <c r="S119" s="215"/>
      <c r="T119" s="216"/>
      <c r="AT119" s="217" t="s">
        <v>137</v>
      </c>
      <c r="AU119" s="217" t="s">
        <v>81</v>
      </c>
      <c r="AV119" s="12" t="s">
        <v>133</v>
      </c>
      <c r="AW119" s="12" t="s">
        <v>37</v>
      </c>
      <c r="AX119" s="12" t="s">
        <v>22</v>
      </c>
      <c r="AY119" s="217" t="s">
        <v>126</v>
      </c>
    </row>
    <row r="120" spans="2:51" s="13" customFormat="1" ht="12">
      <c r="B120" s="218"/>
      <c r="C120" s="219"/>
      <c r="D120" s="220" t="s">
        <v>137</v>
      </c>
      <c r="E120" s="221" t="s">
        <v>20</v>
      </c>
      <c r="F120" s="222" t="s">
        <v>145</v>
      </c>
      <c r="G120" s="219"/>
      <c r="H120" s="223" t="s">
        <v>20</v>
      </c>
      <c r="I120" s="224"/>
      <c r="J120" s="219"/>
      <c r="K120" s="219"/>
      <c r="L120" s="225"/>
      <c r="M120" s="226"/>
      <c r="N120" s="227"/>
      <c r="O120" s="227"/>
      <c r="P120" s="227"/>
      <c r="Q120" s="227"/>
      <c r="R120" s="227"/>
      <c r="S120" s="227"/>
      <c r="T120" s="228"/>
      <c r="AT120" s="229" t="s">
        <v>137</v>
      </c>
      <c r="AU120" s="229" t="s">
        <v>81</v>
      </c>
      <c r="AV120" s="13" t="s">
        <v>22</v>
      </c>
      <c r="AW120" s="13" t="s">
        <v>37</v>
      </c>
      <c r="AX120" s="13" t="s">
        <v>73</v>
      </c>
      <c r="AY120" s="229" t="s">
        <v>126</v>
      </c>
    </row>
    <row r="121" spans="2:65" s="1" customFormat="1" ht="51.6" customHeight="1">
      <c r="B121" s="34"/>
      <c r="C121" s="182" t="s">
        <v>169</v>
      </c>
      <c r="D121" s="182" t="s">
        <v>128</v>
      </c>
      <c r="E121" s="183" t="s">
        <v>686</v>
      </c>
      <c r="F121" s="184" t="s">
        <v>687</v>
      </c>
      <c r="G121" s="185" t="s">
        <v>155</v>
      </c>
      <c r="H121" s="186">
        <v>17.28</v>
      </c>
      <c r="I121" s="187"/>
      <c r="J121" s="188">
        <f>ROUND(I121*H121,2)</f>
        <v>0</v>
      </c>
      <c r="K121" s="184" t="s">
        <v>132</v>
      </c>
      <c r="L121" s="54"/>
      <c r="M121" s="189" t="s">
        <v>20</v>
      </c>
      <c r="N121" s="190" t="s">
        <v>44</v>
      </c>
      <c r="O121" s="35"/>
      <c r="P121" s="191">
        <f>O121*H121</f>
        <v>0</v>
      </c>
      <c r="Q121" s="191">
        <v>0</v>
      </c>
      <c r="R121" s="191">
        <f>Q121*H121</f>
        <v>0</v>
      </c>
      <c r="S121" s="191">
        <v>0</v>
      </c>
      <c r="T121" s="192">
        <f>S121*H121</f>
        <v>0</v>
      </c>
      <c r="AR121" s="17" t="s">
        <v>133</v>
      </c>
      <c r="AT121" s="17" t="s">
        <v>128</v>
      </c>
      <c r="AU121" s="17" t="s">
        <v>81</v>
      </c>
      <c r="AY121" s="17" t="s">
        <v>126</v>
      </c>
      <c r="BE121" s="193">
        <f>IF(N121="základní",J121,0)</f>
        <v>0</v>
      </c>
      <c r="BF121" s="193">
        <f>IF(N121="snížená",J121,0)</f>
        <v>0</v>
      </c>
      <c r="BG121" s="193">
        <f>IF(N121="zákl. přenesená",J121,0)</f>
        <v>0</v>
      </c>
      <c r="BH121" s="193">
        <f>IF(N121="sníž. přenesená",J121,0)</f>
        <v>0</v>
      </c>
      <c r="BI121" s="193">
        <f>IF(N121="nulová",J121,0)</f>
        <v>0</v>
      </c>
      <c r="BJ121" s="17" t="s">
        <v>22</v>
      </c>
      <c r="BK121" s="193">
        <f>ROUND(I121*H121,2)</f>
        <v>0</v>
      </c>
      <c r="BL121" s="17" t="s">
        <v>133</v>
      </c>
      <c r="BM121" s="17" t="s">
        <v>688</v>
      </c>
    </row>
    <row r="122" spans="2:47" s="1" customFormat="1" ht="192">
      <c r="B122" s="34"/>
      <c r="C122" s="56"/>
      <c r="D122" s="194" t="s">
        <v>135</v>
      </c>
      <c r="E122" s="56"/>
      <c r="F122" s="195" t="s">
        <v>187</v>
      </c>
      <c r="G122" s="56"/>
      <c r="H122" s="56"/>
      <c r="I122" s="152"/>
      <c r="J122" s="56"/>
      <c r="K122" s="56"/>
      <c r="L122" s="54"/>
      <c r="M122" s="71"/>
      <c r="N122" s="35"/>
      <c r="O122" s="35"/>
      <c r="P122" s="35"/>
      <c r="Q122" s="35"/>
      <c r="R122" s="35"/>
      <c r="S122" s="35"/>
      <c r="T122" s="72"/>
      <c r="AT122" s="17" t="s">
        <v>135</v>
      </c>
      <c r="AU122" s="17" t="s">
        <v>81</v>
      </c>
    </row>
    <row r="123" spans="2:51" s="11" customFormat="1" ht="12">
      <c r="B123" s="196"/>
      <c r="C123" s="197"/>
      <c r="D123" s="194" t="s">
        <v>137</v>
      </c>
      <c r="E123" s="198" t="s">
        <v>20</v>
      </c>
      <c r="F123" s="199" t="s">
        <v>689</v>
      </c>
      <c r="G123" s="197"/>
      <c r="H123" s="200">
        <v>17.28</v>
      </c>
      <c r="I123" s="201"/>
      <c r="J123" s="197"/>
      <c r="K123" s="197"/>
      <c r="L123" s="202"/>
      <c r="M123" s="203"/>
      <c r="N123" s="204"/>
      <c r="O123" s="204"/>
      <c r="P123" s="204"/>
      <c r="Q123" s="204"/>
      <c r="R123" s="204"/>
      <c r="S123" s="204"/>
      <c r="T123" s="205"/>
      <c r="AT123" s="206" t="s">
        <v>137</v>
      </c>
      <c r="AU123" s="206" t="s">
        <v>81</v>
      </c>
      <c r="AV123" s="11" t="s">
        <v>81</v>
      </c>
      <c r="AW123" s="11" t="s">
        <v>37</v>
      </c>
      <c r="AX123" s="11" t="s">
        <v>73</v>
      </c>
      <c r="AY123" s="206" t="s">
        <v>126</v>
      </c>
    </row>
    <row r="124" spans="2:51" s="12" customFormat="1" ht="12">
      <c r="B124" s="207"/>
      <c r="C124" s="208"/>
      <c r="D124" s="194" t="s">
        <v>137</v>
      </c>
      <c r="E124" s="209" t="s">
        <v>20</v>
      </c>
      <c r="F124" s="210" t="s">
        <v>138</v>
      </c>
      <c r="G124" s="208"/>
      <c r="H124" s="211">
        <v>17.28</v>
      </c>
      <c r="I124" s="212"/>
      <c r="J124" s="208"/>
      <c r="K124" s="208"/>
      <c r="L124" s="213"/>
      <c r="M124" s="214"/>
      <c r="N124" s="215"/>
      <c r="O124" s="215"/>
      <c r="P124" s="215"/>
      <c r="Q124" s="215"/>
      <c r="R124" s="215"/>
      <c r="S124" s="215"/>
      <c r="T124" s="216"/>
      <c r="AT124" s="217" t="s">
        <v>137</v>
      </c>
      <c r="AU124" s="217" t="s">
        <v>81</v>
      </c>
      <c r="AV124" s="12" t="s">
        <v>133</v>
      </c>
      <c r="AW124" s="12" t="s">
        <v>37</v>
      </c>
      <c r="AX124" s="12" t="s">
        <v>22</v>
      </c>
      <c r="AY124" s="217" t="s">
        <v>126</v>
      </c>
    </row>
    <row r="125" spans="2:51" s="13" customFormat="1" ht="12">
      <c r="B125" s="218"/>
      <c r="C125" s="219"/>
      <c r="D125" s="220" t="s">
        <v>137</v>
      </c>
      <c r="E125" s="221" t="s">
        <v>20</v>
      </c>
      <c r="F125" s="222" t="s">
        <v>145</v>
      </c>
      <c r="G125" s="219"/>
      <c r="H125" s="223" t="s">
        <v>20</v>
      </c>
      <c r="I125" s="224"/>
      <c r="J125" s="219"/>
      <c r="K125" s="219"/>
      <c r="L125" s="225"/>
      <c r="M125" s="226"/>
      <c r="N125" s="227"/>
      <c r="O125" s="227"/>
      <c r="P125" s="227"/>
      <c r="Q125" s="227"/>
      <c r="R125" s="227"/>
      <c r="S125" s="227"/>
      <c r="T125" s="228"/>
      <c r="AT125" s="229" t="s">
        <v>137</v>
      </c>
      <c r="AU125" s="229" t="s">
        <v>81</v>
      </c>
      <c r="AV125" s="13" t="s">
        <v>22</v>
      </c>
      <c r="AW125" s="13" t="s">
        <v>37</v>
      </c>
      <c r="AX125" s="13" t="s">
        <v>73</v>
      </c>
      <c r="AY125" s="229" t="s">
        <v>126</v>
      </c>
    </row>
    <row r="126" spans="2:65" s="1" customFormat="1" ht="40.2" customHeight="1">
      <c r="B126" s="34"/>
      <c r="C126" s="182" t="s">
        <v>177</v>
      </c>
      <c r="D126" s="182" t="s">
        <v>128</v>
      </c>
      <c r="E126" s="183" t="s">
        <v>455</v>
      </c>
      <c r="F126" s="184" t="s">
        <v>456</v>
      </c>
      <c r="G126" s="185" t="s">
        <v>155</v>
      </c>
      <c r="H126" s="186">
        <v>37.95</v>
      </c>
      <c r="I126" s="187"/>
      <c r="J126" s="188">
        <f>ROUND(I126*H126,2)</f>
        <v>0</v>
      </c>
      <c r="K126" s="184" t="s">
        <v>202</v>
      </c>
      <c r="L126" s="54"/>
      <c r="M126" s="189" t="s">
        <v>20</v>
      </c>
      <c r="N126" s="190" t="s">
        <v>44</v>
      </c>
      <c r="O126" s="35"/>
      <c r="P126" s="191">
        <f>O126*H126</f>
        <v>0</v>
      </c>
      <c r="Q126" s="191">
        <v>0</v>
      </c>
      <c r="R126" s="191">
        <f>Q126*H126</f>
        <v>0</v>
      </c>
      <c r="S126" s="191">
        <v>0</v>
      </c>
      <c r="T126" s="192">
        <f>S126*H126</f>
        <v>0</v>
      </c>
      <c r="AR126" s="17" t="s">
        <v>133</v>
      </c>
      <c r="AT126" s="17" t="s">
        <v>128</v>
      </c>
      <c r="AU126" s="17" t="s">
        <v>81</v>
      </c>
      <c r="AY126" s="17" t="s">
        <v>126</v>
      </c>
      <c r="BE126" s="193">
        <f>IF(N126="základní",J126,0)</f>
        <v>0</v>
      </c>
      <c r="BF126" s="193">
        <f>IF(N126="snížená",J126,0)</f>
        <v>0</v>
      </c>
      <c r="BG126" s="193">
        <f>IF(N126="zákl. přenesená",J126,0)</f>
        <v>0</v>
      </c>
      <c r="BH126" s="193">
        <f>IF(N126="sníž. přenesená",J126,0)</f>
        <v>0</v>
      </c>
      <c r="BI126" s="193">
        <f>IF(N126="nulová",J126,0)</f>
        <v>0</v>
      </c>
      <c r="BJ126" s="17" t="s">
        <v>22</v>
      </c>
      <c r="BK126" s="193">
        <f>ROUND(I126*H126,2)</f>
        <v>0</v>
      </c>
      <c r="BL126" s="17" t="s">
        <v>133</v>
      </c>
      <c r="BM126" s="17" t="s">
        <v>690</v>
      </c>
    </row>
    <row r="127" spans="2:47" s="1" customFormat="1" ht="192">
      <c r="B127" s="34"/>
      <c r="C127" s="56"/>
      <c r="D127" s="194" t="s">
        <v>135</v>
      </c>
      <c r="E127" s="56"/>
      <c r="F127" s="195" t="s">
        <v>458</v>
      </c>
      <c r="G127" s="56"/>
      <c r="H127" s="56"/>
      <c r="I127" s="152"/>
      <c r="J127" s="56"/>
      <c r="K127" s="56"/>
      <c r="L127" s="54"/>
      <c r="M127" s="71"/>
      <c r="N127" s="35"/>
      <c r="O127" s="35"/>
      <c r="P127" s="35"/>
      <c r="Q127" s="35"/>
      <c r="R127" s="35"/>
      <c r="S127" s="35"/>
      <c r="T127" s="72"/>
      <c r="AT127" s="17" t="s">
        <v>135</v>
      </c>
      <c r="AU127" s="17" t="s">
        <v>81</v>
      </c>
    </row>
    <row r="128" spans="2:51" s="11" customFormat="1" ht="12">
      <c r="B128" s="196"/>
      <c r="C128" s="197"/>
      <c r="D128" s="194" t="s">
        <v>137</v>
      </c>
      <c r="E128" s="198" t="s">
        <v>20</v>
      </c>
      <c r="F128" s="199" t="s">
        <v>691</v>
      </c>
      <c r="G128" s="197"/>
      <c r="H128" s="200">
        <v>37.95</v>
      </c>
      <c r="I128" s="201"/>
      <c r="J128" s="197"/>
      <c r="K128" s="197"/>
      <c r="L128" s="202"/>
      <c r="M128" s="203"/>
      <c r="N128" s="204"/>
      <c r="O128" s="204"/>
      <c r="P128" s="204"/>
      <c r="Q128" s="204"/>
      <c r="R128" s="204"/>
      <c r="S128" s="204"/>
      <c r="T128" s="205"/>
      <c r="AT128" s="206" t="s">
        <v>137</v>
      </c>
      <c r="AU128" s="206" t="s">
        <v>81</v>
      </c>
      <c r="AV128" s="11" t="s">
        <v>81</v>
      </c>
      <c r="AW128" s="11" t="s">
        <v>37</v>
      </c>
      <c r="AX128" s="11" t="s">
        <v>73</v>
      </c>
      <c r="AY128" s="206" t="s">
        <v>126</v>
      </c>
    </row>
    <row r="129" spans="2:51" s="12" customFormat="1" ht="12">
      <c r="B129" s="207"/>
      <c r="C129" s="208"/>
      <c r="D129" s="220" t="s">
        <v>137</v>
      </c>
      <c r="E129" s="233" t="s">
        <v>20</v>
      </c>
      <c r="F129" s="234" t="s">
        <v>138</v>
      </c>
      <c r="G129" s="208"/>
      <c r="H129" s="235">
        <v>37.95</v>
      </c>
      <c r="I129" s="212"/>
      <c r="J129" s="208"/>
      <c r="K129" s="208"/>
      <c r="L129" s="213"/>
      <c r="M129" s="214"/>
      <c r="N129" s="215"/>
      <c r="O129" s="215"/>
      <c r="P129" s="215"/>
      <c r="Q129" s="215"/>
      <c r="R129" s="215"/>
      <c r="S129" s="215"/>
      <c r="T129" s="216"/>
      <c r="AT129" s="217" t="s">
        <v>137</v>
      </c>
      <c r="AU129" s="217" t="s">
        <v>81</v>
      </c>
      <c r="AV129" s="12" t="s">
        <v>133</v>
      </c>
      <c r="AW129" s="12" t="s">
        <v>37</v>
      </c>
      <c r="AX129" s="12" t="s">
        <v>22</v>
      </c>
      <c r="AY129" s="217" t="s">
        <v>126</v>
      </c>
    </row>
    <row r="130" spans="2:65" s="1" customFormat="1" ht="40.2" customHeight="1">
      <c r="B130" s="34"/>
      <c r="C130" s="182" t="s">
        <v>183</v>
      </c>
      <c r="D130" s="182" t="s">
        <v>128</v>
      </c>
      <c r="E130" s="183" t="s">
        <v>692</v>
      </c>
      <c r="F130" s="184" t="s">
        <v>693</v>
      </c>
      <c r="G130" s="185" t="s">
        <v>155</v>
      </c>
      <c r="H130" s="186">
        <v>37.95</v>
      </c>
      <c r="I130" s="187"/>
      <c r="J130" s="188">
        <f>ROUND(I130*H130,2)</f>
        <v>0</v>
      </c>
      <c r="K130" s="184" t="s">
        <v>132</v>
      </c>
      <c r="L130" s="54"/>
      <c r="M130" s="189" t="s">
        <v>20</v>
      </c>
      <c r="N130" s="190" t="s">
        <v>44</v>
      </c>
      <c r="O130" s="35"/>
      <c r="P130" s="191">
        <f>O130*H130</f>
        <v>0</v>
      </c>
      <c r="Q130" s="191">
        <v>0</v>
      </c>
      <c r="R130" s="191">
        <f>Q130*H130</f>
        <v>0</v>
      </c>
      <c r="S130" s="191">
        <v>0</v>
      </c>
      <c r="T130" s="192">
        <f>S130*H130</f>
        <v>0</v>
      </c>
      <c r="AR130" s="17" t="s">
        <v>133</v>
      </c>
      <c r="AT130" s="17" t="s">
        <v>128</v>
      </c>
      <c r="AU130" s="17" t="s">
        <v>81</v>
      </c>
      <c r="AY130" s="17" t="s">
        <v>126</v>
      </c>
      <c r="BE130" s="193">
        <f>IF(N130="základní",J130,0)</f>
        <v>0</v>
      </c>
      <c r="BF130" s="193">
        <f>IF(N130="snížená",J130,0)</f>
        <v>0</v>
      </c>
      <c r="BG130" s="193">
        <f>IF(N130="zákl. přenesená",J130,0)</f>
        <v>0</v>
      </c>
      <c r="BH130" s="193">
        <f>IF(N130="sníž. přenesená",J130,0)</f>
        <v>0</v>
      </c>
      <c r="BI130" s="193">
        <f>IF(N130="nulová",J130,0)</f>
        <v>0</v>
      </c>
      <c r="BJ130" s="17" t="s">
        <v>22</v>
      </c>
      <c r="BK130" s="193">
        <f>ROUND(I130*H130,2)</f>
        <v>0</v>
      </c>
      <c r="BL130" s="17" t="s">
        <v>133</v>
      </c>
      <c r="BM130" s="17" t="s">
        <v>694</v>
      </c>
    </row>
    <row r="131" spans="2:47" s="1" customFormat="1" ht="192">
      <c r="B131" s="34"/>
      <c r="C131" s="56"/>
      <c r="D131" s="194" t="s">
        <v>135</v>
      </c>
      <c r="E131" s="56"/>
      <c r="F131" s="195" t="s">
        <v>458</v>
      </c>
      <c r="G131" s="56"/>
      <c r="H131" s="56"/>
      <c r="I131" s="152"/>
      <c r="J131" s="56"/>
      <c r="K131" s="56"/>
      <c r="L131" s="54"/>
      <c r="M131" s="71"/>
      <c r="N131" s="35"/>
      <c r="O131" s="35"/>
      <c r="P131" s="35"/>
      <c r="Q131" s="35"/>
      <c r="R131" s="35"/>
      <c r="S131" s="35"/>
      <c r="T131" s="72"/>
      <c r="AT131" s="17" t="s">
        <v>135</v>
      </c>
      <c r="AU131" s="17" t="s">
        <v>81</v>
      </c>
    </row>
    <row r="132" spans="2:51" s="11" customFormat="1" ht="12">
      <c r="B132" s="196"/>
      <c r="C132" s="197"/>
      <c r="D132" s="194" t="s">
        <v>137</v>
      </c>
      <c r="E132" s="198" t="s">
        <v>20</v>
      </c>
      <c r="F132" s="199" t="s">
        <v>695</v>
      </c>
      <c r="G132" s="197"/>
      <c r="H132" s="200">
        <v>37.95</v>
      </c>
      <c r="I132" s="201"/>
      <c r="J132" s="197"/>
      <c r="K132" s="197"/>
      <c r="L132" s="202"/>
      <c r="M132" s="203"/>
      <c r="N132" s="204"/>
      <c r="O132" s="204"/>
      <c r="P132" s="204"/>
      <c r="Q132" s="204"/>
      <c r="R132" s="204"/>
      <c r="S132" s="204"/>
      <c r="T132" s="205"/>
      <c r="AT132" s="206" t="s">
        <v>137</v>
      </c>
      <c r="AU132" s="206" t="s">
        <v>81</v>
      </c>
      <c r="AV132" s="11" t="s">
        <v>81</v>
      </c>
      <c r="AW132" s="11" t="s">
        <v>37</v>
      </c>
      <c r="AX132" s="11" t="s">
        <v>73</v>
      </c>
      <c r="AY132" s="206" t="s">
        <v>126</v>
      </c>
    </row>
    <row r="133" spans="2:51" s="12" customFormat="1" ht="12">
      <c r="B133" s="207"/>
      <c r="C133" s="208"/>
      <c r="D133" s="220" t="s">
        <v>137</v>
      </c>
      <c r="E133" s="233" t="s">
        <v>20</v>
      </c>
      <c r="F133" s="234" t="s">
        <v>138</v>
      </c>
      <c r="G133" s="208"/>
      <c r="H133" s="235">
        <v>37.95</v>
      </c>
      <c r="I133" s="212"/>
      <c r="J133" s="208"/>
      <c r="K133" s="208"/>
      <c r="L133" s="213"/>
      <c r="M133" s="214"/>
      <c r="N133" s="215"/>
      <c r="O133" s="215"/>
      <c r="P133" s="215"/>
      <c r="Q133" s="215"/>
      <c r="R133" s="215"/>
      <c r="S133" s="215"/>
      <c r="T133" s="216"/>
      <c r="AT133" s="217" t="s">
        <v>137</v>
      </c>
      <c r="AU133" s="217" t="s">
        <v>81</v>
      </c>
      <c r="AV133" s="12" t="s">
        <v>133</v>
      </c>
      <c r="AW133" s="12" t="s">
        <v>37</v>
      </c>
      <c r="AX133" s="12" t="s">
        <v>22</v>
      </c>
      <c r="AY133" s="217" t="s">
        <v>126</v>
      </c>
    </row>
    <row r="134" spans="2:65" s="1" customFormat="1" ht="40.2" customHeight="1">
      <c r="B134" s="34"/>
      <c r="C134" s="182" t="s">
        <v>27</v>
      </c>
      <c r="D134" s="182" t="s">
        <v>128</v>
      </c>
      <c r="E134" s="183" t="s">
        <v>189</v>
      </c>
      <c r="F134" s="184" t="s">
        <v>190</v>
      </c>
      <c r="G134" s="185" t="s">
        <v>155</v>
      </c>
      <c r="H134" s="186">
        <v>466.9</v>
      </c>
      <c r="I134" s="187"/>
      <c r="J134" s="188">
        <f>ROUND(I134*H134,2)</f>
        <v>0</v>
      </c>
      <c r="K134" s="184" t="s">
        <v>132</v>
      </c>
      <c r="L134" s="54"/>
      <c r="M134" s="189" t="s">
        <v>20</v>
      </c>
      <c r="N134" s="190" t="s">
        <v>44</v>
      </c>
      <c r="O134" s="35"/>
      <c r="P134" s="191">
        <f>O134*H134</f>
        <v>0</v>
      </c>
      <c r="Q134" s="191">
        <v>0</v>
      </c>
      <c r="R134" s="191">
        <f>Q134*H134</f>
        <v>0</v>
      </c>
      <c r="S134" s="191">
        <v>0</v>
      </c>
      <c r="T134" s="192">
        <f>S134*H134</f>
        <v>0</v>
      </c>
      <c r="AR134" s="17" t="s">
        <v>133</v>
      </c>
      <c r="AT134" s="17" t="s">
        <v>128</v>
      </c>
      <c r="AU134" s="17" t="s">
        <v>81</v>
      </c>
      <c r="AY134" s="17" t="s">
        <v>126</v>
      </c>
      <c r="BE134" s="193">
        <f>IF(N134="základní",J134,0)</f>
        <v>0</v>
      </c>
      <c r="BF134" s="193">
        <f>IF(N134="snížená",J134,0)</f>
        <v>0</v>
      </c>
      <c r="BG134" s="193">
        <f>IF(N134="zákl. přenesená",J134,0)</f>
        <v>0</v>
      </c>
      <c r="BH134" s="193">
        <f>IF(N134="sníž. přenesená",J134,0)</f>
        <v>0</v>
      </c>
      <c r="BI134" s="193">
        <f>IF(N134="nulová",J134,0)</f>
        <v>0</v>
      </c>
      <c r="BJ134" s="17" t="s">
        <v>22</v>
      </c>
      <c r="BK134" s="193">
        <f>ROUND(I134*H134,2)</f>
        <v>0</v>
      </c>
      <c r="BL134" s="17" t="s">
        <v>133</v>
      </c>
      <c r="BM134" s="17" t="s">
        <v>696</v>
      </c>
    </row>
    <row r="135" spans="2:47" s="1" customFormat="1" ht="108">
      <c r="B135" s="34"/>
      <c r="C135" s="56"/>
      <c r="D135" s="194" t="s">
        <v>135</v>
      </c>
      <c r="E135" s="56"/>
      <c r="F135" s="195" t="s">
        <v>192</v>
      </c>
      <c r="G135" s="56"/>
      <c r="H135" s="56"/>
      <c r="I135" s="152"/>
      <c r="J135" s="56"/>
      <c r="K135" s="56"/>
      <c r="L135" s="54"/>
      <c r="M135" s="71"/>
      <c r="N135" s="35"/>
      <c r="O135" s="35"/>
      <c r="P135" s="35"/>
      <c r="Q135" s="35"/>
      <c r="R135" s="35"/>
      <c r="S135" s="35"/>
      <c r="T135" s="72"/>
      <c r="AT135" s="17" t="s">
        <v>135</v>
      </c>
      <c r="AU135" s="17" t="s">
        <v>81</v>
      </c>
    </row>
    <row r="136" spans="2:51" s="11" customFormat="1" ht="12">
      <c r="B136" s="196"/>
      <c r="C136" s="197"/>
      <c r="D136" s="194" t="s">
        <v>137</v>
      </c>
      <c r="E136" s="198" t="s">
        <v>20</v>
      </c>
      <c r="F136" s="199" t="s">
        <v>697</v>
      </c>
      <c r="G136" s="197"/>
      <c r="H136" s="200">
        <v>466.9</v>
      </c>
      <c r="I136" s="201"/>
      <c r="J136" s="197"/>
      <c r="K136" s="197"/>
      <c r="L136" s="202"/>
      <c r="M136" s="203"/>
      <c r="N136" s="204"/>
      <c r="O136" s="204"/>
      <c r="P136" s="204"/>
      <c r="Q136" s="204"/>
      <c r="R136" s="204"/>
      <c r="S136" s="204"/>
      <c r="T136" s="205"/>
      <c r="AT136" s="206" t="s">
        <v>137</v>
      </c>
      <c r="AU136" s="206" t="s">
        <v>81</v>
      </c>
      <c r="AV136" s="11" t="s">
        <v>81</v>
      </c>
      <c r="AW136" s="11" t="s">
        <v>37</v>
      </c>
      <c r="AX136" s="11" t="s">
        <v>73</v>
      </c>
      <c r="AY136" s="206" t="s">
        <v>126</v>
      </c>
    </row>
    <row r="137" spans="2:51" s="12" customFormat="1" ht="12">
      <c r="B137" s="207"/>
      <c r="C137" s="208"/>
      <c r="D137" s="194" t="s">
        <v>137</v>
      </c>
      <c r="E137" s="209" t="s">
        <v>20</v>
      </c>
      <c r="F137" s="210" t="s">
        <v>138</v>
      </c>
      <c r="G137" s="208"/>
      <c r="H137" s="211">
        <v>466.9</v>
      </c>
      <c r="I137" s="212"/>
      <c r="J137" s="208"/>
      <c r="K137" s="208"/>
      <c r="L137" s="213"/>
      <c r="M137" s="214"/>
      <c r="N137" s="215"/>
      <c r="O137" s="215"/>
      <c r="P137" s="215"/>
      <c r="Q137" s="215"/>
      <c r="R137" s="215"/>
      <c r="S137" s="215"/>
      <c r="T137" s="216"/>
      <c r="AT137" s="217" t="s">
        <v>137</v>
      </c>
      <c r="AU137" s="217" t="s">
        <v>81</v>
      </c>
      <c r="AV137" s="12" t="s">
        <v>133</v>
      </c>
      <c r="AW137" s="12" t="s">
        <v>37</v>
      </c>
      <c r="AX137" s="12" t="s">
        <v>22</v>
      </c>
      <c r="AY137" s="217" t="s">
        <v>126</v>
      </c>
    </row>
    <row r="138" spans="2:51" s="13" customFormat="1" ht="12">
      <c r="B138" s="218"/>
      <c r="C138" s="219"/>
      <c r="D138" s="194" t="s">
        <v>137</v>
      </c>
      <c r="E138" s="230" t="s">
        <v>20</v>
      </c>
      <c r="F138" s="231" t="s">
        <v>145</v>
      </c>
      <c r="G138" s="219"/>
      <c r="H138" s="232" t="s">
        <v>20</v>
      </c>
      <c r="I138" s="224"/>
      <c r="J138" s="219"/>
      <c r="K138" s="219"/>
      <c r="L138" s="225"/>
      <c r="M138" s="226"/>
      <c r="N138" s="227"/>
      <c r="O138" s="227"/>
      <c r="P138" s="227"/>
      <c r="Q138" s="227"/>
      <c r="R138" s="227"/>
      <c r="S138" s="227"/>
      <c r="T138" s="228"/>
      <c r="AT138" s="229" t="s">
        <v>137</v>
      </c>
      <c r="AU138" s="229" t="s">
        <v>81</v>
      </c>
      <c r="AV138" s="13" t="s">
        <v>22</v>
      </c>
      <c r="AW138" s="13" t="s">
        <v>37</v>
      </c>
      <c r="AX138" s="13" t="s">
        <v>73</v>
      </c>
      <c r="AY138" s="229" t="s">
        <v>126</v>
      </c>
    </row>
    <row r="139" spans="2:51" s="13" customFormat="1" ht="12">
      <c r="B139" s="218"/>
      <c r="C139" s="219"/>
      <c r="D139" s="220" t="s">
        <v>137</v>
      </c>
      <c r="E139" s="221" t="s">
        <v>20</v>
      </c>
      <c r="F139" s="222" t="s">
        <v>146</v>
      </c>
      <c r="G139" s="219"/>
      <c r="H139" s="223" t="s">
        <v>20</v>
      </c>
      <c r="I139" s="224"/>
      <c r="J139" s="219"/>
      <c r="K139" s="219"/>
      <c r="L139" s="225"/>
      <c r="M139" s="226"/>
      <c r="N139" s="227"/>
      <c r="O139" s="227"/>
      <c r="P139" s="227"/>
      <c r="Q139" s="227"/>
      <c r="R139" s="227"/>
      <c r="S139" s="227"/>
      <c r="T139" s="228"/>
      <c r="AT139" s="229" t="s">
        <v>137</v>
      </c>
      <c r="AU139" s="229" t="s">
        <v>81</v>
      </c>
      <c r="AV139" s="13" t="s">
        <v>22</v>
      </c>
      <c r="AW139" s="13" t="s">
        <v>37</v>
      </c>
      <c r="AX139" s="13" t="s">
        <v>73</v>
      </c>
      <c r="AY139" s="229" t="s">
        <v>126</v>
      </c>
    </row>
    <row r="140" spans="2:65" s="1" customFormat="1" ht="40.2" customHeight="1">
      <c r="B140" s="34"/>
      <c r="C140" s="182" t="s">
        <v>194</v>
      </c>
      <c r="D140" s="182" t="s">
        <v>128</v>
      </c>
      <c r="E140" s="183" t="s">
        <v>195</v>
      </c>
      <c r="F140" s="184" t="s">
        <v>196</v>
      </c>
      <c r="G140" s="185" t="s">
        <v>155</v>
      </c>
      <c r="H140" s="186">
        <v>233.45</v>
      </c>
      <c r="I140" s="187"/>
      <c r="J140" s="188">
        <f>ROUND(I140*H140,2)</f>
        <v>0</v>
      </c>
      <c r="K140" s="184" t="s">
        <v>132</v>
      </c>
      <c r="L140" s="54"/>
      <c r="M140" s="189" t="s">
        <v>20</v>
      </c>
      <c r="N140" s="190" t="s">
        <v>44</v>
      </c>
      <c r="O140" s="35"/>
      <c r="P140" s="191">
        <f>O140*H140</f>
        <v>0</v>
      </c>
      <c r="Q140" s="191">
        <v>0</v>
      </c>
      <c r="R140" s="191">
        <f>Q140*H140</f>
        <v>0</v>
      </c>
      <c r="S140" s="191">
        <v>0</v>
      </c>
      <c r="T140" s="192">
        <f>S140*H140</f>
        <v>0</v>
      </c>
      <c r="AR140" s="17" t="s">
        <v>133</v>
      </c>
      <c r="AT140" s="17" t="s">
        <v>128</v>
      </c>
      <c r="AU140" s="17" t="s">
        <v>81</v>
      </c>
      <c r="AY140" s="17" t="s">
        <v>126</v>
      </c>
      <c r="BE140" s="193">
        <f>IF(N140="základní",J140,0)</f>
        <v>0</v>
      </c>
      <c r="BF140" s="193">
        <f>IF(N140="snížená",J140,0)</f>
        <v>0</v>
      </c>
      <c r="BG140" s="193">
        <f>IF(N140="zákl. přenesená",J140,0)</f>
        <v>0</v>
      </c>
      <c r="BH140" s="193">
        <f>IF(N140="sníž. přenesená",J140,0)</f>
        <v>0</v>
      </c>
      <c r="BI140" s="193">
        <f>IF(N140="nulová",J140,0)</f>
        <v>0</v>
      </c>
      <c r="BJ140" s="17" t="s">
        <v>22</v>
      </c>
      <c r="BK140" s="193">
        <f>ROUND(I140*H140,2)</f>
        <v>0</v>
      </c>
      <c r="BL140" s="17" t="s">
        <v>133</v>
      </c>
      <c r="BM140" s="17" t="s">
        <v>698</v>
      </c>
    </row>
    <row r="141" spans="2:47" s="1" customFormat="1" ht="108">
      <c r="B141" s="34"/>
      <c r="C141" s="56"/>
      <c r="D141" s="194" t="s">
        <v>135</v>
      </c>
      <c r="E141" s="56"/>
      <c r="F141" s="195" t="s">
        <v>192</v>
      </c>
      <c r="G141" s="56"/>
      <c r="H141" s="56"/>
      <c r="I141" s="152"/>
      <c r="J141" s="56"/>
      <c r="K141" s="56"/>
      <c r="L141" s="54"/>
      <c r="M141" s="71"/>
      <c r="N141" s="35"/>
      <c r="O141" s="35"/>
      <c r="P141" s="35"/>
      <c r="Q141" s="35"/>
      <c r="R141" s="35"/>
      <c r="S141" s="35"/>
      <c r="T141" s="72"/>
      <c r="AT141" s="17" t="s">
        <v>135</v>
      </c>
      <c r="AU141" s="17" t="s">
        <v>81</v>
      </c>
    </row>
    <row r="142" spans="2:51" s="11" customFormat="1" ht="12">
      <c r="B142" s="196"/>
      <c r="C142" s="197"/>
      <c r="D142" s="194" t="s">
        <v>137</v>
      </c>
      <c r="E142" s="198" t="s">
        <v>20</v>
      </c>
      <c r="F142" s="199" t="s">
        <v>699</v>
      </c>
      <c r="G142" s="197"/>
      <c r="H142" s="200">
        <v>233.45</v>
      </c>
      <c r="I142" s="201"/>
      <c r="J142" s="197"/>
      <c r="K142" s="197"/>
      <c r="L142" s="202"/>
      <c r="M142" s="203"/>
      <c r="N142" s="204"/>
      <c r="O142" s="204"/>
      <c r="P142" s="204"/>
      <c r="Q142" s="204"/>
      <c r="R142" s="204"/>
      <c r="S142" s="204"/>
      <c r="T142" s="205"/>
      <c r="AT142" s="206" t="s">
        <v>137</v>
      </c>
      <c r="AU142" s="206" t="s">
        <v>81</v>
      </c>
      <c r="AV142" s="11" t="s">
        <v>81</v>
      </c>
      <c r="AW142" s="11" t="s">
        <v>37</v>
      </c>
      <c r="AX142" s="11" t="s">
        <v>73</v>
      </c>
      <c r="AY142" s="206" t="s">
        <v>126</v>
      </c>
    </row>
    <row r="143" spans="2:51" s="12" customFormat="1" ht="12">
      <c r="B143" s="207"/>
      <c r="C143" s="208"/>
      <c r="D143" s="220" t="s">
        <v>137</v>
      </c>
      <c r="E143" s="233" t="s">
        <v>20</v>
      </c>
      <c r="F143" s="234" t="s">
        <v>138</v>
      </c>
      <c r="G143" s="208"/>
      <c r="H143" s="235">
        <v>233.45</v>
      </c>
      <c r="I143" s="212"/>
      <c r="J143" s="208"/>
      <c r="K143" s="208"/>
      <c r="L143" s="213"/>
      <c r="M143" s="214"/>
      <c r="N143" s="215"/>
      <c r="O143" s="215"/>
      <c r="P143" s="215"/>
      <c r="Q143" s="215"/>
      <c r="R143" s="215"/>
      <c r="S143" s="215"/>
      <c r="T143" s="216"/>
      <c r="AT143" s="217" t="s">
        <v>137</v>
      </c>
      <c r="AU143" s="217" t="s">
        <v>81</v>
      </c>
      <c r="AV143" s="12" t="s">
        <v>133</v>
      </c>
      <c r="AW143" s="12" t="s">
        <v>37</v>
      </c>
      <c r="AX143" s="12" t="s">
        <v>22</v>
      </c>
      <c r="AY143" s="217" t="s">
        <v>126</v>
      </c>
    </row>
    <row r="144" spans="2:65" s="1" customFormat="1" ht="40.2" customHeight="1">
      <c r="B144" s="34"/>
      <c r="C144" s="182" t="s">
        <v>199</v>
      </c>
      <c r="D144" s="182" t="s">
        <v>128</v>
      </c>
      <c r="E144" s="183" t="s">
        <v>200</v>
      </c>
      <c r="F144" s="184" t="s">
        <v>201</v>
      </c>
      <c r="G144" s="185" t="s">
        <v>155</v>
      </c>
      <c r="H144" s="186">
        <v>25.6</v>
      </c>
      <c r="I144" s="187"/>
      <c r="J144" s="188">
        <f>ROUND(I144*H144,2)</f>
        <v>0</v>
      </c>
      <c r="K144" s="184" t="s">
        <v>202</v>
      </c>
      <c r="L144" s="54"/>
      <c r="M144" s="189" t="s">
        <v>20</v>
      </c>
      <c r="N144" s="190" t="s">
        <v>44</v>
      </c>
      <c r="O144" s="35"/>
      <c r="P144" s="191">
        <f>O144*H144</f>
        <v>0</v>
      </c>
      <c r="Q144" s="191">
        <v>0</v>
      </c>
      <c r="R144" s="191">
        <f>Q144*H144</f>
        <v>0</v>
      </c>
      <c r="S144" s="191">
        <v>0</v>
      </c>
      <c r="T144" s="192">
        <f>S144*H144</f>
        <v>0</v>
      </c>
      <c r="AR144" s="17" t="s">
        <v>133</v>
      </c>
      <c r="AT144" s="17" t="s">
        <v>128</v>
      </c>
      <c r="AU144" s="17" t="s">
        <v>81</v>
      </c>
      <c r="AY144" s="17" t="s">
        <v>126</v>
      </c>
      <c r="BE144" s="193">
        <f>IF(N144="základní",J144,0)</f>
        <v>0</v>
      </c>
      <c r="BF144" s="193">
        <f>IF(N144="snížená",J144,0)</f>
        <v>0</v>
      </c>
      <c r="BG144" s="193">
        <f>IF(N144="zákl. přenesená",J144,0)</f>
        <v>0</v>
      </c>
      <c r="BH144" s="193">
        <f>IF(N144="sníž. přenesená",J144,0)</f>
        <v>0</v>
      </c>
      <c r="BI144" s="193">
        <f>IF(N144="nulová",J144,0)</f>
        <v>0</v>
      </c>
      <c r="BJ144" s="17" t="s">
        <v>22</v>
      </c>
      <c r="BK144" s="193">
        <f>ROUND(I144*H144,2)</f>
        <v>0</v>
      </c>
      <c r="BL144" s="17" t="s">
        <v>133</v>
      </c>
      <c r="BM144" s="17" t="s">
        <v>700</v>
      </c>
    </row>
    <row r="145" spans="2:47" s="1" customFormat="1" ht="120">
      <c r="B145" s="34"/>
      <c r="C145" s="56"/>
      <c r="D145" s="194" t="s">
        <v>135</v>
      </c>
      <c r="E145" s="56"/>
      <c r="F145" s="195" t="s">
        <v>204</v>
      </c>
      <c r="G145" s="56"/>
      <c r="H145" s="56"/>
      <c r="I145" s="152"/>
      <c r="J145" s="56"/>
      <c r="K145" s="56"/>
      <c r="L145" s="54"/>
      <c r="M145" s="71"/>
      <c r="N145" s="35"/>
      <c r="O145" s="35"/>
      <c r="P145" s="35"/>
      <c r="Q145" s="35"/>
      <c r="R145" s="35"/>
      <c r="S145" s="35"/>
      <c r="T145" s="72"/>
      <c r="AT145" s="17" t="s">
        <v>135</v>
      </c>
      <c r="AU145" s="17" t="s">
        <v>81</v>
      </c>
    </row>
    <row r="146" spans="2:51" s="11" customFormat="1" ht="12">
      <c r="B146" s="196"/>
      <c r="C146" s="197"/>
      <c r="D146" s="194" t="s">
        <v>137</v>
      </c>
      <c r="E146" s="198" t="s">
        <v>20</v>
      </c>
      <c r="F146" s="199" t="s">
        <v>701</v>
      </c>
      <c r="G146" s="197"/>
      <c r="H146" s="200">
        <v>25.6</v>
      </c>
      <c r="I146" s="201"/>
      <c r="J146" s="197"/>
      <c r="K146" s="197"/>
      <c r="L146" s="202"/>
      <c r="M146" s="203"/>
      <c r="N146" s="204"/>
      <c r="O146" s="204"/>
      <c r="P146" s="204"/>
      <c r="Q146" s="204"/>
      <c r="R146" s="204"/>
      <c r="S146" s="204"/>
      <c r="T146" s="205"/>
      <c r="AT146" s="206" t="s">
        <v>137</v>
      </c>
      <c r="AU146" s="206" t="s">
        <v>81</v>
      </c>
      <c r="AV146" s="11" t="s">
        <v>81</v>
      </c>
      <c r="AW146" s="11" t="s">
        <v>37</v>
      </c>
      <c r="AX146" s="11" t="s">
        <v>73</v>
      </c>
      <c r="AY146" s="206" t="s">
        <v>126</v>
      </c>
    </row>
    <row r="147" spans="2:51" s="12" customFormat="1" ht="12">
      <c r="B147" s="207"/>
      <c r="C147" s="208"/>
      <c r="D147" s="194" t="s">
        <v>137</v>
      </c>
      <c r="E147" s="209" t="s">
        <v>20</v>
      </c>
      <c r="F147" s="210" t="s">
        <v>138</v>
      </c>
      <c r="G147" s="208"/>
      <c r="H147" s="211">
        <v>25.6</v>
      </c>
      <c r="I147" s="212"/>
      <c r="J147" s="208"/>
      <c r="K147" s="208"/>
      <c r="L147" s="213"/>
      <c r="M147" s="214"/>
      <c r="N147" s="215"/>
      <c r="O147" s="215"/>
      <c r="P147" s="215"/>
      <c r="Q147" s="215"/>
      <c r="R147" s="215"/>
      <c r="S147" s="215"/>
      <c r="T147" s="216"/>
      <c r="AT147" s="217" t="s">
        <v>137</v>
      </c>
      <c r="AU147" s="217" t="s">
        <v>81</v>
      </c>
      <c r="AV147" s="12" t="s">
        <v>133</v>
      </c>
      <c r="AW147" s="12" t="s">
        <v>37</v>
      </c>
      <c r="AX147" s="12" t="s">
        <v>22</v>
      </c>
      <c r="AY147" s="217" t="s">
        <v>126</v>
      </c>
    </row>
    <row r="148" spans="2:51" s="13" customFormat="1" ht="12">
      <c r="B148" s="218"/>
      <c r="C148" s="219"/>
      <c r="D148" s="194" t="s">
        <v>137</v>
      </c>
      <c r="E148" s="230" t="s">
        <v>20</v>
      </c>
      <c r="F148" s="231" t="s">
        <v>145</v>
      </c>
      <c r="G148" s="219"/>
      <c r="H148" s="232" t="s">
        <v>20</v>
      </c>
      <c r="I148" s="224"/>
      <c r="J148" s="219"/>
      <c r="K148" s="219"/>
      <c r="L148" s="225"/>
      <c r="M148" s="226"/>
      <c r="N148" s="227"/>
      <c r="O148" s="227"/>
      <c r="P148" s="227"/>
      <c r="Q148" s="227"/>
      <c r="R148" s="227"/>
      <c r="S148" s="227"/>
      <c r="T148" s="228"/>
      <c r="AT148" s="229" t="s">
        <v>137</v>
      </c>
      <c r="AU148" s="229" t="s">
        <v>81</v>
      </c>
      <c r="AV148" s="13" t="s">
        <v>22</v>
      </c>
      <c r="AW148" s="13" t="s">
        <v>37</v>
      </c>
      <c r="AX148" s="13" t="s">
        <v>73</v>
      </c>
      <c r="AY148" s="229" t="s">
        <v>126</v>
      </c>
    </row>
    <row r="149" spans="2:51" s="13" customFormat="1" ht="12">
      <c r="B149" s="218"/>
      <c r="C149" s="219"/>
      <c r="D149" s="220" t="s">
        <v>137</v>
      </c>
      <c r="E149" s="221" t="s">
        <v>20</v>
      </c>
      <c r="F149" s="222" t="s">
        <v>146</v>
      </c>
      <c r="G149" s="219"/>
      <c r="H149" s="223" t="s">
        <v>20</v>
      </c>
      <c r="I149" s="224"/>
      <c r="J149" s="219"/>
      <c r="K149" s="219"/>
      <c r="L149" s="225"/>
      <c r="M149" s="226"/>
      <c r="N149" s="227"/>
      <c r="O149" s="227"/>
      <c r="P149" s="227"/>
      <c r="Q149" s="227"/>
      <c r="R149" s="227"/>
      <c r="S149" s="227"/>
      <c r="T149" s="228"/>
      <c r="AT149" s="229" t="s">
        <v>137</v>
      </c>
      <c r="AU149" s="229" t="s">
        <v>81</v>
      </c>
      <c r="AV149" s="13" t="s">
        <v>22</v>
      </c>
      <c r="AW149" s="13" t="s">
        <v>37</v>
      </c>
      <c r="AX149" s="13" t="s">
        <v>73</v>
      </c>
      <c r="AY149" s="229" t="s">
        <v>126</v>
      </c>
    </row>
    <row r="150" spans="2:65" s="1" customFormat="1" ht="40.2" customHeight="1">
      <c r="B150" s="34"/>
      <c r="C150" s="182" t="s">
        <v>206</v>
      </c>
      <c r="D150" s="182" t="s">
        <v>128</v>
      </c>
      <c r="E150" s="183" t="s">
        <v>218</v>
      </c>
      <c r="F150" s="184" t="s">
        <v>219</v>
      </c>
      <c r="G150" s="185" t="s">
        <v>155</v>
      </c>
      <c r="H150" s="186">
        <v>30.37</v>
      </c>
      <c r="I150" s="187"/>
      <c r="J150" s="188">
        <f>ROUND(I150*H150,2)</f>
        <v>0</v>
      </c>
      <c r="K150" s="184" t="s">
        <v>132</v>
      </c>
      <c r="L150" s="54"/>
      <c r="M150" s="189" t="s">
        <v>20</v>
      </c>
      <c r="N150" s="190" t="s">
        <v>44</v>
      </c>
      <c r="O150" s="35"/>
      <c r="P150" s="191">
        <f>O150*H150</f>
        <v>0</v>
      </c>
      <c r="Q150" s="191">
        <v>0</v>
      </c>
      <c r="R150" s="191">
        <f>Q150*H150</f>
        <v>0</v>
      </c>
      <c r="S150" s="191">
        <v>0</v>
      </c>
      <c r="T150" s="192">
        <f>S150*H150</f>
        <v>0</v>
      </c>
      <c r="AR150" s="17" t="s">
        <v>133</v>
      </c>
      <c r="AT150" s="17" t="s">
        <v>128</v>
      </c>
      <c r="AU150" s="17" t="s">
        <v>81</v>
      </c>
      <c r="AY150" s="17" t="s">
        <v>126</v>
      </c>
      <c r="BE150" s="193">
        <f>IF(N150="základní",J150,0)</f>
        <v>0</v>
      </c>
      <c r="BF150" s="193">
        <f>IF(N150="snížená",J150,0)</f>
        <v>0</v>
      </c>
      <c r="BG150" s="193">
        <f>IF(N150="zákl. přenesená",J150,0)</f>
        <v>0</v>
      </c>
      <c r="BH150" s="193">
        <f>IF(N150="sníž. přenesená",J150,0)</f>
        <v>0</v>
      </c>
      <c r="BI150" s="193">
        <f>IF(N150="nulová",J150,0)</f>
        <v>0</v>
      </c>
      <c r="BJ150" s="17" t="s">
        <v>22</v>
      </c>
      <c r="BK150" s="193">
        <f>ROUND(I150*H150,2)</f>
        <v>0</v>
      </c>
      <c r="BL150" s="17" t="s">
        <v>133</v>
      </c>
      <c r="BM150" s="17" t="s">
        <v>702</v>
      </c>
    </row>
    <row r="151" spans="2:47" s="1" customFormat="1" ht="192">
      <c r="B151" s="34"/>
      <c r="C151" s="56"/>
      <c r="D151" s="194" t="s">
        <v>135</v>
      </c>
      <c r="E151" s="56"/>
      <c r="F151" s="195" t="s">
        <v>221</v>
      </c>
      <c r="G151" s="56"/>
      <c r="H151" s="56"/>
      <c r="I151" s="152"/>
      <c r="J151" s="56"/>
      <c r="K151" s="56"/>
      <c r="L151" s="54"/>
      <c r="M151" s="71"/>
      <c r="N151" s="35"/>
      <c r="O151" s="35"/>
      <c r="P151" s="35"/>
      <c r="Q151" s="35"/>
      <c r="R151" s="35"/>
      <c r="S151" s="35"/>
      <c r="T151" s="72"/>
      <c r="AT151" s="17" t="s">
        <v>135</v>
      </c>
      <c r="AU151" s="17" t="s">
        <v>81</v>
      </c>
    </row>
    <row r="152" spans="2:51" s="11" customFormat="1" ht="12">
      <c r="B152" s="196"/>
      <c r="C152" s="197"/>
      <c r="D152" s="194" t="s">
        <v>137</v>
      </c>
      <c r="E152" s="198" t="s">
        <v>20</v>
      </c>
      <c r="F152" s="199" t="s">
        <v>703</v>
      </c>
      <c r="G152" s="197"/>
      <c r="H152" s="200">
        <v>5.89</v>
      </c>
      <c r="I152" s="201"/>
      <c r="J152" s="197"/>
      <c r="K152" s="197"/>
      <c r="L152" s="202"/>
      <c r="M152" s="203"/>
      <c r="N152" s="204"/>
      <c r="O152" s="204"/>
      <c r="P152" s="204"/>
      <c r="Q152" s="204"/>
      <c r="R152" s="204"/>
      <c r="S152" s="204"/>
      <c r="T152" s="205"/>
      <c r="AT152" s="206" t="s">
        <v>137</v>
      </c>
      <c r="AU152" s="206" t="s">
        <v>81</v>
      </c>
      <c r="AV152" s="11" t="s">
        <v>81</v>
      </c>
      <c r="AW152" s="11" t="s">
        <v>37</v>
      </c>
      <c r="AX152" s="11" t="s">
        <v>73</v>
      </c>
      <c r="AY152" s="206" t="s">
        <v>126</v>
      </c>
    </row>
    <row r="153" spans="2:51" s="11" customFormat="1" ht="12">
      <c r="B153" s="196"/>
      <c r="C153" s="197"/>
      <c r="D153" s="194" t="s">
        <v>137</v>
      </c>
      <c r="E153" s="198" t="s">
        <v>20</v>
      </c>
      <c r="F153" s="199" t="s">
        <v>704</v>
      </c>
      <c r="G153" s="197"/>
      <c r="H153" s="200">
        <v>24.48</v>
      </c>
      <c r="I153" s="201"/>
      <c r="J153" s="197"/>
      <c r="K153" s="197"/>
      <c r="L153" s="202"/>
      <c r="M153" s="203"/>
      <c r="N153" s="204"/>
      <c r="O153" s="204"/>
      <c r="P153" s="204"/>
      <c r="Q153" s="204"/>
      <c r="R153" s="204"/>
      <c r="S153" s="204"/>
      <c r="T153" s="205"/>
      <c r="AT153" s="206" t="s">
        <v>137</v>
      </c>
      <c r="AU153" s="206" t="s">
        <v>81</v>
      </c>
      <c r="AV153" s="11" t="s">
        <v>81</v>
      </c>
      <c r="AW153" s="11" t="s">
        <v>37</v>
      </c>
      <c r="AX153" s="11" t="s">
        <v>73</v>
      </c>
      <c r="AY153" s="206" t="s">
        <v>126</v>
      </c>
    </row>
    <row r="154" spans="2:51" s="12" customFormat="1" ht="12">
      <c r="B154" s="207"/>
      <c r="C154" s="208"/>
      <c r="D154" s="194" t="s">
        <v>137</v>
      </c>
      <c r="E154" s="209" t="s">
        <v>20</v>
      </c>
      <c r="F154" s="210" t="s">
        <v>138</v>
      </c>
      <c r="G154" s="208"/>
      <c r="H154" s="211">
        <v>30.37</v>
      </c>
      <c r="I154" s="212"/>
      <c r="J154" s="208"/>
      <c r="K154" s="208"/>
      <c r="L154" s="213"/>
      <c r="M154" s="214"/>
      <c r="N154" s="215"/>
      <c r="O154" s="215"/>
      <c r="P154" s="215"/>
      <c r="Q154" s="215"/>
      <c r="R154" s="215"/>
      <c r="S154" s="215"/>
      <c r="T154" s="216"/>
      <c r="AT154" s="217" t="s">
        <v>137</v>
      </c>
      <c r="AU154" s="217" t="s">
        <v>81</v>
      </c>
      <c r="AV154" s="12" t="s">
        <v>133</v>
      </c>
      <c r="AW154" s="12" t="s">
        <v>37</v>
      </c>
      <c r="AX154" s="12" t="s">
        <v>22</v>
      </c>
      <c r="AY154" s="217" t="s">
        <v>126</v>
      </c>
    </row>
    <row r="155" spans="2:51" s="13" customFormat="1" ht="12">
      <c r="B155" s="218"/>
      <c r="C155" s="219"/>
      <c r="D155" s="220" t="s">
        <v>137</v>
      </c>
      <c r="E155" s="221" t="s">
        <v>20</v>
      </c>
      <c r="F155" s="222" t="s">
        <v>224</v>
      </c>
      <c r="G155" s="219"/>
      <c r="H155" s="223" t="s">
        <v>20</v>
      </c>
      <c r="I155" s="224"/>
      <c r="J155" s="219"/>
      <c r="K155" s="219"/>
      <c r="L155" s="225"/>
      <c r="M155" s="226"/>
      <c r="N155" s="227"/>
      <c r="O155" s="227"/>
      <c r="P155" s="227"/>
      <c r="Q155" s="227"/>
      <c r="R155" s="227"/>
      <c r="S155" s="227"/>
      <c r="T155" s="228"/>
      <c r="AT155" s="229" t="s">
        <v>137</v>
      </c>
      <c r="AU155" s="229" t="s">
        <v>81</v>
      </c>
      <c r="AV155" s="13" t="s">
        <v>22</v>
      </c>
      <c r="AW155" s="13" t="s">
        <v>37</v>
      </c>
      <c r="AX155" s="13" t="s">
        <v>73</v>
      </c>
      <c r="AY155" s="229" t="s">
        <v>126</v>
      </c>
    </row>
    <row r="156" spans="2:65" s="1" customFormat="1" ht="28.8" customHeight="1">
      <c r="B156" s="34"/>
      <c r="C156" s="182" t="s">
        <v>213</v>
      </c>
      <c r="D156" s="182" t="s">
        <v>128</v>
      </c>
      <c r="E156" s="183" t="s">
        <v>226</v>
      </c>
      <c r="F156" s="184" t="s">
        <v>227</v>
      </c>
      <c r="G156" s="185" t="s">
        <v>131</v>
      </c>
      <c r="H156" s="186">
        <v>60</v>
      </c>
      <c r="I156" s="187"/>
      <c r="J156" s="188">
        <f>ROUND(I156*H156,2)</f>
        <v>0</v>
      </c>
      <c r="K156" s="184" t="s">
        <v>202</v>
      </c>
      <c r="L156" s="54"/>
      <c r="M156" s="189" t="s">
        <v>20</v>
      </c>
      <c r="N156" s="190" t="s">
        <v>44</v>
      </c>
      <c r="O156" s="35"/>
      <c r="P156" s="191">
        <f>O156*H156</f>
        <v>0</v>
      </c>
      <c r="Q156" s="191">
        <v>0</v>
      </c>
      <c r="R156" s="191">
        <f>Q156*H156</f>
        <v>0</v>
      </c>
      <c r="S156" s="191">
        <v>0</v>
      </c>
      <c r="T156" s="192">
        <f>S156*H156</f>
        <v>0</v>
      </c>
      <c r="AR156" s="17" t="s">
        <v>133</v>
      </c>
      <c r="AT156" s="17" t="s">
        <v>128</v>
      </c>
      <c r="AU156" s="17" t="s">
        <v>81</v>
      </c>
      <c r="AY156" s="17" t="s">
        <v>126</v>
      </c>
      <c r="BE156" s="193">
        <f>IF(N156="základní",J156,0)</f>
        <v>0</v>
      </c>
      <c r="BF156" s="193">
        <f>IF(N156="snížená",J156,0)</f>
        <v>0</v>
      </c>
      <c r="BG156" s="193">
        <f>IF(N156="zákl. přenesená",J156,0)</f>
        <v>0</v>
      </c>
      <c r="BH156" s="193">
        <f>IF(N156="sníž. přenesená",J156,0)</f>
        <v>0</v>
      </c>
      <c r="BI156" s="193">
        <f>IF(N156="nulová",J156,0)</f>
        <v>0</v>
      </c>
      <c r="BJ156" s="17" t="s">
        <v>22</v>
      </c>
      <c r="BK156" s="193">
        <f>ROUND(I156*H156,2)</f>
        <v>0</v>
      </c>
      <c r="BL156" s="17" t="s">
        <v>133</v>
      </c>
      <c r="BM156" s="17" t="s">
        <v>705</v>
      </c>
    </row>
    <row r="157" spans="2:47" s="1" customFormat="1" ht="84">
      <c r="B157" s="34"/>
      <c r="C157" s="56"/>
      <c r="D157" s="194" t="s">
        <v>135</v>
      </c>
      <c r="E157" s="56"/>
      <c r="F157" s="195" t="s">
        <v>229</v>
      </c>
      <c r="G157" s="56"/>
      <c r="H157" s="56"/>
      <c r="I157" s="152"/>
      <c r="J157" s="56"/>
      <c r="K157" s="56"/>
      <c r="L157" s="54"/>
      <c r="M157" s="71"/>
      <c r="N157" s="35"/>
      <c r="O157" s="35"/>
      <c r="P157" s="35"/>
      <c r="Q157" s="35"/>
      <c r="R157" s="35"/>
      <c r="S157" s="35"/>
      <c r="T157" s="72"/>
      <c r="AT157" s="17" t="s">
        <v>135</v>
      </c>
      <c r="AU157" s="17" t="s">
        <v>81</v>
      </c>
    </row>
    <row r="158" spans="2:51" s="11" customFormat="1" ht="12">
      <c r="B158" s="196"/>
      <c r="C158" s="197"/>
      <c r="D158" s="194" t="s">
        <v>137</v>
      </c>
      <c r="E158" s="198" t="s">
        <v>20</v>
      </c>
      <c r="F158" s="199" t="s">
        <v>674</v>
      </c>
      <c r="G158" s="197"/>
      <c r="H158" s="200">
        <v>60</v>
      </c>
      <c r="I158" s="201"/>
      <c r="J158" s="197"/>
      <c r="K158" s="197"/>
      <c r="L158" s="202"/>
      <c r="M158" s="203"/>
      <c r="N158" s="204"/>
      <c r="O158" s="204"/>
      <c r="P158" s="204"/>
      <c r="Q158" s="204"/>
      <c r="R158" s="204"/>
      <c r="S158" s="204"/>
      <c r="T158" s="205"/>
      <c r="AT158" s="206" t="s">
        <v>137</v>
      </c>
      <c r="AU158" s="206" t="s">
        <v>81</v>
      </c>
      <c r="AV158" s="11" t="s">
        <v>81</v>
      </c>
      <c r="AW158" s="11" t="s">
        <v>37</v>
      </c>
      <c r="AX158" s="11" t="s">
        <v>73</v>
      </c>
      <c r="AY158" s="206" t="s">
        <v>126</v>
      </c>
    </row>
    <row r="159" spans="2:51" s="12" customFormat="1" ht="12">
      <c r="B159" s="207"/>
      <c r="C159" s="208"/>
      <c r="D159" s="194" t="s">
        <v>137</v>
      </c>
      <c r="E159" s="209" t="s">
        <v>20</v>
      </c>
      <c r="F159" s="210" t="s">
        <v>138</v>
      </c>
      <c r="G159" s="208"/>
      <c r="H159" s="211">
        <v>60</v>
      </c>
      <c r="I159" s="212"/>
      <c r="J159" s="208"/>
      <c r="K159" s="208"/>
      <c r="L159" s="213"/>
      <c r="M159" s="214"/>
      <c r="N159" s="215"/>
      <c r="O159" s="215"/>
      <c r="P159" s="215"/>
      <c r="Q159" s="215"/>
      <c r="R159" s="215"/>
      <c r="S159" s="215"/>
      <c r="T159" s="216"/>
      <c r="AT159" s="217" t="s">
        <v>137</v>
      </c>
      <c r="AU159" s="217" t="s">
        <v>81</v>
      </c>
      <c r="AV159" s="12" t="s">
        <v>133</v>
      </c>
      <c r="AW159" s="12" t="s">
        <v>37</v>
      </c>
      <c r="AX159" s="12" t="s">
        <v>22</v>
      </c>
      <c r="AY159" s="217" t="s">
        <v>126</v>
      </c>
    </row>
    <row r="160" spans="2:51" s="13" customFormat="1" ht="12">
      <c r="B160" s="218"/>
      <c r="C160" s="219"/>
      <c r="D160" s="194" t="s">
        <v>137</v>
      </c>
      <c r="E160" s="230" t="s">
        <v>20</v>
      </c>
      <c r="F160" s="231" t="s">
        <v>139</v>
      </c>
      <c r="G160" s="219"/>
      <c r="H160" s="232" t="s">
        <v>20</v>
      </c>
      <c r="I160" s="224"/>
      <c r="J160" s="219"/>
      <c r="K160" s="219"/>
      <c r="L160" s="225"/>
      <c r="M160" s="226"/>
      <c r="N160" s="227"/>
      <c r="O160" s="227"/>
      <c r="P160" s="227"/>
      <c r="Q160" s="227"/>
      <c r="R160" s="227"/>
      <c r="S160" s="227"/>
      <c r="T160" s="228"/>
      <c r="AT160" s="229" t="s">
        <v>137</v>
      </c>
      <c r="AU160" s="229" t="s">
        <v>81</v>
      </c>
      <c r="AV160" s="13" t="s">
        <v>22</v>
      </c>
      <c r="AW160" s="13" t="s">
        <v>37</v>
      </c>
      <c r="AX160" s="13" t="s">
        <v>73</v>
      </c>
      <c r="AY160" s="229" t="s">
        <v>126</v>
      </c>
    </row>
    <row r="161" spans="2:51" s="13" customFormat="1" ht="12">
      <c r="B161" s="218"/>
      <c r="C161" s="219"/>
      <c r="D161" s="220" t="s">
        <v>137</v>
      </c>
      <c r="E161" s="221" t="s">
        <v>20</v>
      </c>
      <c r="F161" s="222" t="s">
        <v>230</v>
      </c>
      <c r="G161" s="219"/>
      <c r="H161" s="223" t="s">
        <v>20</v>
      </c>
      <c r="I161" s="224"/>
      <c r="J161" s="219"/>
      <c r="K161" s="219"/>
      <c r="L161" s="225"/>
      <c r="M161" s="226"/>
      <c r="N161" s="227"/>
      <c r="O161" s="227"/>
      <c r="P161" s="227"/>
      <c r="Q161" s="227"/>
      <c r="R161" s="227"/>
      <c r="S161" s="227"/>
      <c r="T161" s="228"/>
      <c r="AT161" s="229" t="s">
        <v>137</v>
      </c>
      <c r="AU161" s="229" t="s">
        <v>81</v>
      </c>
      <c r="AV161" s="13" t="s">
        <v>22</v>
      </c>
      <c r="AW161" s="13" t="s">
        <v>37</v>
      </c>
      <c r="AX161" s="13" t="s">
        <v>73</v>
      </c>
      <c r="AY161" s="229" t="s">
        <v>126</v>
      </c>
    </row>
    <row r="162" spans="2:65" s="1" customFormat="1" ht="40.2" customHeight="1">
      <c r="B162" s="34"/>
      <c r="C162" s="182" t="s">
        <v>8</v>
      </c>
      <c r="D162" s="182" t="s">
        <v>128</v>
      </c>
      <c r="E162" s="183" t="s">
        <v>232</v>
      </c>
      <c r="F162" s="184" t="s">
        <v>233</v>
      </c>
      <c r="G162" s="185" t="s">
        <v>155</v>
      </c>
      <c r="H162" s="186">
        <v>422.13</v>
      </c>
      <c r="I162" s="187"/>
      <c r="J162" s="188">
        <f>ROUND(I162*H162,2)</f>
        <v>0</v>
      </c>
      <c r="K162" s="184" t="s">
        <v>132</v>
      </c>
      <c r="L162" s="54"/>
      <c r="M162" s="189" t="s">
        <v>20</v>
      </c>
      <c r="N162" s="190" t="s">
        <v>44</v>
      </c>
      <c r="O162" s="35"/>
      <c r="P162" s="191">
        <f>O162*H162</f>
        <v>0</v>
      </c>
      <c r="Q162" s="191">
        <v>0</v>
      </c>
      <c r="R162" s="191">
        <f>Q162*H162</f>
        <v>0</v>
      </c>
      <c r="S162" s="191">
        <v>0</v>
      </c>
      <c r="T162" s="192">
        <f>S162*H162</f>
        <v>0</v>
      </c>
      <c r="AR162" s="17" t="s">
        <v>133</v>
      </c>
      <c r="AT162" s="17" t="s">
        <v>128</v>
      </c>
      <c r="AU162" s="17" t="s">
        <v>81</v>
      </c>
      <c r="AY162" s="17" t="s">
        <v>126</v>
      </c>
      <c r="BE162" s="193">
        <f>IF(N162="základní",J162,0)</f>
        <v>0</v>
      </c>
      <c r="BF162" s="193">
        <f>IF(N162="snížená",J162,0)</f>
        <v>0</v>
      </c>
      <c r="BG162" s="193">
        <f>IF(N162="zákl. přenesená",J162,0)</f>
        <v>0</v>
      </c>
      <c r="BH162" s="193">
        <f>IF(N162="sníž. přenesená",J162,0)</f>
        <v>0</v>
      </c>
      <c r="BI162" s="193">
        <f>IF(N162="nulová",J162,0)</f>
        <v>0</v>
      </c>
      <c r="BJ162" s="17" t="s">
        <v>22</v>
      </c>
      <c r="BK162" s="193">
        <f>ROUND(I162*H162,2)</f>
        <v>0</v>
      </c>
      <c r="BL162" s="17" t="s">
        <v>133</v>
      </c>
      <c r="BM162" s="17" t="s">
        <v>706</v>
      </c>
    </row>
    <row r="163" spans="2:47" s="1" customFormat="1" ht="192">
      <c r="B163" s="34"/>
      <c r="C163" s="56"/>
      <c r="D163" s="194" t="s">
        <v>135</v>
      </c>
      <c r="E163" s="56"/>
      <c r="F163" s="195" t="s">
        <v>221</v>
      </c>
      <c r="G163" s="56"/>
      <c r="H163" s="56"/>
      <c r="I163" s="152"/>
      <c r="J163" s="56"/>
      <c r="K163" s="56"/>
      <c r="L163" s="54"/>
      <c r="M163" s="71"/>
      <c r="N163" s="35"/>
      <c r="O163" s="35"/>
      <c r="P163" s="35"/>
      <c r="Q163" s="35"/>
      <c r="R163" s="35"/>
      <c r="S163" s="35"/>
      <c r="T163" s="72"/>
      <c r="AT163" s="17" t="s">
        <v>135</v>
      </c>
      <c r="AU163" s="17" t="s">
        <v>81</v>
      </c>
    </row>
    <row r="164" spans="2:51" s="11" customFormat="1" ht="12">
      <c r="B164" s="196"/>
      <c r="C164" s="197"/>
      <c r="D164" s="194" t="s">
        <v>137</v>
      </c>
      <c r="E164" s="198" t="s">
        <v>20</v>
      </c>
      <c r="F164" s="199" t="s">
        <v>697</v>
      </c>
      <c r="G164" s="197"/>
      <c r="H164" s="200">
        <v>466.9</v>
      </c>
      <c r="I164" s="201"/>
      <c r="J164" s="197"/>
      <c r="K164" s="197"/>
      <c r="L164" s="202"/>
      <c r="M164" s="203"/>
      <c r="N164" s="204"/>
      <c r="O164" s="204"/>
      <c r="P164" s="204"/>
      <c r="Q164" s="204"/>
      <c r="R164" s="204"/>
      <c r="S164" s="204"/>
      <c r="T164" s="205"/>
      <c r="AT164" s="206" t="s">
        <v>137</v>
      </c>
      <c r="AU164" s="206" t="s">
        <v>81</v>
      </c>
      <c r="AV164" s="11" t="s">
        <v>81</v>
      </c>
      <c r="AW164" s="11" t="s">
        <v>37</v>
      </c>
      <c r="AX164" s="11" t="s">
        <v>73</v>
      </c>
      <c r="AY164" s="206" t="s">
        <v>126</v>
      </c>
    </row>
    <row r="165" spans="2:51" s="11" customFormat="1" ht="12">
      <c r="B165" s="196"/>
      <c r="C165" s="197"/>
      <c r="D165" s="194" t="s">
        <v>137</v>
      </c>
      <c r="E165" s="198" t="s">
        <v>20</v>
      </c>
      <c r="F165" s="199" t="s">
        <v>707</v>
      </c>
      <c r="G165" s="197"/>
      <c r="H165" s="200">
        <v>-14.4</v>
      </c>
      <c r="I165" s="201"/>
      <c r="J165" s="197"/>
      <c r="K165" s="197"/>
      <c r="L165" s="202"/>
      <c r="M165" s="203"/>
      <c r="N165" s="204"/>
      <c r="O165" s="204"/>
      <c r="P165" s="204"/>
      <c r="Q165" s="204"/>
      <c r="R165" s="204"/>
      <c r="S165" s="204"/>
      <c r="T165" s="205"/>
      <c r="AT165" s="206" t="s">
        <v>137</v>
      </c>
      <c r="AU165" s="206" t="s">
        <v>81</v>
      </c>
      <c r="AV165" s="11" t="s">
        <v>81</v>
      </c>
      <c r="AW165" s="11" t="s">
        <v>37</v>
      </c>
      <c r="AX165" s="11" t="s">
        <v>73</v>
      </c>
      <c r="AY165" s="206" t="s">
        <v>126</v>
      </c>
    </row>
    <row r="166" spans="2:51" s="11" customFormat="1" ht="12">
      <c r="B166" s="196"/>
      <c r="C166" s="197"/>
      <c r="D166" s="194" t="s">
        <v>137</v>
      </c>
      <c r="E166" s="198" t="s">
        <v>20</v>
      </c>
      <c r="F166" s="199" t="s">
        <v>708</v>
      </c>
      <c r="G166" s="197"/>
      <c r="H166" s="200">
        <v>-30.37</v>
      </c>
      <c r="I166" s="201"/>
      <c r="J166" s="197"/>
      <c r="K166" s="197"/>
      <c r="L166" s="202"/>
      <c r="M166" s="203"/>
      <c r="N166" s="204"/>
      <c r="O166" s="204"/>
      <c r="P166" s="204"/>
      <c r="Q166" s="204"/>
      <c r="R166" s="204"/>
      <c r="S166" s="204"/>
      <c r="T166" s="205"/>
      <c r="AT166" s="206" t="s">
        <v>137</v>
      </c>
      <c r="AU166" s="206" t="s">
        <v>81</v>
      </c>
      <c r="AV166" s="11" t="s">
        <v>81</v>
      </c>
      <c r="AW166" s="11" t="s">
        <v>37</v>
      </c>
      <c r="AX166" s="11" t="s">
        <v>73</v>
      </c>
      <c r="AY166" s="206" t="s">
        <v>126</v>
      </c>
    </row>
    <row r="167" spans="2:51" s="12" customFormat="1" ht="12">
      <c r="B167" s="207"/>
      <c r="C167" s="208"/>
      <c r="D167" s="194" t="s">
        <v>137</v>
      </c>
      <c r="E167" s="209" t="s">
        <v>20</v>
      </c>
      <c r="F167" s="210" t="s">
        <v>138</v>
      </c>
      <c r="G167" s="208"/>
      <c r="H167" s="211">
        <v>422.13</v>
      </c>
      <c r="I167" s="212"/>
      <c r="J167" s="208"/>
      <c r="K167" s="208"/>
      <c r="L167" s="213"/>
      <c r="M167" s="214"/>
      <c r="N167" s="215"/>
      <c r="O167" s="215"/>
      <c r="P167" s="215"/>
      <c r="Q167" s="215"/>
      <c r="R167" s="215"/>
      <c r="S167" s="215"/>
      <c r="T167" s="216"/>
      <c r="AT167" s="217" t="s">
        <v>137</v>
      </c>
      <c r="AU167" s="217" t="s">
        <v>81</v>
      </c>
      <c r="AV167" s="12" t="s">
        <v>133</v>
      </c>
      <c r="AW167" s="12" t="s">
        <v>37</v>
      </c>
      <c r="AX167" s="12" t="s">
        <v>22</v>
      </c>
      <c r="AY167" s="217" t="s">
        <v>126</v>
      </c>
    </row>
    <row r="168" spans="2:51" s="13" customFormat="1" ht="12">
      <c r="B168" s="218"/>
      <c r="C168" s="219"/>
      <c r="D168" s="220" t="s">
        <v>137</v>
      </c>
      <c r="E168" s="221" t="s">
        <v>20</v>
      </c>
      <c r="F168" s="222" t="s">
        <v>238</v>
      </c>
      <c r="G168" s="219"/>
      <c r="H168" s="223" t="s">
        <v>20</v>
      </c>
      <c r="I168" s="224"/>
      <c r="J168" s="219"/>
      <c r="K168" s="219"/>
      <c r="L168" s="225"/>
      <c r="M168" s="226"/>
      <c r="N168" s="227"/>
      <c r="O168" s="227"/>
      <c r="P168" s="227"/>
      <c r="Q168" s="227"/>
      <c r="R168" s="227"/>
      <c r="S168" s="227"/>
      <c r="T168" s="228"/>
      <c r="AT168" s="229" t="s">
        <v>137</v>
      </c>
      <c r="AU168" s="229" t="s">
        <v>81</v>
      </c>
      <c r="AV168" s="13" t="s">
        <v>22</v>
      </c>
      <c r="AW168" s="13" t="s">
        <v>37</v>
      </c>
      <c r="AX168" s="13" t="s">
        <v>73</v>
      </c>
      <c r="AY168" s="229" t="s">
        <v>126</v>
      </c>
    </row>
    <row r="169" spans="2:65" s="1" customFormat="1" ht="40.2" customHeight="1">
      <c r="B169" s="34"/>
      <c r="C169" s="182" t="s">
        <v>225</v>
      </c>
      <c r="D169" s="182" t="s">
        <v>128</v>
      </c>
      <c r="E169" s="183" t="s">
        <v>240</v>
      </c>
      <c r="F169" s="184" t="s">
        <v>241</v>
      </c>
      <c r="G169" s="185" t="s">
        <v>155</v>
      </c>
      <c r="H169" s="186">
        <v>17.28</v>
      </c>
      <c r="I169" s="187"/>
      <c r="J169" s="188">
        <f>ROUND(I169*H169,2)</f>
        <v>0</v>
      </c>
      <c r="K169" s="184" t="s">
        <v>202</v>
      </c>
      <c r="L169" s="54"/>
      <c r="M169" s="189" t="s">
        <v>20</v>
      </c>
      <c r="N169" s="190" t="s">
        <v>44</v>
      </c>
      <c r="O169" s="35"/>
      <c r="P169" s="191">
        <f>O169*H169</f>
        <v>0</v>
      </c>
      <c r="Q169" s="191">
        <v>0</v>
      </c>
      <c r="R169" s="191">
        <f>Q169*H169</f>
        <v>0</v>
      </c>
      <c r="S169" s="191">
        <v>0</v>
      </c>
      <c r="T169" s="192">
        <f>S169*H169</f>
        <v>0</v>
      </c>
      <c r="AR169" s="17" t="s">
        <v>133</v>
      </c>
      <c r="AT169" s="17" t="s">
        <v>128</v>
      </c>
      <c r="AU169" s="17" t="s">
        <v>81</v>
      </c>
      <c r="AY169" s="17" t="s">
        <v>126</v>
      </c>
      <c r="BE169" s="193">
        <f>IF(N169="základní",J169,0)</f>
        <v>0</v>
      </c>
      <c r="BF169" s="193">
        <f>IF(N169="snížená",J169,0)</f>
        <v>0</v>
      </c>
      <c r="BG169" s="193">
        <f>IF(N169="zákl. přenesená",J169,0)</f>
        <v>0</v>
      </c>
      <c r="BH169" s="193">
        <f>IF(N169="sníž. přenesená",J169,0)</f>
        <v>0</v>
      </c>
      <c r="BI169" s="193">
        <f>IF(N169="nulová",J169,0)</f>
        <v>0</v>
      </c>
      <c r="BJ169" s="17" t="s">
        <v>22</v>
      </c>
      <c r="BK169" s="193">
        <f>ROUND(I169*H169,2)</f>
        <v>0</v>
      </c>
      <c r="BL169" s="17" t="s">
        <v>133</v>
      </c>
      <c r="BM169" s="17" t="s">
        <v>709</v>
      </c>
    </row>
    <row r="170" spans="2:47" s="1" customFormat="1" ht="192">
      <c r="B170" s="34"/>
      <c r="C170" s="56"/>
      <c r="D170" s="194" t="s">
        <v>135</v>
      </c>
      <c r="E170" s="56"/>
      <c r="F170" s="195" t="s">
        <v>221</v>
      </c>
      <c r="G170" s="56"/>
      <c r="H170" s="56"/>
      <c r="I170" s="152"/>
      <c r="J170" s="56"/>
      <c r="K170" s="56"/>
      <c r="L170" s="54"/>
      <c r="M170" s="71"/>
      <c r="N170" s="35"/>
      <c r="O170" s="35"/>
      <c r="P170" s="35"/>
      <c r="Q170" s="35"/>
      <c r="R170" s="35"/>
      <c r="S170" s="35"/>
      <c r="T170" s="72"/>
      <c r="AT170" s="17" t="s">
        <v>135</v>
      </c>
      <c r="AU170" s="17" t="s">
        <v>81</v>
      </c>
    </row>
    <row r="171" spans="2:51" s="11" customFormat="1" ht="12">
      <c r="B171" s="196"/>
      <c r="C171" s="197"/>
      <c r="D171" s="194" t="s">
        <v>137</v>
      </c>
      <c r="E171" s="198" t="s">
        <v>20</v>
      </c>
      <c r="F171" s="199" t="s">
        <v>710</v>
      </c>
      <c r="G171" s="197"/>
      <c r="H171" s="200">
        <v>17.28</v>
      </c>
      <c r="I171" s="201"/>
      <c r="J171" s="197"/>
      <c r="K171" s="197"/>
      <c r="L171" s="202"/>
      <c r="M171" s="203"/>
      <c r="N171" s="204"/>
      <c r="O171" s="204"/>
      <c r="P171" s="204"/>
      <c r="Q171" s="204"/>
      <c r="R171" s="204"/>
      <c r="S171" s="204"/>
      <c r="T171" s="205"/>
      <c r="AT171" s="206" t="s">
        <v>137</v>
      </c>
      <c r="AU171" s="206" t="s">
        <v>81</v>
      </c>
      <c r="AV171" s="11" t="s">
        <v>81</v>
      </c>
      <c r="AW171" s="11" t="s">
        <v>37</v>
      </c>
      <c r="AX171" s="11" t="s">
        <v>73</v>
      </c>
      <c r="AY171" s="206" t="s">
        <v>126</v>
      </c>
    </row>
    <row r="172" spans="2:51" s="12" customFormat="1" ht="12">
      <c r="B172" s="207"/>
      <c r="C172" s="208"/>
      <c r="D172" s="194" t="s">
        <v>137</v>
      </c>
      <c r="E172" s="209" t="s">
        <v>20</v>
      </c>
      <c r="F172" s="210" t="s">
        <v>138</v>
      </c>
      <c r="G172" s="208"/>
      <c r="H172" s="211">
        <v>17.28</v>
      </c>
      <c r="I172" s="212"/>
      <c r="J172" s="208"/>
      <c r="K172" s="208"/>
      <c r="L172" s="213"/>
      <c r="M172" s="214"/>
      <c r="N172" s="215"/>
      <c r="O172" s="215"/>
      <c r="P172" s="215"/>
      <c r="Q172" s="215"/>
      <c r="R172" s="215"/>
      <c r="S172" s="215"/>
      <c r="T172" s="216"/>
      <c r="AT172" s="217" t="s">
        <v>137</v>
      </c>
      <c r="AU172" s="217" t="s">
        <v>81</v>
      </c>
      <c r="AV172" s="12" t="s">
        <v>133</v>
      </c>
      <c r="AW172" s="12" t="s">
        <v>37</v>
      </c>
      <c r="AX172" s="12" t="s">
        <v>22</v>
      </c>
      <c r="AY172" s="217" t="s">
        <v>126</v>
      </c>
    </row>
    <row r="173" spans="2:51" s="13" customFormat="1" ht="12">
      <c r="B173" s="218"/>
      <c r="C173" s="219"/>
      <c r="D173" s="194" t="s">
        <v>137</v>
      </c>
      <c r="E173" s="230" t="s">
        <v>20</v>
      </c>
      <c r="F173" s="231" t="s">
        <v>145</v>
      </c>
      <c r="G173" s="219"/>
      <c r="H173" s="232" t="s">
        <v>20</v>
      </c>
      <c r="I173" s="224"/>
      <c r="J173" s="219"/>
      <c r="K173" s="219"/>
      <c r="L173" s="225"/>
      <c r="M173" s="226"/>
      <c r="N173" s="227"/>
      <c r="O173" s="227"/>
      <c r="P173" s="227"/>
      <c r="Q173" s="227"/>
      <c r="R173" s="227"/>
      <c r="S173" s="227"/>
      <c r="T173" s="228"/>
      <c r="AT173" s="229" t="s">
        <v>137</v>
      </c>
      <c r="AU173" s="229" t="s">
        <v>81</v>
      </c>
      <c r="AV173" s="13" t="s">
        <v>22</v>
      </c>
      <c r="AW173" s="13" t="s">
        <v>37</v>
      </c>
      <c r="AX173" s="13" t="s">
        <v>73</v>
      </c>
      <c r="AY173" s="229" t="s">
        <v>126</v>
      </c>
    </row>
    <row r="174" spans="2:51" s="13" customFormat="1" ht="12">
      <c r="B174" s="218"/>
      <c r="C174" s="219"/>
      <c r="D174" s="220" t="s">
        <v>137</v>
      </c>
      <c r="E174" s="221" t="s">
        <v>20</v>
      </c>
      <c r="F174" s="222" t="s">
        <v>248</v>
      </c>
      <c r="G174" s="219"/>
      <c r="H174" s="223" t="s">
        <v>20</v>
      </c>
      <c r="I174" s="224"/>
      <c r="J174" s="219"/>
      <c r="K174" s="219"/>
      <c r="L174" s="225"/>
      <c r="M174" s="226"/>
      <c r="N174" s="227"/>
      <c r="O174" s="227"/>
      <c r="P174" s="227"/>
      <c r="Q174" s="227"/>
      <c r="R174" s="227"/>
      <c r="S174" s="227"/>
      <c r="T174" s="228"/>
      <c r="AT174" s="229" t="s">
        <v>137</v>
      </c>
      <c r="AU174" s="229" t="s">
        <v>81</v>
      </c>
      <c r="AV174" s="13" t="s">
        <v>22</v>
      </c>
      <c r="AW174" s="13" t="s">
        <v>37</v>
      </c>
      <c r="AX174" s="13" t="s">
        <v>73</v>
      </c>
      <c r="AY174" s="229" t="s">
        <v>126</v>
      </c>
    </row>
    <row r="175" spans="2:65" s="1" customFormat="1" ht="28.8" customHeight="1">
      <c r="B175" s="34"/>
      <c r="C175" s="182" t="s">
        <v>231</v>
      </c>
      <c r="D175" s="182" t="s">
        <v>128</v>
      </c>
      <c r="E175" s="183" t="s">
        <v>250</v>
      </c>
      <c r="F175" s="184" t="s">
        <v>251</v>
      </c>
      <c r="G175" s="185" t="s">
        <v>155</v>
      </c>
      <c r="H175" s="186">
        <v>30.37</v>
      </c>
      <c r="I175" s="187"/>
      <c r="J175" s="188">
        <f>ROUND(I175*H175,2)</f>
        <v>0</v>
      </c>
      <c r="K175" s="184" t="s">
        <v>132</v>
      </c>
      <c r="L175" s="54"/>
      <c r="M175" s="189" t="s">
        <v>20</v>
      </c>
      <c r="N175" s="190" t="s">
        <v>44</v>
      </c>
      <c r="O175" s="35"/>
      <c r="P175" s="191">
        <f>O175*H175</f>
        <v>0</v>
      </c>
      <c r="Q175" s="191">
        <v>0</v>
      </c>
      <c r="R175" s="191">
        <f>Q175*H175</f>
        <v>0</v>
      </c>
      <c r="S175" s="191">
        <v>0</v>
      </c>
      <c r="T175" s="192">
        <f>S175*H175</f>
        <v>0</v>
      </c>
      <c r="AR175" s="17" t="s">
        <v>133</v>
      </c>
      <c r="AT175" s="17" t="s">
        <v>128</v>
      </c>
      <c r="AU175" s="17" t="s">
        <v>81</v>
      </c>
      <c r="AY175" s="17" t="s">
        <v>126</v>
      </c>
      <c r="BE175" s="193">
        <f>IF(N175="základní",J175,0)</f>
        <v>0</v>
      </c>
      <c r="BF175" s="193">
        <f>IF(N175="snížená",J175,0)</f>
        <v>0</v>
      </c>
      <c r="BG175" s="193">
        <f>IF(N175="zákl. přenesená",J175,0)</f>
        <v>0</v>
      </c>
      <c r="BH175" s="193">
        <f>IF(N175="sníž. přenesená",J175,0)</f>
        <v>0</v>
      </c>
      <c r="BI175" s="193">
        <f>IF(N175="nulová",J175,0)</f>
        <v>0</v>
      </c>
      <c r="BJ175" s="17" t="s">
        <v>22</v>
      </c>
      <c r="BK175" s="193">
        <f>ROUND(I175*H175,2)</f>
        <v>0</v>
      </c>
      <c r="BL175" s="17" t="s">
        <v>133</v>
      </c>
      <c r="BM175" s="17" t="s">
        <v>711</v>
      </c>
    </row>
    <row r="176" spans="2:47" s="1" customFormat="1" ht="168">
      <c r="B176" s="34"/>
      <c r="C176" s="56"/>
      <c r="D176" s="194" t="s">
        <v>135</v>
      </c>
      <c r="E176" s="56"/>
      <c r="F176" s="195" t="s">
        <v>253</v>
      </c>
      <c r="G176" s="56"/>
      <c r="H176" s="56"/>
      <c r="I176" s="152"/>
      <c r="J176" s="56"/>
      <c r="K176" s="56"/>
      <c r="L176" s="54"/>
      <c r="M176" s="71"/>
      <c r="N176" s="35"/>
      <c r="O176" s="35"/>
      <c r="P176" s="35"/>
      <c r="Q176" s="35"/>
      <c r="R176" s="35"/>
      <c r="S176" s="35"/>
      <c r="T176" s="72"/>
      <c r="AT176" s="17" t="s">
        <v>135</v>
      </c>
      <c r="AU176" s="17" t="s">
        <v>81</v>
      </c>
    </row>
    <row r="177" spans="2:51" s="11" customFormat="1" ht="12">
      <c r="B177" s="196"/>
      <c r="C177" s="197"/>
      <c r="D177" s="194" t="s">
        <v>137</v>
      </c>
      <c r="E177" s="198" t="s">
        <v>20</v>
      </c>
      <c r="F177" s="199" t="s">
        <v>703</v>
      </c>
      <c r="G177" s="197"/>
      <c r="H177" s="200">
        <v>5.89</v>
      </c>
      <c r="I177" s="201"/>
      <c r="J177" s="197"/>
      <c r="K177" s="197"/>
      <c r="L177" s="202"/>
      <c r="M177" s="203"/>
      <c r="N177" s="204"/>
      <c r="O177" s="204"/>
      <c r="P177" s="204"/>
      <c r="Q177" s="204"/>
      <c r="R177" s="204"/>
      <c r="S177" s="204"/>
      <c r="T177" s="205"/>
      <c r="AT177" s="206" t="s">
        <v>137</v>
      </c>
      <c r="AU177" s="206" t="s">
        <v>81</v>
      </c>
      <c r="AV177" s="11" t="s">
        <v>81</v>
      </c>
      <c r="AW177" s="11" t="s">
        <v>37</v>
      </c>
      <c r="AX177" s="11" t="s">
        <v>73</v>
      </c>
      <c r="AY177" s="206" t="s">
        <v>126</v>
      </c>
    </row>
    <row r="178" spans="2:51" s="11" customFormat="1" ht="12">
      <c r="B178" s="196"/>
      <c r="C178" s="197"/>
      <c r="D178" s="194" t="s">
        <v>137</v>
      </c>
      <c r="E178" s="198" t="s">
        <v>20</v>
      </c>
      <c r="F178" s="199" t="s">
        <v>704</v>
      </c>
      <c r="G178" s="197"/>
      <c r="H178" s="200">
        <v>24.48</v>
      </c>
      <c r="I178" s="201"/>
      <c r="J178" s="197"/>
      <c r="K178" s="197"/>
      <c r="L178" s="202"/>
      <c r="M178" s="203"/>
      <c r="N178" s="204"/>
      <c r="O178" s="204"/>
      <c r="P178" s="204"/>
      <c r="Q178" s="204"/>
      <c r="R178" s="204"/>
      <c r="S178" s="204"/>
      <c r="T178" s="205"/>
      <c r="AT178" s="206" t="s">
        <v>137</v>
      </c>
      <c r="AU178" s="206" t="s">
        <v>81</v>
      </c>
      <c r="AV178" s="11" t="s">
        <v>81</v>
      </c>
      <c r="AW178" s="11" t="s">
        <v>37</v>
      </c>
      <c r="AX178" s="11" t="s">
        <v>73</v>
      </c>
      <c r="AY178" s="206" t="s">
        <v>126</v>
      </c>
    </row>
    <row r="179" spans="2:51" s="12" customFormat="1" ht="12">
      <c r="B179" s="207"/>
      <c r="C179" s="208"/>
      <c r="D179" s="194" t="s">
        <v>137</v>
      </c>
      <c r="E179" s="209" t="s">
        <v>20</v>
      </c>
      <c r="F179" s="210" t="s">
        <v>138</v>
      </c>
      <c r="G179" s="208"/>
      <c r="H179" s="211">
        <v>30.37</v>
      </c>
      <c r="I179" s="212"/>
      <c r="J179" s="208"/>
      <c r="K179" s="208"/>
      <c r="L179" s="213"/>
      <c r="M179" s="214"/>
      <c r="N179" s="215"/>
      <c r="O179" s="215"/>
      <c r="P179" s="215"/>
      <c r="Q179" s="215"/>
      <c r="R179" s="215"/>
      <c r="S179" s="215"/>
      <c r="T179" s="216"/>
      <c r="AT179" s="217" t="s">
        <v>137</v>
      </c>
      <c r="AU179" s="217" t="s">
        <v>81</v>
      </c>
      <c r="AV179" s="12" t="s">
        <v>133</v>
      </c>
      <c r="AW179" s="12" t="s">
        <v>37</v>
      </c>
      <c r="AX179" s="12" t="s">
        <v>22</v>
      </c>
      <c r="AY179" s="217" t="s">
        <v>126</v>
      </c>
    </row>
    <row r="180" spans="2:51" s="13" customFormat="1" ht="12">
      <c r="B180" s="218"/>
      <c r="C180" s="219"/>
      <c r="D180" s="194" t="s">
        <v>137</v>
      </c>
      <c r="E180" s="230" t="s">
        <v>20</v>
      </c>
      <c r="F180" s="231" t="s">
        <v>145</v>
      </c>
      <c r="G180" s="219"/>
      <c r="H180" s="232" t="s">
        <v>20</v>
      </c>
      <c r="I180" s="224"/>
      <c r="J180" s="219"/>
      <c r="K180" s="219"/>
      <c r="L180" s="225"/>
      <c r="M180" s="226"/>
      <c r="N180" s="227"/>
      <c r="O180" s="227"/>
      <c r="P180" s="227"/>
      <c r="Q180" s="227"/>
      <c r="R180" s="227"/>
      <c r="S180" s="227"/>
      <c r="T180" s="228"/>
      <c r="AT180" s="229" t="s">
        <v>137</v>
      </c>
      <c r="AU180" s="229" t="s">
        <v>81</v>
      </c>
      <c r="AV180" s="13" t="s">
        <v>22</v>
      </c>
      <c r="AW180" s="13" t="s">
        <v>37</v>
      </c>
      <c r="AX180" s="13" t="s">
        <v>73</v>
      </c>
      <c r="AY180" s="229" t="s">
        <v>126</v>
      </c>
    </row>
    <row r="181" spans="2:51" s="13" customFormat="1" ht="12">
      <c r="B181" s="218"/>
      <c r="C181" s="219"/>
      <c r="D181" s="220" t="s">
        <v>137</v>
      </c>
      <c r="E181" s="221" t="s">
        <v>20</v>
      </c>
      <c r="F181" s="222" t="s">
        <v>224</v>
      </c>
      <c r="G181" s="219"/>
      <c r="H181" s="223" t="s">
        <v>20</v>
      </c>
      <c r="I181" s="224"/>
      <c r="J181" s="219"/>
      <c r="K181" s="219"/>
      <c r="L181" s="225"/>
      <c r="M181" s="226"/>
      <c r="N181" s="227"/>
      <c r="O181" s="227"/>
      <c r="P181" s="227"/>
      <c r="Q181" s="227"/>
      <c r="R181" s="227"/>
      <c r="S181" s="227"/>
      <c r="T181" s="228"/>
      <c r="AT181" s="229" t="s">
        <v>137</v>
      </c>
      <c r="AU181" s="229" t="s">
        <v>81</v>
      </c>
      <c r="AV181" s="13" t="s">
        <v>22</v>
      </c>
      <c r="AW181" s="13" t="s">
        <v>37</v>
      </c>
      <c r="AX181" s="13" t="s">
        <v>73</v>
      </c>
      <c r="AY181" s="229" t="s">
        <v>126</v>
      </c>
    </row>
    <row r="182" spans="2:65" s="1" customFormat="1" ht="28.8" customHeight="1">
      <c r="B182" s="34"/>
      <c r="C182" s="182" t="s">
        <v>239</v>
      </c>
      <c r="D182" s="182" t="s">
        <v>128</v>
      </c>
      <c r="E182" s="183" t="s">
        <v>262</v>
      </c>
      <c r="F182" s="184" t="s">
        <v>263</v>
      </c>
      <c r="G182" s="185" t="s">
        <v>155</v>
      </c>
      <c r="H182" s="186">
        <v>17.28</v>
      </c>
      <c r="I182" s="187"/>
      <c r="J182" s="188">
        <f>ROUND(I182*H182,2)</f>
        <v>0</v>
      </c>
      <c r="K182" s="184" t="s">
        <v>132</v>
      </c>
      <c r="L182" s="54"/>
      <c r="M182" s="189" t="s">
        <v>20</v>
      </c>
      <c r="N182" s="190" t="s">
        <v>44</v>
      </c>
      <c r="O182" s="35"/>
      <c r="P182" s="191">
        <f>O182*H182</f>
        <v>0</v>
      </c>
      <c r="Q182" s="191">
        <v>0</v>
      </c>
      <c r="R182" s="191">
        <f>Q182*H182</f>
        <v>0</v>
      </c>
      <c r="S182" s="191">
        <v>0</v>
      </c>
      <c r="T182" s="192">
        <f>S182*H182</f>
        <v>0</v>
      </c>
      <c r="AR182" s="17" t="s">
        <v>133</v>
      </c>
      <c r="AT182" s="17" t="s">
        <v>128</v>
      </c>
      <c r="AU182" s="17" t="s">
        <v>81</v>
      </c>
      <c r="AY182" s="17" t="s">
        <v>126</v>
      </c>
      <c r="BE182" s="193">
        <f>IF(N182="základní",J182,0)</f>
        <v>0</v>
      </c>
      <c r="BF182" s="193">
        <f>IF(N182="snížená",J182,0)</f>
        <v>0</v>
      </c>
      <c r="BG182" s="193">
        <f>IF(N182="zákl. přenesená",J182,0)</f>
        <v>0</v>
      </c>
      <c r="BH182" s="193">
        <f>IF(N182="sníž. přenesená",J182,0)</f>
        <v>0</v>
      </c>
      <c r="BI182" s="193">
        <f>IF(N182="nulová",J182,0)</f>
        <v>0</v>
      </c>
      <c r="BJ182" s="17" t="s">
        <v>22</v>
      </c>
      <c r="BK182" s="193">
        <f>ROUND(I182*H182,2)</f>
        <v>0</v>
      </c>
      <c r="BL182" s="17" t="s">
        <v>133</v>
      </c>
      <c r="BM182" s="17" t="s">
        <v>712</v>
      </c>
    </row>
    <row r="183" spans="2:47" s="1" customFormat="1" ht="168">
      <c r="B183" s="34"/>
      <c r="C183" s="56"/>
      <c r="D183" s="194" t="s">
        <v>135</v>
      </c>
      <c r="E183" s="56"/>
      <c r="F183" s="195" t="s">
        <v>253</v>
      </c>
      <c r="G183" s="56"/>
      <c r="H183" s="56"/>
      <c r="I183" s="152"/>
      <c r="J183" s="56"/>
      <c r="K183" s="56"/>
      <c r="L183" s="54"/>
      <c r="M183" s="71"/>
      <c r="N183" s="35"/>
      <c r="O183" s="35"/>
      <c r="P183" s="35"/>
      <c r="Q183" s="35"/>
      <c r="R183" s="35"/>
      <c r="S183" s="35"/>
      <c r="T183" s="72"/>
      <c r="AT183" s="17" t="s">
        <v>135</v>
      </c>
      <c r="AU183" s="17" t="s">
        <v>81</v>
      </c>
    </row>
    <row r="184" spans="2:51" s="11" customFormat="1" ht="12">
      <c r="B184" s="196"/>
      <c r="C184" s="197"/>
      <c r="D184" s="194" t="s">
        <v>137</v>
      </c>
      <c r="E184" s="198" t="s">
        <v>20</v>
      </c>
      <c r="F184" s="199" t="s">
        <v>689</v>
      </c>
      <c r="G184" s="197"/>
      <c r="H184" s="200">
        <v>17.28</v>
      </c>
      <c r="I184" s="201"/>
      <c r="J184" s="197"/>
      <c r="K184" s="197"/>
      <c r="L184" s="202"/>
      <c r="M184" s="203"/>
      <c r="N184" s="204"/>
      <c r="O184" s="204"/>
      <c r="P184" s="204"/>
      <c r="Q184" s="204"/>
      <c r="R184" s="204"/>
      <c r="S184" s="204"/>
      <c r="T184" s="205"/>
      <c r="AT184" s="206" t="s">
        <v>137</v>
      </c>
      <c r="AU184" s="206" t="s">
        <v>81</v>
      </c>
      <c r="AV184" s="11" t="s">
        <v>81</v>
      </c>
      <c r="AW184" s="11" t="s">
        <v>37</v>
      </c>
      <c r="AX184" s="11" t="s">
        <v>73</v>
      </c>
      <c r="AY184" s="206" t="s">
        <v>126</v>
      </c>
    </row>
    <row r="185" spans="2:51" s="12" customFormat="1" ht="12">
      <c r="B185" s="207"/>
      <c r="C185" s="208"/>
      <c r="D185" s="194" t="s">
        <v>137</v>
      </c>
      <c r="E185" s="209" t="s">
        <v>20</v>
      </c>
      <c r="F185" s="210" t="s">
        <v>138</v>
      </c>
      <c r="G185" s="208"/>
      <c r="H185" s="211">
        <v>17.28</v>
      </c>
      <c r="I185" s="212"/>
      <c r="J185" s="208"/>
      <c r="K185" s="208"/>
      <c r="L185" s="213"/>
      <c r="M185" s="214"/>
      <c r="N185" s="215"/>
      <c r="O185" s="215"/>
      <c r="P185" s="215"/>
      <c r="Q185" s="215"/>
      <c r="R185" s="215"/>
      <c r="S185" s="215"/>
      <c r="T185" s="216"/>
      <c r="AT185" s="217" t="s">
        <v>137</v>
      </c>
      <c r="AU185" s="217" t="s">
        <v>81</v>
      </c>
      <c r="AV185" s="12" t="s">
        <v>133</v>
      </c>
      <c r="AW185" s="12" t="s">
        <v>37</v>
      </c>
      <c r="AX185" s="12" t="s">
        <v>22</v>
      </c>
      <c r="AY185" s="217" t="s">
        <v>126</v>
      </c>
    </row>
    <row r="186" spans="2:51" s="13" customFormat="1" ht="12">
      <c r="B186" s="218"/>
      <c r="C186" s="219"/>
      <c r="D186" s="220" t="s">
        <v>137</v>
      </c>
      <c r="E186" s="221" t="s">
        <v>20</v>
      </c>
      <c r="F186" s="222" t="s">
        <v>176</v>
      </c>
      <c r="G186" s="219"/>
      <c r="H186" s="223" t="s">
        <v>20</v>
      </c>
      <c r="I186" s="224"/>
      <c r="J186" s="219"/>
      <c r="K186" s="219"/>
      <c r="L186" s="225"/>
      <c r="M186" s="226"/>
      <c r="N186" s="227"/>
      <c r="O186" s="227"/>
      <c r="P186" s="227"/>
      <c r="Q186" s="227"/>
      <c r="R186" s="227"/>
      <c r="S186" s="227"/>
      <c r="T186" s="228"/>
      <c r="AT186" s="229" t="s">
        <v>137</v>
      </c>
      <c r="AU186" s="229" t="s">
        <v>81</v>
      </c>
      <c r="AV186" s="13" t="s">
        <v>22</v>
      </c>
      <c r="AW186" s="13" t="s">
        <v>37</v>
      </c>
      <c r="AX186" s="13" t="s">
        <v>73</v>
      </c>
      <c r="AY186" s="229" t="s">
        <v>126</v>
      </c>
    </row>
    <row r="187" spans="2:65" s="1" customFormat="1" ht="28.8" customHeight="1">
      <c r="B187" s="34"/>
      <c r="C187" s="182" t="s">
        <v>245</v>
      </c>
      <c r="D187" s="182" t="s">
        <v>128</v>
      </c>
      <c r="E187" s="183" t="s">
        <v>262</v>
      </c>
      <c r="F187" s="184" t="s">
        <v>263</v>
      </c>
      <c r="G187" s="185" t="s">
        <v>155</v>
      </c>
      <c r="H187" s="186">
        <v>17.28</v>
      </c>
      <c r="I187" s="187"/>
      <c r="J187" s="188">
        <f>ROUND(I187*H187,2)</f>
        <v>0</v>
      </c>
      <c r="K187" s="184" t="s">
        <v>132</v>
      </c>
      <c r="L187" s="54"/>
      <c r="M187" s="189" t="s">
        <v>20</v>
      </c>
      <c r="N187" s="190" t="s">
        <v>44</v>
      </c>
      <c r="O187" s="35"/>
      <c r="P187" s="191">
        <f>O187*H187</f>
        <v>0</v>
      </c>
      <c r="Q187" s="191">
        <v>0</v>
      </c>
      <c r="R187" s="191">
        <f>Q187*H187</f>
        <v>0</v>
      </c>
      <c r="S187" s="191">
        <v>0</v>
      </c>
      <c r="T187" s="192">
        <f>S187*H187</f>
        <v>0</v>
      </c>
      <c r="AR187" s="17" t="s">
        <v>133</v>
      </c>
      <c r="AT187" s="17" t="s">
        <v>128</v>
      </c>
      <c r="AU187" s="17" t="s">
        <v>81</v>
      </c>
      <c r="AY187" s="17" t="s">
        <v>126</v>
      </c>
      <c r="BE187" s="193">
        <f>IF(N187="základní",J187,0)</f>
        <v>0</v>
      </c>
      <c r="BF187" s="193">
        <f>IF(N187="snížená",J187,0)</f>
        <v>0</v>
      </c>
      <c r="BG187" s="193">
        <f>IF(N187="zákl. přenesená",J187,0)</f>
        <v>0</v>
      </c>
      <c r="BH187" s="193">
        <f>IF(N187="sníž. přenesená",J187,0)</f>
        <v>0</v>
      </c>
      <c r="BI187" s="193">
        <f>IF(N187="nulová",J187,0)</f>
        <v>0</v>
      </c>
      <c r="BJ187" s="17" t="s">
        <v>22</v>
      </c>
      <c r="BK187" s="193">
        <f>ROUND(I187*H187,2)</f>
        <v>0</v>
      </c>
      <c r="BL187" s="17" t="s">
        <v>133</v>
      </c>
      <c r="BM187" s="17" t="s">
        <v>713</v>
      </c>
    </row>
    <row r="188" spans="2:47" s="1" customFormat="1" ht="168">
      <c r="B188" s="34"/>
      <c r="C188" s="56"/>
      <c r="D188" s="194" t="s">
        <v>135</v>
      </c>
      <c r="E188" s="56"/>
      <c r="F188" s="195" t="s">
        <v>253</v>
      </c>
      <c r="G188" s="56"/>
      <c r="H188" s="56"/>
      <c r="I188" s="152"/>
      <c r="J188" s="56"/>
      <c r="K188" s="56"/>
      <c r="L188" s="54"/>
      <c r="M188" s="71"/>
      <c r="N188" s="35"/>
      <c r="O188" s="35"/>
      <c r="P188" s="35"/>
      <c r="Q188" s="35"/>
      <c r="R188" s="35"/>
      <c r="S188" s="35"/>
      <c r="T188" s="72"/>
      <c r="AT188" s="17" t="s">
        <v>135</v>
      </c>
      <c r="AU188" s="17" t="s">
        <v>81</v>
      </c>
    </row>
    <row r="189" spans="2:51" s="11" customFormat="1" ht="12">
      <c r="B189" s="196"/>
      <c r="C189" s="197"/>
      <c r="D189" s="194" t="s">
        <v>137</v>
      </c>
      <c r="E189" s="198" t="s">
        <v>20</v>
      </c>
      <c r="F189" s="199" t="s">
        <v>714</v>
      </c>
      <c r="G189" s="197"/>
      <c r="H189" s="200">
        <v>17.28</v>
      </c>
      <c r="I189" s="201"/>
      <c r="J189" s="197"/>
      <c r="K189" s="197"/>
      <c r="L189" s="202"/>
      <c r="M189" s="203"/>
      <c r="N189" s="204"/>
      <c r="O189" s="204"/>
      <c r="P189" s="204"/>
      <c r="Q189" s="204"/>
      <c r="R189" s="204"/>
      <c r="S189" s="204"/>
      <c r="T189" s="205"/>
      <c r="AT189" s="206" t="s">
        <v>137</v>
      </c>
      <c r="AU189" s="206" t="s">
        <v>81</v>
      </c>
      <c r="AV189" s="11" t="s">
        <v>81</v>
      </c>
      <c r="AW189" s="11" t="s">
        <v>37</v>
      </c>
      <c r="AX189" s="11" t="s">
        <v>73</v>
      </c>
      <c r="AY189" s="206" t="s">
        <v>126</v>
      </c>
    </row>
    <row r="190" spans="2:51" s="12" customFormat="1" ht="12">
      <c r="B190" s="207"/>
      <c r="C190" s="208"/>
      <c r="D190" s="194" t="s">
        <v>137</v>
      </c>
      <c r="E190" s="209" t="s">
        <v>20</v>
      </c>
      <c r="F190" s="210" t="s">
        <v>138</v>
      </c>
      <c r="G190" s="208"/>
      <c r="H190" s="211">
        <v>17.28</v>
      </c>
      <c r="I190" s="212"/>
      <c r="J190" s="208"/>
      <c r="K190" s="208"/>
      <c r="L190" s="213"/>
      <c r="M190" s="214"/>
      <c r="N190" s="215"/>
      <c r="O190" s="215"/>
      <c r="P190" s="215"/>
      <c r="Q190" s="215"/>
      <c r="R190" s="215"/>
      <c r="S190" s="215"/>
      <c r="T190" s="216"/>
      <c r="AT190" s="217" t="s">
        <v>137</v>
      </c>
      <c r="AU190" s="217" t="s">
        <v>81</v>
      </c>
      <c r="AV190" s="12" t="s">
        <v>133</v>
      </c>
      <c r="AW190" s="12" t="s">
        <v>37</v>
      </c>
      <c r="AX190" s="12" t="s">
        <v>22</v>
      </c>
      <c r="AY190" s="217" t="s">
        <v>126</v>
      </c>
    </row>
    <row r="191" spans="2:51" s="13" customFormat="1" ht="12">
      <c r="B191" s="218"/>
      <c r="C191" s="219"/>
      <c r="D191" s="220" t="s">
        <v>137</v>
      </c>
      <c r="E191" s="221" t="s">
        <v>20</v>
      </c>
      <c r="F191" s="222" t="s">
        <v>145</v>
      </c>
      <c r="G191" s="219"/>
      <c r="H191" s="223" t="s">
        <v>20</v>
      </c>
      <c r="I191" s="224"/>
      <c r="J191" s="219"/>
      <c r="K191" s="219"/>
      <c r="L191" s="225"/>
      <c r="M191" s="226"/>
      <c r="N191" s="227"/>
      <c r="O191" s="227"/>
      <c r="P191" s="227"/>
      <c r="Q191" s="227"/>
      <c r="R191" s="227"/>
      <c r="S191" s="227"/>
      <c r="T191" s="228"/>
      <c r="AT191" s="229" t="s">
        <v>137</v>
      </c>
      <c r="AU191" s="229" t="s">
        <v>81</v>
      </c>
      <c r="AV191" s="13" t="s">
        <v>22</v>
      </c>
      <c r="AW191" s="13" t="s">
        <v>37</v>
      </c>
      <c r="AX191" s="13" t="s">
        <v>73</v>
      </c>
      <c r="AY191" s="229" t="s">
        <v>126</v>
      </c>
    </row>
    <row r="192" spans="2:65" s="1" customFormat="1" ht="51.6" customHeight="1">
      <c r="B192" s="34"/>
      <c r="C192" s="182" t="s">
        <v>249</v>
      </c>
      <c r="D192" s="182" t="s">
        <v>128</v>
      </c>
      <c r="E192" s="183" t="s">
        <v>715</v>
      </c>
      <c r="F192" s="184" t="s">
        <v>716</v>
      </c>
      <c r="G192" s="185" t="s">
        <v>155</v>
      </c>
      <c r="H192" s="186">
        <v>14.4</v>
      </c>
      <c r="I192" s="187"/>
      <c r="J192" s="188">
        <f>ROUND(I192*H192,2)</f>
        <v>0</v>
      </c>
      <c r="K192" s="184" t="s">
        <v>132</v>
      </c>
      <c r="L192" s="54"/>
      <c r="M192" s="189" t="s">
        <v>20</v>
      </c>
      <c r="N192" s="190" t="s">
        <v>44</v>
      </c>
      <c r="O192" s="35"/>
      <c r="P192" s="191">
        <f>O192*H192</f>
        <v>0</v>
      </c>
      <c r="Q192" s="191">
        <v>0</v>
      </c>
      <c r="R192" s="191">
        <f>Q192*H192</f>
        <v>0</v>
      </c>
      <c r="S192" s="191">
        <v>0</v>
      </c>
      <c r="T192" s="192">
        <f>S192*H192</f>
        <v>0</v>
      </c>
      <c r="AR192" s="17" t="s">
        <v>133</v>
      </c>
      <c r="AT192" s="17" t="s">
        <v>128</v>
      </c>
      <c r="AU192" s="17" t="s">
        <v>81</v>
      </c>
      <c r="AY192" s="17" t="s">
        <v>126</v>
      </c>
      <c r="BE192" s="193">
        <f>IF(N192="základní",J192,0)</f>
        <v>0</v>
      </c>
      <c r="BF192" s="193">
        <f>IF(N192="snížená",J192,0)</f>
        <v>0</v>
      </c>
      <c r="BG192" s="193">
        <f>IF(N192="zákl. přenesená",J192,0)</f>
        <v>0</v>
      </c>
      <c r="BH192" s="193">
        <f>IF(N192="sníž. přenesená",J192,0)</f>
        <v>0</v>
      </c>
      <c r="BI192" s="193">
        <f>IF(N192="nulová",J192,0)</f>
        <v>0</v>
      </c>
      <c r="BJ192" s="17" t="s">
        <v>22</v>
      </c>
      <c r="BK192" s="193">
        <f>ROUND(I192*H192,2)</f>
        <v>0</v>
      </c>
      <c r="BL192" s="17" t="s">
        <v>133</v>
      </c>
      <c r="BM192" s="17" t="s">
        <v>717</v>
      </c>
    </row>
    <row r="193" spans="2:47" s="1" customFormat="1" ht="192">
      <c r="B193" s="34"/>
      <c r="C193" s="56"/>
      <c r="D193" s="194" t="s">
        <v>135</v>
      </c>
      <c r="E193" s="56"/>
      <c r="F193" s="253" t="s">
        <v>718</v>
      </c>
      <c r="G193" s="56"/>
      <c r="H193" s="56"/>
      <c r="I193" s="152"/>
      <c r="J193" s="56"/>
      <c r="K193" s="56"/>
      <c r="L193" s="54"/>
      <c r="M193" s="71"/>
      <c r="N193" s="35"/>
      <c r="O193" s="35"/>
      <c r="P193" s="35"/>
      <c r="Q193" s="35"/>
      <c r="R193" s="35"/>
      <c r="S193" s="35"/>
      <c r="T193" s="72"/>
      <c r="AT193" s="17" t="s">
        <v>135</v>
      </c>
      <c r="AU193" s="17" t="s">
        <v>81</v>
      </c>
    </row>
    <row r="194" spans="2:51" s="11" customFormat="1" ht="12">
      <c r="B194" s="196"/>
      <c r="C194" s="197"/>
      <c r="D194" s="194" t="s">
        <v>137</v>
      </c>
      <c r="E194" s="198" t="s">
        <v>20</v>
      </c>
      <c r="F194" s="199" t="s">
        <v>719</v>
      </c>
      <c r="G194" s="197"/>
      <c r="H194" s="200">
        <v>14.4</v>
      </c>
      <c r="I194" s="201"/>
      <c r="J194" s="197"/>
      <c r="K194" s="197"/>
      <c r="L194" s="202"/>
      <c r="M194" s="203"/>
      <c r="N194" s="204"/>
      <c r="O194" s="204"/>
      <c r="P194" s="204"/>
      <c r="Q194" s="204"/>
      <c r="R194" s="204"/>
      <c r="S194" s="204"/>
      <c r="T194" s="205"/>
      <c r="AT194" s="206" t="s">
        <v>137</v>
      </c>
      <c r="AU194" s="206" t="s">
        <v>81</v>
      </c>
      <c r="AV194" s="11" t="s">
        <v>81</v>
      </c>
      <c r="AW194" s="11" t="s">
        <v>37</v>
      </c>
      <c r="AX194" s="11" t="s">
        <v>73</v>
      </c>
      <c r="AY194" s="206" t="s">
        <v>126</v>
      </c>
    </row>
    <row r="195" spans="2:51" s="12" customFormat="1" ht="12">
      <c r="B195" s="207"/>
      <c r="C195" s="208"/>
      <c r="D195" s="194" t="s">
        <v>137</v>
      </c>
      <c r="E195" s="209" t="s">
        <v>20</v>
      </c>
      <c r="F195" s="210" t="s">
        <v>138</v>
      </c>
      <c r="G195" s="208"/>
      <c r="H195" s="211">
        <v>14.4</v>
      </c>
      <c r="I195" s="212"/>
      <c r="J195" s="208"/>
      <c r="K195" s="208"/>
      <c r="L195" s="213"/>
      <c r="M195" s="214"/>
      <c r="N195" s="215"/>
      <c r="O195" s="215"/>
      <c r="P195" s="215"/>
      <c r="Q195" s="215"/>
      <c r="R195" s="215"/>
      <c r="S195" s="215"/>
      <c r="T195" s="216"/>
      <c r="AT195" s="217" t="s">
        <v>137</v>
      </c>
      <c r="AU195" s="217" t="s">
        <v>81</v>
      </c>
      <c r="AV195" s="12" t="s">
        <v>133</v>
      </c>
      <c r="AW195" s="12" t="s">
        <v>37</v>
      </c>
      <c r="AX195" s="12" t="s">
        <v>22</v>
      </c>
      <c r="AY195" s="217" t="s">
        <v>126</v>
      </c>
    </row>
    <row r="196" spans="2:51" s="13" customFormat="1" ht="12">
      <c r="B196" s="218"/>
      <c r="C196" s="219"/>
      <c r="D196" s="220" t="s">
        <v>137</v>
      </c>
      <c r="E196" s="221" t="s">
        <v>20</v>
      </c>
      <c r="F196" s="222" t="s">
        <v>146</v>
      </c>
      <c r="G196" s="219"/>
      <c r="H196" s="223" t="s">
        <v>20</v>
      </c>
      <c r="I196" s="224"/>
      <c r="J196" s="219"/>
      <c r="K196" s="219"/>
      <c r="L196" s="225"/>
      <c r="M196" s="226"/>
      <c r="N196" s="227"/>
      <c r="O196" s="227"/>
      <c r="P196" s="227"/>
      <c r="Q196" s="227"/>
      <c r="R196" s="227"/>
      <c r="S196" s="227"/>
      <c r="T196" s="228"/>
      <c r="AT196" s="229" t="s">
        <v>137</v>
      </c>
      <c r="AU196" s="229" t="s">
        <v>81</v>
      </c>
      <c r="AV196" s="13" t="s">
        <v>22</v>
      </c>
      <c r="AW196" s="13" t="s">
        <v>37</v>
      </c>
      <c r="AX196" s="13" t="s">
        <v>73</v>
      </c>
      <c r="AY196" s="229" t="s">
        <v>126</v>
      </c>
    </row>
    <row r="197" spans="2:65" s="1" customFormat="1" ht="20.4" customHeight="1">
      <c r="B197" s="34"/>
      <c r="C197" s="182" t="s">
        <v>7</v>
      </c>
      <c r="D197" s="182" t="s">
        <v>128</v>
      </c>
      <c r="E197" s="183" t="s">
        <v>276</v>
      </c>
      <c r="F197" s="184" t="s">
        <v>277</v>
      </c>
      <c r="G197" s="185" t="s">
        <v>155</v>
      </c>
      <c r="H197" s="186">
        <v>422.13</v>
      </c>
      <c r="I197" s="187"/>
      <c r="J197" s="188">
        <f>ROUND(I197*H197,2)</f>
        <v>0</v>
      </c>
      <c r="K197" s="184" t="s">
        <v>132</v>
      </c>
      <c r="L197" s="54"/>
      <c r="M197" s="189" t="s">
        <v>20</v>
      </c>
      <c r="N197" s="190" t="s">
        <v>44</v>
      </c>
      <c r="O197" s="35"/>
      <c r="P197" s="191">
        <f>O197*H197</f>
        <v>0</v>
      </c>
      <c r="Q197" s="191">
        <v>0</v>
      </c>
      <c r="R197" s="191">
        <f>Q197*H197</f>
        <v>0</v>
      </c>
      <c r="S197" s="191">
        <v>0</v>
      </c>
      <c r="T197" s="192">
        <f>S197*H197</f>
        <v>0</v>
      </c>
      <c r="AR197" s="17" t="s">
        <v>133</v>
      </c>
      <c r="AT197" s="17" t="s">
        <v>128</v>
      </c>
      <c r="AU197" s="17" t="s">
        <v>81</v>
      </c>
      <c r="AY197" s="17" t="s">
        <v>126</v>
      </c>
      <c r="BE197" s="193">
        <f>IF(N197="základní",J197,0)</f>
        <v>0</v>
      </c>
      <c r="BF197" s="193">
        <f>IF(N197="snížená",J197,0)</f>
        <v>0</v>
      </c>
      <c r="BG197" s="193">
        <f>IF(N197="zákl. přenesená",J197,0)</f>
        <v>0</v>
      </c>
      <c r="BH197" s="193">
        <f>IF(N197="sníž. přenesená",J197,0)</f>
        <v>0</v>
      </c>
      <c r="BI197" s="193">
        <f>IF(N197="nulová",J197,0)</f>
        <v>0</v>
      </c>
      <c r="BJ197" s="17" t="s">
        <v>22</v>
      </c>
      <c r="BK197" s="193">
        <f>ROUND(I197*H197,2)</f>
        <v>0</v>
      </c>
      <c r="BL197" s="17" t="s">
        <v>133</v>
      </c>
      <c r="BM197" s="17" t="s">
        <v>720</v>
      </c>
    </row>
    <row r="198" spans="2:47" s="1" customFormat="1" ht="192">
      <c r="B198" s="34"/>
      <c r="C198" s="56"/>
      <c r="D198" s="194" t="s">
        <v>135</v>
      </c>
      <c r="E198" s="56"/>
      <c r="F198" s="195" t="s">
        <v>279</v>
      </c>
      <c r="G198" s="56"/>
      <c r="H198" s="56"/>
      <c r="I198" s="152"/>
      <c r="J198" s="56"/>
      <c r="K198" s="56"/>
      <c r="L198" s="54"/>
      <c r="M198" s="71"/>
      <c r="N198" s="35"/>
      <c r="O198" s="35"/>
      <c r="P198" s="35"/>
      <c r="Q198" s="35"/>
      <c r="R198" s="35"/>
      <c r="S198" s="35"/>
      <c r="T198" s="72"/>
      <c r="AT198" s="17" t="s">
        <v>135</v>
      </c>
      <c r="AU198" s="17" t="s">
        <v>81</v>
      </c>
    </row>
    <row r="199" spans="2:51" s="11" customFormat="1" ht="12">
      <c r="B199" s="196"/>
      <c r="C199" s="197"/>
      <c r="D199" s="194" t="s">
        <v>137</v>
      </c>
      <c r="E199" s="198" t="s">
        <v>20</v>
      </c>
      <c r="F199" s="199" t="s">
        <v>697</v>
      </c>
      <c r="G199" s="197"/>
      <c r="H199" s="200">
        <v>466.9</v>
      </c>
      <c r="I199" s="201"/>
      <c r="J199" s="197"/>
      <c r="K199" s="197"/>
      <c r="L199" s="202"/>
      <c r="M199" s="203"/>
      <c r="N199" s="204"/>
      <c r="O199" s="204"/>
      <c r="P199" s="204"/>
      <c r="Q199" s="204"/>
      <c r="R199" s="204"/>
      <c r="S199" s="204"/>
      <c r="T199" s="205"/>
      <c r="AT199" s="206" t="s">
        <v>137</v>
      </c>
      <c r="AU199" s="206" t="s">
        <v>81</v>
      </c>
      <c r="AV199" s="11" t="s">
        <v>81</v>
      </c>
      <c r="AW199" s="11" t="s">
        <v>37</v>
      </c>
      <c r="AX199" s="11" t="s">
        <v>73</v>
      </c>
      <c r="AY199" s="206" t="s">
        <v>126</v>
      </c>
    </row>
    <row r="200" spans="2:51" s="11" customFormat="1" ht="12">
      <c r="B200" s="196"/>
      <c r="C200" s="197"/>
      <c r="D200" s="194" t="s">
        <v>137</v>
      </c>
      <c r="E200" s="198" t="s">
        <v>20</v>
      </c>
      <c r="F200" s="199" t="s">
        <v>707</v>
      </c>
      <c r="G200" s="197"/>
      <c r="H200" s="200">
        <v>-14.4</v>
      </c>
      <c r="I200" s="201"/>
      <c r="J200" s="197"/>
      <c r="K200" s="197"/>
      <c r="L200" s="202"/>
      <c r="M200" s="203"/>
      <c r="N200" s="204"/>
      <c r="O200" s="204"/>
      <c r="P200" s="204"/>
      <c r="Q200" s="204"/>
      <c r="R200" s="204"/>
      <c r="S200" s="204"/>
      <c r="T200" s="205"/>
      <c r="AT200" s="206" t="s">
        <v>137</v>
      </c>
      <c r="AU200" s="206" t="s">
        <v>81</v>
      </c>
      <c r="AV200" s="11" t="s">
        <v>81</v>
      </c>
      <c r="AW200" s="11" t="s">
        <v>37</v>
      </c>
      <c r="AX200" s="11" t="s">
        <v>73</v>
      </c>
      <c r="AY200" s="206" t="s">
        <v>126</v>
      </c>
    </row>
    <row r="201" spans="2:51" s="11" customFormat="1" ht="12">
      <c r="B201" s="196"/>
      <c r="C201" s="197"/>
      <c r="D201" s="194" t="s">
        <v>137</v>
      </c>
      <c r="E201" s="198" t="s">
        <v>20</v>
      </c>
      <c r="F201" s="199" t="s">
        <v>708</v>
      </c>
      <c r="G201" s="197"/>
      <c r="H201" s="200">
        <v>-30.37</v>
      </c>
      <c r="I201" s="201"/>
      <c r="J201" s="197"/>
      <c r="K201" s="197"/>
      <c r="L201" s="202"/>
      <c r="M201" s="203"/>
      <c r="N201" s="204"/>
      <c r="O201" s="204"/>
      <c r="P201" s="204"/>
      <c r="Q201" s="204"/>
      <c r="R201" s="204"/>
      <c r="S201" s="204"/>
      <c r="T201" s="205"/>
      <c r="AT201" s="206" t="s">
        <v>137</v>
      </c>
      <c r="AU201" s="206" t="s">
        <v>81</v>
      </c>
      <c r="AV201" s="11" t="s">
        <v>81</v>
      </c>
      <c r="AW201" s="11" t="s">
        <v>37</v>
      </c>
      <c r="AX201" s="11" t="s">
        <v>73</v>
      </c>
      <c r="AY201" s="206" t="s">
        <v>126</v>
      </c>
    </row>
    <row r="202" spans="2:51" s="12" customFormat="1" ht="12">
      <c r="B202" s="207"/>
      <c r="C202" s="208"/>
      <c r="D202" s="194" t="s">
        <v>137</v>
      </c>
      <c r="E202" s="209" t="s">
        <v>20</v>
      </c>
      <c r="F202" s="210" t="s">
        <v>138</v>
      </c>
      <c r="G202" s="208"/>
      <c r="H202" s="211">
        <v>422.13</v>
      </c>
      <c r="I202" s="212"/>
      <c r="J202" s="208"/>
      <c r="K202" s="208"/>
      <c r="L202" s="213"/>
      <c r="M202" s="214"/>
      <c r="N202" s="215"/>
      <c r="O202" s="215"/>
      <c r="P202" s="215"/>
      <c r="Q202" s="215"/>
      <c r="R202" s="215"/>
      <c r="S202" s="215"/>
      <c r="T202" s="216"/>
      <c r="AT202" s="217" t="s">
        <v>137</v>
      </c>
      <c r="AU202" s="217" t="s">
        <v>81</v>
      </c>
      <c r="AV202" s="12" t="s">
        <v>133</v>
      </c>
      <c r="AW202" s="12" t="s">
        <v>37</v>
      </c>
      <c r="AX202" s="12" t="s">
        <v>22</v>
      </c>
      <c r="AY202" s="217" t="s">
        <v>126</v>
      </c>
    </row>
    <row r="203" spans="2:51" s="13" customFormat="1" ht="12">
      <c r="B203" s="218"/>
      <c r="C203" s="219"/>
      <c r="D203" s="220" t="s">
        <v>137</v>
      </c>
      <c r="E203" s="221" t="s">
        <v>20</v>
      </c>
      <c r="F203" s="222" t="s">
        <v>238</v>
      </c>
      <c r="G203" s="219"/>
      <c r="H203" s="223" t="s">
        <v>20</v>
      </c>
      <c r="I203" s="224"/>
      <c r="J203" s="219"/>
      <c r="K203" s="219"/>
      <c r="L203" s="225"/>
      <c r="M203" s="226"/>
      <c r="N203" s="227"/>
      <c r="O203" s="227"/>
      <c r="P203" s="227"/>
      <c r="Q203" s="227"/>
      <c r="R203" s="227"/>
      <c r="S203" s="227"/>
      <c r="T203" s="228"/>
      <c r="AT203" s="229" t="s">
        <v>137</v>
      </c>
      <c r="AU203" s="229" t="s">
        <v>81</v>
      </c>
      <c r="AV203" s="13" t="s">
        <v>22</v>
      </c>
      <c r="AW203" s="13" t="s">
        <v>37</v>
      </c>
      <c r="AX203" s="13" t="s">
        <v>73</v>
      </c>
      <c r="AY203" s="229" t="s">
        <v>126</v>
      </c>
    </row>
    <row r="204" spans="2:65" s="1" customFormat="1" ht="20.4" customHeight="1">
      <c r="B204" s="34"/>
      <c r="C204" s="182" t="s">
        <v>261</v>
      </c>
      <c r="D204" s="182" t="s">
        <v>128</v>
      </c>
      <c r="E204" s="183" t="s">
        <v>276</v>
      </c>
      <c r="F204" s="184" t="s">
        <v>277</v>
      </c>
      <c r="G204" s="185" t="s">
        <v>155</v>
      </c>
      <c r="H204" s="186">
        <v>22.8</v>
      </c>
      <c r="I204" s="187"/>
      <c r="J204" s="188">
        <f>ROUND(I204*H204,2)</f>
        <v>0</v>
      </c>
      <c r="K204" s="184" t="s">
        <v>132</v>
      </c>
      <c r="L204" s="54"/>
      <c r="M204" s="189" t="s">
        <v>20</v>
      </c>
      <c r="N204" s="190" t="s">
        <v>44</v>
      </c>
      <c r="O204" s="35"/>
      <c r="P204" s="191">
        <f>O204*H204</f>
        <v>0</v>
      </c>
      <c r="Q204" s="191">
        <v>0</v>
      </c>
      <c r="R204" s="191">
        <f>Q204*H204</f>
        <v>0</v>
      </c>
      <c r="S204" s="191">
        <v>0</v>
      </c>
      <c r="T204" s="192">
        <f>S204*H204</f>
        <v>0</v>
      </c>
      <c r="AR204" s="17" t="s">
        <v>133</v>
      </c>
      <c r="AT204" s="17" t="s">
        <v>128</v>
      </c>
      <c r="AU204" s="17" t="s">
        <v>81</v>
      </c>
      <c r="AY204" s="17" t="s">
        <v>126</v>
      </c>
      <c r="BE204" s="193">
        <f>IF(N204="základní",J204,0)</f>
        <v>0</v>
      </c>
      <c r="BF204" s="193">
        <f>IF(N204="snížená",J204,0)</f>
        <v>0</v>
      </c>
      <c r="BG204" s="193">
        <f>IF(N204="zákl. přenesená",J204,0)</f>
        <v>0</v>
      </c>
      <c r="BH204" s="193">
        <f>IF(N204="sníž. přenesená",J204,0)</f>
        <v>0</v>
      </c>
      <c r="BI204" s="193">
        <f>IF(N204="nulová",J204,0)</f>
        <v>0</v>
      </c>
      <c r="BJ204" s="17" t="s">
        <v>22</v>
      </c>
      <c r="BK204" s="193">
        <f>ROUND(I204*H204,2)</f>
        <v>0</v>
      </c>
      <c r="BL204" s="17" t="s">
        <v>133</v>
      </c>
      <c r="BM204" s="17" t="s">
        <v>721</v>
      </c>
    </row>
    <row r="205" spans="2:47" s="1" customFormat="1" ht="192">
      <c r="B205" s="34"/>
      <c r="C205" s="56"/>
      <c r="D205" s="194" t="s">
        <v>135</v>
      </c>
      <c r="E205" s="56"/>
      <c r="F205" s="195" t="s">
        <v>279</v>
      </c>
      <c r="G205" s="56"/>
      <c r="H205" s="56"/>
      <c r="I205" s="152"/>
      <c r="J205" s="56"/>
      <c r="K205" s="56"/>
      <c r="L205" s="54"/>
      <c r="M205" s="71"/>
      <c r="N205" s="35"/>
      <c r="O205" s="35"/>
      <c r="P205" s="35"/>
      <c r="Q205" s="35"/>
      <c r="R205" s="35"/>
      <c r="S205" s="35"/>
      <c r="T205" s="72"/>
      <c r="AT205" s="17" t="s">
        <v>135</v>
      </c>
      <c r="AU205" s="17" t="s">
        <v>81</v>
      </c>
    </row>
    <row r="206" spans="2:51" s="11" customFormat="1" ht="12">
      <c r="B206" s="196"/>
      <c r="C206" s="197"/>
      <c r="D206" s="194" t="s">
        <v>137</v>
      </c>
      <c r="E206" s="198" t="s">
        <v>20</v>
      </c>
      <c r="F206" s="199" t="s">
        <v>722</v>
      </c>
      <c r="G206" s="197"/>
      <c r="H206" s="200">
        <v>22.8</v>
      </c>
      <c r="I206" s="201"/>
      <c r="J206" s="197"/>
      <c r="K206" s="197"/>
      <c r="L206" s="202"/>
      <c r="M206" s="203"/>
      <c r="N206" s="204"/>
      <c r="O206" s="204"/>
      <c r="P206" s="204"/>
      <c r="Q206" s="204"/>
      <c r="R206" s="204"/>
      <c r="S206" s="204"/>
      <c r="T206" s="205"/>
      <c r="AT206" s="206" t="s">
        <v>137</v>
      </c>
      <c r="AU206" s="206" t="s">
        <v>81</v>
      </c>
      <c r="AV206" s="11" t="s">
        <v>81</v>
      </c>
      <c r="AW206" s="11" t="s">
        <v>37</v>
      </c>
      <c r="AX206" s="11" t="s">
        <v>73</v>
      </c>
      <c r="AY206" s="206" t="s">
        <v>126</v>
      </c>
    </row>
    <row r="207" spans="2:51" s="12" customFormat="1" ht="12">
      <c r="B207" s="207"/>
      <c r="C207" s="208"/>
      <c r="D207" s="194" t="s">
        <v>137</v>
      </c>
      <c r="E207" s="209" t="s">
        <v>20</v>
      </c>
      <c r="F207" s="210" t="s">
        <v>138</v>
      </c>
      <c r="G207" s="208"/>
      <c r="H207" s="211">
        <v>22.8</v>
      </c>
      <c r="I207" s="212"/>
      <c r="J207" s="208"/>
      <c r="K207" s="208"/>
      <c r="L207" s="213"/>
      <c r="M207" s="214"/>
      <c r="N207" s="215"/>
      <c r="O207" s="215"/>
      <c r="P207" s="215"/>
      <c r="Q207" s="215"/>
      <c r="R207" s="215"/>
      <c r="S207" s="215"/>
      <c r="T207" s="216"/>
      <c r="AT207" s="217" t="s">
        <v>137</v>
      </c>
      <c r="AU207" s="217" t="s">
        <v>81</v>
      </c>
      <c r="AV207" s="12" t="s">
        <v>133</v>
      </c>
      <c r="AW207" s="12" t="s">
        <v>37</v>
      </c>
      <c r="AX207" s="12" t="s">
        <v>22</v>
      </c>
      <c r="AY207" s="217" t="s">
        <v>126</v>
      </c>
    </row>
    <row r="208" spans="2:51" s="13" customFormat="1" ht="12">
      <c r="B208" s="218"/>
      <c r="C208" s="219"/>
      <c r="D208" s="220" t="s">
        <v>137</v>
      </c>
      <c r="E208" s="221" t="s">
        <v>20</v>
      </c>
      <c r="F208" s="222" t="s">
        <v>244</v>
      </c>
      <c r="G208" s="219"/>
      <c r="H208" s="223" t="s">
        <v>20</v>
      </c>
      <c r="I208" s="224"/>
      <c r="J208" s="219"/>
      <c r="K208" s="219"/>
      <c r="L208" s="225"/>
      <c r="M208" s="226"/>
      <c r="N208" s="227"/>
      <c r="O208" s="227"/>
      <c r="P208" s="227"/>
      <c r="Q208" s="227"/>
      <c r="R208" s="227"/>
      <c r="S208" s="227"/>
      <c r="T208" s="228"/>
      <c r="AT208" s="229" t="s">
        <v>137</v>
      </c>
      <c r="AU208" s="229" t="s">
        <v>81</v>
      </c>
      <c r="AV208" s="13" t="s">
        <v>22</v>
      </c>
      <c r="AW208" s="13" t="s">
        <v>37</v>
      </c>
      <c r="AX208" s="13" t="s">
        <v>73</v>
      </c>
      <c r="AY208" s="229" t="s">
        <v>126</v>
      </c>
    </row>
    <row r="209" spans="2:65" s="1" customFormat="1" ht="20.4" customHeight="1">
      <c r="B209" s="34"/>
      <c r="C209" s="182" t="s">
        <v>266</v>
      </c>
      <c r="D209" s="182" t="s">
        <v>128</v>
      </c>
      <c r="E209" s="183" t="s">
        <v>276</v>
      </c>
      <c r="F209" s="184" t="s">
        <v>277</v>
      </c>
      <c r="G209" s="185" t="s">
        <v>155</v>
      </c>
      <c r="H209" s="186">
        <v>17.28</v>
      </c>
      <c r="I209" s="187"/>
      <c r="J209" s="188">
        <f>ROUND(I209*H209,2)</f>
        <v>0</v>
      </c>
      <c r="K209" s="184" t="s">
        <v>132</v>
      </c>
      <c r="L209" s="54"/>
      <c r="M209" s="189" t="s">
        <v>20</v>
      </c>
      <c r="N209" s="190" t="s">
        <v>44</v>
      </c>
      <c r="O209" s="35"/>
      <c r="P209" s="191">
        <f>O209*H209</f>
        <v>0</v>
      </c>
      <c r="Q209" s="191">
        <v>0</v>
      </c>
      <c r="R209" s="191">
        <f>Q209*H209</f>
        <v>0</v>
      </c>
      <c r="S209" s="191">
        <v>0</v>
      </c>
      <c r="T209" s="192">
        <f>S209*H209</f>
        <v>0</v>
      </c>
      <c r="AR209" s="17" t="s">
        <v>133</v>
      </c>
      <c r="AT209" s="17" t="s">
        <v>128</v>
      </c>
      <c r="AU209" s="17" t="s">
        <v>81</v>
      </c>
      <c r="AY209" s="17" t="s">
        <v>126</v>
      </c>
      <c r="BE209" s="193">
        <f>IF(N209="základní",J209,0)</f>
        <v>0</v>
      </c>
      <c r="BF209" s="193">
        <f>IF(N209="snížená",J209,0)</f>
        <v>0</v>
      </c>
      <c r="BG209" s="193">
        <f>IF(N209="zákl. přenesená",J209,0)</f>
        <v>0</v>
      </c>
      <c r="BH209" s="193">
        <f>IF(N209="sníž. přenesená",J209,0)</f>
        <v>0</v>
      </c>
      <c r="BI209" s="193">
        <f>IF(N209="nulová",J209,0)</f>
        <v>0</v>
      </c>
      <c r="BJ209" s="17" t="s">
        <v>22</v>
      </c>
      <c r="BK209" s="193">
        <f>ROUND(I209*H209,2)</f>
        <v>0</v>
      </c>
      <c r="BL209" s="17" t="s">
        <v>133</v>
      </c>
      <c r="BM209" s="17" t="s">
        <v>723</v>
      </c>
    </row>
    <row r="210" spans="2:47" s="1" customFormat="1" ht="192">
      <c r="B210" s="34"/>
      <c r="C210" s="56"/>
      <c r="D210" s="194" t="s">
        <v>135</v>
      </c>
      <c r="E210" s="56"/>
      <c r="F210" s="195" t="s">
        <v>279</v>
      </c>
      <c r="G210" s="56"/>
      <c r="H210" s="56"/>
      <c r="I210" s="152"/>
      <c r="J210" s="56"/>
      <c r="K210" s="56"/>
      <c r="L210" s="54"/>
      <c r="M210" s="71"/>
      <c r="N210" s="35"/>
      <c r="O210" s="35"/>
      <c r="P210" s="35"/>
      <c r="Q210" s="35"/>
      <c r="R210" s="35"/>
      <c r="S210" s="35"/>
      <c r="T210" s="72"/>
      <c r="AT210" s="17" t="s">
        <v>135</v>
      </c>
      <c r="AU210" s="17" t="s">
        <v>81</v>
      </c>
    </row>
    <row r="211" spans="2:51" s="11" customFormat="1" ht="12">
      <c r="B211" s="196"/>
      <c r="C211" s="197"/>
      <c r="D211" s="194" t="s">
        <v>137</v>
      </c>
      <c r="E211" s="198" t="s">
        <v>20</v>
      </c>
      <c r="F211" s="199" t="s">
        <v>714</v>
      </c>
      <c r="G211" s="197"/>
      <c r="H211" s="200">
        <v>17.28</v>
      </c>
      <c r="I211" s="201"/>
      <c r="J211" s="197"/>
      <c r="K211" s="197"/>
      <c r="L211" s="202"/>
      <c r="M211" s="203"/>
      <c r="N211" s="204"/>
      <c r="O211" s="204"/>
      <c r="P211" s="204"/>
      <c r="Q211" s="204"/>
      <c r="R211" s="204"/>
      <c r="S211" s="204"/>
      <c r="T211" s="205"/>
      <c r="AT211" s="206" t="s">
        <v>137</v>
      </c>
      <c r="AU211" s="206" t="s">
        <v>81</v>
      </c>
      <c r="AV211" s="11" t="s">
        <v>81</v>
      </c>
      <c r="AW211" s="11" t="s">
        <v>37</v>
      </c>
      <c r="AX211" s="11" t="s">
        <v>73</v>
      </c>
      <c r="AY211" s="206" t="s">
        <v>126</v>
      </c>
    </row>
    <row r="212" spans="2:51" s="12" customFormat="1" ht="12">
      <c r="B212" s="207"/>
      <c r="C212" s="208"/>
      <c r="D212" s="220" t="s">
        <v>137</v>
      </c>
      <c r="E212" s="233" t="s">
        <v>20</v>
      </c>
      <c r="F212" s="234" t="s">
        <v>138</v>
      </c>
      <c r="G212" s="208"/>
      <c r="H212" s="235">
        <v>17.28</v>
      </c>
      <c r="I212" s="212"/>
      <c r="J212" s="208"/>
      <c r="K212" s="208"/>
      <c r="L212" s="213"/>
      <c r="M212" s="214"/>
      <c r="N212" s="215"/>
      <c r="O212" s="215"/>
      <c r="P212" s="215"/>
      <c r="Q212" s="215"/>
      <c r="R212" s="215"/>
      <c r="S212" s="215"/>
      <c r="T212" s="216"/>
      <c r="AT212" s="217" t="s">
        <v>137</v>
      </c>
      <c r="AU212" s="217" t="s">
        <v>81</v>
      </c>
      <c r="AV212" s="12" t="s">
        <v>133</v>
      </c>
      <c r="AW212" s="12" t="s">
        <v>37</v>
      </c>
      <c r="AX212" s="12" t="s">
        <v>22</v>
      </c>
      <c r="AY212" s="217" t="s">
        <v>126</v>
      </c>
    </row>
    <row r="213" spans="2:65" s="1" customFormat="1" ht="28.8" customHeight="1">
      <c r="B213" s="34"/>
      <c r="C213" s="182" t="s">
        <v>269</v>
      </c>
      <c r="D213" s="182" t="s">
        <v>128</v>
      </c>
      <c r="E213" s="183" t="s">
        <v>286</v>
      </c>
      <c r="F213" s="184" t="s">
        <v>287</v>
      </c>
      <c r="G213" s="185" t="s">
        <v>131</v>
      </c>
      <c r="H213" s="186">
        <v>58.9</v>
      </c>
      <c r="I213" s="187"/>
      <c r="J213" s="188">
        <f>ROUND(I213*H213,2)</f>
        <v>0</v>
      </c>
      <c r="K213" s="184" t="s">
        <v>132</v>
      </c>
      <c r="L213" s="54"/>
      <c r="M213" s="189" t="s">
        <v>20</v>
      </c>
      <c r="N213" s="190" t="s">
        <v>44</v>
      </c>
      <c r="O213" s="35"/>
      <c r="P213" s="191">
        <f>O213*H213</f>
        <v>0</v>
      </c>
      <c r="Q213" s="191">
        <v>0</v>
      </c>
      <c r="R213" s="191">
        <f>Q213*H213</f>
        <v>0</v>
      </c>
      <c r="S213" s="191">
        <v>0</v>
      </c>
      <c r="T213" s="192">
        <f>S213*H213</f>
        <v>0</v>
      </c>
      <c r="AR213" s="17" t="s">
        <v>133</v>
      </c>
      <c r="AT213" s="17" t="s">
        <v>128</v>
      </c>
      <c r="AU213" s="17" t="s">
        <v>81</v>
      </c>
      <c r="AY213" s="17" t="s">
        <v>126</v>
      </c>
      <c r="BE213" s="193">
        <f>IF(N213="základní",J213,0)</f>
        <v>0</v>
      </c>
      <c r="BF213" s="193">
        <f>IF(N213="snížená",J213,0)</f>
        <v>0</v>
      </c>
      <c r="BG213" s="193">
        <f>IF(N213="zákl. přenesená",J213,0)</f>
        <v>0</v>
      </c>
      <c r="BH213" s="193">
        <f>IF(N213="sníž. přenesená",J213,0)</f>
        <v>0</v>
      </c>
      <c r="BI213" s="193">
        <f>IF(N213="nulová",J213,0)</f>
        <v>0</v>
      </c>
      <c r="BJ213" s="17" t="s">
        <v>22</v>
      </c>
      <c r="BK213" s="193">
        <f>ROUND(I213*H213,2)</f>
        <v>0</v>
      </c>
      <c r="BL213" s="17" t="s">
        <v>133</v>
      </c>
      <c r="BM213" s="17" t="s">
        <v>724</v>
      </c>
    </row>
    <row r="214" spans="2:47" s="1" customFormat="1" ht="132">
      <c r="B214" s="34"/>
      <c r="C214" s="56"/>
      <c r="D214" s="194" t="s">
        <v>135</v>
      </c>
      <c r="E214" s="56"/>
      <c r="F214" s="195" t="s">
        <v>289</v>
      </c>
      <c r="G214" s="56"/>
      <c r="H214" s="56"/>
      <c r="I214" s="152"/>
      <c r="J214" s="56"/>
      <c r="K214" s="56"/>
      <c r="L214" s="54"/>
      <c r="M214" s="71"/>
      <c r="N214" s="35"/>
      <c r="O214" s="35"/>
      <c r="P214" s="35"/>
      <c r="Q214" s="35"/>
      <c r="R214" s="35"/>
      <c r="S214" s="35"/>
      <c r="T214" s="72"/>
      <c r="AT214" s="17" t="s">
        <v>135</v>
      </c>
      <c r="AU214" s="17" t="s">
        <v>81</v>
      </c>
    </row>
    <row r="215" spans="2:51" s="11" customFormat="1" ht="12">
      <c r="B215" s="196"/>
      <c r="C215" s="197"/>
      <c r="D215" s="194" t="s">
        <v>137</v>
      </c>
      <c r="E215" s="198" t="s">
        <v>20</v>
      </c>
      <c r="F215" s="199" t="s">
        <v>725</v>
      </c>
      <c r="G215" s="197"/>
      <c r="H215" s="200">
        <v>58.9</v>
      </c>
      <c r="I215" s="201"/>
      <c r="J215" s="197"/>
      <c r="K215" s="197"/>
      <c r="L215" s="202"/>
      <c r="M215" s="203"/>
      <c r="N215" s="204"/>
      <c r="O215" s="204"/>
      <c r="P215" s="204"/>
      <c r="Q215" s="204"/>
      <c r="R215" s="204"/>
      <c r="S215" s="204"/>
      <c r="T215" s="205"/>
      <c r="AT215" s="206" t="s">
        <v>137</v>
      </c>
      <c r="AU215" s="206" t="s">
        <v>81</v>
      </c>
      <c r="AV215" s="11" t="s">
        <v>81</v>
      </c>
      <c r="AW215" s="11" t="s">
        <v>37</v>
      </c>
      <c r="AX215" s="11" t="s">
        <v>73</v>
      </c>
      <c r="AY215" s="206" t="s">
        <v>126</v>
      </c>
    </row>
    <row r="216" spans="2:51" s="12" customFormat="1" ht="12">
      <c r="B216" s="207"/>
      <c r="C216" s="208"/>
      <c r="D216" s="194" t="s">
        <v>137</v>
      </c>
      <c r="E216" s="209" t="s">
        <v>20</v>
      </c>
      <c r="F216" s="210" t="s">
        <v>138</v>
      </c>
      <c r="G216" s="208"/>
      <c r="H216" s="211">
        <v>58.9</v>
      </c>
      <c r="I216" s="212"/>
      <c r="J216" s="208"/>
      <c r="K216" s="208"/>
      <c r="L216" s="213"/>
      <c r="M216" s="214"/>
      <c r="N216" s="215"/>
      <c r="O216" s="215"/>
      <c r="P216" s="215"/>
      <c r="Q216" s="215"/>
      <c r="R216" s="215"/>
      <c r="S216" s="215"/>
      <c r="T216" s="216"/>
      <c r="AT216" s="217" t="s">
        <v>137</v>
      </c>
      <c r="AU216" s="217" t="s">
        <v>81</v>
      </c>
      <c r="AV216" s="12" t="s">
        <v>133</v>
      </c>
      <c r="AW216" s="12" t="s">
        <v>37</v>
      </c>
      <c r="AX216" s="12" t="s">
        <v>22</v>
      </c>
      <c r="AY216" s="217" t="s">
        <v>126</v>
      </c>
    </row>
    <row r="217" spans="2:51" s="13" customFormat="1" ht="12">
      <c r="B217" s="218"/>
      <c r="C217" s="219"/>
      <c r="D217" s="194" t="s">
        <v>137</v>
      </c>
      <c r="E217" s="230" t="s">
        <v>20</v>
      </c>
      <c r="F217" s="231" t="s">
        <v>145</v>
      </c>
      <c r="G217" s="219"/>
      <c r="H217" s="232" t="s">
        <v>20</v>
      </c>
      <c r="I217" s="224"/>
      <c r="J217" s="219"/>
      <c r="K217" s="219"/>
      <c r="L217" s="225"/>
      <c r="M217" s="226"/>
      <c r="N217" s="227"/>
      <c r="O217" s="227"/>
      <c r="P217" s="227"/>
      <c r="Q217" s="227"/>
      <c r="R217" s="227"/>
      <c r="S217" s="227"/>
      <c r="T217" s="228"/>
      <c r="AT217" s="229" t="s">
        <v>137</v>
      </c>
      <c r="AU217" s="229" t="s">
        <v>81</v>
      </c>
      <c r="AV217" s="13" t="s">
        <v>22</v>
      </c>
      <c r="AW217" s="13" t="s">
        <v>37</v>
      </c>
      <c r="AX217" s="13" t="s">
        <v>73</v>
      </c>
      <c r="AY217" s="229" t="s">
        <v>126</v>
      </c>
    </row>
    <row r="218" spans="2:51" s="13" customFormat="1" ht="12">
      <c r="B218" s="218"/>
      <c r="C218" s="219"/>
      <c r="D218" s="220" t="s">
        <v>137</v>
      </c>
      <c r="E218" s="221" t="s">
        <v>20</v>
      </c>
      <c r="F218" s="222" t="s">
        <v>146</v>
      </c>
      <c r="G218" s="219"/>
      <c r="H218" s="223" t="s">
        <v>20</v>
      </c>
      <c r="I218" s="224"/>
      <c r="J218" s="219"/>
      <c r="K218" s="219"/>
      <c r="L218" s="225"/>
      <c r="M218" s="226"/>
      <c r="N218" s="227"/>
      <c r="O218" s="227"/>
      <c r="P218" s="227"/>
      <c r="Q218" s="227"/>
      <c r="R218" s="227"/>
      <c r="S218" s="227"/>
      <c r="T218" s="228"/>
      <c r="AT218" s="229" t="s">
        <v>137</v>
      </c>
      <c r="AU218" s="229" t="s">
        <v>81</v>
      </c>
      <c r="AV218" s="13" t="s">
        <v>22</v>
      </c>
      <c r="AW218" s="13" t="s">
        <v>37</v>
      </c>
      <c r="AX218" s="13" t="s">
        <v>73</v>
      </c>
      <c r="AY218" s="229" t="s">
        <v>126</v>
      </c>
    </row>
    <row r="219" spans="2:65" s="1" customFormat="1" ht="28.8" customHeight="1">
      <c r="B219" s="34"/>
      <c r="C219" s="182" t="s">
        <v>275</v>
      </c>
      <c r="D219" s="182" t="s">
        <v>128</v>
      </c>
      <c r="E219" s="183" t="s">
        <v>292</v>
      </c>
      <c r="F219" s="184" t="s">
        <v>293</v>
      </c>
      <c r="G219" s="185" t="s">
        <v>131</v>
      </c>
      <c r="H219" s="186">
        <v>58.9</v>
      </c>
      <c r="I219" s="187"/>
      <c r="J219" s="188">
        <f>ROUND(I219*H219,2)</f>
        <v>0</v>
      </c>
      <c r="K219" s="184" t="s">
        <v>132</v>
      </c>
      <c r="L219" s="54"/>
      <c r="M219" s="189" t="s">
        <v>20</v>
      </c>
      <c r="N219" s="190" t="s">
        <v>44</v>
      </c>
      <c r="O219" s="35"/>
      <c r="P219" s="191">
        <f>O219*H219</f>
        <v>0</v>
      </c>
      <c r="Q219" s="191">
        <v>0</v>
      </c>
      <c r="R219" s="191">
        <f>Q219*H219</f>
        <v>0</v>
      </c>
      <c r="S219" s="191">
        <v>0</v>
      </c>
      <c r="T219" s="192">
        <f>S219*H219</f>
        <v>0</v>
      </c>
      <c r="AR219" s="17" t="s">
        <v>133</v>
      </c>
      <c r="AT219" s="17" t="s">
        <v>128</v>
      </c>
      <c r="AU219" s="17" t="s">
        <v>81</v>
      </c>
      <c r="AY219" s="17" t="s">
        <v>126</v>
      </c>
      <c r="BE219" s="193">
        <f>IF(N219="základní",J219,0)</f>
        <v>0</v>
      </c>
      <c r="BF219" s="193">
        <f>IF(N219="snížená",J219,0)</f>
        <v>0</v>
      </c>
      <c r="BG219" s="193">
        <f>IF(N219="zákl. přenesená",J219,0)</f>
        <v>0</v>
      </c>
      <c r="BH219" s="193">
        <f>IF(N219="sníž. přenesená",J219,0)</f>
        <v>0</v>
      </c>
      <c r="BI219" s="193">
        <f>IF(N219="nulová",J219,0)</f>
        <v>0</v>
      </c>
      <c r="BJ219" s="17" t="s">
        <v>22</v>
      </c>
      <c r="BK219" s="193">
        <f>ROUND(I219*H219,2)</f>
        <v>0</v>
      </c>
      <c r="BL219" s="17" t="s">
        <v>133</v>
      </c>
      <c r="BM219" s="17" t="s">
        <v>726</v>
      </c>
    </row>
    <row r="220" spans="2:47" s="1" customFormat="1" ht="132">
      <c r="B220" s="34"/>
      <c r="C220" s="56"/>
      <c r="D220" s="194" t="s">
        <v>135</v>
      </c>
      <c r="E220" s="56"/>
      <c r="F220" s="195" t="s">
        <v>295</v>
      </c>
      <c r="G220" s="56"/>
      <c r="H220" s="56"/>
      <c r="I220" s="152"/>
      <c r="J220" s="56"/>
      <c r="K220" s="56"/>
      <c r="L220" s="54"/>
      <c r="M220" s="71"/>
      <c r="N220" s="35"/>
      <c r="O220" s="35"/>
      <c r="P220" s="35"/>
      <c r="Q220" s="35"/>
      <c r="R220" s="35"/>
      <c r="S220" s="35"/>
      <c r="T220" s="72"/>
      <c r="AT220" s="17" t="s">
        <v>135</v>
      </c>
      <c r="AU220" s="17" t="s">
        <v>81</v>
      </c>
    </row>
    <row r="221" spans="2:51" s="11" customFormat="1" ht="12">
      <c r="B221" s="196"/>
      <c r="C221" s="197"/>
      <c r="D221" s="194" t="s">
        <v>137</v>
      </c>
      <c r="E221" s="198" t="s">
        <v>20</v>
      </c>
      <c r="F221" s="199" t="s">
        <v>725</v>
      </c>
      <c r="G221" s="197"/>
      <c r="H221" s="200">
        <v>58.9</v>
      </c>
      <c r="I221" s="201"/>
      <c r="J221" s="197"/>
      <c r="K221" s="197"/>
      <c r="L221" s="202"/>
      <c r="M221" s="203"/>
      <c r="N221" s="204"/>
      <c r="O221" s="204"/>
      <c r="P221" s="204"/>
      <c r="Q221" s="204"/>
      <c r="R221" s="204"/>
      <c r="S221" s="204"/>
      <c r="T221" s="205"/>
      <c r="AT221" s="206" t="s">
        <v>137</v>
      </c>
      <c r="AU221" s="206" t="s">
        <v>81</v>
      </c>
      <c r="AV221" s="11" t="s">
        <v>81</v>
      </c>
      <c r="AW221" s="11" t="s">
        <v>37</v>
      </c>
      <c r="AX221" s="11" t="s">
        <v>73</v>
      </c>
      <c r="AY221" s="206" t="s">
        <v>126</v>
      </c>
    </row>
    <row r="222" spans="2:51" s="12" customFormat="1" ht="12">
      <c r="B222" s="207"/>
      <c r="C222" s="208"/>
      <c r="D222" s="194" t="s">
        <v>137</v>
      </c>
      <c r="E222" s="209" t="s">
        <v>20</v>
      </c>
      <c r="F222" s="210" t="s">
        <v>138</v>
      </c>
      <c r="G222" s="208"/>
      <c r="H222" s="211">
        <v>58.9</v>
      </c>
      <c r="I222" s="212"/>
      <c r="J222" s="208"/>
      <c r="K222" s="208"/>
      <c r="L222" s="213"/>
      <c r="M222" s="214"/>
      <c r="N222" s="215"/>
      <c r="O222" s="215"/>
      <c r="P222" s="215"/>
      <c r="Q222" s="215"/>
      <c r="R222" s="215"/>
      <c r="S222" s="215"/>
      <c r="T222" s="216"/>
      <c r="AT222" s="217" t="s">
        <v>137</v>
      </c>
      <c r="AU222" s="217" t="s">
        <v>81</v>
      </c>
      <c r="AV222" s="12" t="s">
        <v>133</v>
      </c>
      <c r="AW222" s="12" t="s">
        <v>37</v>
      </c>
      <c r="AX222" s="12" t="s">
        <v>22</v>
      </c>
      <c r="AY222" s="217" t="s">
        <v>126</v>
      </c>
    </row>
    <row r="223" spans="2:51" s="13" customFormat="1" ht="12">
      <c r="B223" s="218"/>
      <c r="C223" s="219"/>
      <c r="D223" s="194" t="s">
        <v>137</v>
      </c>
      <c r="E223" s="230" t="s">
        <v>20</v>
      </c>
      <c r="F223" s="231" t="s">
        <v>145</v>
      </c>
      <c r="G223" s="219"/>
      <c r="H223" s="232" t="s">
        <v>20</v>
      </c>
      <c r="I223" s="224"/>
      <c r="J223" s="219"/>
      <c r="K223" s="219"/>
      <c r="L223" s="225"/>
      <c r="M223" s="226"/>
      <c r="N223" s="227"/>
      <c r="O223" s="227"/>
      <c r="P223" s="227"/>
      <c r="Q223" s="227"/>
      <c r="R223" s="227"/>
      <c r="S223" s="227"/>
      <c r="T223" s="228"/>
      <c r="AT223" s="229" t="s">
        <v>137</v>
      </c>
      <c r="AU223" s="229" t="s">
        <v>81</v>
      </c>
      <c r="AV223" s="13" t="s">
        <v>22</v>
      </c>
      <c r="AW223" s="13" t="s">
        <v>37</v>
      </c>
      <c r="AX223" s="13" t="s">
        <v>73</v>
      </c>
      <c r="AY223" s="229" t="s">
        <v>126</v>
      </c>
    </row>
    <row r="224" spans="2:51" s="13" customFormat="1" ht="12">
      <c r="B224" s="218"/>
      <c r="C224" s="219"/>
      <c r="D224" s="220" t="s">
        <v>137</v>
      </c>
      <c r="E224" s="221" t="s">
        <v>20</v>
      </c>
      <c r="F224" s="222" t="s">
        <v>146</v>
      </c>
      <c r="G224" s="219"/>
      <c r="H224" s="223" t="s">
        <v>20</v>
      </c>
      <c r="I224" s="224"/>
      <c r="J224" s="219"/>
      <c r="K224" s="219"/>
      <c r="L224" s="225"/>
      <c r="M224" s="226"/>
      <c r="N224" s="227"/>
      <c r="O224" s="227"/>
      <c r="P224" s="227"/>
      <c r="Q224" s="227"/>
      <c r="R224" s="227"/>
      <c r="S224" s="227"/>
      <c r="T224" s="228"/>
      <c r="AT224" s="229" t="s">
        <v>137</v>
      </c>
      <c r="AU224" s="229" t="s">
        <v>81</v>
      </c>
      <c r="AV224" s="13" t="s">
        <v>22</v>
      </c>
      <c r="AW224" s="13" t="s">
        <v>37</v>
      </c>
      <c r="AX224" s="13" t="s">
        <v>73</v>
      </c>
      <c r="AY224" s="229" t="s">
        <v>126</v>
      </c>
    </row>
    <row r="225" spans="2:65" s="1" customFormat="1" ht="20.4" customHeight="1">
      <c r="B225" s="34"/>
      <c r="C225" s="236" t="s">
        <v>281</v>
      </c>
      <c r="D225" s="236" t="s">
        <v>297</v>
      </c>
      <c r="E225" s="237" t="s">
        <v>298</v>
      </c>
      <c r="F225" s="238" t="s">
        <v>299</v>
      </c>
      <c r="G225" s="239" t="s">
        <v>300</v>
      </c>
      <c r="H225" s="240">
        <v>1.473</v>
      </c>
      <c r="I225" s="241"/>
      <c r="J225" s="242">
        <f>ROUND(I225*H225,2)</f>
        <v>0</v>
      </c>
      <c r="K225" s="238" t="s">
        <v>132</v>
      </c>
      <c r="L225" s="243"/>
      <c r="M225" s="244" t="s">
        <v>20</v>
      </c>
      <c r="N225" s="245" t="s">
        <v>44</v>
      </c>
      <c r="O225" s="35"/>
      <c r="P225" s="191">
        <f>O225*H225</f>
        <v>0</v>
      </c>
      <c r="Q225" s="191">
        <v>0.001</v>
      </c>
      <c r="R225" s="191">
        <f>Q225*H225</f>
        <v>0.0014730000000000001</v>
      </c>
      <c r="S225" s="191">
        <v>0</v>
      </c>
      <c r="T225" s="192">
        <f>S225*H225</f>
        <v>0</v>
      </c>
      <c r="AR225" s="17" t="s">
        <v>177</v>
      </c>
      <c r="AT225" s="17" t="s">
        <v>297</v>
      </c>
      <c r="AU225" s="17" t="s">
        <v>81</v>
      </c>
      <c r="AY225" s="17" t="s">
        <v>126</v>
      </c>
      <c r="BE225" s="193">
        <f>IF(N225="základní",J225,0)</f>
        <v>0</v>
      </c>
      <c r="BF225" s="193">
        <f>IF(N225="snížená",J225,0)</f>
        <v>0</v>
      </c>
      <c r="BG225" s="193">
        <f>IF(N225="zákl. přenesená",J225,0)</f>
        <v>0</v>
      </c>
      <c r="BH225" s="193">
        <f>IF(N225="sníž. přenesená",J225,0)</f>
        <v>0</v>
      </c>
      <c r="BI225" s="193">
        <f>IF(N225="nulová",J225,0)</f>
        <v>0</v>
      </c>
      <c r="BJ225" s="17" t="s">
        <v>22</v>
      </c>
      <c r="BK225" s="193">
        <f>ROUND(I225*H225,2)</f>
        <v>0</v>
      </c>
      <c r="BL225" s="17" t="s">
        <v>133</v>
      </c>
      <c r="BM225" s="17" t="s">
        <v>727</v>
      </c>
    </row>
    <row r="226" spans="2:51" s="11" customFormat="1" ht="12">
      <c r="B226" s="196"/>
      <c r="C226" s="197"/>
      <c r="D226" s="220" t="s">
        <v>137</v>
      </c>
      <c r="E226" s="197"/>
      <c r="F226" s="246" t="s">
        <v>728</v>
      </c>
      <c r="G226" s="197"/>
      <c r="H226" s="247">
        <v>1.473</v>
      </c>
      <c r="I226" s="201"/>
      <c r="J226" s="197"/>
      <c r="K226" s="197"/>
      <c r="L226" s="202"/>
      <c r="M226" s="203"/>
      <c r="N226" s="204"/>
      <c r="O226" s="204"/>
      <c r="P226" s="204"/>
      <c r="Q226" s="204"/>
      <c r="R226" s="204"/>
      <c r="S226" s="204"/>
      <c r="T226" s="205"/>
      <c r="AT226" s="206" t="s">
        <v>137</v>
      </c>
      <c r="AU226" s="206" t="s">
        <v>81</v>
      </c>
      <c r="AV226" s="11" t="s">
        <v>81</v>
      </c>
      <c r="AW226" s="11" t="s">
        <v>4</v>
      </c>
      <c r="AX226" s="11" t="s">
        <v>22</v>
      </c>
      <c r="AY226" s="206" t="s">
        <v>126</v>
      </c>
    </row>
    <row r="227" spans="2:65" s="1" customFormat="1" ht="20.4" customHeight="1">
      <c r="B227" s="34"/>
      <c r="C227" s="236" t="s">
        <v>283</v>
      </c>
      <c r="D227" s="236" t="s">
        <v>297</v>
      </c>
      <c r="E227" s="237" t="s">
        <v>309</v>
      </c>
      <c r="F227" s="238" t="s">
        <v>310</v>
      </c>
      <c r="G227" s="239" t="s">
        <v>300</v>
      </c>
      <c r="H227" s="240">
        <v>6.12</v>
      </c>
      <c r="I227" s="241"/>
      <c r="J227" s="242">
        <f>ROUND(I227*H227,2)</f>
        <v>0</v>
      </c>
      <c r="K227" s="238" t="s">
        <v>132</v>
      </c>
      <c r="L227" s="243"/>
      <c r="M227" s="244" t="s">
        <v>20</v>
      </c>
      <c r="N227" s="245" t="s">
        <v>44</v>
      </c>
      <c r="O227" s="35"/>
      <c r="P227" s="191">
        <f>O227*H227</f>
        <v>0</v>
      </c>
      <c r="Q227" s="191">
        <v>0.001</v>
      </c>
      <c r="R227" s="191">
        <f>Q227*H227</f>
        <v>0.0061200000000000004</v>
      </c>
      <c r="S227" s="191">
        <v>0</v>
      </c>
      <c r="T227" s="192">
        <f>S227*H227</f>
        <v>0</v>
      </c>
      <c r="AR227" s="17" t="s">
        <v>177</v>
      </c>
      <c r="AT227" s="17" t="s">
        <v>297</v>
      </c>
      <c r="AU227" s="17" t="s">
        <v>81</v>
      </c>
      <c r="AY227" s="17" t="s">
        <v>126</v>
      </c>
      <c r="BE227" s="193">
        <f>IF(N227="základní",J227,0)</f>
        <v>0</v>
      </c>
      <c r="BF227" s="193">
        <f>IF(N227="snížená",J227,0)</f>
        <v>0</v>
      </c>
      <c r="BG227" s="193">
        <f>IF(N227="zákl. přenesená",J227,0)</f>
        <v>0</v>
      </c>
      <c r="BH227" s="193">
        <f>IF(N227="sníž. přenesená",J227,0)</f>
        <v>0</v>
      </c>
      <c r="BI227" s="193">
        <f>IF(N227="nulová",J227,0)</f>
        <v>0</v>
      </c>
      <c r="BJ227" s="17" t="s">
        <v>22</v>
      </c>
      <c r="BK227" s="193">
        <f>ROUND(I227*H227,2)</f>
        <v>0</v>
      </c>
      <c r="BL227" s="17" t="s">
        <v>133</v>
      </c>
      <c r="BM227" s="17" t="s">
        <v>729</v>
      </c>
    </row>
    <row r="228" spans="2:51" s="11" customFormat="1" ht="12">
      <c r="B228" s="196"/>
      <c r="C228" s="197"/>
      <c r="D228" s="220" t="s">
        <v>137</v>
      </c>
      <c r="E228" s="197"/>
      <c r="F228" s="246" t="s">
        <v>730</v>
      </c>
      <c r="G228" s="197"/>
      <c r="H228" s="247">
        <v>6.12</v>
      </c>
      <c r="I228" s="201"/>
      <c r="J228" s="197"/>
      <c r="K228" s="197"/>
      <c r="L228" s="202"/>
      <c r="M228" s="203"/>
      <c r="N228" s="204"/>
      <c r="O228" s="204"/>
      <c r="P228" s="204"/>
      <c r="Q228" s="204"/>
      <c r="R228" s="204"/>
      <c r="S228" s="204"/>
      <c r="T228" s="205"/>
      <c r="AT228" s="206" t="s">
        <v>137</v>
      </c>
      <c r="AU228" s="206" t="s">
        <v>81</v>
      </c>
      <c r="AV228" s="11" t="s">
        <v>81</v>
      </c>
      <c r="AW228" s="11" t="s">
        <v>4</v>
      </c>
      <c r="AX228" s="11" t="s">
        <v>22</v>
      </c>
      <c r="AY228" s="206" t="s">
        <v>126</v>
      </c>
    </row>
    <row r="229" spans="2:65" s="1" customFormat="1" ht="28.8" customHeight="1">
      <c r="B229" s="34"/>
      <c r="C229" s="182" t="s">
        <v>285</v>
      </c>
      <c r="D229" s="182" t="s">
        <v>128</v>
      </c>
      <c r="E229" s="183" t="s">
        <v>304</v>
      </c>
      <c r="F229" s="184" t="s">
        <v>305</v>
      </c>
      <c r="G229" s="185" t="s">
        <v>131</v>
      </c>
      <c r="H229" s="186">
        <v>244.8</v>
      </c>
      <c r="I229" s="187"/>
      <c r="J229" s="188">
        <f>ROUND(I229*H229,2)</f>
        <v>0</v>
      </c>
      <c r="K229" s="184" t="s">
        <v>132</v>
      </c>
      <c r="L229" s="54"/>
      <c r="M229" s="189" t="s">
        <v>20</v>
      </c>
      <c r="N229" s="190" t="s">
        <v>44</v>
      </c>
      <c r="O229" s="35"/>
      <c r="P229" s="191">
        <f>O229*H229</f>
        <v>0</v>
      </c>
      <c r="Q229" s="191">
        <v>0</v>
      </c>
      <c r="R229" s="191">
        <f>Q229*H229</f>
        <v>0</v>
      </c>
      <c r="S229" s="191">
        <v>0</v>
      </c>
      <c r="T229" s="192">
        <f>S229*H229</f>
        <v>0</v>
      </c>
      <c r="AR229" s="17" t="s">
        <v>133</v>
      </c>
      <c r="AT229" s="17" t="s">
        <v>128</v>
      </c>
      <c r="AU229" s="17" t="s">
        <v>81</v>
      </c>
      <c r="AY229" s="17" t="s">
        <v>126</v>
      </c>
      <c r="BE229" s="193">
        <f>IF(N229="základní",J229,0)</f>
        <v>0</v>
      </c>
      <c r="BF229" s="193">
        <f>IF(N229="snížená",J229,0)</f>
        <v>0</v>
      </c>
      <c r="BG229" s="193">
        <f>IF(N229="zákl. přenesená",J229,0)</f>
        <v>0</v>
      </c>
      <c r="BH229" s="193">
        <f>IF(N229="sníž. přenesená",J229,0)</f>
        <v>0</v>
      </c>
      <c r="BI229" s="193">
        <f>IF(N229="nulová",J229,0)</f>
        <v>0</v>
      </c>
      <c r="BJ229" s="17" t="s">
        <v>22</v>
      </c>
      <c r="BK229" s="193">
        <f>ROUND(I229*H229,2)</f>
        <v>0</v>
      </c>
      <c r="BL229" s="17" t="s">
        <v>133</v>
      </c>
      <c r="BM229" s="17" t="s">
        <v>731</v>
      </c>
    </row>
    <row r="230" spans="2:47" s="1" customFormat="1" ht="132">
      <c r="B230" s="34"/>
      <c r="C230" s="56"/>
      <c r="D230" s="194" t="s">
        <v>135</v>
      </c>
      <c r="E230" s="56"/>
      <c r="F230" s="195" t="s">
        <v>295</v>
      </c>
      <c r="G230" s="56"/>
      <c r="H230" s="56"/>
      <c r="I230" s="152"/>
      <c r="J230" s="56"/>
      <c r="K230" s="56"/>
      <c r="L230" s="54"/>
      <c r="M230" s="71"/>
      <c r="N230" s="35"/>
      <c r="O230" s="35"/>
      <c r="P230" s="35"/>
      <c r="Q230" s="35"/>
      <c r="R230" s="35"/>
      <c r="S230" s="35"/>
      <c r="T230" s="72"/>
      <c r="AT230" s="17" t="s">
        <v>135</v>
      </c>
      <c r="AU230" s="17" t="s">
        <v>81</v>
      </c>
    </row>
    <row r="231" spans="2:51" s="11" customFormat="1" ht="12">
      <c r="B231" s="196"/>
      <c r="C231" s="197"/>
      <c r="D231" s="194" t="s">
        <v>137</v>
      </c>
      <c r="E231" s="198" t="s">
        <v>20</v>
      </c>
      <c r="F231" s="199" t="s">
        <v>732</v>
      </c>
      <c r="G231" s="197"/>
      <c r="H231" s="200">
        <v>244.8</v>
      </c>
      <c r="I231" s="201"/>
      <c r="J231" s="197"/>
      <c r="K231" s="197"/>
      <c r="L231" s="202"/>
      <c r="M231" s="203"/>
      <c r="N231" s="204"/>
      <c r="O231" s="204"/>
      <c r="P231" s="204"/>
      <c r="Q231" s="204"/>
      <c r="R231" s="204"/>
      <c r="S231" s="204"/>
      <c r="T231" s="205"/>
      <c r="AT231" s="206" t="s">
        <v>137</v>
      </c>
      <c r="AU231" s="206" t="s">
        <v>81</v>
      </c>
      <c r="AV231" s="11" t="s">
        <v>81</v>
      </c>
      <c r="AW231" s="11" t="s">
        <v>37</v>
      </c>
      <c r="AX231" s="11" t="s">
        <v>73</v>
      </c>
      <c r="AY231" s="206" t="s">
        <v>126</v>
      </c>
    </row>
    <row r="232" spans="2:51" s="12" customFormat="1" ht="12">
      <c r="B232" s="207"/>
      <c r="C232" s="208"/>
      <c r="D232" s="194" t="s">
        <v>137</v>
      </c>
      <c r="E232" s="209" t="s">
        <v>20</v>
      </c>
      <c r="F232" s="210" t="s">
        <v>138</v>
      </c>
      <c r="G232" s="208"/>
      <c r="H232" s="211">
        <v>244.8</v>
      </c>
      <c r="I232" s="212"/>
      <c r="J232" s="208"/>
      <c r="K232" s="208"/>
      <c r="L232" s="213"/>
      <c r="M232" s="214"/>
      <c r="N232" s="215"/>
      <c r="O232" s="215"/>
      <c r="P232" s="215"/>
      <c r="Q232" s="215"/>
      <c r="R232" s="215"/>
      <c r="S232" s="215"/>
      <c r="T232" s="216"/>
      <c r="AT232" s="217" t="s">
        <v>137</v>
      </c>
      <c r="AU232" s="217" t="s">
        <v>81</v>
      </c>
      <c r="AV232" s="12" t="s">
        <v>133</v>
      </c>
      <c r="AW232" s="12" t="s">
        <v>37</v>
      </c>
      <c r="AX232" s="12" t="s">
        <v>22</v>
      </c>
      <c r="AY232" s="217" t="s">
        <v>126</v>
      </c>
    </row>
    <row r="233" spans="2:51" s="13" customFormat="1" ht="12">
      <c r="B233" s="218"/>
      <c r="C233" s="219"/>
      <c r="D233" s="194" t="s">
        <v>137</v>
      </c>
      <c r="E233" s="230" t="s">
        <v>20</v>
      </c>
      <c r="F233" s="231" t="s">
        <v>145</v>
      </c>
      <c r="G233" s="219"/>
      <c r="H233" s="232" t="s">
        <v>20</v>
      </c>
      <c r="I233" s="224"/>
      <c r="J233" s="219"/>
      <c r="K233" s="219"/>
      <c r="L233" s="225"/>
      <c r="M233" s="226"/>
      <c r="N233" s="227"/>
      <c r="O233" s="227"/>
      <c r="P233" s="227"/>
      <c r="Q233" s="227"/>
      <c r="R233" s="227"/>
      <c r="S233" s="227"/>
      <c r="T233" s="228"/>
      <c r="AT233" s="229" t="s">
        <v>137</v>
      </c>
      <c r="AU233" s="229" t="s">
        <v>81</v>
      </c>
      <c r="AV233" s="13" t="s">
        <v>22</v>
      </c>
      <c r="AW233" s="13" t="s">
        <v>37</v>
      </c>
      <c r="AX233" s="13" t="s">
        <v>73</v>
      </c>
      <c r="AY233" s="229" t="s">
        <v>126</v>
      </c>
    </row>
    <row r="234" spans="2:51" s="13" customFormat="1" ht="12">
      <c r="B234" s="218"/>
      <c r="C234" s="219"/>
      <c r="D234" s="220" t="s">
        <v>137</v>
      </c>
      <c r="E234" s="221" t="s">
        <v>20</v>
      </c>
      <c r="F234" s="222" t="s">
        <v>146</v>
      </c>
      <c r="G234" s="219"/>
      <c r="H234" s="223" t="s">
        <v>20</v>
      </c>
      <c r="I234" s="224"/>
      <c r="J234" s="219"/>
      <c r="K234" s="219"/>
      <c r="L234" s="225"/>
      <c r="M234" s="226"/>
      <c r="N234" s="227"/>
      <c r="O234" s="227"/>
      <c r="P234" s="227"/>
      <c r="Q234" s="227"/>
      <c r="R234" s="227"/>
      <c r="S234" s="227"/>
      <c r="T234" s="228"/>
      <c r="AT234" s="229" t="s">
        <v>137</v>
      </c>
      <c r="AU234" s="229" t="s">
        <v>81</v>
      </c>
      <c r="AV234" s="13" t="s">
        <v>22</v>
      </c>
      <c r="AW234" s="13" t="s">
        <v>37</v>
      </c>
      <c r="AX234" s="13" t="s">
        <v>73</v>
      </c>
      <c r="AY234" s="229" t="s">
        <v>126</v>
      </c>
    </row>
    <row r="235" spans="2:65" s="1" customFormat="1" ht="28.8" customHeight="1">
      <c r="B235" s="34"/>
      <c r="C235" s="182" t="s">
        <v>291</v>
      </c>
      <c r="D235" s="182" t="s">
        <v>128</v>
      </c>
      <c r="E235" s="183" t="s">
        <v>320</v>
      </c>
      <c r="F235" s="184" t="s">
        <v>321</v>
      </c>
      <c r="G235" s="185" t="s">
        <v>131</v>
      </c>
      <c r="H235" s="186">
        <v>468.6</v>
      </c>
      <c r="I235" s="187"/>
      <c r="J235" s="188">
        <f>ROUND(I235*H235,2)</f>
        <v>0</v>
      </c>
      <c r="K235" s="184" t="s">
        <v>132</v>
      </c>
      <c r="L235" s="54"/>
      <c r="M235" s="189" t="s">
        <v>20</v>
      </c>
      <c r="N235" s="190" t="s">
        <v>44</v>
      </c>
      <c r="O235" s="35"/>
      <c r="P235" s="191">
        <f>O235*H235</f>
        <v>0</v>
      </c>
      <c r="Q235" s="191">
        <v>0</v>
      </c>
      <c r="R235" s="191">
        <f>Q235*H235</f>
        <v>0</v>
      </c>
      <c r="S235" s="191">
        <v>0</v>
      </c>
      <c r="T235" s="192">
        <f>S235*H235</f>
        <v>0</v>
      </c>
      <c r="AR235" s="17" t="s">
        <v>133</v>
      </c>
      <c r="AT235" s="17" t="s">
        <v>128</v>
      </c>
      <c r="AU235" s="17" t="s">
        <v>81</v>
      </c>
      <c r="AY235" s="17" t="s">
        <v>126</v>
      </c>
      <c r="BE235" s="193">
        <f>IF(N235="základní",J235,0)</f>
        <v>0</v>
      </c>
      <c r="BF235" s="193">
        <f>IF(N235="snížená",J235,0)</f>
        <v>0</v>
      </c>
      <c r="BG235" s="193">
        <f>IF(N235="zákl. přenesená",J235,0)</f>
        <v>0</v>
      </c>
      <c r="BH235" s="193">
        <f>IF(N235="sníž. přenesená",J235,0)</f>
        <v>0</v>
      </c>
      <c r="BI235" s="193">
        <f>IF(N235="nulová",J235,0)</f>
        <v>0</v>
      </c>
      <c r="BJ235" s="17" t="s">
        <v>22</v>
      </c>
      <c r="BK235" s="193">
        <f>ROUND(I235*H235,2)</f>
        <v>0</v>
      </c>
      <c r="BL235" s="17" t="s">
        <v>133</v>
      </c>
      <c r="BM235" s="17" t="s">
        <v>733</v>
      </c>
    </row>
    <row r="236" spans="2:47" s="1" customFormat="1" ht="132">
      <c r="B236" s="34"/>
      <c r="C236" s="56"/>
      <c r="D236" s="194" t="s">
        <v>135</v>
      </c>
      <c r="E236" s="56"/>
      <c r="F236" s="195" t="s">
        <v>323</v>
      </c>
      <c r="G236" s="56"/>
      <c r="H236" s="56"/>
      <c r="I236" s="152"/>
      <c r="J236" s="56"/>
      <c r="K236" s="56"/>
      <c r="L236" s="54"/>
      <c r="M236" s="71"/>
      <c r="N236" s="35"/>
      <c r="O236" s="35"/>
      <c r="P236" s="35"/>
      <c r="Q236" s="35"/>
      <c r="R236" s="35"/>
      <c r="S236" s="35"/>
      <c r="T236" s="72"/>
      <c r="AT236" s="17" t="s">
        <v>135</v>
      </c>
      <c r="AU236" s="17" t="s">
        <v>81</v>
      </c>
    </row>
    <row r="237" spans="2:51" s="11" customFormat="1" ht="12">
      <c r="B237" s="196"/>
      <c r="C237" s="197"/>
      <c r="D237" s="194" t="s">
        <v>137</v>
      </c>
      <c r="E237" s="198" t="s">
        <v>20</v>
      </c>
      <c r="F237" s="199" t="s">
        <v>734</v>
      </c>
      <c r="G237" s="197"/>
      <c r="H237" s="200">
        <v>468.6</v>
      </c>
      <c r="I237" s="201"/>
      <c r="J237" s="197"/>
      <c r="K237" s="197"/>
      <c r="L237" s="202"/>
      <c r="M237" s="203"/>
      <c r="N237" s="204"/>
      <c r="O237" s="204"/>
      <c r="P237" s="204"/>
      <c r="Q237" s="204"/>
      <c r="R237" s="204"/>
      <c r="S237" s="204"/>
      <c r="T237" s="205"/>
      <c r="AT237" s="206" t="s">
        <v>137</v>
      </c>
      <c r="AU237" s="206" t="s">
        <v>81</v>
      </c>
      <c r="AV237" s="11" t="s">
        <v>81</v>
      </c>
      <c r="AW237" s="11" t="s">
        <v>37</v>
      </c>
      <c r="AX237" s="11" t="s">
        <v>73</v>
      </c>
      <c r="AY237" s="206" t="s">
        <v>126</v>
      </c>
    </row>
    <row r="238" spans="2:51" s="12" customFormat="1" ht="12">
      <c r="B238" s="207"/>
      <c r="C238" s="208"/>
      <c r="D238" s="194" t="s">
        <v>137</v>
      </c>
      <c r="E238" s="209" t="s">
        <v>20</v>
      </c>
      <c r="F238" s="210" t="s">
        <v>138</v>
      </c>
      <c r="G238" s="208"/>
      <c r="H238" s="211">
        <v>468.6</v>
      </c>
      <c r="I238" s="212"/>
      <c r="J238" s="208"/>
      <c r="K238" s="208"/>
      <c r="L238" s="213"/>
      <c r="M238" s="214"/>
      <c r="N238" s="215"/>
      <c r="O238" s="215"/>
      <c r="P238" s="215"/>
      <c r="Q238" s="215"/>
      <c r="R238" s="215"/>
      <c r="S238" s="215"/>
      <c r="T238" s="216"/>
      <c r="AT238" s="217" t="s">
        <v>137</v>
      </c>
      <c r="AU238" s="217" t="s">
        <v>81</v>
      </c>
      <c r="AV238" s="12" t="s">
        <v>133</v>
      </c>
      <c r="AW238" s="12" t="s">
        <v>37</v>
      </c>
      <c r="AX238" s="12" t="s">
        <v>22</v>
      </c>
      <c r="AY238" s="217" t="s">
        <v>126</v>
      </c>
    </row>
    <row r="239" spans="2:51" s="13" customFormat="1" ht="12">
      <c r="B239" s="218"/>
      <c r="C239" s="219"/>
      <c r="D239" s="194" t="s">
        <v>137</v>
      </c>
      <c r="E239" s="230" t="s">
        <v>20</v>
      </c>
      <c r="F239" s="231" t="s">
        <v>145</v>
      </c>
      <c r="G239" s="219"/>
      <c r="H239" s="232" t="s">
        <v>20</v>
      </c>
      <c r="I239" s="224"/>
      <c r="J239" s="219"/>
      <c r="K239" s="219"/>
      <c r="L239" s="225"/>
      <c r="M239" s="226"/>
      <c r="N239" s="227"/>
      <c r="O239" s="227"/>
      <c r="P239" s="227"/>
      <c r="Q239" s="227"/>
      <c r="R239" s="227"/>
      <c r="S239" s="227"/>
      <c r="T239" s="228"/>
      <c r="AT239" s="229" t="s">
        <v>137</v>
      </c>
      <c r="AU239" s="229" t="s">
        <v>81</v>
      </c>
      <c r="AV239" s="13" t="s">
        <v>22</v>
      </c>
      <c r="AW239" s="13" t="s">
        <v>37</v>
      </c>
      <c r="AX239" s="13" t="s">
        <v>73</v>
      </c>
      <c r="AY239" s="229" t="s">
        <v>126</v>
      </c>
    </row>
    <row r="240" spans="2:51" s="13" customFormat="1" ht="12">
      <c r="B240" s="218"/>
      <c r="C240" s="219"/>
      <c r="D240" s="220" t="s">
        <v>137</v>
      </c>
      <c r="E240" s="221" t="s">
        <v>20</v>
      </c>
      <c r="F240" s="222" t="s">
        <v>146</v>
      </c>
      <c r="G240" s="219"/>
      <c r="H240" s="223" t="s">
        <v>20</v>
      </c>
      <c r="I240" s="224"/>
      <c r="J240" s="219"/>
      <c r="K240" s="219"/>
      <c r="L240" s="225"/>
      <c r="M240" s="226"/>
      <c r="N240" s="227"/>
      <c r="O240" s="227"/>
      <c r="P240" s="227"/>
      <c r="Q240" s="227"/>
      <c r="R240" s="227"/>
      <c r="S240" s="227"/>
      <c r="T240" s="228"/>
      <c r="AT240" s="229" t="s">
        <v>137</v>
      </c>
      <c r="AU240" s="229" t="s">
        <v>81</v>
      </c>
      <c r="AV240" s="13" t="s">
        <v>22</v>
      </c>
      <c r="AW240" s="13" t="s">
        <v>37</v>
      </c>
      <c r="AX240" s="13" t="s">
        <v>73</v>
      </c>
      <c r="AY240" s="229" t="s">
        <v>126</v>
      </c>
    </row>
    <row r="241" spans="2:65" s="1" customFormat="1" ht="28.8" customHeight="1">
      <c r="B241" s="34"/>
      <c r="C241" s="182" t="s">
        <v>296</v>
      </c>
      <c r="D241" s="182" t="s">
        <v>128</v>
      </c>
      <c r="E241" s="183" t="s">
        <v>326</v>
      </c>
      <c r="F241" s="184" t="s">
        <v>327</v>
      </c>
      <c r="G241" s="185" t="s">
        <v>131</v>
      </c>
      <c r="H241" s="186">
        <v>2.5</v>
      </c>
      <c r="I241" s="187"/>
      <c r="J241" s="188">
        <f>ROUND(I241*H241,2)</f>
        <v>0</v>
      </c>
      <c r="K241" s="184" t="s">
        <v>132</v>
      </c>
      <c r="L241" s="54"/>
      <c r="M241" s="189" t="s">
        <v>20</v>
      </c>
      <c r="N241" s="190" t="s">
        <v>44</v>
      </c>
      <c r="O241" s="35"/>
      <c r="P241" s="191">
        <f>O241*H241</f>
        <v>0</v>
      </c>
      <c r="Q241" s="191">
        <v>0</v>
      </c>
      <c r="R241" s="191">
        <f>Q241*H241</f>
        <v>0</v>
      </c>
      <c r="S241" s="191">
        <v>0</v>
      </c>
      <c r="T241" s="192">
        <f>S241*H241</f>
        <v>0</v>
      </c>
      <c r="AR241" s="17" t="s">
        <v>133</v>
      </c>
      <c r="AT241" s="17" t="s">
        <v>128</v>
      </c>
      <c r="AU241" s="17" t="s">
        <v>81</v>
      </c>
      <c r="AY241" s="17" t="s">
        <v>126</v>
      </c>
      <c r="BE241" s="193">
        <f>IF(N241="základní",J241,0)</f>
        <v>0</v>
      </c>
      <c r="BF241" s="193">
        <f>IF(N241="snížená",J241,0)</f>
        <v>0</v>
      </c>
      <c r="BG241" s="193">
        <f>IF(N241="zákl. přenesená",J241,0)</f>
        <v>0</v>
      </c>
      <c r="BH241" s="193">
        <f>IF(N241="sníž. přenesená",J241,0)</f>
        <v>0</v>
      </c>
      <c r="BI241" s="193">
        <f>IF(N241="nulová",J241,0)</f>
        <v>0</v>
      </c>
      <c r="BJ241" s="17" t="s">
        <v>22</v>
      </c>
      <c r="BK241" s="193">
        <f>ROUND(I241*H241,2)</f>
        <v>0</v>
      </c>
      <c r="BL241" s="17" t="s">
        <v>133</v>
      </c>
      <c r="BM241" s="17" t="s">
        <v>735</v>
      </c>
    </row>
    <row r="242" spans="2:47" s="1" customFormat="1" ht="132">
      <c r="B242" s="34"/>
      <c r="C242" s="56"/>
      <c r="D242" s="194" t="s">
        <v>135</v>
      </c>
      <c r="E242" s="56"/>
      <c r="F242" s="195" t="s">
        <v>323</v>
      </c>
      <c r="G242" s="56"/>
      <c r="H242" s="56"/>
      <c r="I242" s="152"/>
      <c r="J242" s="56"/>
      <c r="K242" s="56"/>
      <c r="L242" s="54"/>
      <c r="M242" s="71"/>
      <c r="N242" s="35"/>
      <c r="O242" s="35"/>
      <c r="P242" s="35"/>
      <c r="Q242" s="35"/>
      <c r="R242" s="35"/>
      <c r="S242" s="35"/>
      <c r="T242" s="72"/>
      <c r="AT242" s="17" t="s">
        <v>135</v>
      </c>
      <c r="AU242" s="17" t="s">
        <v>81</v>
      </c>
    </row>
    <row r="243" spans="2:51" s="11" customFormat="1" ht="12">
      <c r="B243" s="196"/>
      <c r="C243" s="197"/>
      <c r="D243" s="194" t="s">
        <v>137</v>
      </c>
      <c r="E243" s="198" t="s">
        <v>20</v>
      </c>
      <c r="F243" s="199" t="s">
        <v>736</v>
      </c>
      <c r="G243" s="197"/>
      <c r="H243" s="200">
        <v>2.5</v>
      </c>
      <c r="I243" s="201"/>
      <c r="J243" s="197"/>
      <c r="K243" s="197"/>
      <c r="L243" s="202"/>
      <c r="M243" s="203"/>
      <c r="N243" s="204"/>
      <c r="O243" s="204"/>
      <c r="P243" s="204"/>
      <c r="Q243" s="204"/>
      <c r="R243" s="204"/>
      <c r="S243" s="204"/>
      <c r="T243" s="205"/>
      <c r="AT243" s="206" t="s">
        <v>137</v>
      </c>
      <c r="AU243" s="206" t="s">
        <v>81</v>
      </c>
      <c r="AV243" s="11" t="s">
        <v>81</v>
      </c>
      <c r="AW243" s="11" t="s">
        <v>37</v>
      </c>
      <c r="AX243" s="11" t="s">
        <v>73</v>
      </c>
      <c r="AY243" s="206" t="s">
        <v>126</v>
      </c>
    </row>
    <row r="244" spans="2:51" s="12" customFormat="1" ht="12">
      <c r="B244" s="207"/>
      <c r="C244" s="208"/>
      <c r="D244" s="194" t="s">
        <v>137</v>
      </c>
      <c r="E244" s="209" t="s">
        <v>20</v>
      </c>
      <c r="F244" s="210" t="s">
        <v>138</v>
      </c>
      <c r="G244" s="208"/>
      <c r="H244" s="211">
        <v>2.5</v>
      </c>
      <c r="I244" s="212"/>
      <c r="J244" s="208"/>
      <c r="K244" s="208"/>
      <c r="L244" s="213"/>
      <c r="M244" s="214"/>
      <c r="N244" s="215"/>
      <c r="O244" s="215"/>
      <c r="P244" s="215"/>
      <c r="Q244" s="215"/>
      <c r="R244" s="215"/>
      <c r="S244" s="215"/>
      <c r="T244" s="216"/>
      <c r="AT244" s="217" t="s">
        <v>137</v>
      </c>
      <c r="AU244" s="217" t="s">
        <v>81</v>
      </c>
      <c r="AV244" s="12" t="s">
        <v>133</v>
      </c>
      <c r="AW244" s="12" t="s">
        <v>37</v>
      </c>
      <c r="AX244" s="12" t="s">
        <v>22</v>
      </c>
      <c r="AY244" s="217" t="s">
        <v>126</v>
      </c>
    </row>
    <row r="245" spans="2:51" s="13" customFormat="1" ht="12">
      <c r="B245" s="218"/>
      <c r="C245" s="219"/>
      <c r="D245" s="194" t="s">
        <v>137</v>
      </c>
      <c r="E245" s="230" t="s">
        <v>20</v>
      </c>
      <c r="F245" s="231" t="s">
        <v>145</v>
      </c>
      <c r="G245" s="219"/>
      <c r="H245" s="232" t="s">
        <v>20</v>
      </c>
      <c r="I245" s="224"/>
      <c r="J245" s="219"/>
      <c r="K245" s="219"/>
      <c r="L245" s="225"/>
      <c r="M245" s="226"/>
      <c r="N245" s="227"/>
      <c r="O245" s="227"/>
      <c r="P245" s="227"/>
      <c r="Q245" s="227"/>
      <c r="R245" s="227"/>
      <c r="S245" s="227"/>
      <c r="T245" s="228"/>
      <c r="AT245" s="229" t="s">
        <v>137</v>
      </c>
      <c r="AU245" s="229" t="s">
        <v>81</v>
      </c>
      <c r="AV245" s="13" t="s">
        <v>22</v>
      </c>
      <c r="AW245" s="13" t="s">
        <v>37</v>
      </c>
      <c r="AX245" s="13" t="s">
        <v>73</v>
      </c>
      <c r="AY245" s="229" t="s">
        <v>126</v>
      </c>
    </row>
    <row r="246" spans="2:51" s="13" customFormat="1" ht="12">
      <c r="B246" s="218"/>
      <c r="C246" s="219"/>
      <c r="D246" s="220" t="s">
        <v>137</v>
      </c>
      <c r="E246" s="221" t="s">
        <v>20</v>
      </c>
      <c r="F246" s="222" t="s">
        <v>146</v>
      </c>
      <c r="G246" s="219"/>
      <c r="H246" s="223" t="s">
        <v>20</v>
      </c>
      <c r="I246" s="224"/>
      <c r="J246" s="219"/>
      <c r="K246" s="219"/>
      <c r="L246" s="225"/>
      <c r="M246" s="226"/>
      <c r="N246" s="227"/>
      <c r="O246" s="227"/>
      <c r="P246" s="227"/>
      <c r="Q246" s="227"/>
      <c r="R246" s="227"/>
      <c r="S246" s="227"/>
      <c r="T246" s="228"/>
      <c r="AT246" s="229" t="s">
        <v>137</v>
      </c>
      <c r="AU246" s="229" t="s">
        <v>81</v>
      </c>
      <c r="AV246" s="13" t="s">
        <v>22</v>
      </c>
      <c r="AW246" s="13" t="s">
        <v>37</v>
      </c>
      <c r="AX246" s="13" t="s">
        <v>73</v>
      </c>
      <c r="AY246" s="229" t="s">
        <v>126</v>
      </c>
    </row>
    <row r="247" spans="2:65" s="1" customFormat="1" ht="28.8" customHeight="1">
      <c r="B247" s="34"/>
      <c r="C247" s="182" t="s">
        <v>303</v>
      </c>
      <c r="D247" s="182" t="s">
        <v>128</v>
      </c>
      <c r="E247" s="183" t="s">
        <v>331</v>
      </c>
      <c r="F247" s="184" t="s">
        <v>332</v>
      </c>
      <c r="G247" s="185" t="s">
        <v>131</v>
      </c>
      <c r="H247" s="186">
        <v>244.8</v>
      </c>
      <c r="I247" s="187"/>
      <c r="J247" s="188">
        <f>ROUND(I247*H247,2)</f>
        <v>0</v>
      </c>
      <c r="K247" s="184" t="s">
        <v>132</v>
      </c>
      <c r="L247" s="54"/>
      <c r="M247" s="189" t="s">
        <v>20</v>
      </c>
      <c r="N247" s="190" t="s">
        <v>44</v>
      </c>
      <c r="O247" s="35"/>
      <c r="P247" s="191">
        <f>O247*H247</f>
        <v>0</v>
      </c>
      <c r="Q247" s="191">
        <v>0</v>
      </c>
      <c r="R247" s="191">
        <f>Q247*H247</f>
        <v>0</v>
      </c>
      <c r="S247" s="191">
        <v>0</v>
      </c>
      <c r="T247" s="192">
        <f>S247*H247</f>
        <v>0</v>
      </c>
      <c r="AR247" s="17" t="s">
        <v>133</v>
      </c>
      <c r="AT247" s="17" t="s">
        <v>128</v>
      </c>
      <c r="AU247" s="17" t="s">
        <v>81</v>
      </c>
      <c r="AY247" s="17" t="s">
        <v>126</v>
      </c>
      <c r="BE247" s="193">
        <f>IF(N247="základní",J247,0)</f>
        <v>0</v>
      </c>
      <c r="BF247" s="193">
        <f>IF(N247="snížená",J247,0)</f>
        <v>0</v>
      </c>
      <c r="BG247" s="193">
        <f>IF(N247="zákl. přenesená",J247,0)</f>
        <v>0</v>
      </c>
      <c r="BH247" s="193">
        <f>IF(N247="sníž. přenesená",J247,0)</f>
        <v>0</v>
      </c>
      <c r="BI247" s="193">
        <f>IF(N247="nulová",J247,0)</f>
        <v>0</v>
      </c>
      <c r="BJ247" s="17" t="s">
        <v>22</v>
      </c>
      <c r="BK247" s="193">
        <f>ROUND(I247*H247,2)</f>
        <v>0</v>
      </c>
      <c r="BL247" s="17" t="s">
        <v>133</v>
      </c>
      <c r="BM247" s="17" t="s">
        <v>737</v>
      </c>
    </row>
    <row r="248" spans="2:47" s="1" customFormat="1" ht="132">
      <c r="B248" s="34"/>
      <c r="C248" s="56"/>
      <c r="D248" s="194" t="s">
        <v>135</v>
      </c>
      <c r="E248" s="56"/>
      <c r="F248" s="195" t="s">
        <v>334</v>
      </c>
      <c r="G248" s="56"/>
      <c r="H248" s="56"/>
      <c r="I248" s="152"/>
      <c r="J248" s="56"/>
      <c r="K248" s="56"/>
      <c r="L248" s="54"/>
      <c r="M248" s="71"/>
      <c r="N248" s="35"/>
      <c r="O248" s="35"/>
      <c r="P248" s="35"/>
      <c r="Q248" s="35"/>
      <c r="R248" s="35"/>
      <c r="S248" s="35"/>
      <c r="T248" s="72"/>
      <c r="AT248" s="17" t="s">
        <v>135</v>
      </c>
      <c r="AU248" s="17" t="s">
        <v>81</v>
      </c>
    </row>
    <row r="249" spans="2:51" s="11" customFormat="1" ht="12">
      <c r="B249" s="196"/>
      <c r="C249" s="197"/>
      <c r="D249" s="194" t="s">
        <v>137</v>
      </c>
      <c r="E249" s="198" t="s">
        <v>20</v>
      </c>
      <c r="F249" s="199" t="s">
        <v>732</v>
      </c>
      <c r="G249" s="197"/>
      <c r="H249" s="200">
        <v>244.8</v>
      </c>
      <c r="I249" s="201"/>
      <c r="J249" s="197"/>
      <c r="K249" s="197"/>
      <c r="L249" s="202"/>
      <c r="M249" s="203"/>
      <c r="N249" s="204"/>
      <c r="O249" s="204"/>
      <c r="P249" s="204"/>
      <c r="Q249" s="204"/>
      <c r="R249" s="204"/>
      <c r="S249" s="204"/>
      <c r="T249" s="205"/>
      <c r="AT249" s="206" t="s">
        <v>137</v>
      </c>
      <c r="AU249" s="206" t="s">
        <v>81</v>
      </c>
      <c r="AV249" s="11" t="s">
        <v>81</v>
      </c>
      <c r="AW249" s="11" t="s">
        <v>37</v>
      </c>
      <c r="AX249" s="11" t="s">
        <v>73</v>
      </c>
      <c r="AY249" s="206" t="s">
        <v>126</v>
      </c>
    </row>
    <row r="250" spans="2:51" s="12" customFormat="1" ht="12">
      <c r="B250" s="207"/>
      <c r="C250" s="208"/>
      <c r="D250" s="194" t="s">
        <v>137</v>
      </c>
      <c r="E250" s="209" t="s">
        <v>20</v>
      </c>
      <c r="F250" s="210" t="s">
        <v>138</v>
      </c>
      <c r="G250" s="208"/>
      <c r="H250" s="211">
        <v>244.8</v>
      </c>
      <c r="I250" s="212"/>
      <c r="J250" s="208"/>
      <c r="K250" s="208"/>
      <c r="L250" s="213"/>
      <c r="M250" s="214"/>
      <c r="N250" s="215"/>
      <c r="O250" s="215"/>
      <c r="P250" s="215"/>
      <c r="Q250" s="215"/>
      <c r="R250" s="215"/>
      <c r="S250" s="215"/>
      <c r="T250" s="216"/>
      <c r="AT250" s="217" t="s">
        <v>137</v>
      </c>
      <c r="AU250" s="217" t="s">
        <v>81</v>
      </c>
      <c r="AV250" s="12" t="s">
        <v>133</v>
      </c>
      <c r="AW250" s="12" t="s">
        <v>37</v>
      </c>
      <c r="AX250" s="12" t="s">
        <v>22</v>
      </c>
      <c r="AY250" s="217" t="s">
        <v>126</v>
      </c>
    </row>
    <row r="251" spans="2:51" s="13" customFormat="1" ht="12">
      <c r="B251" s="218"/>
      <c r="C251" s="219"/>
      <c r="D251" s="194" t="s">
        <v>137</v>
      </c>
      <c r="E251" s="230" t="s">
        <v>20</v>
      </c>
      <c r="F251" s="231" t="s">
        <v>145</v>
      </c>
      <c r="G251" s="219"/>
      <c r="H251" s="232" t="s">
        <v>20</v>
      </c>
      <c r="I251" s="224"/>
      <c r="J251" s="219"/>
      <c r="K251" s="219"/>
      <c r="L251" s="225"/>
      <c r="M251" s="226"/>
      <c r="N251" s="227"/>
      <c r="O251" s="227"/>
      <c r="P251" s="227"/>
      <c r="Q251" s="227"/>
      <c r="R251" s="227"/>
      <c r="S251" s="227"/>
      <c r="T251" s="228"/>
      <c r="AT251" s="229" t="s">
        <v>137</v>
      </c>
      <c r="AU251" s="229" t="s">
        <v>81</v>
      </c>
      <c r="AV251" s="13" t="s">
        <v>22</v>
      </c>
      <c r="AW251" s="13" t="s">
        <v>37</v>
      </c>
      <c r="AX251" s="13" t="s">
        <v>73</v>
      </c>
      <c r="AY251" s="229" t="s">
        <v>126</v>
      </c>
    </row>
    <row r="252" spans="2:51" s="13" customFormat="1" ht="12">
      <c r="B252" s="218"/>
      <c r="C252" s="219"/>
      <c r="D252" s="220" t="s">
        <v>137</v>
      </c>
      <c r="E252" s="221" t="s">
        <v>20</v>
      </c>
      <c r="F252" s="222" t="s">
        <v>146</v>
      </c>
      <c r="G252" s="219"/>
      <c r="H252" s="223" t="s">
        <v>20</v>
      </c>
      <c r="I252" s="224"/>
      <c r="J252" s="219"/>
      <c r="K252" s="219"/>
      <c r="L252" s="225"/>
      <c r="M252" s="226"/>
      <c r="N252" s="227"/>
      <c r="O252" s="227"/>
      <c r="P252" s="227"/>
      <c r="Q252" s="227"/>
      <c r="R252" s="227"/>
      <c r="S252" s="227"/>
      <c r="T252" s="228"/>
      <c r="AT252" s="229" t="s">
        <v>137</v>
      </c>
      <c r="AU252" s="229" t="s">
        <v>81</v>
      </c>
      <c r="AV252" s="13" t="s">
        <v>22</v>
      </c>
      <c r="AW252" s="13" t="s">
        <v>37</v>
      </c>
      <c r="AX252" s="13" t="s">
        <v>73</v>
      </c>
      <c r="AY252" s="229" t="s">
        <v>126</v>
      </c>
    </row>
    <row r="253" spans="2:65" s="1" customFormat="1" ht="20.4" customHeight="1">
      <c r="B253" s="34"/>
      <c r="C253" s="182" t="s">
        <v>308</v>
      </c>
      <c r="D253" s="182" t="s">
        <v>128</v>
      </c>
      <c r="E253" s="183" t="s">
        <v>336</v>
      </c>
      <c r="F253" s="184" t="s">
        <v>337</v>
      </c>
      <c r="G253" s="185" t="s">
        <v>131</v>
      </c>
      <c r="H253" s="186">
        <v>322.8</v>
      </c>
      <c r="I253" s="187"/>
      <c r="J253" s="188">
        <f>ROUND(I253*H253,2)</f>
        <v>0</v>
      </c>
      <c r="K253" s="184" t="s">
        <v>132</v>
      </c>
      <c r="L253" s="54"/>
      <c r="M253" s="189" t="s">
        <v>20</v>
      </c>
      <c r="N253" s="190" t="s">
        <v>44</v>
      </c>
      <c r="O253" s="35"/>
      <c r="P253" s="191">
        <f>O253*H253</f>
        <v>0</v>
      </c>
      <c r="Q253" s="191">
        <v>0</v>
      </c>
      <c r="R253" s="191">
        <f>Q253*H253</f>
        <v>0</v>
      </c>
      <c r="S253" s="191">
        <v>0</v>
      </c>
      <c r="T253" s="192">
        <f>S253*H253</f>
        <v>0</v>
      </c>
      <c r="AR253" s="17" t="s">
        <v>133</v>
      </c>
      <c r="AT253" s="17" t="s">
        <v>128</v>
      </c>
      <c r="AU253" s="17" t="s">
        <v>81</v>
      </c>
      <c r="AY253" s="17" t="s">
        <v>126</v>
      </c>
      <c r="BE253" s="193">
        <f>IF(N253="základní",J253,0)</f>
        <v>0</v>
      </c>
      <c r="BF253" s="193">
        <f>IF(N253="snížená",J253,0)</f>
        <v>0</v>
      </c>
      <c r="BG253" s="193">
        <f>IF(N253="zákl. přenesená",J253,0)</f>
        <v>0</v>
      </c>
      <c r="BH253" s="193">
        <f>IF(N253="sníž. přenesená",J253,0)</f>
        <v>0</v>
      </c>
      <c r="BI253" s="193">
        <f>IF(N253="nulová",J253,0)</f>
        <v>0</v>
      </c>
      <c r="BJ253" s="17" t="s">
        <v>22</v>
      </c>
      <c r="BK253" s="193">
        <f>ROUND(I253*H253,2)</f>
        <v>0</v>
      </c>
      <c r="BL253" s="17" t="s">
        <v>133</v>
      </c>
      <c r="BM253" s="17" t="s">
        <v>738</v>
      </c>
    </row>
    <row r="254" spans="2:51" s="11" customFormat="1" ht="12">
      <c r="B254" s="196"/>
      <c r="C254" s="197"/>
      <c r="D254" s="194" t="s">
        <v>137</v>
      </c>
      <c r="E254" s="198" t="s">
        <v>20</v>
      </c>
      <c r="F254" s="199" t="s">
        <v>725</v>
      </c>
      <c r="G254" s="197"/>
      <c r="H254" s="200">
        <v>58.9</v>
      </c>
      <c r="I254" s="201"/>
      <c r="J254" s="197"/>
      <c r="K254" s="197"/>
      <c r="L254" s="202"/>
      <c r="M254" s="203"/>
      <c r="N254" s="204"/>
      <c r="O254" s="204"/>
      <c r="P254" s="204"/>
      <c r="Q254" s="204"/>
      <c r="R254" s="204"/>
      <c r="S254" s="204"/>
      <c r="T254" s="205"/>
      <c r="AT254" s="206" t="s">
        <v>137</v>
      </c>
      <c r="AU254" s="206" t="s">
        <v>81</v>
      </c>
      <c r="AV254" s="11" t="s">
        <v>81</v>
      </c>
      <c r="AW254" s="11" t="s">
        <v>37</v>
      </c>
      <c r="AX254" s="11" t="s">
        <v>73</v>
      </c>
      <c r="AY254" s="206" t="s">
        <v>126</v>
      </c>
    </row>
    <row r="255" spans="2:51" s="11" customFormat="1" ht="12">
      <c r="B255" s="196"/>
      <c r="C255" s="197"/>
      <c r="D255" s="194" t="s">
        <v>137</v>
      </c>
      <c r="E255" s="198" t="s">
        <v>20</v>
      </c>
      <c r="F255" s="199" t="s">
        <v>739</v>
      </c>
      <c r="G255" s="197"/>
      <c r="H255" s="200">
        <v>263.9</v>
      </c>
      <c r="I255" s="201"/>
      <c r="J255" s="197"/>
      <c r="K255" s="197"/>
      <c r="L255" s="202"/>
      <c r="M255" s="203"/>
      <c r="N255" s="204"/>
      <c r="O255" s="204"/>
      <c r="P255" s="204"/>
      <c r="Q255" s="204"/>
      <c r="R255" s="204"/>
      <c r="S255" s="204"/>
      <c r="T255" s="205"/>
      <c r="AT255" s="206" t="s">
        <v>137</v>
      </c>
      <c r="AU255" s="206" t="s">
        <v>81</v>
      </c>
      <c r="AV255" s="11" t="s">
        <v>81</v>
      </c>
      <c r="AW255" s="11" t="s">
        <v>37</v>
      </c>
      <c r="AX255" s="11" t="s">
        <v>73</v>
      </c>
      <c r="AY255" s="206" t="s">
        <v>126</v>
      </c>
    </row>
    <row r="256" spans="2:51" s="12" customFormat="1" ht="12">
      <c r="B256" s="207"/>
      <c r="C256" s="208"/>
      <c r="D256" s="220" t="s">
        <v>137</v>
      </c>
      <c r="E256" s="233" t="s">
        <v>20</v>
      </c>
      <c r="F256" s="234" t="s">
        <v>138</v>
      </c>
      <c r="G256" s="208"/>
      <c r="H256" s="235">
        <v>322.8</v>
      </c>
      <c r="I256" s="212"/>
      <c r="J256" s="208"/>
      <c r="K256" s="208"/>
      <c r="L256" s="213"/>
      <c r="M256" s="214"/>
      <c r="N256" s="215"/>
      <c r="O256" s="215"/>
      <c r="P256" s="215"/>
      <c r="Q256" s="215"/>
      <c r="R256" s="215"/>
      <c r="S256" s="215"/>
      <c r="T256" s="216"/>
      <c r="AT256" s="217" t="s">
        <v>137</v>
      </c>
      <c r="AU256" s="217" t="s">
        <v>81</v>
      </c>
      <c r="AV256" s="12" t="s">
        <v>133</v>
      </c>
      <c r="AW256" s="12" t="s">
        <v>37</v>
      </c>
      <c r="AX256" s="12" t="s">
        <v>22</v>
      </c>
      <c r="AY256" s="217" t="s">
        <v>126</v>
      </c>
    </row>
    <row r="257" spans="2:65" s="1" customFormat="1" ht="20.4" customHeight="1">
      <c r="B257" s="34"/>
      <c r="C257" s="182" t="s">
        <v>313</v>
      </c>
      <c r="D257" s="182" t="s">
        <v>128</v>
      </c>
      <c r="E257" s="183" t="s">
        <v>340</v>
      </c>
      <c r="F257" s="184" t="s">
        <v>341</v>
      </c>
      <c r="G257" s="185" t="s">
        <v>155</v>
      </c>
      <c r="H257" s="186">
        <v>3.228</v>
      </c>
      <c r="I257" s="187"/>
      <c r="J257" s="188">
        <f>ROUND(I257*H257,2)</f>
        <v>0</v>
      </c>
      <c r="K257" s="184" t="s">
        <v>132</v>
      </c>
      <c r="L257" s="54"/>
      <c r="M257" s="189" t="s">
        <v>20</v>
      </c>
      <c r="N257" s="190" t="s">
        <v>44</v>
      </c>
      <c r="O257" s="35"/>
      <c r="P257" s="191">
        <f>O257*H257</f>
        <v>0</v>
      </c>
      <c r="Q257" s="191">
        <v>0</v>
      </c>
      <c r="R257" s="191">
        <f>Q257*H257</f>
        <v>0</v>
      </c>
      <c r="S257" s="191">
        <v>0</v>
      </c>
      <c r="T257" s="192">
        <f>S257*H257</f>
        <v>0</v>
      </c>
      <c r="AR257" s="17" t="s">
        <v>133</v>
      </c>
      <c r="AT257" s="17" t="s">
        <v>128</v>
      </c>
      <c r="AU257" s="17" t="s">
        <v>81</v>
      </c>
      <c r="AY257" s="17" t="s">
        <v>126</v>
      </c>
      <c r="BE257" s="193">
        <f>IF(N257="základní",J257,0)</f>
        <v>0</v>
      </c>
      <c r="BF257" s="193">
        <f>IF(N257="snížená",J257,0)</f>
        <v>0</v>
      </c>
      <c r="BG257" s="193">
        <f>IF(N257="zákl. přenesená",J257,0)</f>
        <v>0</v>
      </c>
      <c r="BH257" s="193">
        <f>IF(N257="sníž. přenesená",J257,0)</f>
        <v>0</v>
      </c>
      <c r="BI257" s="193">
        <f>IF(N257="nulová",J257,0)</f>
        <v>0</v>
      </c>
      <c r="BJ257" s="17" t="s">
        <v>22</v>
      </c>
      <c r="BK257" s="193">
        <f>ROUND(I257*H257,2)</f>
        <v>0</v>
      </c>
      <c r="BL257" s="17" t="s">
        <v>133</v>
      </c>
      <c r="BM257" s="17" t="s">
        <v>740</v>
      </c>
    </row>
    <row r="258" spans="2:47" s="1" customFormat="1" ht="60">
      <c r="B258" s="34"/>
      <c r="C258" s="56"/>
      <c r="D258" s="194" t="s">
        <v>135</v>
      </c>
      <c r="E258" s="56"/>
      <c r="F258" s="195" t="s">
        <v>343</v>
      </c>
      <c r="G258" s="56"/>
      <c r="H258" s="56"/>
      <c r="I258" s="152"/>
      <c r="J258" s="56"/>
      <c r="K258" s="56"/>
      <c r="L258" s="54"/>
      <c r="M258" s="71"/>
      <c r="N258" s="35"/>
      <c r="O258" s="35"/>
      <c r="P258" s="35"/>
      <c r="Q258" s="35"/>
      <c r="R258" s="35"/>
      <c r="S258" s="35"/>
      <c r="T258" s="72"/>
      <c r="AT258" s="17" t="s">
        <v>135</v>
      </c>
      <c r="AU258" s="17" t="s">
        <v>81</v>
      </c>
    </row>
    <row r="259" spans="2:51" s="11" customFormat="1" ht="12">
      <c r="B259" s="196"/>
      <c r="C259" s="197"/>
      <c r="D259" s="194" t="s">
        <v>137</v>
      </c>
      <c r="E259" s="198" t="s">
        <v>20</v>
      </c>
      <c r="F259" s="199" t="s">
        <v>741</v>
      </c>
      <c r="G259" s="197"/>
      <c r="H259" s="200">
        <v>3.228</v>
      </c>
      <c r="I259" s="201"/>
      <c r="J259" s="197"/>
      <c r="K259" s="197"/>
      <c r="L259" s="202"/>
      <c r="M259" s="203"/>
      <c r="N259" s="204"/>
      <c r="O259" s="204"/>
      <c r="P259" s="204"/>
      <c r="Q259" s="204"/>
      <c r="R259" s="204"/>
      <c r="S259" s="204"/>
      <c r="T259" s="205"/>
      <c r="AT259" s="206" t="s">
        <v>137</v>
      </c>
      <c r="AU259" s="206" t="s">
        <v>81</v>
      </c>
      <c r="AV259" s="11" t="s">
        <v>81</v>
      </c>
      <c r="AW259" s="11" t="s">
        <v>37</v>
      </c>
      <c r="AX259" s="11" t="s">
        <v>73</v>
      </c>
      <c r="AY259" s="206" t="s">
        <v>126</v>
      </c>
    </row>
    <row r="260" spans="2:51" s="12" customFormat="1" ht="12">
      <c r="B260" s="207"/>
      <c r="C260" s="208"/>
      <c r="D260" s="194" t="s">
        <v>137</v>
      </c>
      <c r="E260" s="209" t="s">
        <v>20</v>
      </c>
      <c r="F260" s="210" t="s">
        <v>138</v>
      </c>
      <c r="G260" s="208"/>
      <c r="H260" s="211">
        <v>3.228</v>
      </c>
      <c r="I260" s="212"/>
      <c r="J260" s="208"/>
      <c r="K260" s="208"/>
      <c r="L260" s="213"/>
      <c r="M260" s="214"/>
      <c r="N260" s="215"/>
      <c r="O260" s="215"/>
      <c r="P260" s="215"/>
      <c r="Q260" s="215"/>
      <c r="R260" s="215"/>
      <c r="S260" s="215"/>
      <c r="T260" s="216"/>
      <c r="AT260" s="217" t="s">
        <v>137</v>
      </c>
      <c r="AU260" s="217" t="s">
        <v>81</v>
      </c>
      <c r="AV260" s="12" t="s">
        <v>133</v>
      </c>
      <c r="AW260" s="12" t="s">
        <v>37</v>
      </c>
      <c r="AX260" s="12" t="s">
        <v>22</v>
      </c>
      <c r="AY260" s="217" t="s">
        <v>126</v>
      </c>
    </row>
    <row r="261" spans="2:63" s="10" customFormat="1" ht="29.85" customHeight="1">
      <c r="B261" s="165"/>
      <c r="C261" s="166"/>
      <c r="D261" s="179" t="s">
        <v>72</v>
      </c>
      <c r="E261" s="180" t="s">
        <v>81</v>
      </c>
      <c r="F261" s="180" t="s">
        <v>345</v>
      </c>
      <c r="G261" s="166"/>
      <c r="H261" s="166"/>
      <c r="I261" s="169"/>
      <c r="J261" s="181">
        <f>BK261</f>
        <v>0</v>
      </c>
      <c r="K261" s="166"/>
      <c r="L261" s="171"/>
      <c r="M261" s="172"/>
      <c r="N261" s="173"/>
      <c r="O261" s="173"/>
      <c r="P261" s="174">
        <f>SUM(P262:P266)</f>
        <v>0</v>
      </c>
      <c r="Q261" s="173"/>
      <c r="R261" s="174">
        <f>SUM(R262:R266)</f>
        <v>17.17303</v>
      </c>
      <c r="S261" s="173"/>
      <c r="T261" s="175">
        <f>SUM(T262:T266)</f>
        <v>0</v>
      </c>
      <c r="AR261" s="176" t="s">
        <v>22</v>
      </c>
      <c r="AT261" s="177" t="s">
        <v>72</v>
      </c>
      <c r="AU261" s="177" t="s">
        <v>22</v>
      </c>
      <c r="AY261" s="176" t="s">
        <v>126</v>
      </c>
      <c r="BK261" s="178">
        <f>SUM(BK262:BK266)</f>
        <v>0</v>
      </c>
    </row>
    <row r="262" spans="2:65" s="1" customFormat="1" ht="28.8" customHeight="1">
      <c r="B262" s="34"/>
      <c r="C262" s="182" t="s">
        <v>319</v>
      </c>
      <c r="D262" s="182" t="s">
        <v>128</v>
      </c>
      <c r="E262" s="183" t="s">
        <v>347</v>
      </c>
      <c r="F262" s="184" t="s">
        <v>348</v>
      </c>
      <c r="G262" s="185" t="s">
        <v>155</v>
      </c>
      <c r="H262" s="186">
        <v>7</v>
      </c>
      <c r="I262" s="187"/>
      <c r="J262" s="188">
        <f>ROUND(I262*H262,2)</f>
        <v>0</v>
      </c>
      <c r="K262" s="184" t="s">
        <v>132</v>
      </c>
      <c r="L262" s="54"/>
      <c r="M262" s="189" t="s">
        <v>20</v>
      </c>
      <c r="N262" s="190" t="s">
        <v>44</v>
      </c>
      <c r="O262" s="35"/>
      <c r="P262" s="191">
        <f>O262*H262</f>
        <v>0</v>
      </c>
      <c r="Q262" s="191">
        <v>2.45329</v>
      </c>
      <c r="R262" s="191">
        <f>Q262*H262</f>
        <v>17.17303</v>
      </c>
      <c r="S262" s="191">
        <v>0</v>
      </c>
      <c r="T262" s="192">
        <f>S262*H262</f>
        <v>0</v>
      </c>
      <c r="AR262" s="17" t="s">
        <v>133</v>
      </c>
      <c r="AT262" s="17" t="s">
        <v>128</v>
      </c>
      <c r="AU262" s="17" t="s">
        <v>81</v>
      </c>
      <c r="AY262" s="17" t="s">
        <v>126</v>
      </c>
      <c r="BE262" s="193">
        <f>IF(N262="základní",J262,0)</f>
        <v>0</v>
      </c>
      <c r="BF262" s="193">
        <f>IF(N262="snížená",J262,0)</f>
        <v>0</v>
      </c>
      <c r="BG262" s="193">
        <f>IF(N262="zákl. přenesená",J262,0)</f>
        <v>0</v>
      </c>
      <c r="BH262" s="193">
        <f>IF(N262="sníž. přenesená",J262,0)</f>
        <v>0</v>
      </c>
      <c r="BI262" s="193">
        <f>IF(N262="nulová",J262,0)</f>
        <v>0</v>
      </c>
      <c r="BJ262" s="17" t="s">
        <v>22</v>
      </c>
      <c r="BK262" s="193">
        <f>ROUND(I262*H262,2)</f>
        <v>0</v>
      </c>
      <c r="BL262" s="17" t="s">
        <v>133</v>
      </c>
      <c r="BM262" s="17" t="s">
        <v>742</v>
      </c>
    </row>
    <row r="263" spans="2:47" s="1" customFormat="1" ht="84">
      <c r="B263" s="34"/>
      <c r="C263" s="56"/>
      <c r="D263" s="194" t="s">
        <v>135</v>
      </c>
      <c r="E263" s="56"/>
      <c r="F263" s="195" t="s">
        <v>350</v>
      </c>
      <c r="G263" s="56"/>
      <c r="H263" s="56"/>
      <c r="I263" s="152"/>
      <c r="J263" s="56"/>
      <c r="K263" s="56"/>
      <c r="L263" s="54"/>
      <c r="M263" s="71"/>
      <c r="N263" s="35"/>
      <c r="O263" s="35"/>
      <c r="P263" s="35"/>
      <c r="Q263" s="35"/>
      <c r="R263" s="35"/>
      <c r="S263" s="35"/>
      <c r="T263" s="72"/>
      <c r="AT263" s="17" t="s">
        <v>135</v>
      </c>
      <c r="AU263" s="17" t="s">
        <v>81</v>
      </c>
    </row>
    <row r="264" spans="2:51" s="11" customFormat="1" ht="12">
      <c r="B264" s="196"/>
      <c r="C264" s="197"/>
      <c r="D264" s="194" t="s">
        <v>137</v>
      </c>
      <c r="E264" s="198" t="s">
        <v>20</v>
      </c>
      <c r="F264" s="199" t="s">
        <v>743</v>
      </c>
      <c r="G264" s="197"/>
      <c r="H264" s="200">
        <v>7</v>
      </c>
      <c r="I264" s="201"/>
      <c r="J264" s="197"/>
      <c r="K264" s="197"/>
      <c r="L264" s="202"/>
      <c r="M264" s="203"/>
      <c r="N264" s="204"/>
      <c r="O264" s="204"/>
      <c r="P264" s="204"/>
      <c r="Q264" s="204"/>
      <c r="R264" s="204"/>
      <c r="S264" s="204"/>
      <c r="T264" s="205"/>
      <c r="AT264" s="206" t="s">
        <v>137</v>
      </c>
      <c r="AU264" s="206" t="s">
        <v>81</v>
      </c>
      <c r="AV264" s="11" t="s">
        <v>81</v>
      </c>
      <c r="AW264" s="11" t="s">
        <v>37</v>
      </c>
      <c r="AX264" s="11" t="s">
        <v>73</v>
      </c>
      <c r="AY264" s="206" t="s">
        <v>126</v>
      </c>
    </row>
    <row r="265" spans="2:51" s="12" customFormat="1" ht="12">
      <c r="B265" s="207"/>
      <c r="C265" s="208"/>
      <c r="D265" s="194" t="s">
        <v>137</v>
      </c>
      <c r="E265" s="209" t="s">
        <v>20</v>
      </c>
      <c r="F265" s="210" t="s">
        <v>138</v>
      </c>
      <c r="G265" s="208"/>
      <c r="H265" s="211">
        <v>7</v>
      </c>
      <c r="I265" s="212"/>
      <c r="J265" s="208"/>
      <c r="K265" s="208"/>
      <c r="L265" s="213"/>
      <c r="M265" s="214"/>
      <c r="N265" s="215"/>
      <c r="O265" s="215"/>
      <c r="P265" s="215"/>
      <c r="Q265" s="215"/>
      <c r="R265" s="215"/>
      <c r="S265" s="215"/>
      <c r="T265" s="216"/>
      <c r="AT265" s="217" t="s">
        <v>137</v>
      </c>
      <c r="AU265" s="217" t="s">
        <v>81</v>
      </c>
      <c r="AV265" s="12" t="s">
        <v>133</v>
      </c>
      <c r="AW265" s="12" t="s">
        <v>37</v>
      </c>
      <c r="AX265" s="12" t="s">
        <v>22</v>
      </c>
      <c r="AY265" s="217" t="s">
        <v>126</v>
      </c>
    </row>
    <row r="266" spans="2:51" s="13" customFormat="1" ht="12">
      <c r="B266" s="218"/>
      <c r="C266" s="219"/>
      <c r="D266" s="194" t="s">
        <v>137</v>
      </c>
      <c r="E266" s="230" t="s">
        <v>20</v>
      </c>
      <c r="F266" s="231" t="s">
        <v>744</v>
      </c>
      <c r="G266" s="219"/>
      <c r="H266" s="232" t="s">
        <v>20</v>
      </c>
      <c r="I266" s="224"/>
      <c r="J266" s="219"/>
      <c r="K266" s="219"/>
      <c r="L266" s="225"/>
      <c r="M266" s="226"/>
      <c r="N266" s="227"/>
      <c r="O266" s="227"/>
      <c r="P266" s="227"/>
      <c r="Q266" s="227"/>
      <c r="R266" s="227"/>
      <c r="S266" s="227"/>
      <c r="T266" s="228"/>
      <c r="AT266" s="229" t="s">
        <v>137</v>
      </c>
      <c r="AU266" s="229" t="s">
        <v>81</v>
      </c>
      <c r="AV266" s="13" t="s">
        <v>22</v>
      </c>
      <c r="AW266" s="13" t="s">
        <v>37</v>
      </c>
      <c r="AX266" s="13" t="s">
        <v>73</v>
      </c>
      <c r="AY266" s="229" t="s">
        <v>126</v>
      </c>
    </row>
    <row r="267" spans="2:63" s="10" customFormat="1" ht="29.85" customHeight="1">
      <c r="B267" s="165"/>
      <c r="C267" s="166"/>
      <c r="D267" s="179" t="s">
        <v>72</v>
      </c>
      <c r="E267" s="180" t="s">
        <v>147</v>
      </c>
      <c r="F267" s="180" t="s">
        <v>357</v>
      </c>
      <c r="G267" s="166"/>
      <c r="H267" s="166"/>
      <c r="I267" s="169"/>
      <c r="J267" s="181">
        <f>BK267</f>
        <v>0</v>
      </c>
      <c r="K267" s="166"/>
      <c r="L267" s="171"/>
      <c r="M267" s="172"/>
      <c r="N267" s="173"/>
      <c r="O267" s="173"/>
      <c r="P267" s="174">
        <f>SUM(P268:P275)</f>
        <v>0</v>
      </c>
      <c r="Q267" s="173"/>
      <c r="R267" s="174">
        <f>SUM(R268:R275)</f>
        <v>29.60294812</v>
      </c>
      <c r="S267" s="173"/>
      <c r="T267" s="175">
        <f>SUM(T268:T275)</f>
        <v>0</v>
      </c>
      <c r="AR267" s="176" t="s">
        <v>22</v>
      </c>
      <c r="AT267" s="177" t="s">
        <v>72</v>
      </c>
      <c r="AU267" s="177" t="s">
        <v>22</v>
      </c>
      <c r="AY267" s="176" t="s">
        <v>126</v>
      </c>
      <c r="BK267" s="178">
        <f>SUM(BK268:BK275)</f>
        <v>0</v>
      </c>
    </row>
    <row r="268" spans="2:65" s="1" customFormat="1" ht="28.8" customHeight="1">
      <c r="B268" s="34"/>
      <c r="C268" s="182" t="s">
        <v>325</v>
      </c>
      <c r="D268" s="182" t="s">
        <v>128</v>
      </c>
      <c r="E268" s="183" t="s">
        <v>745</v>
      </c>
      <c r="F268" s="184" t="s">
        <v>746</v>
      </c>
      <c r="G268" s="185" t="s">
        <v>155</v>
      </c>
      <c r="H268" s="186">
        <v>10.246</v>
      </c>
      <c r="I268" s="187"/>
      <c r="J268" s="188">
        <f>ROUND(I268*H268,2)</f>
        <v>0</v>
      </c>
      <c r="K268" s="184" t="s">
        <v>132</v>
      </c>
      <c r="L268" s="54"/>
      <c r="M268" s="189" t="s">
        <v>20</v>
      </c>
      <c r="N268" s="190" t="s">
        <v>44</v>
      </c>
      <c r="O268" s="35"/>
      <c r="P268" s="191">
        <f>O268*H268</f>
        <v>0</v>
      </c>
      <c r="Q268" s="191">
        <v>2.88922</v>
      </c>
      <c r="R268" s="191">
        <f>Q268*H268</f>
        <v>29.60294812</v>
      </c>
      <c r="S268" s="191">
        <v>0</v>
      </c>
      <c r="T268" s="192">
        <f>S268*H268</f>
        <v>0</v>
      </c>
      <c r="AR268" s="17" t="s">
        <v>133</v>
      </c>
      <c r="AT268" s="17" t="s">
        <v>128</v>
      </c>
      <c r="AU268" s="17" t="s">
        <v>81</v>
      </c>
      <c r="AY268" s="17" t="s">
        <v>126</v>
      </c>
      <c r="BE268" s="193">
        <f>IF(N268="základní",J268,0)</f>
        <v>0</v>
      </c>
      <c r="BF268" s="193">
        <f>IF(N268="snížená",J268,0)</f>
        <v>0</v>
      </c>
      <c r="BG268" s="193">
        <f>IF(N268="zákl. přenesená",J268,0)</f>
        <v>0</v>
      </c>
      <c r="BH268" s="193">
        <f>IF(N268="sníž. přenesená",J268,0)</f>
        <v>0</v>
      </c>
      <c r="BI268" s="193">
        <f>IF(N268="nulová",J268,0)</f>
        <v>0</v>
      </c>
      <c r="BJ268" s="17" t="s">
        <v>22</v>
      </c>
      <c r="BK268" s="193">
        <f>ROUND(I268*H268,2)</f>
        <v>0</v>
      </c>
      <c r="BL268" s="17" t="s">
        <v>133</v>
      </c>
      <c r="BM268" s="17" t="s">
        <v>747</v>
      </c>
    </row>
    <row r="269" spans="2:51" s="11" customFormat="1" ht="12">
      <c r="B269" s="196"/>
      <c r="C269" s="197"/>
      <c r="D269" s="194" t="s">
        <v>137</v>
      </c>
      <c r="E269" s="198" t="s">
        <v>20</v>
      </c>
      <c r="F269" s="199" t="s">
        <v>748</v>
      </c>
      <c r="G269" s="197"/>
      <c r="H269" s="200">
        <v>2.22</v>
      </c>
      <c r="I269" s="201"/>
      <c r="J269" s="197"/>
      <c r="K269" s="197"/>
      <c r="L269" s="202"/>
      <c r="M269" s="203"/>
      <c r="N269" s="204"/>
      <c r="O269" s="204"/>
      <c r="P269" s="204"/>
      <c r="Q269" s="204"/>
      <c r="R269" s="204"/>
      <c r="S269" s="204"/>
      <c r="T269" s="205"/>
      <c r="AT269" s="206" t="s">
        <v>137</v>
      </c>
      <c r="AU269" s="206" t="s">
        <v>81</v>
      </c>
      <c r="AV269" s="11" t="s">
        <v>81</v>
      </c>
      <c r="AW269" s="11" t="s">
        <v>37</v>
      </c>
      <c r="AX269" s="11" t="s">
        <v>73</v>
      </c>
      <c r="AY269" s="206" t="s">
        <v>126</v>
      </c>
    </row>
    <row r="270" spans="2:51" s="11" customFormat="1" ht="12">
      <c r="B270" s="196"/>
      <c r="C270" s="197"/>
      <c r="D270" s="194" t="s">
        <v>137</v>
      </c>
      <c r="E270" s="198" t="s">
        <v>20</v>
      </c>
      <c r="F270" s="199" t="s">
        <v>749</v>
      </c>
      <c r="G270" s="197"/>
      <c r="H270" s="200">
        <v>1.24</v>
      </c>
      <c r="I270" s="201"/>
      <c r="J270" s="197"/>
      <c r="K270" s="197"/>
      <c r="L270" s="202"/>
      <c r="M270" s="203"/>
      <c r="N270" s="204"/>
      <c r="O270" s="204"/>
      <c r="P270" s="204"/>
      <c r="Q270" s="204"/>
      <c r="R270" s="204"/>
      <c r="S270" s="204"/>
      <c r="T270" s="205"/>
      <c r="AT270" s="206" t="s">
        <v>137</v>
      </c>
      <c r="AU270" s="206" t="s">
        <v>81</v>
      </c>
      <c r="AV270" s="11" t="s">
        <v>81</v>
      </c>
      <c r="AW270" s="11" t="s">
        <v>37</v>
      </c>
      <c r="AX270" s="11" t="s">
        <v>73</v>
      </c>
      <c r="AY270" s="206" t="s">
        <v>126</v>
      </c>
    </row>
    <row r="271" spans="2:51" s="11" customFormat="1" ht="12">
      <c r="B271" s="196"/>
      <c r="C271" s="197"/>
      <c r="D271" s="194" t="s">
        <v>137</v>
      </c>
      <c r="E271" s="198" t="s">
        <v>20</v>
      </c>
      <c r="F271" s="199" t="s">
        <v>750</v>
      </c>
      <c r="G271" s="197"/>
      <c r="H271" s="200">
        <v>2.364</v>
      </c>
      <c r="I271" s="201"/>
      <c r="J271" s="197"/>
      <c r="K271" s="197"/>
      <c r="L271" s="202"/>
      <c r="M271" s="203"/>
      <c r="N271" s="204"/>
      <c r="O271" s="204"/>
      <c r="P271" s="204"/>
      <c r="Q271" s="204"/>
      <c r="R271" s="204"/>
      <c r="S271" s="204"/>
      <c r="T271" s="205"/>
      <c r="AT271" s="206" t="s">
        <v>137</v>
      </c>
      <c r="AU271" s="206" t="s">
        <v>81</v>
      </c>
      <c r="AV271" s="11" t="s">
        <v>81</v>
      </c>
      <c r="AW271" s="11" t="s">
        <v>37</v>
      </c>
      <c r="AX271" s="11" t="s">
        <v>73</v>
      </c>
      <c r="AY271" s="206" t="s">
        <v>126</v>
      </c>
    </row>
    <row r="272" spans="2:51" s="11" customFormat="1" ht="12">
      <c r="B272" s="196"/>
      <c r="C272" s="197"/>
      <c r="D272" s="194" t="s">
        <v>137</v>
      </c>
      <c r="E272" s="198" t="s">
        <v>20</v>
      </c>
      <c r="F272" s="199" t="s">
        <v>751</v>
      </c>
      <c r="G272" s="197"/>
      <c r="H272" s="200">
        <v>3.702</v>
      </c>
      <c r="I272" s="201"/>
      <c r="J272" s="197"/>
      <c r="K272" s="197"/>
      <c r="L272" s="202"/>
      <c r="M272" s="203"/>
      <c r="N272" s="204"/>
      <c r="O272" s="204"/>
      <c r="P272" s="204"/>
      <c r="Q272" s="204"/>
      <c r="R272" s="204"/>
      <c r="S272" s="204"/>
      <c r="T272" s="205"/>
      <c r="AT272" s="206" t="s">
        <v>137</v>
      </c>
      <c r="AU272" s="206" t="s">
        <v>81</v>
      </c>
      <c r="AV272" s="11" t="s">
        <v>81</v>
      </c>
      <c r="AW272" s="11" t="s">
        <v>37</v>
      </c>
      <c r="AX272" s="11" t="s">
        <v>73</v>
      </c>
      <c r="AY272" s="206" t="s">
        <v>126</v>
      </c>
    </row>
    <row r="273" spans="2:51" s="11" customFormat="1" ht="12">
      <c r="B273" s="196"/>
      <c r="C273" s="197"/>
      <c r="D273" s="194" t="s">
        <v>137</v>
      </c>
      <c r="E273" s="198" t="s">
        <v>20</v>
      </c>
      <c r="F273" s="199" t="s">
        <v>752</v>
      </c>
      <c r="G273" s="197"/>
      <c r="H273" s="200">
        <v>0.72</v>
      </c>
      <c r="I273" s="201"/>
      <c r="J273" s="197"/>
      <c r="K273" s="197"/>
      <c r="L273" s="202"/>
      <c r="M273" s="203"/>
      <c r="N273" s="204"/>
      <c r="O273" s="204"/>
      <c r="P273" s="204"/>
      <c r="Q273" s="204"/>
      <c r="R273" s="204"/>
      <c r="S273" s="204"/>
      <c r="T273" s="205"/>
      <c r="AT273" s="206" t="s">
        <v>137</v>
      </c>
      <c r="AU273" s="206" t="s">
        <v>81</v>
      </c>
      <c r="AV273" s="11" t="s">
        <v>81</v>
      </c>
      <c r="AW273" s="11" t="s">
        <v>37</v>
      </c>
      <c r="AX273" s="11" t="s">
        <v>73</v>
      </c>
      <c r="AY273" s="206" t="s">
        <v>126</v>
      </c>
    </row>
    <row r="274" spans="2:51" s="12" customFormat="1" ht="12">
      <c r="B274" s="207"/>
      <c r="C274" s="208"/>
      <c r="D274" s="194" t="s">
        <v>137</v>
      </c>
      <c r="E274" s="209" t="s">
        <v>20</v>
      </c>
      <c r="F274" s="210" t="s">
        <v>138</v>
      </c>
      <c r="G274" s="208"/>
      <c r="H274" s="211">
        <v>10.246</v>
      </c>
      <c r="I274" s="212"/>
      <c r="J274" s="208"/>
      <c r="K274" s="208"/>
      <c r="L274" s="213"/>
      <c r="M274" s="214"/>
      <c r="N274" s="215"/>
      <c r="O274" s="215"/>
      <c r="P274" s="215"/>
      <c r="Q274" s="215"/>
      <c r="R274" s="215"/>
      <c r="S274" s="215"/>
      <c r="T274" s="216"/>
      <c r="AT274" s="217" t="s">
        <v>137</v>
      </c>
      <c r="AU274" s="217" t="s">
        <v>81</v>
      </c>
      <c r="AV274" s="12" t="s">
        <v>133</v>
      </c>
      <c r="AW274" s="12" t="s">
        <v>37</v>
      </c>
      <c r="AX274" s="12" t="s">
        <v>22</v>
      </c>
      <c r="AY274" s="217" t="s">
        <v>126</v>
      </c>
    </row>
    <row r="275" spans="2:51" s="13" customFormat="1" ht="12">
      <c r="B275" s="218"/>
      <c r="C275" s="219"/>
      <c r="D275" s="194" t="s">
        <v>137</v>
      </c>
      <c r="E275" s="230" t="s">
        <v>20</v>
      </c>
      <c r="F275" s="231" t="s">
        <v>753</v>
      </c>
      <c r="G275" s="219"/>
      <c r="H275" s="232" t="s">
        <v>20</v>
      </c>
      <c r="I275" s="224"/>
      <c r="J275" s="219"/>
      <c r="K275" s="219"/>
      <c r="L275" s="225"/>
      <c r="M275" s="226"/>
      <c r="N275" s="227"/>
      <c r="O275" s="227"/>
      <c r="P275" s="227"/>
      <c r="Q275" s="227"/>
      <c r="R275" s="227"/>
      <c r="S275" s="227"/>
      <c r="T275" s="228"/>
      <c r="AT275" s="229" t="s">
        <v>137</v>
      </c>
      <c r="AU275" s="229" t="s">
        <v>81</v>
      </c>
      <c r="AV275" s="13" t="s">
        <v>22</v>
      </c>
      <c r="AW275" s="13" t="s">
        <v>37</v>
      </c>
      <c r="AX275" s="13" t="s">
        <v>73</v>
      </c>
      <c r="AY275" s="229" t="s">
        <v>126</v>
      </c>
    </row>
    <row r="276" spans="2:63" s="10" customFormat="1" ht="29.85" customHeight="1">
      <c r="B276" s="165"/>
      <c r="C276" s="166"/>
      <c r="D276" s="179" t="s">
        <v>72</v>
      </c>
      <c r="E276" s="180" t="s">
        <v>133</v>
      </c>
      <c r="F276" s="180" t="s">
        <v>555</v>
      </c>
      <c r="G276" s="166"/>
      <c r="H276" s="166"/>
      <c r="I276" s="169"/>
      <c r="J276" s="181">
        <f>BK276</f>
        <v>0</v>
      </c>
      <c r="K276" s="166"/>
      <c r="L276" s="171"/>
      <c r="M276" s="172"/>
      <c r="N276" s="173"/>
      <c r="O276" s="173"/>
      <c r="P276" s="174">
        <f>SUM(P277:P324)</f>
        <v>0</v>
      </c>
      <c r="Q276" s="173"/>
      <c r="R276" s="174">
        <f>SUM(R277:R324)</f>
        <v>195.00438964</v>
      </c>
      <c r="S276" s="173"/>
      <c r="T276" s="175">
        <f>SUM(T277:T324)</f>
        <v>0</v>
      </c>
      <c r="AR276" s="176" t="s">
        <v>22</v>
      </c>
      <c r="AT276" s="177" t="s">
        <v>72</v>
      </c>
      <c r="AU276" s="177" t="s">
        <v>22</v>
      </c>
      <c r="AY276" s="176" t="s">
        <v>126</v>
      </c>
      <c r="BK276" s="178">
        <f>SUM(BK277:BK324)</f>
        <v>0</v>
      </c>
    </row>
    <row r="277" spans="2:65" s="1" customFormat="1" ht="28.8" customHeight="1">
      <c r="B277" s="34"/>
      <c r="C277" s="182" t="s">
        <v>330</v>
      </c>
      <c r="D277" s="182" t="s">
        <v>128</v>
      </c>
      <c r="E277" s="183" t="s">
        <v>754</v>
      </c>
      <c r="F277" s="184" t="s">
        <v>755</v>
      </c>
      <c r="G277" s="185" t="s">
        <v>131</v>
      </c>
      <c r="H277" s="186">
        <v>1.143</v>
      </c>
      <c r="I277" s="187"/>
      <c r="J277" s="188">
        <f>ROUND(I277*H277,2)</f>
        <v>0</v>
      </c>
      <c r="K277" s="184" t="s">
        <v>132</v>
      </c>
      <c r="L277" s="54"/>
      <c r="M277" s="189" t="s">
        <v>20</v>
      </c>
      <c r="N277" s="190" t="s">
        <v>44</v>
      </c>
      <c r="O277" s="35"/>
      <c r="P277" s="191">
        <f>O277*H277</f>
        <v>0</v>
      </c>
      <c r="Q277" s="191">
        <v>0</v>
      </c>
      <c r="R277" s="191">
        <f>Q277*H277</f>
        <v>0</v>
      </c>
      <c r="S277" s="191">
        <v>0</v>
      </c>
      <c r="T277" s="192">
        <f>S277*H277</f>
        <v>0</v>
      </c>
      <c r="AR277" s="17" t="s">
        <v>133</v>
      </c>
      <c r="AT277" s="17" t="s">
        <v>128</v>
      </c>
      <c r="AU277" s="17" t="s">
        <v>81</v>
      </c>
      <c r="AY277" s="17" t="s">
        <v>126</v>
      </c>
      <c r="BE277" s="193">
        <f>IF(N277="základní",J277,0)</f>
        <v>0</v>
      </c>
      <c r="BF277" s="193">
        <f>IF(N277="snížená",J277,0)</f>
        <v>0</v>
      </c>
      <c r="BG277" s="193">
        <f>IF(N277="zákl. přenesená",J277,0)</f>
        <v>0</v>
      </c>
      <c r="BH277" s="193">
        <f>IF(N277="sníž. přenesená",J277,0)</f>
        <v>0</v>
      </c>
      <c r="BI277" s="193">
        <f>IF(N277="nulová",J277,0)</f>
        <v>0</v>
      </c>
      <c r="BJ277" s="17" t="s">
        <v>22</v>
      </c>
      <c r="BK277" s="193">
        <f>ROUND(I277*H277,2)</f>
        <v>0</v>
      </c>
      <c r="BL277" s="17" t="s">
        <v>133</v>
      </c>
      <c r="BM277" s="17" t="s">
        <v>756</v>
      </c>
    </row>
    <row r="278" spans="2:47" s="1" customFormat="1" ht="120">
      <c r="B278" s="34"/>
      <c r="C278" s="56"/>
      <c r="D278" s="194" t="s">
        <v>135</v>
      </c>
      <c r="E278" s="56"/>
      <c r="F278" s="195" t="s">
        <v>757</v>
      </c>
      <c r="G278" s="56"/>
      <c r="H278" s="56"/>
      <c r="I278" s="152"/>
      <c r="J278" s="56"/>
      <c r="K278" s="56"/>
      <c r="L278" s="54"/>
      <c r="M278" s="71"/>
      <c r="N278" s="35"/>
      <c r="O278" s="35"/>
      <c r="P278" s="35"/>
      <c r="Q278" s="35"/>
      <c r="R278" s="35"/>
      <c r="S278" s="35"/>
      <c r="T278" s="72"/>
      <c r="AT278" s="17" t="s">
        <v>135</v>
      </c>
      <c r="AU278" s="17" t="s">
        <v>81</v>
      </c>
    </row>
    <row r="279" spans="2:51" s="11" customFormat="1" ht="12">
      <c r="B279" s="196"/>
      <c r="C279" s="197"/>
      <c r="D279" s="194" t="s">
        <v>137</v>
      </c>
      <c r="E279" s="198" t="s">
        <v>20</v>
      </c>
      <c r="F279" s="199" t="s">
        <v>758</v>
      </c>
      <c r="G279" s="197"/>
      <c r="H279" s="200">
        <v>1.143</v>
      </c>
      <c r="I279" s="201"/>
      <c r="J279" s="197"/>
      <c r="K279" s="197"/>
      <c r="L279" s="202"/>
      <c r="M279" s="203"/>
      <c r="N279" s="204"/>
      <c r="O279" s="204"/>
      <c r="P279" s="204"/>
      <c r="Q279" s="204"/>
      <c r="R279" s="204"/>
      <c r="S279" s="204"/>
      <c r="T279" s="205"/>
      <c r="AT279" s="206" t="s">
        <v>137</v>
      </c>
      <c r="AU279" s="206" t="s">
        <v>81</v>
      </c>
      <c r="AV279" s="11" t="s">
        <v>81</v>
      </c>
      <c r="AW279" s="11" t="s">
        <v>37</v>
      </c>
      <c r="AX279" s="11" t="s">
        <v>73</v>
      </c>
      <c r="AY279" s="206" t="s">
        <v>126</v>
      </c>
    </row>
    <row r="280" spans="2:51" s="12" customFormat="1" ht="12">
      <c r="B280" s="207"/>
      <c r="C280" s="208"/>
      <c r="D280" s="194" t="s">
        <v>137</v>
      </c>
      <c r="E280" s="209" t="s">
        <v>20</v>
      </c>
      <c r="F280" s="210" t="s">
        <v>138</v>
      </c>
      <c r="G280" s="208"/>
      <c r="H280" s="211">
        <v>1.143</v>
      </c>
      <c r="I280" s="212"/>
      <c r="J280" s="208"/>
      <c r="K280" s="208"/>
      <c r="L280" s="213"/>
      <c r="M280" s="214"/>
      <c r="N280" s="215"/>
      <c r="O280" s="215"/>
      <c r="P280" s="215"/>
      <c r="Q280" s="215"/>
      <c r="R280" s="215"/>
      <c r="S280" s="215"/>
      <c r="T280" s="216"/>
      <c r="AT280" s="217" t="s">
        <v>137</v>
      </c>
      <c r="AU280" s="217" t="s">
        <v>81</v>
      </c>
      <c r="AV280" s="12" t="s">
        <v>133</v>
      </c>
      <c r="AW280" s="12" t="s">
        <v>37</v>
      </c>
      <c r="AX280" s="12" t="s">
        <v>22</v>
      </c>
      <c r="AY280" s="217" t="s">
        <v>126</v>
      </c>
    </row>
    <row r="281" spans="2:51" s="13" customFormat="1" ht="12">
      <c r="B281" s="218"/>
      <c r="C281" s="219"/>
      <c r="D281" s="220" t="s">
        <v>137</v>
      </c>
      <c r="E281" s="221" t="s">
        <v>20</v>
      </c>
      <c r="F281" s="222" t="s">
        <v>759</v>
      </c>
      <c r="G281" s="219"/>
      <c r="H281" s="223" t="s">
        <v>20</v>
      </c>
      <c r="I281" s="224"/>
      <c r="J281" s="219"/>
      <c r="K281" s="219"/>
      <c r="L281" s="225"/>
      <c r="M281" s="226"/>
      <c r="N281" s="227"/>
      <c r="O281" s="227"/>
      <c r="P281" s="227"/>
      <c r="Q281" s="227"/>
      <c r="R281" s="227"/>
      <c r="S281" s="227"/>
      <c r="T281" s="228"/>
      <c r="AT281" s="229" t="s">
        <v>137</v>
      </c>
      <c r="AU281" s="229" t="s">
        <v>81</v>
      </c>
      <c r="AV281" s="13" t="s">
        <v>22</v>
      </c>
      <c r="AW281" s="13" t="s">
        <v>37</v>
      </c>
      <c r="AX281" s="13" t="s">
        <v>73</v>
      </c>
      <c r="AY281" s="229" t="s">
        <v>126</v>
      </c>
    </row>
    <row r="282" spans="2:65" s="1" customFormat="1" ht="28.8" customHeight="1">
      <c r="B282" s="34"/>
      <c r="C282" s="182" t="s">
        <v>335</v>
      </c>
      <c r="D282" s="182" t="s">
        <v>128</v>
      </c>
      <c r="E282" s="183" t="s">
        <v>760</v>
      </c>
      <c r="F282" s="184" t="s">
        <v>761</v>
      </c>
      <c r="G282" s="185" t="s">
        <v>131</v>
      </c>
      <c r="H282" s="186">
        <v>21.034</v>
      </c>
      <c r="I282" s="187"/>
      <c r="J282" s="188">
        <f>ROUND(I282*H282,2)</f>
        <v>0</v>
      </c>
      <c r="K282" s="184" t="s">
        <v>132</v>
      </c>
      <c r="L282" s="54"/>
      <c r="M282" s="189" t="s">
        <v>20</v>
      </c>
      <c r="N282" s="190" t="s">
        <v>44</v>
      </c>
      <c r="O282" s="35"/>
      <c r="P282" s="191">
        <f>O282*H282</f>
        <v>0</v>
      </c>
      <c r="Q282" s="191">
        <v>0</v>
      </c>
      <c r="R282" s="191">
        <f>Q282*H282</f>
        <v>0</v>
      </c>
      <c r="S282" s="191">
        <v>0</v>
      </c>
      <c r="T282" s="192">
        <f>S282*H282</f>
        <v>0</v>
      </c>
      <c r="AR282" s="17" t="s">
        <v>133</v>
      </c>
      <c r="AT282" s="17" t="s">
        <v>128</v>
      </c>
      <c r="AU282" s="17" t="s">
        <v>81</v>
      </c>
      <c r="AY282" s="17" t="s">
        <v>126</v>
      </c>
      <c r="BE282" s="193">
        <f>IF(N282="základní",J282,0)</f>
        <v>0</v>
      </c>
      <c r="BF282" s="193">
        <f>IF(N282="snížená",J282,0)</f>
        <v>0</v>
      </c>
      <c r="BG282" s="193">
        <f>IF(N282="zákl. přenesená",J282,0)</f>
        <v>0</v>
      </c>
      <c r="BH282" s="193">
        <f>IF(N282="sníž. přenesená",J282,0)</f>
        <v>0</v>
      </c>
      <c r="BI282" s="193">
        <f>IF(N282="nulová",J282,0)</f>
        <v>0</v>
      </c>
      <c r="BJ282" s="17" t="s">
        <v>22</v>
      </c>
      <c r="BK282" s="193">
        <f>ROUND(I282*H282,2)</f>
        <v>0</v>
      </c>
      <c r="BL282" s="17" t="s">
        <v>133</v>
      </c>
      <c r="BM282" s="17" t="s">
        <v>762</v>
      </c>
    </row>
    <row r="283" spans="2:47" s="1" customFormat="1" ht="120">
      <c r="B283" s="34"/>
      <c r="C283" s="56"/>
      <c r="D283" s="194" t="s">
        <v>135</v>
      </c>
      <c r="E283" s="56"/>
      <c r="F283" s="195" t="s">
        <v>757</v>
      </c>
      <c r="G283" s="56"/>
      <c r="H283" s="56"/>
      <c r="I283" s="152"/>
      <c r="J283" s="56"/>
      <c r="K283" s="56"/>
      <c r="L283" s="54"/>
      <c r="M283" s="71"/>
      <c r="N283" s="35"/>
      <c r="O283" s="35"/>
      <c r="P283" s="35"/>
      <c r="Q283" s="35"/>
      <c r="R283" s="35"/>
      <c r="S283" s="35"/>
      <c r="T283" s="72"/>
      <c r="AT283" s="17" t="s">
        <v>135</v>
      </c>
      <c r="AU283" s="17" t="s">
        <v>81</v>
      </c>
    </row>
    <row r="284" spans="2:51" s="11" customFormat="1" ht="12">
      <c r="B284" s="196"/>
      <c r="C284" s="197"/>
      <c r="D284" s="194" t="s">
        <v>137</v>
      </c>
      <c r="E284" s="198" t="s">
        <v>20</v>
      </c>
      <c r="F284" s="199" t="s">
        <v>763</v>
      </c>
      <c r="G284" s="197"/>
      <c r="H284" s="200">
        <v>18.85</v>
      </c>
      <c r="I284" s="201"/>
      <c r="J284" s="197"/>
      <c r="K284" s="197"/>
      <c r="L284" s="202"/>
      <c r="M284" s="203"/>
      <c r="N284" s="204"/>
      <c r="O284" s="204"/>
      <c r="P284" s="204"/>
      <c r="Q284" s="204"/>
      <c r="R284" s="204"/>
      <c r="S284" s="204"/>
      <c r="T284" s="205"/>
      <c r="AT284" s="206" t="s">
        <v>137</v>
      </c>
      <c r="AU284" s="206" t="s">
        <v>81</v>
      </c>
      <c r="AV284" s="11" t="s">
        <v>81</v>
      </c>
      <c r="AW284" s="11" t="s">
        <v>37</v>
      </c>
      <c r="AX284" s="11" t="s">
        <v>73</v>
      </c>
      <c r="AY284" s="206" t="s">
        <v>126</v>
      </c>
    </row>
    <row r="285" spans="2:51" s="11" customFormat="1" ht="12">
      <c r="B285" s="196"/>
      <c r="C285" s="197"/>
      <c r="D285" s="194" t="s">
        <v>137</v>
      </c>
      <c r="E285" s="198" t="s">
        <v>20</v>
      </c>
      <c r="F285" s="199" t="s">
        <v>764</v>
      </c>
      <c r="G285" s="197"/>
      <c r="H285" s="200">
        <v>2.184</v>
      </c>
      <c r="I285" s="201"/>
      <c r="J285" s="197"/>
      <c r="K285" s="197"/>
      <c r="L285" s="202"/>
      <c r="M285" s="203"/>
      <c r="N285" s="204"/>
      <c r="O285" s="204"/>
      <c r="P285" s="204"/>
      <c r="Q285" s="204"/>
      <c r="R285" s="204"/>
      <c r="S285" s="204"/>
      <c r="T285" s="205"/>
      <c r="AT285" s="206" t="s">
        <v>137</v>
      </c>
      <c r="AU285" s="206" t="s">
        <v>81</v>
      </c>
      <c r="AV285" s="11" t="s">
        <v>81</v>
      </c>
      <c r="AW285" s="11" t="s">
        <v>37</v>
      </c>
      <c r="AX285" s="11" t="s">
        <v>73</v>
      </c>
      <c r="AY285" s="206" t="s">
        <v>126</v>
      </c>
    </row>
    <row r="286" spans="2:51" s="12" customFormat="1" ht="12">
      <c r="B286" s="207"/>
      <c r="C286" s="208"/>
      <c r="D286" s="194" t="s">
        <v>137</v>
      </c>
      <c r="E286" s="209" t="s">
        <v>20</v>
      </c>
      <c r="F286" s="210" t="s">
        <v>138</v>
      </c>
      <c r="G286" s="208"/>
      <c r="H286" s="211">
        <v>21.034</v>
      </c>
      <c r="I286" s="212"/>
      <c r="J286" s="208"/>
      <c r="K286" s="208"/>
      <c r="L286" s="213"/>
      <c r="M286" s="214"/>
      <c r="N286" s="215"/>
      <c r="O286" s="215"/>
      <c r="P286" s="215"/>
      <c r="Q286" s="215"/>
      <c r="R286" s="215"/>
      <c r="S286" s="215"/>
      <c r="T286" s="216"/>
      <c r="AT286" s="217" t="s">
        <v>137</v>
      </c>
      <c r="AU286" s="217" t="s">
        <v>81</v>
      </c>
      <c r="AV286" s="12" t="s">
        <v>133</v>
      </c>
      <c r="AW286" s="12" t="s">
        <v>37</v>
      </c>
      <c r="AX286" s="12" t="s">
        <v>22</v>
      </c>
      <c r="AY286" s="217" t="s">
        <v>126</v>
      </c>
    </row>
    <row r="287" spans="2:51" s="13" customFormat="1" ht="12">
      <c r="B287" s="218"/>
      <c r="C287" s="219"/>
      <c r="D287" s="220" t="s">
        <v>137</v>
      </c>
      <c r="E287" s="221" t="s">
        <v>20</v>
      </c>
      <c r="F287" s="222" t="s">
        <v>753</v>
      </c>
      <c r="G287" s="219"/>
      <c r="H287" s="223" t="s">
        <v>20</v>
      </c>
      <c r="I287" s="224"/>
      <c r="J287" s="219"/>
      <c r="K287" s="219"/>
      <c r="L287" s="225"/>
      <c r="M287" s="226"/>
      <c r="N287" s="227"/>
      <c r="O287" s="227"/>
      <c r="P287" s="227"/>
      <c r="Q287" s="227"/>
      <c r="R287" s="227"/>
      <c r="S287" s="227"/>
      <c r="T287" s="228"/>
      <c r="AT287" s="229" t="s">
        <v>137</v>
      </c>
      <c r="AU287" s="229" t="s">
        <v>81</v>
      </c>
      <c r="AV287" s="13" t="s">
        <v>22</v>
      </c>
      <c r="AW287" s="13" t="s">
        <v>37</v>
      </c>
      <c r="AX287" s="13" t="s">
        <v>73</v>
      </c>
      <c r="AY287" s="229" t="s">
        <v>126</v>
      </c>
    </row>
    <row r="288" spans="2:65" s="1" customFormat="1" ht="20.4" customHeight="1">
      <c r="B288" s="34"/>
      <c r="C288" s="182" t="s">
        <v>339</v>
      </c>
      <c r="D288" s="182" t="s">
        <v>128</v>
      </c>
      <c r="E288" s="183" t="s">
        <v>765</v>
      </c>
      <c r="F288" s="184" t="s">
        <v>766</v>
      </c>
      <c r="G288" s="185" t="s">
        <v>131</v>
      </c>
      <c r="H288" s="186">
        <v>1.143</v>
      </c>
      <c r="I288" s="187"/>
      <c r="J288" s="188">
        <f>ROUND(I288*H288,2)</f>
        <v>0</v>
      </c>
      <c r="K288" s="184" t="s">
        <v>132</v>
      </c>
      <c r="L288" s="54"/>
      <c r="M288" s="189" t="s">
        <v>20</v>
      </c>
      <c r="N288" s="190" t="s">
        <v>44</v>
      </c>
      <c r="O288" s="35"/>
      <c r="P288" s="191">
        <f>O288*H288</f>
        <v>0</v>
      </c>
      <c r="Q288" s="191">
        <v>0.21252</v>
      </c>
      <c r="R288" s="191">
        <f>Q288*H288</f>
        <v>0.24291036</v>
      </c>
      <c r="S288" s="191">
        <v>0</v>
      </c>
      <c r="T288" s="192">
        <f>S288*H288</f>
        <v>0</v>
      </c>
      <c r="AR288" s="17" t="s">
        <v>133</v>
      </c>
      <c r="AT288" s="17" t="s">
        <v>128</v>
      </c>
      <c r="AU288" s="17" t="s">
        <v>81</v>
      </c>
      <c r="AY288" s="17" t="s">
        <v>126</v>
      </c>
      <c r="BE288" s="193">
        <f>IF(N288="základní",J288,0)</f>
        <v>0</v>
      </c>
      <c r="BF288" s="193">
        <f>IF(N288="snížená",J288,0)</f>
        <v>0</v>
      </c>
      <c r="BG288" s="193">
        <f>IF(N288="zákl. přenesená",J288,0)</f>
        <v>0</v>
      </c>
      <c r="BH288" s="193">
        <f>IF(N288="sníž. přenesená",J288,0)</f>
        <v>0</v>
      </c>
      <c r="BI288" s="193">
        <f>IF(N288="nulová",J288,0)</f>
        <v>0</v>
      </c>
      <c r="BJ288" s="17" t="s">
        <v>22</v>
      </c>
      <c r="BK288" s="193">
        <f>ROUND(I288*H288,2)</f>
        <v>0</v>
      </c>
      <c r="BL288" s="17" t="s">
        <v>133</v>
      </c>
      <c r="BM288" s="17" t="s">
        <v>767</v>
      </c>
    </row>
    <row r="289" spans="2:47" s="1" customFormat="1" ht="48">
      <c r="B289" s="34"/>
      <c r="C289" s="56"/>
      <c r="D289" s="194" t="s">
        <v>135</v>
      </c>
      <c r="E289" s="56"/>
      <c r="F289" s="195" t="s">
        <v>768</v>
      </c>
      <c r="G289" s="56"/>
      <c r="H289" s="56"/>
      <c r="I289" s="152"/>
      <c r="J289" s="56"/>
      <c r="K289" s="56"/>
      <c r="L289" s="54"/>
      <c r="M289" s="71"/>
      <c r="N289" s="35"/>
      <c r="O289" s="35"/>
      <c r="P289" s="35"/>
      <c r="Q289" s="35"/>
      <c r="R289" s="35"/>
      <c r="S289" s="35"/>
      <c r="T289" s="72"/>
      <c r="AT289" s="17" t="s">
        <v>135</v>
      </c>
      <c r="AU289" s="17" t="s">
        <v>81</v>
      </c>
    </row>
    <row r="290" spans="2:51" s="11" customFormat="1" ht="12">
      <c r="B290" s="196"/>
      <c r="C290" s="197"/>
      <c r="D290" s="194" t="s">
        <v>137</v>
      </c>
      <c r="E290" s="198" t="s">
        <v>20</v>
      </c>
      <c r="F290" s="199" t="s">
        <v>758</v>
      </c>
      <c r="G290" s="197"/>
      <c r="H290" s="200">
        <v>1.143</v>
      </c>
      <c r="I290" s="201"/>
      <c r="J290" s="197"/>
      <c r="K290" s="197"/>
      <c r="L290" s="202"/>
      <c r="M290" s="203"/>
      <c r="N290" s="204"/>
      <c r="O290" s="204"/>
      <c r="P290" s="204"/>
      <c r="Q290" s="204"/>
      <c r="R290" s="204"/>
      <c r="S290" s="204"/>
      <c r="T290" s="205"/>
      <c r="AT290" s="206" t="s">
        <v>137</v>
      </c>
      <c r="AU290" s="206" t="s">
        <v>81</v>
      </c>
      <c r="AV290" s="11" t="s">
        <v>81</v>
      </c>
      <c r="AW290" s="11" t="s">
        <v>37</v>
      </c>
      <c r="AX290" s="11" t="s">
        <v>73</v>
      </c>
      <c r="AY290" s="206" t="s">
        <v>126</v>
      </c>
    </row>
    <row r="291" spans="2:51" s="12" customFormat="1" ht="12">
      <c r="B291" s="207"/>
      <c r="C291" s="208"/>
      <c r="D291" s="194" t="s">
        <v>137</v>
      </c>
      <c r="E291" s="209" t="s">
        <v>20</v>
      </c>
      <c r="F291" s="210" t="s">
        <v>138</v>
      </c>
      <c r="G291" s="208"/>
      <c r="H291" s="211">
        <v>1.143</v>
      </c>
      <c r="I291" s="212"/>
      <c r="J291" s="208"/>
      <c r="K291" s="208"/>
      <c r="L291" s="213"/>
      <c r="M291" s="214"/>
      <c r="N291" s="215"/>
      <c r="O291" s="215"/>
      <c r="P291" s="215"/>
      <c r="Q291" s="215"/>
      <c r="R291" s="215"/>
      <c r="S291" s="215"/>
      <c r="T291" s="216"/>
      <c r="AT291" s="217" t="s">
        <v>137</v>
      </c>
      <c r="AU291" s="217" t="s">
        <v>81</v>
      </c>
      <c r="AV291" s="12" t="s">
        <v>133</v>
      </c>
      <c r="AW291" s="12" t="s">
        <v>37</v>
      </c>
      <c r="AX291" s="12" t="s">
        <v>22</v>
      </c>
      <c r="AY291" s="217" t="s">
        <v>126</v>
      </c>
    </row>
    <row r="292" spans="2:51" s="13" customFormat="1" ht="12">
      <c r="B292" s="218"/>
      <c r="C292" s="219"/>
      <c r="D292" s="220" t="s">
        <v>137</v>
      </c>
      <c r="E292" s="221" t="s">
        <v>20</v>
      </c>
      <c r="F292" s="222" t="s">
        <v>759</v>
      </c>
      <c r="G292" s="219"/>
      <c r="H292" s="223" t="s">
        <v>20</v>
      </c>
      <c r="I292" s="224"/>
      <c r="J292" s="219"/>
      <c r="K292" s="219"/>
      <c r="L292" s="225"/>
      <c r="M292" s="226"/>
      <c r="N292" s="227"/>
      <c r="O292" s="227"/>
      <c r="P292" s="227"/>
      <c r="Q292" s="227"/>
      <c r="R292" s="227"/>
      <c r="S292" s="227"/>
      <c r="T292" s="228"/>
      <c r="AT292" s="229" t="s">
        <v>137</v>
      </c>
      <c r="AU292" s="229" t="s">
        <v>81</v>
      </c>
      <c r="AV292" s="13" t="s">
        <v>22</v>
      </c>
      <c r="AW292" s="13" t="s">
        <v>37</v>
      </c>
      <c r="AX292" s="13" t="s">
        <v>73</v>
      </c>
      <c r="AY292" s="229" t="s">
        <v>126</v>
      </c>
    </row>
    <row r="293" spans="2:65" s="1" customFormat="1" ht="20.4" customHeight="1">
      <c r="B293" s="34"/>
      <c r="C293" s="182" t="s">
        <v>346</v>
      </c>
      <c r="D293" s="182" t="s">
        <v>128</v>
      </c>
      <c r="E293" s="183" t="s">
        <v>769</v>
      </c>
      <c r="F293" s="184" t="s">
        <v>770</v>
      </c>
      <c r="G293" s="185" t="s">
        <v>131</v>
      </c>
      <c r="H293" s="186">
        <v>26.884</v>
      </c>
      <c r="I293" s="187"/>
      <c r="J293" s="188">
        <f>ROUND(I293*H293,2)</f>
        <v>0</v>
      </c>
      <c r="K293" s="184" t="s">
        <v>132</v>
      </c>
      <c r="L293" s="54"/>
      <c r="M293" s="189" t="s">
        <v>20</v>
      </c>
      <c r="N293" s="190" t="s">
        <v>44</v>
      </c>
      <c r="O293" s="35"/>
      <c r="P293" s="191">
        <f>O293*H293</f>
        <v>0</v>
      </c>
      <c r="Q293" s="191">
        <v>0.31879</v>
      </c>
      <c r="R293" s="191">
        <f>Q293*H293</f>
        <v>8.57035036</v>
      </c>
      <c r="S293" s="191">
        <v>0</v>
      </c>
      <c r="T293" s="192">
        <f>S293*H293</f>
        <v>0</v>
      </c>
      <c r="AR293" s="17" t="s">
        <v>133</v>
      </c>
      <c r="AT293" s="17" t="s">
        <v>128</v>
      </c>
      <c r="AU293" s="17" t="s">
        <v>81</v>
      </c>
      <c r="AY293" s="17" t="s">
        <v>126</v>
      </c>
      <c r="BE293" s="193">
        <f>IF(N293="základní",J293,0)</f>
        <v>0</v>
      </c>
      <c r="BF293" s="193">
        <f>IF(N293="snížená",J293,0)</f>
        <v>0</v>
      </c>
      <c r="BG293" s="193">
        <f>IF(N293="zákl. přenesená",J293,0)</f>
        <v>0</v>
      </c>
      <c r="BH293" s="193">
        <f>IF(N293="sníž. přenesená",J293,0)</f>
        <v>0</v>
      </c>
      <c r="BI293" s="193">
        <f>IF(N293="nulová",J293,0)</f>
        <v>0</v>
      </c>
      <c r="BJ293" s="17" t="s">
        <v>22</v>
      </c>
      <c r="BK293" s="193">
        <f>ROUND(I293*H293,2)</f>
        <v>0</v>
      </c>
      <c r="BL293" s="17" t="s">
        <v>133</v>
      </c>
      <c r="BM293" s="17" t="s">
        <v>771</v>
      </c>
    </row>
    <row r="294" spans="2:47" s="1" customFormat="1" ht="48">
      <c r="B294" s="34"/>
      <c r="C294" s="56"/>
      <c r="D294" s="194" t="s">
        <v>135</v>
      </c>
      <c r="E294" s="56"/>
      <c r="F294" s="195" t="s">
        <v>768</v>
      </c>
      <c r="G294" s="56"/>
      <c r="H294" s="56"/>
      <c r="I294" s="152"/>
      <c r="J294" s="56"/>
      <c r="K294" s="56"/>
      <c r="L294" s="54"/>
      <c r="M294" s="71"/>
      <c r="N294" s="35"/>
      <c r="O294" s="35"/>
      <c r="P294" s="35"/>
      <c r="Q294" s="35"/>
      <c r="R294" s="35"/>
      <c r="S294" s="35"/>
      <c r="T294" s="72"/>
      <c r="AT294" s="17" t="s">
        <v>135</v>
      </c>
      <c r="AU294" s="17" t="s">
        <v>81</v>
      </c>
    </row>
    <row r="295" spans="2:51" s="11" customFormat="1" ht="12">
      <c r="B295" s="196"/>
      <c r="C295" s="197"/>
      <c r="D295" s="194" t="s">
        <v>137</v>
      </c>
      <c r="E295" s="198" t="s">
        <v>20</v>
      </c>
      <c r="F295" s="199" t="s">
        <v>772</v>
      </c>
      <c r="G295" s="197"/>
      <c r="H295" s="200">
        <v>24.7</v>
      </c>
      <c r="I295" s="201"/>
      <c r="J295" s="197"/>
      <c r="K295" s="197"/>
      <c r="L295" s="202"/>
      <c r="M295" s="203"/>
      <c r="N295" s="204"/>
      <c r="O295" s="204"/>
      <c r="P295" s="204"/>
      <c r="Q295" s="204"/>
      <c r="R295" s="204"/>
      <c r="S295" s="204"/>
      <c r="T295" s="205"/>
      <c r="AT295" s="206" t="s">
        <v>137</v>
      </c>
      <c r="AU295" s="206" t="s">
        <v>81</v>
      </c>
      <c r="AV295" s="11" t="s">
        <v>81</v>
      </c>
      <c r="AW295" s="11" t="s">
        <v>37</v>
      </c>
      <c r="AX295" s="11" t="s">
        <v>73</v>
      </c>
      <c r="AY295" s="206" t="s">
        <v>126</v>
      </c>
    </row>
    <row r="296" spans="2:51" s="11" customFormat="1" ht="12">
      <c r="B296" s="196"/>
      <c r="C296" s="197"/>
      <c r="D296" s="194" t="s">
        <v>137</v>
      </c>
      <c r="E296" s="198" t="s">
        <v>20</v>
      </c>
      <c r="F296" s="199" t="s">
        <v>764</v>
      </c>
      <c r="G296" s="197"/>
      <c r="H296" s="200">
        <v>2.184</v>
      </c>
      <c r="I296" s="201"/>
      <c r="J296" s="197"/>
      <c r="K296" s="197"/>
      <c r="L296" s="202"/>
      <c r="M296" s="203"/>
      <c r="N296" s="204"/>
      <c r="O296" s="204"/>
      <c r="P296" s="204"/>
      <c r="Q296" s="204"/>
      <c r="R296" s="204"/>
      <c r="S296" s="204"/>
      <c r="T296" s="205"/>
      <c r="AT296" s="206" t="s">
        <v>137</v>
      </c>
      <c r="AU296" s="206" t="s">
        <v>81</v>
      </c>
      <c r="AV296" s="11" t="s">
        <v>81</v>
      </c>
      <c r="AW296" s="11" t="s">
        <v>37</v>
      </c>
      <c r="AX296" s="11" t="s">
        <v>73</v>
      </c>
      <c r="AY296" s="206" t="s">
        <v>126</v>
      </c>
    </row>
    <row r="297" spans="2:51" s="12" customFormat="1" ht="12">
      <c r="B297" s="207"/>
      <c r="C297" s="208"/>
      <c r="D297" s="194" t="s">
        <v>137</v>
      </c>
      <c r="E297" s="209" t="s">
        <v>20</v>
      </c>
      <c r="F297" s="210" t="s">
        <v>138</v>
      </c>
      <c r="G297" s="208"/>
      <c r="H297" s="211">
        <v>26.884</v>
      </c>
      <c r="I297" s="212"/>
      <c r="J297" s="208"/>
      <c r="K297" s="208"/>
      <c r="L297" s="213"/>
      <c r="M297" s="214"/>
      <c r="N297" s="215"/>
      <c r="O297" s="215"/>
      <c r="P297" s="215"/>
      <c r="Q297" s="215"/>
      <c r="R297" s="215"/>
      <c r="S297" s="215"/>
      <c r="T297" s="216"/>
      <c r="AT297" s="217" t="s">
        <v>137</v>
      </c>
      <c r="AU297" s="217" t="s">
        <v>81</v>
      </c>
      <c r="AV297" s="12" t="s">
        <v>133</v>
      </c>
      <c r="AW297" s="12" t="s">
        <v>37</v>
      </c>
      <c r="AX297" s="12" t="s">
        <v>22</v>
      </c>
      <c r="AY297" s="217" t="s">
        <v>126</v>
      </c>
    </row>
    <row r="298" spans="2:51" s="13" customFormat="1" ht="12">
      <c r="B298" s="218"/>
      <c r="C298" s="219"/>
      <c r="D298" s="220" t="s">
        <v>137</v>
      </c>
      <c r="E298" s="221" t="s">
        <v>20</v>
      </c>
      <c r="F298" s="222" t="s">
        <v>773</v>
      </c>
      <c r="G298" s="219"/>
      <c r="H298" s="223" t="s">
        <v>20</v>
      </c>
      <c r="I298" s="224"/>
      <c r="J298" s="219"/>
      <c r="K298" s="219"/>
      <c r="L298" s="225"/>
      <c r="M298" s="226"/>
      <c r="N298" s="227"/>
      <c r="O298" s="227"/>
      <c r="P298" s="227"/>
      <c r="Q298" s="227"/>
      <c r="R298" s="227"/>
      <c r="S298" s="227"/>
      <c r="T298" s="228"/>
      <c r="AT298" s="229" t="s">
        <v>137</v>
      </c>
      <c r="AU298" s="229" t="s">
        <v>81</v>
      </c>
      <c r="AV298" s="13" t="s">
        <v>22</v>
      </c>
      <c r="AW298" s="13" t="s">
        <v>37</v>
      </c>
      <c r="AX298" s="13" t="s">
        <v>73</v>
      </c>
      <c r="AY298" s="229" t="s">
        <v>126</v>
      </c>
    </row>
    <row r="299" spans="2:65" s="1" customFormat="1" ht="28.8" customHeight="1">
      <c r="B299" s="34"/>
      <c r="C299" s="182" t="s">
        <v>175</v>
      </c>
      <c r="D299" s="182" t="s">
        <v>128</v>
      </c>
      <c r="E299" s="183" t="s">
        <v>774</v>
      </c>
      <c r="F299" s="184" t="s">
        <v>775</v>
      </c>
      <c r="G299" s="185" t="s">
        <v>155</v>
      </c>
      <c r="H299" s="186">
        <v>32.36</v>
      </c>
      <c r="I299" s="187"/>
      <c r="J299" s="188">
        <f>ROUND(I299*H299,2)</f>
        <v>0</v>
      </c>
      <c r="K299" s="184" t="s">
        <v>132</v>
      </c>
      <c r="L299" s="54"/>
      <c r="M299" s="189" t="s">
        <v>20</v>
      </c>
      <c r="N299" s="190" t="s">
        <v>44</v>
      </c>
      <c r="O299" s="35"/>
      <c r="P299" s="191">
        <f>O299*H299</f>
        <v>0</v>
      </c>
      <c r="Q299" s="191">
        <v>1.9968</v>
      </c>
      <c r="R299" s="191">
        <f>Q299*H299</f>
        <v>64.61644799999999</v>
      </c>
      <c r="S299" s="191">
        <v>0</v>
      </c>
      <c r="T299" s="192">
        <f>S299*H299</f>
        <v>0</v>
      </c>
      <c r="AR299" s="17" t="s">
        <v>133</v>
      </c>
      <c r="AT299" s="17" t="s">
        <v>128</v>
      </c>
      <c r="AU299" s="17" t="s">
        <v>81</v>
      </c>
      <c r="AY299" s="17" t="s">
        <v>126</v>
      </c>
      <c r="BE299" s="193">
        <f>IF(N299="základní",J299,0)</f>
        <v>0</v>
      </c>
      <c r="BF299" s="193">
        <f>IF(N299="snížená",J299,0)</f>
        <v>0</v>
      </c>
      <c r="BG299" s="193">
        <f>IF(N299="zákl. přenesená",J299,0)</f>
        <v>0</v>
      </c>
      <c r="BH299" s="193">
        <f>IF(N299="sníž. přenesená",J299,0)</f>
        <v>0</v>
      </c>
      <c r="BI299" s="193">
        <f>IF(N299="nulová",J299,0)</f>
        <v>0</v>
      </c>
      <c r="BJ299" s="17" t="s">
        <v>22</v>
      </c>
      <c r="BK299" s="193">
        <f>ROUND(I299*H299,2)</f>
        <v>0</v>
      </c>
      <c r="BL299" s="17" t="s">
        <v>133</v>
      </c>
      <c r="BM299" s="17" t="s">
        <v>776</v>
      </c>
    </row>
    <row r="300" spans="2:47" s="1" customFormat="1" ht="72">
      <c r="B300" s="34"/>
      <c r="C300" s="56"/>
      <c r="D300" s="194" t="s">
        <v>135</v>
      </c>
      <c r="E300" s="56"/>
      <c r="F300" s="195" t="s">
        <v>777</v>
      </c>
      <c r="G300" s="56"/>
      <c r="H300" s="56"/>
      <c r="I300" s="152"/>
      <c r="J300" s="56"/>
      <c r="K300" s="56"/>
      <c r="L300" s="54"/>
      <c r="M300" s="71"/>
      <c r="N300" s="35"/>
      <c r="O300" s="35"/>
      <c r="P300" s="35"/>
      <c r="Q300" s="35"/>
      <c r="R300" s="35"/>
      <c r="S300" s="35"/>
      <c r="T300" s="72"/>
      <c r="AT300" s="17" t="s">
        <v>135</v>
      </c>
      <c r="AU300" s="17" t="s">
        <v>81</v>
      </c>
    </row>
    <row r="301" spans="2:51" s="11" customFormat="1" ht="12">
      <c r="B301" s="196"/>
      <c r="C301" s="197"/>
      <c r="D301" s="194" t="s">
        <v>137</v>
      </c>
      <c r="E301" s="198" t="s">
        <v>20</v>
      </c>
      <c r="F301" s="199" t="s">
        <v>778</v>
      </c>
      <c r="G301" s="197"/>
      <c r="H301" s="200">
        <v>32.36</v>
      </c>
      <c r="I301" s="201"/>
      <c r="J301" s="197"/>
      <c r="K301" s="197"/>
      <c r="L301" s="202"/>
      <c r="M301" s="203"/>
      <c r="N301" s="204"/>
      <c r="O301" s="204"/>
      <c r="P301" s="204"/>
      <c r="Q301" s="204"/>
      <c r="R301" s="204"/>
      <c r="S301" s="204"/>
      <c r="T301" s="205"/>
      <c r="AT301" s="206" t="s">
        <v>137</v>
      </c>
      <c r="AU301" s="206" t="s">
        <v>81</v>
      </c>
      <c r="AV301" s="11" t="s">
        <v>81</v>
      </c>
      <c r="AW301" s="11" t="s">
        <v>37</v>
      </c>
      <c r="AX301" s="11" t="s">
        <v>73</v>
      </c>
      <c r="AY301" s="206" t="s">
        <v>126</v>
      </c>
    </row>
    <row r="302" spans="2:51" s="12" customFormat="1" ht="12">
      <c r="B302" s="207"/>
      <c r="C302" s="208"/>
      <c r="D302" s="194" t="s">
        <v>137</v>
      </c>
      <c r="E302" s="209" t="s">
        <v>20</v>
      </c>
      <c r="F302" s="210" t="s">
        <v>138</v>
      </c>
      <c r="G302" s="208"/>
      <c r="H302" s="211">
        <v>32.36</v>
      </c>
      <c r="I302" s="212"/>
      <c r="J302" s="208"/>
      <c r="K302" s="208"/>
      <c r="L302" s="213"/>
      <c r="M302" s="214"/>
      <c r="N302" s="215"/>
      <c r="O302" s="215"/>
      <c r="P302" s="215"/>
      <c r="Q302" s="215"/>
      <c r="R302" s="215"/>
      <c r="S302" s="215"/>
      <c r="T302" s="216"/>
      <c r="AT302" s="217" t="s">
        <v>137</v>
      </c>
      <c r="AU302" s="217" t="s">
        <v>81</v>
      </c>
      <c r="AV302" s="12" t="s">
        <v>133</v>
      </c>
      <c r="AW302" s="12" t="s">
        <v>37</v>
      </c>
      <c r="AX302" s="12" t="s">
        <v>22</v>
      </c>
      <c r="AY302" s="217" t="s">
        <v>126</v>
      </c>
    </row>
    <row r="303" spans="2:51" s="13" customFormat="1" ht="12">
      <c r="B303" s="218"/>
      <c r="C303" s="219"/>
      <c r="D303" s="220" t="s">
        <v>137</v>
      </c>
      <c r="E303" s="221" t="s">
        <v>20</v>
      </c>
      <c r="F303" s="222" t="s">
        <v>145</v>
      </c>
      <c r="G303" s="219"/>
      <c r="H303" s="223" t="s">
        <v>20</v>
      </c>
      <c r="I303" s="224"/>
      <c r="J303" s="219"/>
      <c r="K303" s="219"/>
      <c r="L303" s="225"/>
      <c r="M303" s="226"/>
      <c r="N303" s="227"/>
      <c r="O303" s="227"/>
      <c r="P303" s="227"/>
      <c r="Q303" s="227"/>
      <c r="R303" s="227"/>
      <c r="S303" s="227"/>
      <c r="T303" s="228"/>
      <c r="AT303" s="229" t="s">
        <v>137</v>
      </c>
      <c r="AU303" s="229" t="s">
        <v>81</v>
      </c>
      <c r="AV303" s="13" t="s">
        <v>22</v>
      </c>
      <c r="AW303" s="13" t="s">
        <v>37</v>
      </c>
      <c r="AX303" s="13" t="s">
        <v>73</v>
      </c>
      <c r="AY303" s="229" t="s">
        <v>126</v>
      </c>
    </row>
    <row r="304" spans="2:65" s="1" customFormat="1" ht="28.8" customHeight="1">
      <c r="B304" s="34"/>
      <c r="C304" s="182" t="s">
        <v>358</v>
      </c>
      <c r="D304" s="182" t="s">
        <v>128</v>
      </c>
      <c r="E304" s="183" t="s">
        <v>779</v>
      </c>
      <c r="F304" s="184" t="s">
        <v>780</v>
      </c>
      <c r="G304" s="185" t="s">
        <v>155</v>
      </c>
      <c r="H304" s="186">
        <v>42.27</v>
      </c>
      <c r="I304" s="187"/>
      <c r="J304" s="188">
        <f>ROUND(I304*H304,2)</f>
        <v>0</v>
      </c>
      <c r="K304" s="184" t="s">
        <v>132</v>
      </c>
      <c r="L304" s="54"/>
      <c r="M304" s="189" t="s">
        <v>20</v>
      </c>
      <c r="N304" s="190" t="s">
        <v>44</v>
      </c>
      <c r="O304" s="35"/>
      <c r="P304" s="191">
        <f>O304*H304</f>
        <v>0</v>
      </c>
      <c r="Q304" s="191">
        <v>2.4143</v>
      </c>
      <c r="R304" s="191">
        <f>Q304*H304</f>
        <v>102.05246100000001</v>
      </c>
      <c r="S304" s="191">
        <v>0</v>
      </c>
      <c r="T304" s="192">
        <f>S304*H304</f>
        <v>0</v>
      </c>
      <c r="AR304" s="17" t="s">
        <v>133</v>
      </c>
      <c r="AT304" s="17" t="s">
        <v>128</v>
      </c>
      <c r="AU304" s="17" t="s">
        <v>81</v>
      </c>
      <c r="AY304" s="17" t="s">
        <v>126</v>
      </c>
      <c r="BE304" s="193">
        <f>IF(N304="základní",J304,0)</f>
        <v>0</v>
      </c>
      <c r="BF304" s="193">
        <f>IF(N304="snížená",J304,0)</f>
        <v>0</v>
      </c>
      <c r="BG304" s="193">
        <f>IF(N304="zákl. přenesená",J304,0)</f>
        <v>0</v>
      </c>
      <c r="BH304" s="193">
        <f>IF(N304="sníž. přenesená",J304,0)</f>
        <v>0</v>
      </c>
      <c r="BI304" s="193">
        <f>IF(N304="nulová",J304,0)</f>
        <v>0</v>
      </c>
      <c r="BJ304" s="17" t="s">
        <v>22</v>
      </c>
      <c r="BK304" s="193">
        <f>ROUND(I304*H304,2)</f>
        <v>0</v>
      </c>
      <c r="BL304" s="17" t="s">
        <v>133</v>
      </c>
      <c r="BM304" s="17" t="s">
        <v>781</v>
      </c>
    </row>
    <row r="305" spans="2:47" s="1" customFormat="1" ht="108">
      <c r="B305" s="34"/>
      <c r="C305" s="56"/>
      <c r="D305" s="194" t="s">
        <v>135</v>
      </c>
      <c r="E305" s="56"/>
      <c r="F305" s="195" t="s">
        <v>782</v>
      </c>
      <c r="G305" s="56"/>
      <c r="H305" s="56"/>
      <c r="I305" s="152"/>
      <c r="J305" s="56"/>
      <c r="K305" s="56"/>
      <c r="L305" s="54"/>
      <c r="M305" s="71"/>
      <c r="N305" s="35"/>
      <c r="O305" s="35"/>
      <c r="P305" s="35"/>
      <c r="Q305" s="35"/>
      <c r="R305" s="35"/>
      <c r="S305" s="35"/>
      <c r="T305" s="72"/>
      <c r="AT305" s="17" t="s">
        <v>135</v>
      </c>
      <c r="AU305" s="17" t="s">
        <v>81</v>
      </c>
    </row>
    <row r="306" spans="2:51" s="11" customFormat="1" ht="12">
      <c r="B306" s="196"/>
      <c r="C306" s="197"/>
      <c r="D306" s="194" t="s">
        <v>137</v>
      </c>
      <c r="E306" s="198" t="s">
        <v>20</v>
      </c>
      <c r="F306" s="199" t="s">
        <v>783</v>
      </c>
      <c r="G306" s="197"/>
      <c r="H306" s="200">
        <v>42.27</v>
      </c>
      <c r="I306" s="201"/>
      <c r="J306" s="197"/>
      <c r="K306" s="197"/>
      <c r="L306" s="202"/>
      <c r="M306" s="203"/>
      <c r="N306" s="204"/>
      <c r="O306" s="204"/>
      <c r="P306" s="204"/>
      <c r="Q306" s="204"/>
      <c r="R306" s="204"/>
      <c r="S306" s="204"/>
      <c r="T306" s="205"/>
      <c r="AT306" s="206" t="s">
        <v>137</v>
      </c>
      <c r="AU306" s="206" t="s">
        <v>81</v>
      </c>
      <c r="AV306" s="11" t="s">
        <v>81</v>
      </c>
      <c r="AW306" s="11" t="s">
        <v>37</v>
      </c>
      <c r="AX306" s="11" t="s">
        <v>73</v>
      </c>
      <c r="AY306" s="206" t="s">
        <v>126</v>
      </c>
    </row>
    <row r="307" spans="2:51" s="12" customFormat="1" ht="12">
      <c r="B307" s="207"/>
      <c r="C307" s="208"/>
      <c r="D307" s="194" t="s">
        <v>137</v>
      </c>
      <c r="E307" s="209" t="s">
        <v>20</v>
      </c>
      <c r="F307" s="210" t="s">
        <v>138</v>
      </c>
      <c r="G307" s="208"/>
      <c r="H307" s="211">
        <v>42.27</v>
      </c>
      <c r="I307" s="212"/>
      <c r="J307" s="208"/>
      <c r="K307" s="208"/>
      <c r="L307" s="213"/>
      <c r="M307" s="214"/>
      <c r="N307" s="215"/>
      <c r="O307" s="215"/>
      <c r="P307" s="215"/>
      <c r="Q307" s="215"/>
      <c r="R307" s="215"/>
      <c r="S307" s="215"/>
      <c r="T307" s="216"/>
      <c r="AT307" s="217" t="s">
        <v>137</v>
      </c>
      <c r="AU307" s="217" t="s">
        <v>81</v>
      </c>
      <c r="AV307" s="12" t="s">
        <v>133</v>
      </c>
      <c r="AW307" s="12" t="s">
        <v>37</v>
      </c>
      <c r="AX307" s="12" t="s">
        <v>22</v>
      </c>
      <c r="AY307" s="217" t="s">
        <v>126</v>
      </c>
    </row>
    <row r="308" spans="2:51" s="13" customFormat="1" ht="12">
      <c r="B308" s="218"/>
      <c r="C308" s="219"/>
      <c r="D308" s="220" t="s">
        <v>137</v>
      </c>
      <c r="E308" s="221" t="s">
        <v>20</v>
      </c>
      <c r="F308" s="222" t="s">
        <v>145</v>
      </c>
      <c r="G308" s="219"/>
      <c r="H308" s="223" t="s">
        <v>20</v>
      </c>
      <c r="I308" s="224"/>
      <c r="J308" s="219"/>
      <c r="K308" s="219"/>
      <c r="L308" s="225"/>
      <c r="M308" s="226"/>
      <c r="N308" s="227"/>
      <c r="O308" s="227"/>
      <c r="P308" s="227"/>
      <c r="Q308" s="227"/>
      <c r="R308" s="227"/>
      <c r="S308" s="227"/>
      <c r="T308" s="228"/>
      <c r="AT308" s="229" t="s">
        <v>137</v>
      </c>
      <c r="AU308" s="229" t="s">
        <v>81</v>
      </c>
      <c r="AV308" s="13" t="s">
        <v>22</v>
      </c>
      <c r="AW308" s="13" t="s">
        <v>37</v>
      </c>
      <c r="AX308" s="13" t="s">
        <v>73</v>
      </c>
      <c r="AY308" s="229" t="s">
        <v>126</v>
      </c>
    </row>
    <row r="309" spans="2:65" s="1" customFormat="1" ht="28.8" customHeight="1">
      <c r="B309" s="34"/>
      <c r="C309" s="182" t="s">
        <v>365</v>
      </c>
      <c r="D309" s="182" t="s">
        <v>128</v>
      </c>
      <c r="E309" s="183" t="s">
        <v>784</v>
      </c>
      <c r="F309" s="184" t="s">
        <v>785</v>
      </c>
      <c r="G309" s="185" t="s">
        <v>131</v>
      </c>
      <c r="H309" s="186">
        <v>153.71</v>
      </c>
      <c r="I309" s="187"/>
      <c r="J309" s="188">
        <f>ROUND(I309*H309,2)</f>
        <v>0</v>
      </c>
      <c r="K309" s="184" t="s">
        <v>132</v>
      </c>
      <c r="L309" s="54"/>
      <c r="M309" s="189" t="s">
        <v>20</v>
      </c>
      <c r="N309" s="190" t="s">
        <v>44</v>
      </c>
      <c r="O309" s="35"/>
      <c r="P309" s="191">
        <f>O309*H309</f>
        <v>0</v>
      </c>
      <c r="Q309" s="191">
        <v>0</v>
      </c>
      <c r="R309" s="191">
        <f>Q309*H309</f>
        <v>0</v>
      </c>
      <c r="S309" s="191">
        <v>0</v>
      </c>
      <c r="T309" s="192">
        <f>S309*H309</f>
        <v>0</v>
      </c>
      <c r="AR309" s="17" t="s">
        <v>133</v>
      </c>
      <c r="AT309" s="17" t="s">
        <v>128</v>
      </c>
      <c r="AU309" s="17" t="s">
        <v>81</v>
      </c>
      <c r="AY309" s="17" t="s">
        <v>126</v>
      </c>
      <c r="BE309" s="193">
        <f>IF(N309="základní",J309,0)</f>
        <v>0</v>
      </c>
      <c r="BF309" s="193">
        <f>IF(N309="snížená",J309,0)</f>
        <v>0</v>
      </c>
      <c r="BG309" s="193">
        <f>IF(N309="zákl. přenesená",J309,0)</f>
        <v>0</v>
      </c>
      <c r="BH309" s="193">
        <f>IF(N309="sníž. přenesená",J309,0)</f>
        <v>0</v>
      </c>
      <c r="BI309" s="193">
        <f>IF(N309="nulová",J309,0)</f>
        <v>0</v>
      </c>
      <c r="BJ309" s="17" t="s">
        <v>22</v>
      </c>
      <c r="BK309" s="193">
        <f>ROUND(I309*H309,2)</f>
        <v>0</v>
      </c>
      <c r="BL309" s="17" t="s">
        <v>133</v>
      </c>
      <c r="BM309" s="17" t="s">
        <v>786</v>
      </c>
    </row>
    <row r="310" spans="2:47" s="1" customFormat="1" ht="108">
      <c r="B310" s="34"/>
      <c r="C310" s="56"/>
      <c r="D310" s="194" t="s">
        <v>135</v>
      </c>
      <c r="E310" s="56"/>
      <c r="F310" s="195" t="s">
        <v>782</v>
      </c>
      <c r="G310" s="56"/>
      <c r="H310" s="56"/>
      <c r="I310" s="152"/>
      <c r="J310" s="56"/>
      <c r="K310" s="56"/>
      <c r="L310" s="54"/>
      <c r="M310" s="71"/>
      <c r="N310" s="35"/>
      <c r="O310" s="35"/>
      <c r="P310" s="35"/>
      <c r="Q310" s="35"/>
      <c r="R310" s="35"/>
      <c r="S310" s="35"/>
      <c r="T310" s="72"/>
      <c r="AT310" s="17" t="s">
        <v>135</v>
      </c>
      <c r="AU310" s="17" t="s">
        <v>81</v>
      </c>
    </row>
    <row r="311" spans="2:51" s="11" customFormat="1" ht="12">
      <c r="B311" s="196"/>
      <c r="C311" s="197"/>
      <c r="D311" s="194" t="s">
        <v>137</v>
      </c>
      <c r="E311" s="198" t="s">
        <v>20</v>
      </c>
      <c r="F311" s="199" t="s">
        <v>787</v>
      </c>
      <c r="G311" s="197"/>
      <c r="H311" s="200">
        <v>153.71</v>
      </c>
      <c r="I311" s="201"/>
      <c r="J311" s="197"/>
      <c r="K311" s="197"/>
      <c r="L311" s="202"/>
      <c r="M311" s="203"/>
      <c r="N311" s="204"/>
      <c r="O311" s="204"/>
      <c r="P311" s="204"/>
      <c r="Q311" s="204"/>
      <c r="R311" s="204"/>
      <c r="S311" s="204"/>
      <c r="T311" s="205"/>
      <c r="AT311" s="206" t="s">
        <v>137</v>
      </c>
      <c r="AU311" s="206" t="s">
        <v>81</v>
      </c>
      <c r="AV311" s="11" t="s">
        <v>81</v>
      </c>
      <c r="AW311" s="11" t="s">
        <v>37</v>
      </c>
      <c r="AX311" s="11" t="s">
        <v>73</v>
      </c>
      <c r="AY311" s="206" t="s">
        <v>126</v>
      </c>
    </row>
    <row r="312" spans="2:51" s="12" customFormat="1" ht="12">
      <c r="B312" s="207"/>
      <c r="C312" s="208"/>
      <c r="D312" s="194" t="s">
        <v>137</v>
      </c>
      <c r="E312" s="209" t="s">
        <v>20</v>
      </c>
      <c r="F312" s="210" t="s">
        <v>138</v>
      </c>
      <c r="G312" s="208"/>
      <c r="H312" s="211">
        <v>153.71</v>
      </c>
      <c r="I312" s="212"/>
      <c r="J312" s="208"/>
      <c r="K312" s="208"/>
      <c r="L312" s="213"/>
      <c r="M312" s="214"/>
      <c r="N312" s="215"/>
      <c r="O312" s="215"/>
      <c r="P312" s="215"/>
      <c r="Q312" s="215"/>
      <c r="R312" s="215"/>
      <c r="S312" s="215"/>
      <c r="T312" s="216"/>
      <c r="AT312" s="217" t="s">
        <v>137</v>
      </c>
      <c r="AU312" s="217" t="s">
        <v>81</v>
      </c>
      <c r="AV312" s="12" t="s">
        <v>133</v>
      </c>
      <c r="AW312" s="12" t="s">
        <v>37</v>
      </c>
      <c r="AX312" s="12" t="s">
        <v>22</v>
      </c>
      <c r="AY312" s="217" t="s">
        <v>126</v>
      </c>
    </row>
    <row r="313" spans="2:51" s="13" customFormat="1" ht="12">
      <c r="B313" s="218"/>
      <c r="C313" s="219"/>
      <c r="D313" s="220" t="s">
        <v>137</v>
      </c>
      <c r="E313" s="221" t="s">
        <v>20</v>
      </c>
      <c r="F313" s="222" t="s">
        <v>145</v>
      </c>
      <c r="G313" s="219"/>
      <c r="H313" s="223" t="s">
        <v>20</v>
      </c>
      <c r="I313" s="224"/>
      <c r="J313" s="219"/>
      <c r="K313" s="219"/>
      <c r="L313" s="225"/>
      <c r="M313" s="226"/>
      <c r="N313" s="227"/>
      <c r="O313" s="227"/>
      <c r="P313" s="227"/>
      <c r="Q313" s="227"/>
      <c r="R313" s="227"/>
      <c r="S313" s="227"/>
      <c r="T313" s="228"/>
      <c r="AT313" s="229" t="s">
        <v>137</v>
      </c>
      <c r="AU313" s="229" t="s">
        <v>81</v>
      </c>
      <c r="AV313" s="13" t="s">
        <v>22</v>
      </c>
      <c r="AW313" s="13" t="s">
        <v>37</v>
      </c>
      <c r="AX313" s="13" t="s">
        <v>73</v>
      </c>
      <c r="AY313" s="229" t="s">
        <v>126</v>
      </c>
    </row>
    <row r="314" spans="2:65" s="1" customFormat="1" ht="40.2" customHeight="1">
      <c r="B314" s="34"/>
      <c r="C314" s="182" t="s">
        <v>370</v>
      </c>
      <c r="D314" s="182" t="s">
        <v>128</v>
      </c>
      <c r="E314" s="183" t="s">
        <v>788</v>
      </c>
      <c r="F314" s="184" t="s">
        <v>789</v>
      </c>
      <c r="G314" s="185" t="s">
        <v>131</v>
      </c>
      <c r="H314" s="186">
        <v>26.99</v>
      </c>
      <c r="I314" s="187"/>
      <c r="J314" s="188">
        <f>ROUND(I314*H314,2)</f>
        <v>0</v>
      </c>
      <c r="K314" s="184" t="s">
        <v>132</v>
      </c>
      <c r="L314" s="54"/>
      <c r="M314" s="189" t="s">
        <v>20</v>
      </c>
      <c r="N314" s="190" t="s">
        <v>44</v>
      </c>
      <c r="O314" s="35"/>
      <c r="P314" s="191">
        <f>O314*H314</f>
        <v>0</v>
      </c>
      <c r="Q314" s="191">
        <v>0.7014</v>
      </c>
      <c r="R314" s="191">
        <f>Q314*H314</f>
        <v>18.930786</v>
      </c>
      <c r="S314" s="191">
        <v>0</v>
      </c>
      <c r="T314" s="192">
        <f>S314*H314</f>
        <v>0</v>
      </c>
      <c r="AR314" s="17" t="s">
        <v>133</v>
      </c>
      <c r="AT314" s="17" t="s">
        <v>128</v>
      </c>
      <c r="AU314" s="17" t="s">
        <v>81</v>
      </c>
      <c r="AY314" s="17" t="s">
        <v>126</v>
      </c>
      <c r="BE314" s="193">
        <f>IF(N314="základní",J314,0)</f>
        <v>0</v>
      </c>
      <c r="BF314" s="193">
        <f>IF(N314="snížená",J314,0)</f>
        <v>0</v>
      </c>
      <c r="BG314" s="193">
        <f>IF(N314="zákl. přenesená",J314,0)</f>
        <v>0</v>
      </c>
      <c r="BH314" s="193">
        <f>IF(N314="sníž. přenesená",J314,0)</f>
        <v>0</v>
      </c>
      <c r="BI314" s="193">
        <f>IF(N314="nulová",J314,0)</f>
        <v>0</v>
      </c>
      <c r="BJ314" s="17" t="s">
        <v>22</v>
      </c>
      <c r="BK314" s="193">
        <f>ROUND(I314*H314,2)</f>
        <v>0</v>
      </c>
      <c r="BL314" s="17" t="s">
        <v>133</v>
      </c>
      <c r="BM314" s="17" t="s">
        <v>790</v>
      </c>
    </row>
    <row r="315" spans="2:47" s="1" customFormat="1" ht="84">
      <c r="B315" s="34"/>
      <c r="C315" s="56"/>
      <c r="D315" s="194" t="s">
        <v>135</v>
      </c>
      <c r="E315" s="56"/>
      <c r="F315" s="195" t="s">
        <v>791</v>
      </c>
      <c r="G315" s="56"/>
      <c r="H315" s="56"/>
      <c r="I315" s="152"/>
      <c r="J315" s="56"/>
      <c r="K315" s="56"/>
      <c r="L315" s="54"/>
      <c r="M315" s="71"/>
      <c r="N315" s="35"/>
      <c r="O315" s="35"/>
      <c r="P315" s="35"/>
      <c r="Q315" s="35"/>
      <c r="R315" s="35"/>
      <c r="S315" s="35"/>
      <c r="T315" s="72"/>
      <c r="AT315" s="17" t="s">
        <v>135</v>
      </c>
      <c r="AU315" s="17" t="s">
        <v>81</v>
      </c>
    </row>
    <row r="316" spans="2:51" s="11" customFormat="1" ht="12">
      <c r="B316" s="196"/>
      <c r="C316" s="197"/>
      <c r="D316" s="194" t="s">
        <v>137</v>
      </c>
      <c r="E316" s="198" t="s">
        <v>20</v>
      </c>
      <c r="F316" s="199" t="s">
        <v>792</v>
      </c>
      <c r="G316" s="197"/>
      <c r="H316" s="200">
        <v>24.05</v>
      </c>
      <c r="I316" s="201"/>
      <c r="J316" s="197"/>
      <c r="K316" s="197"/>
      <c r="L316" s="202"/>
      <c r="M316" s="203"/>
      <c r="N316" s="204"/>
      <c r="O316" s="204"/>
      <c r="P316" s="204"/>
      <c r="Q316" s="204"/>
      <c r="R316" s="204"/>
      <c r="S316" s="204"/>
      <c r="T316" s="205"/>
      <c r="AT316" s="206" t="s">
        <v>137</v>
      </c>
      <c r="AU316" s="206" t="s">
        <v>81</v>
      </c>
      <c r="AV316" s="11" t="s">
        <v>81</v>
      </c>
      <c r="AW316" s="11" t="s">
        <v>37</v>
      </c>
      <c r="AX316" s="11" t="s">
        <v>73</v>
      </c>
      <c r="AY316" s="206" t="s">
        <v>126</v>
      </c>
    </row>
    <row r="317" spans="2:51" s="11" customFormat="1" ht="12">
      <c r="B317" s="196"/>
      <c r="C317" s="197"/>
      <c r="D317" s="194" t="s">
        <v>137</v>
      </c>
      <c r="E317" s="198" t="s">
        <v>20</v>
      </c>
      <c r="F317" s="199" t="s">
        <v>793</v>
      </c>
      <c r="G317" s="197"/>
      <c r="H317" s="200">
        <v>2.94</v>
      </c>
      <c r="I317" s="201"/>
      <c r="J317" s="197"/>
      <c r="K317" s="197"/>
      <c r="L317" s="202"/>
      <c r="M317" s="203"/>
      <c r="N317" s="204"/>
      <c r="O317" s="204"/>
      <c r="P317" s="204"/>
      <c r="Q317" s="204"/>
      <c r="R317" s="204"/>
      <c r="S317" s="204"/>
      <c r="T317" s="205"/>
      <c r="AT317" s="206" t="s">
        <v>137</v>
      </c>
      <c r="AU317" s="206" t="s">
        <v>81</v>
      </c>
      <c r="AV317" s="11" t="s">
        <v>81</v>
      </c>
      <c r="AW317" s="11" t="s">
        <v>37</v>
      </c>
      <c r="AX317" s="11" t="s">
        <v>73</v>
      </c>
      <c r="AY317" s="206" t="s">
        <v>126</v>
      </c>
    </row>
    <row r="318" spans="2:51" s="12" customFormat="1" ht="12">
      <c r="B318" s="207"/>
      <c r="C318" s="208"/>
      <c r="D318" s="194" t="s">
        <v>137</v>
      </c>
      <c r="E318" s="209" t="s">
        <v>20</v>
      </c>
      <c r="F318" s="210" t="s">
        <v>138</v>
      </c>
      <c r="G318" s="208"/>
      <c r="H318" s="211">
        <v>26.99</v>
      </c>
      <c r="I318" s="212"/>
      <c r="J318" s="208"/>
      <c r="K318" s="208"/>
      <c r="L318" s="213"/>
      <c r="M318" s="214"/>
      <c r="N318" s="215"/>
      <c r="O318" s="215"/>
      <c r="P318" s="215"/>
      <c r="Q318" s="215"/>
      <c r="R318" s="215"/>
      <c r="S318" s="215"/>
      <c r="T318" s="216"/>
      <c r="AT318" s="217" t="s">
        <v>137</v>
      </c>
      <c r="AU318" s="217" t="s">
        <v>81</v>
      </c>
      <c r="AV318" s="12" t="s">
        <v>133</v>
      </c>
      <c r="AW318" s="12" t="s">
        <v>37</v>
      </c>
      <c r="AX318" s="12" t="s">
        <v>22</v>
      </c>
      <c r="AY318" s="217" t="s">
        <v>126</v>
      </c>
    </row>
    <row r="319" spans="2:51" s="13" customFormat="1" ht="12">
      <c r="B319" s="218"/>
      <c r="C319" s="219"/>
      <c r="D319" s="220" t="s">
        <v>137</v>
      </c>
      <c r="E319" s="221" t="s">
        <v>20</v>
      </c>
      <c r="F319" s="222" t="s">
        <v>753</v>
      </c>
      <c r="G319" s="219"/>
      <c r="H319" s="223" t="s">
        <v>20</v>
      </c>
      <c r="I319" s="224"/>
      <c r="J319" s="219"/>
      <c r="K319" s="219"/>
      <c r="L319" s="225"/>
      <c r="M319" s="226"/>
      <c r="N319" s="227"/>
      <c r="O319" s="227"/>
      <c r="P319" s="227"/>
      <c r="Q319" s="227"/>
      <c r="R319" s="227"/>
      <c r="S319" s="227"/>
      <c r="T319" s="228"/>
      <c r="AT319" s="229" t="s">
        <v>137</v>
      </c>
      <c r="AU319" s="229" t="s">
        <v>81</v>
      </c>
      <c r="AV319" s="13" t="s">
        <v>22</v>
      </c>
      <c r="AW319" s="13" t="s">
        <v>37</v>
      </c>
      <c r="AX319" s="13" t="s">
        <v>73</v>
      </c>
      <c r="AY319" s="229" t="s">
        <v>126</v>
      </c>
    </row>
    <row r="320" spans="2:65" s="1" customFormat="1" ht="28.8" customHeight="1">
      <c r="B320" s="34"/>
      <c r="C320" s="182" t="s">
        <v>376</v>
      </c>
      <c r="D320" s="182" t="s">
        <v>128</v>
      </c>
      <c r="E320" s="183" t="s">
        <v>794</v>
      </c>
      <c r="F320" s="184" t="s">
        <v>795</v>
      </c>
      <c r="G320" s="185" t="s">
        <v>131</v>
      </c>
      <c r="H320" s="186">
        <v>1.143</v>
      </c>
      <c r="I320" s="187"/>
      <c r="J320" s="188">
        <f>ROUND(I320*H320,2)</f>
        <v>0</v>
      </c>
      <c r="K320" s="184" t="s">
        <v>132</v>
      </c>
      <c r="L320" s="54"/>
      <c r="M320" s="189" t="s">
        <v>20</v>
      </c>
      <c r="N320" s="190" t="s">
        <v>44</v>
      </c>
      <c r="O320" s="35"/>
      <c r="P320" s="191">
        <f>O320*H320</f>
        <v>0</v>
      </c>
      <c r="Q320" s="191">
        <v>0.51744</v>
      </c>
      <c r="R320" s="191">
        <f>Q320*H320</f>
        <v>0.5914339200000001</v>
      </c>
      <c r="S320" s="191">
        <v>0</v>
      </c>
      <c r="T320" s="192">
        <f>S320*H320</f>
        <v>0</v>
      </c>
      <c r="AR320" s="17" t="s">
        <v>133</v>
      </c>
      <c r="AT320" s="17" t="s">
        <v>128</v>
      </c>
      <c r="AU320" s="17" t="s">
        <v>81</v>
      </c>
      <c r="AY320" s="17" t="s">
        <v>126</v>
      </c>
      <c r="BE320" s="193">
        <f>IF(N320="základní",J320,0)</f>
        <v>0</v>
      </c>
      <c r="BF320" s="193">
        <f>IF(N320="snížená",J320,0)</f>
        <v>0</v>
      </c>
      <c r="BG320" s="193">
        <f>IF(N320="zákl. přenesená",J320,0)</f>
        <v>0</v>
      </c>
      <c r="BH320" s="193">
        <f>IF(N320="sníž. přenesená",J320,0)</f>
        <v>0</v>
      </c>
      <c r="BI320" s="193">
        <f>IF(N320="nulová",J320,0)</f>
        <v>0</v>
      </c>
      <c r="BJ320" s="17" t="s">
        <v>22</v>
      </c>
      <c r="BK320" s="193">
        <f>ROUND(I320*H320,2)</f>
        <v>0</v>
      </c>
      <c r="BL320" s="17" t="s">
        <v>133</v>
      </c>
      <c r="BM320" s="17" t="s">
        <v>796</v>
      </c>
    </row>
    <row r="321" spans="2:47" s="1" customFormat="1" ht="96">
      <c r="B321" s="34"/>
      <c r="C321" s="56"/>
      <c r="D321" s="194" t="s">
        <v>135</v>
      </c>
      <c r="E321" s="56"/>
      <c r="F321" s="195" t="s">
        <v>564</v>
      </c>
      <c r="G321" s="56"/>
      <c r="H321" s="56"/>
      <c r="I321" s="152"/>
      <c r="J321" s="56"/>
      <c r="K321" s="56"/>
      <c r="L321" s="54"/>
      <c r="M321" s="71"/>
      <c r="N321" s="35"/>
      <c r="O321" s="35"/>
      <c r="P321" s="35"/>
      <c r="Q321" s="35"/>
      <c r="R321" s="35"/>
      <c r="S321" s="35"/>
      <c r="T321" s="72"/>
      <c r="AT321" s="17" t="s">
        <v>135</v>
      </c>
      <c r="AU321" s="17" t="s">
        <v>81</v>
      </c>
    </row>
    <row r="322" spans="2:51" s="11" customFormat="1" ht="12">
      <c r="B322" s="196"/>
      <c r="C322" s="197"/>
      <c r="D322" s="194" t="s">
        <v>137</v>
      </c>
      <c r="E322" s="198" t="s">
        <v>20</v>
      </c>
      <c r="F322" s="199" t="s">
        <v>758</v>
      </c>
      <c r="G322" s="197"/>
      <c r="H322" s="200">
        <v>1.143</v>
      </c>
      <c r="I322" s="201"/>
      <c r="J322" s="197"/>
      <c r="K322" s="197"/>
      <c r="L322" s="202"/>
      <c r="M322" s="203"/>
      <c r="N322" s="204"/>
      <c r="O322" s="204"/>
      <c r="P322" s="204"/>
      <c r="Q322" s="204"/>
      <c r="R322" s="204"/>
      <c r="S322" s="204"/>
      <c r="T322" s="205"/>
      <c r="AT322" s="206" t="s">
        <v>137</v>
      </c>
      <c r="AU322" s="206" t="s">
        <v>81</v>
      </c>
      <c r="AV322" s="11" t="s">
        <v>81</v>
      </c>
      <c r="AW322" s="11" t="s">
        <v>37</v>
      </c>
      <c r="AX322" s="11" t="s">
        <v>73</v>
      </c>
      <c r="AY322" s="206" t="s">
        <v>126</v>
      </c>
    </row>
    <row r="323" spans="2:51" s="12" customFormat="1" ht="12">
      <c r="B323" s="207"/>
      <c r="C323" s="208"/>
      <c r="D323" s="194" t="s">
        <v>137</v>
      </c>
      <c r="E323" s="209" t="s">
        <v>20</v>
      </c>
      <c r="F323" s="210" t="s">
        <v>138</v>
      </c>
      <c r="G323" s="208"/>
      <c r="H323" s="211">
        <v>1.143</v>
      </c>
      <c r="I323" s="212"/>
      <c r="J323" s="208"/>
      <c r="K323" s="208"/>
      <c r="L323" s="213"/>
      <c r="M323" s="214"/>
      <c r="N323" s="215"/>
      <c r="O323" s="215"/>
      <c r="P323" s="215"/>
      <c r="Q323" s="215"/>
      <c r="R323" s="215"/>
      <c r="S323" s="215"/>
      <c r="T323" s="216"/>
      <c r="AT323" s="217" t="s">
        <v>137</v>
      </c>
      <c r="AU323" s="217" t="s">
        <v>81</v>
      </c>
      <c r="AV323" s="12" t="s">
        <v>133</v>
      </c>
      <c r="AW323" s="12" t="s">
        <v>37</v>
      </c>
      <c r="AX323" s="12" t="s">
        <v>22</v>
      </c>
      <c r="AY323" s="217" t="s">
        <v>126</v>
      </c>
    </row>
    <row r="324" spans="2:51" s="13" customFormat="1" ht="12">
      <c r="B324" s="218"/>
      <c r="C324" s="219"/>
      <c r="D324" s="194" t="s">
        <v>137</v>
      </c>
      <c r="E324" s="230" t="s">
        <v>20</v>
      </c>
      <c r="F324" s="231" t="s">
        <v>759</v>
      </c>
      <c r="G324" s="219"/>
      <c r="H324" s="232" t="s">
        <v>20</v>
      </c>
      <c r="I324" s="224"/>
      <c r="J324" s="219"/>
      <c r="K324" s="219"/>
      <c r="L324" s="225"/>
      <c r="M324" s="226"/>
      <c r="N324" s="227"/>
      <c r="O324" s="227"/>
      <c r="P324" s="227"/>
      <c r="Q324" s="227"/>
      <c r="R324" s="227"/>
      <c r="S324" s="227"/>
      <c r="T324" s="228"/>
      <c r="AT324" s="229" t="s">
        <v>137</v>
      </c>
      <c r="AU324" s="229" t="s">
        <v>81</v>
      </c>
      <c r="AV324" s="13" t="s">
        <v>22</v>
      </c>
      <c r="AW324" s="13" t="s">
        <v>37</v>
      </c>
      <c r="AX324" s="13" t="s">
        <v>73</v>
      </c>
      <c r="AY324" s="229" t="s">
        <v>126</v>
      </c>
    </row>
    <row r="325" spans="2:63" s="10" customFormat="1" ht="29.85" customHeight="1">
      <c r="B325" s="165"/>
      <c r="C325" s="166"/>
      <c r="D325" s="179" t="s">
        <v>72</v>
      </c>
      <c r="E325" s="180" t="s">
        <v>183</v>
      </c>
      <c r="F325" s="180" t="s">
        <v>609</v>
      </c>
      <c r="G325" s="166"/>
      <c r="H325" s="166"/>
      <c r="I325" s="169"/>
      <c r="J325" s="181">
        <f>BK325</f>
        <v>0</v>
      </c>
      <c r="K325" s="166"/>
      <c r="L325" s="171"/>
      <c r="M325" s="172"/>
      <c r="N325" s="173"/>
      <c r="O325" s="173"/>
      <c r="P325" s="174">
        <f>SUM(P326:P341)</f>
        <v>0</v>
      </c>
      <c r="Q325" s="173"/>
      <c r="R325" s="174">
        <f>SUM(R326:R341)</f>
        <v>0</v>
      </c>
      <c r="S325" s="173"/>
      <c r="T325" s="175">
        <f>SUM(T326:T341)</f>
        <v>0</v>
      </c>
      <c r="AR325" s="176" t="s">
        <v>22</v>
      </c>
      <c r="AT325" s="177" t="s">
        <v>72</v>
      </c>
      <c r="AU325" s="177" t="s">
        <v>22</v>
      </c>
      <c r="AY325" s="176" t="s">
        <v>126</v>
      </c>
      <c r="BK325" s="178">
        <f>SUM(BK326:BK341)</f>
        <v>0</v>
      </c>
    </row>
    <row r="326" spans="2:65" s="1" customFormat="1" ht="20.4" customHeight="1">
      <c r="B326" s="34"/>
      <c r="C326" s="182" t="s">
        <v>381</v>
      </c>
      <c r="D326" s="182" t="s">
        <v>128</v>
      </c>
      <c r="E326" s="183" t="s">
        <v>629</v>
      </c>
      <c r="F326" s="184" t="s">
        <v>630</v>
      </c>
      <c r="G326" s="185" t="s">
        <v>300</v>
      </c>
      <c r="H326" s="186">
        <v>16.9</v>
      </c>
      <c r="I326" s="187"/>
      <c r="J326" s="188">
        <f>ROUND(I326*H326,2)</f>
        <v>0</v>
      </c>
      <c r="K326" s="184" t="s">
        <v>132</v>
      </c>
      <c r="L326" s="54"/>
      <c r="M326" s="189" t="s">
        <v>20</v>
      </c>
      <c r="N326" s="190" t="s">
        <v>44</v>
      </c>
      <c r="O326" s="35"/>
      <c r="P326" s="191">
        <f>O326*H326</f>
        <v>0</v>
      </c>
      <c r="Q326" s="191">
        <v>0</v>
      </c>
      <c r="R326" s="191">
        <f>Q326*H326</f>
        <v>0</v>
      </c>
      <c r="S326" s="191">
        <v>0</v>
      </c>
      <c r="T326" s="192">
        <f>S326*H326</f>
        <v>0</v>
      </c>
      <c r="AR326" s="17" t="s">
        <v>133</v>
      </c>
      <c r="AT326" s="17" t="s">
        <v>128</v>
      </c>
      <c r="AU326" s="17" t="s">
        <v>81</v>
      </c>
      <c r="AY326" s="17" t="s">
        <v>126</v>
      </c>
      <c r="BE326" s="193">
        <f>IF(N326="základní",J326,0)</f>
        <v>0</v>
      </c>
      <c r="BF326" s="193">
        <f>IF(N326="snížená",J326,0)</f>
        <v>0</v>
      </c>
      <c r="BG326" s="193">
        <f>IF(N326="zákl. přenesená",J326,0)</f>
        <v>0</v>
      </c>
      <c r="BH326" s="193">
        <f>IF(N326="sníž. přenesená",J326,0)</f>
        <v>0</v>
      </c>
      <c r="BI326" s="193">
        <f>IF(N326="nulová",J326,0)</f>
        <v>0</v>
      </c>
      <c r="BJ326" s="17" t="s">
        <v>22</v>
      </c>
      <c r="BK326" s="193">
        <f>ROUND(I326*H326,2)</f>
        <v>0</v>
      </c>
      <c r="BL326" s="17" t="s">
        <v>133</v>
      </c>
      <c r="BM326" s="17" t="s">
        <v>797</v>
      </c>
    </row>
    <row r="327" spans="2:47" s="1" customFormat="1" ht="24">
      <c r="B327" s="34"/>
      <c r="C327" s="56"/>
      <c r="D327" s="194" t="s">
        <v>135</v>
      </c>
      <c r="E327" s="56"/>
      <c r="F327" s="195" t="s">
        <v>618</v>
      </c>
      <c r="G327" s="56"/>
      <c r="H327" s="56"/>
      <c r="I327" s="152"/>
      <c r="J327" s="56"/>
      <c r="K327" s="56"/>
      <c r="L327" s="54"/>
      <c r="M327" s="71"/>
      <c r="N327" s="35"/>
      <c r="O327" s="35"/>
      <c r="P327" s="35"/>
      <c r="Q327" s="35"/>
      <c r="R327" s="35"/>
      <c r="S327" s="35"/>
      <c r="T327" s="72"/>
      <c r="AT327" s="17" t="s">
        <v>135</v>
      </c>
      <c r="AU327" s="17" t="s">
        <v>81</v>
      </c>
    </row>
    <row r="328" spans="2:51" s="11" customFormat="1" ht="12">
      <c r="B328" s="196"/>
      <c r="C328" s="197"/>
      <c r="D328" s="194" t="s">
        <v>137</v>
      </c>
      <c r="E328" s="198" t="s">
        <v>20</v>
      </c>
      <c r="F328" s="199" t="s">
        <v>798</v>
      </c>
      <c r="G328" s="197"/>
      <c r="H328" s="200">
        <v>15.02</v>
      </c>
      <c r="I328" s="201"/>
      <c r="J328" s="197"/>
      <c r="K328" s="197"/>
      <c r="L328" s="202"/>
      <c r="M328" s="203"/>
      <c r="N328" s="204"/>
      <c r="O328" s="204"/>
      <c r="P328" s="204"/>
      <c r="Q328" s="204"/>
      <c r="R328" s="204"/>
      <c r="S328" s="204"/>
      <c r="T328" s="205"/>
      <c r="AT328" s="206" t="s">
        <v>137</v>
      </c>
      <c r="AU328" s="206" t="s">
        <v>81</v>
      </c>
      <c r="AV328" s="11" t="s">
        <v>81</v>
      </c>
      <c r="AW328" s="11" t="s">
        <v>37</v>
      </c>
      <c r="AX328" s="11" t="s">
        <v>73</v>
      </c>
      <c r="AY328" s="206" t="s">
        <v>126</v>
      </c>
    </row>
    <row r="329" spans="2:51" s="11" customFormat="1" ht="12">
      <c r="B329" s="196"/>
      <c r="C329" s="197"/>
      <c r="D329" s="194" t="s">
        <v>137</v>
      </c>
      <c r="E329" s="198" t="s">
        <v>20</v>
      </c>
      <c r="F329" s="199" t="s">
        <v>799</v>
      </c>
      <c r="G329" s="197"/>
      <c r="H329" s="200">
        <v>1.88</v>
      </c>
      <c r="I329" s="201"/>
      <c r="J329" s="197"/>
      <c r="K329" s="197"/>
      <c r="L329" s="202"/>
      <c r="M329" s="203"/>
      <c r="N329" s="204"/>
      <c r="O329" s="204"/>
      <c r="P329" s="204"/>
      <c r="Q329" s="204"/>
      <c r="R329" s="204"/>
      <c r="S329" s="204"/>
      <c r="T329" s="205"/>
      <c r="AT329" s="206" t="s">
        <v>137</v>
      </c>
      <c r="AU329" s="206" t="s">
        <v>81</v>
      </c>
      <c r="AV329" s="11" t="s">
        <v>81</v>
      </c>
      <c r="AW329" s="11" t="s">
        <v>37</v>
      </c>
      <c r="AX329" s="11" t="s">
        <v>73</v>
      </c>
      <c r="AY329" s="206" t="s">
        <v>126</v>
      </c>
    </row>
    <row r="330" spans="2:51" s="12" customFormat="1" ht="12">
      <c r="B330" s="207"/>
      <c r="C330" s="208"/>
      <c r="D330" s="194" t="s">
        <v>137</v>
      </c>
      <c r="E330" s="209" t="s">
        <v>20</v>
      </c>
      <c r="F330" s="210" t="s">
        <v>138</v>
      </c>
      <c r="G330" s="208"/>
      <c r="H330" s="211">
        <v>16.9</v>
      </c>
      <c r="I330" s="212"/>
      <c r="J330" s="208"/>
      <c r="K330" s="208"/>
      <c r="L330" s="213"/>
      <c r="M330" s="214"/>
      <c r="N330" s="215"/>
      <c r="O330" s="215"/>
      <c r="P330" s="215"/>
      <c r="Q330" s="215"/>
      <c r="R330" s="215"/>
      <c r="S330" s="215"/>
      <c r="T330" s="216"/>
      <c r="AT330" s="217" t="s">
        <v>137</v>
      </c>
      <c r="AU330" s="217" t="s">
        <v>81</v>
      </c>
      <c r="AV330" s="12" t="s">
        <v>133</v>
      </c>
      <c r="AW330" s="12" t="s">
        <v>37</v>
      </c>
      <c r="AX330" s="12" t="s">
        <v>22</v>
      </c>
      <c r="AY330" s="217" t="s">
        <v>126</v>
      </c>
    </row>
    <row r="331" spans="2:51" s="13" customFormat="1" ht="12">
      <c r="B331" s="218"/>
      <c r="C331" s="219"/>
      <c r="D331" s="220" t="s">
        <v>137</v>
      </c>
      <c r="E331" s="221" t="s">
        <v>20</v>
      </c>
      <c r="F331" s="222" t="s">
        <v>800</v>
      </c>
      <c r="G331" s="219"/>
      <c r="H331" s="223" t="s">
        <v>20</v>
      </c>
      <c r="I331" s="224"/>
      <c r="J331" s="219"/>
      <c r="K331" s="219"/>
      <c r="L331" s="225"/>
      <c r="M331" s="226"/>
      <c r="N331" s="227"/>
      <c r="O331" s="227"/>
      <c r="P331" s="227"/>
      <c r="Q331" s="227"/>
      <c r="R331" s="227"/>
      <c r="S331" s="227"/>
      <c r="T331" s="228"/>
      <c r="AT331" s="229" t="s">
        <v>137</v>
      </c>
      <c r="AU331" s="229" t="s">
        <v>81</v>
      </c>
      <c r="AV331" s="13" t="s">
        <v>22</v>
      </c>
      <c r="AW331" s="13" t="s">
        <v>37</v>
      </c>
      <c r="AX331" s="13" t="s">
        <v>73</v>
      </c>
      <c r="AY331" s="229" t="s">
        <v>126</v>
      </c>
    </row>
    <row r="332" spans="2:65" s="1" customFormat="1" ht="28.8" customHeight="1">
      <c r="B332" s="34"/>
      <c r="C332" s="236" t="s">
        <v>385</v>
      </c>
      <c r="D332" s="236" t="s">
        <v>297</v>
      </c>
      <c r="E332" s="237" t="s">
        <v>640</v>
      </c>
      <c r="F332" s="238" t="s">
        <v>641</v>
      </c>
      <c r="G332" s="239" t="s">
        <v>300</v>
      </c>
      <c r="H332" s="240">
        <v>16.9</v>
      </c>
      <c r="I332" s="241"/>
      <c r="J332" s="242">
        <f>ROUND(I332*H332,2)</f>
        <v>0</v>
      </c>
      <c r="K332" s="238" t="s">
        <v>20</v>
      </c>
      <c r="L332" s="243"/>
      <c r="M332" s="244" t="s">
        <v>20</v>
      </c>
      <c r="N332" s="245" t="s">
        <v>44</v>
      </c>
      <c r="O332" s="35"/>
      <c r="P332" s="191">
        <f>O332*H332</f>
        <v>0</v>
      </c>
      <c r="Q332" s="191">
        <v>0</v>
      </c>
      <c r="R332" s="191">
        <f>Q332*H332</f>
        <v>0</v>
      </c>
      <c r="S332" s="191">
        <v>0</v>
      </c>
      <c r="T332" s="192">
        <f>S332*H332</f>
        <v>0</v>
      </c>
      <c r="AR332" s="17" t="s">
        <v>177</v>
      </c>
      <c r="AT332" s="17" t="s">
        <v>297</v>
      </c>
      <c r="AU332" s="17" t="s">
        <v>81</v>
      </c>
      <c r="AY332" s="17" t="s">
        <v>126</v>
      </c>
      <c r="BE332" s="193">
        <f>IF(N332="základní",J332,0)</f>
        <v>0</v>
      </c>
      <c r="BF332" s="193">
        <f>IF(N332="snížená",J332,0)</f>
        <v>0</v>
      </c>
      <c r="BG332" s="193">
        <f>IF(N332="zákl. přenesená",J332,0)</f>
        <v>0</v>
      </c>
      <c r="BH332" s="193">
        <f>IF(N332="sníž. přenesená",J332,0)</f>
        <v>0</v>
      </c>
      <c r="BI332" s="193">
        <f>IF(N332="nulová",J332,0)</f>
        <v>0</v>
      </c>
      <c r="BJ332" s="17" t="s">
        <v>22</v>
      </c>
      <c r="BK332" s="193">
        <f>ROUND(I332*H332,2)</f>
        <v>0</v>
      </c>
      <c r="BL332" s="17" t="s">
        <v>133</v>
      </c>
      <c r="BM332" s="17" t="s">
        <v>801</v>
      </c>
    </row>
    <row r="333" spans="2:51" s="11" customFormat="1" ht="12">
      <c r="B333" s="196"/>
      <c r="C333" s="197"/>
      <c r="D333" s="194" t="s">
        <v>137</v>
      </c>
      <c r="E333" s="198" t="s">
        <v>20</v>
      </c>
      <c r="F333" s="199" t="s">
        <v>798</v>
      </c>
      <c r="G333" s="197"/>
      <c r="H333" s="200">
        <v>15.02</v>
      </c>
      <c r="I333" s="201"/>
      <c r="J333" s="197"/>
      <c r="K333" s="197"/>
      <c r="L333" s="202"/>
      <c r="M333" s="203"/>
      <c r="N333" s="204"/>
      <c r="O333" s="204"/>
      <c r="P333" s="204"/>
      <c r="Q333" s="204"/>
      <c r="R333" s="204"/>
      <c r="S333" s="204"/>
      <c r="T333" s="205"/>
      <c r="AT333" s="206" t="s">
        <v>137</v>
      </c>
      <c r="AU333" s="206" t="s">
        <v>81</v>
      </c>
      <c r="AV333" s="11" t="s">
        <v>81</v>
      </c>
      <c r="AW333" s="11" t="s">
        <v>37</v>
      </c>
      <c r="AX333" s="11" t="s">
        <v>73</v>
      </c>
      <c r="AY333" s="206" t="s">
        <v>126</v>
      </c>
    </row>
    <row r="334" spans="2:51" s="11" customFormat="1" ht="12">
      <c r="B334" s="196"/>
      <c r="C334" s="197"/>
      <c r="D334" s="194" t="s">
        <v>137</v>
      </c>
      <c r="E334" s="198" t="s">
        <v>20</v>
      </c>
      <c r="F334" s="199" t="s">
        <v>799</v>
      </c>
      <c r="G334" s="197"/>
      <c r="H334" s="200">
        <v>1.88</v>
      </c>
      <c r="I334" s="201"/>
      <c r="J334" s="197"/>
      <c r="K334" s="197"/>
      <c r="L334" s="202"/>
      <c r="M334" s="203"/>
      <c r="N334" s="204"/>
      <c r="O334" s="204"/>
      <c r="P334" s="204"/>
      <c r="Q334" s="204"/>
      <c r="R334" s="204"/>
      <c r="S334" s="204"/>
      <c r="T334" s="205"/>
      <c r="AT334" s="206" t="s">
        <v>137</v>
      </c>
      <c r="AU334" s="206" t="s">
        <v>81</v>
      </c>
      <c r="AV334" s="11" t="s">
        <v>81</v>
      </c>
      <c r="AW334" s="11" t="s">
        <v>37</v>
      </c>
      <c r="AX334" s="11" t="s">
        <v>73</v>
      </c>
      <c r="AY334" s="206" t="s">
        <v>126</v>
      </c>
    </row>
    <row r="335" spans="2:51" s="12" customFormat="1" ht="12">
      <c r="B335" s="207"/>
      <c r="C335" s="208"/>
      <c r="D335" s="194" t="s">
        <v>137</v>
      </c>
      <c r="E335" s="209" t="s">
        <v>20</v>
      </c>
      <c r="F335" s="210" t="s">
        <v>138</v>
      </c>
      <c r="G335" s="208"/>
      <c r="H335" s="211">
        <v>16.9</v>
      </c>
      <c r="I335" s="212"/>
      <c r="J335" s="208"/>
      <c r="K335" s="208"/>
      <c r="L335" s="213"/>
      <c r="M335" s="214"/>
      <c r="N335" s="215"/>
      <c r="O335" s="215"/>
      <c r="P335" s="215"/>
      <c r="Q335" s="215"/>
      <c r="R335" s="215"/>
      <c r="S335" s="215"/>
      <c r="T335" s="216"/>
      <c r="AT335" s="217" t="s">
        <v>137</v>
      </c>
      <c r="AU335" s="217" t="s">
        <v>81</v>
      </c>
      <c r="AV335" s="12" t="s">
        <v>133</v>
      </c>
      <c r="AW335" s="12" t="s">
        <v>37</v>
      </c>
      <c r="AX335" s="12" t="s">
        <v>22</v>
      </c>
      <c r="AY335" s="217" t="s">
        <v>126</v>
      </c>
    </row>
    <row r="336" spans="2:51" s="13" customFormat="1" ht="12">
      <c r="B336" s="218"/>
      <c r="C336" s="219"/>
      <c r="D336" s="220" t="s">
        <v>137</v>
      </c>
      <c r="E336" s="221" t="s">
        <v>20</v>
      </c>
      <c r="F336" s="222" t="s">
        <v>800</v>
      </c>
      <c r="G336" s="219"/>
      <c r="H336" s="223" t="s">
        <v>20</v>
      </c>
      <c r="I336" s="224"/>
      <c r="J336" s="219"/>
      <c r="K336" s="219"/>
      <c r="L336" s="225"/>
      <c r="M336" s="226"/>
      <c r="N336" s="227"/>
      <c r="O336" s="227"/>
      <c r="P336" s="227"/>
      <c r="Q336" s="227"/>
      <c r="R336" s="227"/>
      <c r="S336" s="227"/>
      <c r="T336" s="228"/>
      <c r="AT336" s="229" t="s">
        <v>137</v>
      </c>
      <c r="AU336" s="229" t="s">
        <v>81</v>
      </c>
      <c r="AV336" s="13" t="s">
        <v>22</v>
      </c>
      <c r="AW336" s="13" t="s">
        <v>37</v>
      </c>
      <c r="AX336" s="13" t="s">
        <v>73</v>
      </c>
      <c r="AY336" s="229" t="s">
        <v>126</v>
      </c>
    </row>
    <row r="337" spans="2:65" s="1" customFormat="1" ht="28.8" customHeight="1">
      <c r="B337" s="34"/>
      <c r="C337" s="236" t="s">
        <v>391</v>
      </c>
      <c r="D337" s="236" t="s">
        <v>297</v>
      </c>
      <c r="E337" s="237" t="s">
        <v>647</v>
      </c>
      <c r="F337" s="238" t="s">
        <v>648</v>
      </c>
      <c r="G337" s="239" t="s">
        <v>131</v>
      </c>
      <c r="H337" s="240">
        <v>0.394</v>
      </c>
      <c r="I337" s="241"/>
      <c r="J337" s="242">
        <f>ROUND(I337*H337,2)</f>
        <v>0</v>
      </c>
      <c r="K337" s="238" t="s">
        <v>20</v>
      </c>
      <c r="L337" s="243"/>
      <c r="M337" s="244" t="s">
        <v>20</v>
      </c>
      <c r="N337" s="245" t="s">
        <v>44</v>
      </c>
      <c r="O337" s="35"/>
      <c r="P337" s="191">
        <f>O337*H337</f>
        <v>0</v>
      </c>
      <c r="Q337" s="191">
        <v>0</v>
      </c>
      <c r="R337" s="191">
        <f>Q337*H337</f>
        <v>0</v>
      </c>
      <c r="S337" s="191">
        <v>0</v>
      </c>
      <c r="T337" s="192">
        <f>S337*H337</f>
        <v>0</v>
      </c>
      <c r="AR337" s="17" t="s">
        <v>177</v>
      </c>
      <c r="AT337" s="17" t="s">
        <v>297</v>
      </c>
      <c r="AU337" s="17" t="s">
        <v>81</v>
      </c>
      <c r="AY337" s="17" t="s">
        <v>126</v>
      </c>
      <c r="BE337" s="193">
        <f>IF(N337="základní",J337,0)</f>
        <v>0</v>
      </c>
      <c r="BF337" s="193">
        <f>IF(N337="snížená",J337,0)</f>
        <v>0</v>
      </c>
      <c r="BG337" s="193">
        <f>IF(N337="zákl. přenesená",J337,0)</f>
        <v>0</v>
      </c>
      <c r="BH337" s="193">
        <f>IF(N337="sníž. přenesená",J337,0)</f>
        <v>0</v>
      </c>
      <c r="BI337" s="193">
        <f>IF(N337="nulová",J337,0)</f>
        <v>0</v>
      </c>
      <c r="BJ337" s="17" t="s">
        <v>22</v>
      </c>
      <c r="BK337" s="193">
        <f>ROUND(I337*H337,2)</f>
        <v>0</v>
      </c>
      <c r="BL337" s="17" t="s">
        <v>133</v>
      </c>
      <c r="BM337" s="17" t="s">
        <v>802</v>
      </c>
    </row>
    <row r="338" spans="2:51" s="11" customFormat="1" ht="12">
      <c r="B338" s="196"/>
      <c r="C338" s="197"/>
      <c r="D338" s="194" t="s">
        <v>137</v>
      </c>
      <c r="E338" s="198" t="s">
        <v>20</v>
      </c>
      <c r="F338" s="199" t="s">
        <v>803</v>
      </c>
      <c r="G338" s="197"/>
      <c r="H338" s="200">
        <v>0.394</v>
      </c>
      <c r="I338" s="201"/>
      <c r="J338" s="197"/>
      <c r="K338" s="197"/>
      <c r="L338" s="202"/>
      <c r="M338" s="203"/>
      <c r="N338" s="204"/>
      <c r="O338" s="204"/>
      <c r="P338" s="204"/>
      <c r="Q338" s="204"/>
      <c r="R338" s="204"/>
      <c r="S338" s="204"/>
      <c r="T338" s="205"/>
      <c r="AT338" s="206" t="s">
        <v>137</v>
      </c>
      <c r="AU338" s="206" t="s">
        <v>81</v>
      </c>
      <c r="AV338" s="11" t="s">
        <v>81</v>
      </c>
      <c r="AW338" s="11" t="s">
        <v>37</v>
      </c>
      <c r="AX338" s="11" t="s">
        <v>73</v>
      </c>
      <c r="AY338" s="206" t="s">
        <v>126</v>
      </c>
    </row>
    <row r="339" spans="2:51" s="12" customFormat="1" ht="12">
      <c r="B339" s="207"/>
      <c r="C339" s="208"/>
      <c r="D339" s="194" t="s">
        <v>137</v>
      </c>
      <c r="E339" s="209" t="s">
        <v>20</v>
      </c>
      <c r="F339" s="210" t="s">
        <v>138</v>
      </c>
      <c r="G339" s="208"/>
      <c r="H339" s="211">
        <v>0.394</v>
      </c>
      <c r="I339" s="212"/>
      <c r="J339" s="208"/>
      <c r="K339" s="208"/>
      <c r="L339" s="213"/>
      <c r="M339" s="214"/>
      <c r="N339" s="215"/>
      <c r="O339" s="215"/>
      <c r="P339" s="215"/>
      <c r="Q339" s="215"/>
      <c r="R339" s="215"/>
      <c r="S339" s="215"/>
      <c r="T339" s="216"/>
      <c r="AT339" s="217" t="s">
        <v>137</v>
      </c>
      <c r="AU339" s="217" t="s">
        <v>81</v>
      </c>
      <c r="AV339" s="12" t="s">
        <v>133</v>
      </c>
      <c r="AW339" s="12" t="s">
        <v>37</v>
      </c>
      <c r="AX339" s="12" t="s">
        <v>22</v>
      </c>
      <c r="AY339" s="217" t="s">
        <v>126</v>
      </c>
    </row>
    <row r="340" spans="2:51" s="13" customFormat="1" ht="12">
      <c r="B340" s="218"/>
      <c r="C340" s="219"/>
      <c r="D340" s="220" t="s">
        <v>137</v>
      </c>
      <c r="E340" s="221" t="s">
        <v>20</v>
      </c>
      <c r="F340" s="222" t="s">
        <v>800</v>
      </c>
      <c r="G340" s="219"/>
      <c r="H340" s="223" t="s">
        <v>20</v>
      </c>
      <c r="I340" s="224"/>
      <c r="J340" s="219"/>
      <c r="K340" s="219"/>
      <c r="L340" s="225"/>
      <c r="M340" s="226"/>
      <c r="N340" s="227"/>
      <c r="O340" s="227"/>
      <c r="P340" s="227"/>
      <c r="Q340" s="227"/>
      <c r="R340" s="227"/>
      <c r="S340" s="227"/>
      <c r="T340" s="228"/>
      <c r="AT340" s="229" t="s">
        <v>137</v>
      </c>
      <c r="AU340" s="229" t="s">
        <v>81</v>
      </c>
      <c r="AV340" s="13" t="s">
        <v>22</v>
      </c>
      <c r="AW340" s="13" t="s">
        <v>37</v>
      </c>
      <c r="AX340" s="13" t="s">
        <v>73</v>
      </c>
      <c r="AY340" s="229" t="s">
        <v>126</v>
      </c>
    </row>
    <row r="341" spans="2:65" s="1" customFormat="1" ht="20.4" customHeight="1">
      <c r="B341" s="34"/>
      <c r="C341" s="236" t="s">
        <v>400</v>
      </c>
      <c r="D341" s="236" t="s">
        <v>297</v>
      </c>
      <c r="E341" s="237" t="s">
        <v>804</v>
      </c>
      <c r="F341" s="238" t="s">
        <v>805</v>
      </c>
      <c r="G341" s="239" t="s">
        <v>656</v>
      </c>
      <c r="H341" s="240">
        <v>1</v>
      </c>
      <c r="I341" s="241"/>
      <c r="J341" s="242">
        <f>ROUND(I341*H341,2)</f>
        <v>0</v>
      </c>
      <c r="K341" s="238" t="s">
        <v>20</v>
      </c>
      <c r="L341" s="243"/>
      <c r="M341" s="244" t="s">
        <v>20</v>
      </c>
      <c r="N341" s="245" t="s">
        <v>44</v>
      </c>
      <c r="O341" s="35"/>
      <c r="P341" s="191">
        <f>O341*H341</f>
        <v>0</v>
      </c>
      <c r="Q341" s="191">
        <v>0</v>
      </c>
      <c r="R341" s="191">
        <f>Q341*H341</f>
        <v>0</v>
      </c>
      <c r="S341" s="191">
        <v>0</v>
      </c>
      <c r="T341" s="192">
        <f>S341*H341</f>
        <v>0</v>
      </c>
      <c r="AR341" s="17" t="s">
        <v>177</v>
      </c>
      <c r="AT341" s="17" t="s">
        <v>297</v>
      </c>
      <c r="AU341" s="17" t="s">
        <v>81</v>
      </c>
      <c r="AY341" s="17" t="s">
        <v>126</v>
      </c>
      <c r="BE341" s="193">
        <f>IF(N341="základní",J341,0)</f>
        <v>0</v>
      </c>
      <c r="BF341" s="193">
        <f>IF(N341="snížená",J341,0)</f>
        <v>0</v>
      </c>
      <c r="BG341" s="193">
        <f>IF(N341="zákl. přenesená",J341,0)</f>
        <v>0</v>
      </c>
      <c r="BH341" s="193">
        <f>IF(N341="sníž. přenesená",J341,0)</f>
        <v>0</v>
      </c>
      <c r="BI341" s="193">
        <f>IF(N341="nulová",J341,0)</f>
        <v>0</v>
      </c>
      <c r="BJ341" s="17" t="s">
        <v>22</v>
      </c>
      <c r="BK341" s="193">
        <f>ROUND(I341*H341,2)</f>
        <v>0</v>
      </c>
      <c r="BL341" s="17" t="s">
        <v>133</v>
      </c>
      <c r="BM341" s="17" t="s">
        <v>806</v>
      </c>
    </row>
    <row r="342" spans="2:63" s="10" customFormat="1" ht="29.85" customHeight="1">
      <c r="B342" s="165"/>
      <c r="C342" s="166"/>
      <c r="D342" s="179" t="s">
        <v>72</v>
      </c>
      <c r="E342" s="180" t="s">
        <v>398</v>
      </c>
      <c r="F342" s="180" t="s">
        <v>399</v>
      </c>
      <c r="G342" s="166"/>
      <c r="H342" s="166"/>
      <c r="I342" s="169"/>
      <c r="J342" s="181">
        <f>BK342</f>
        <v>0</v>
      </c>
      <c r="K342" s="166"/>
      <c r="L342" s="171"/>
      <c r="M342" s="172"/>
      <c r="N342" s="173"/>
      <c r="O342" s="173"/>
      <c r="P342" s="174">
        <f>SUM(P343:P357)</f>
        <v>0</v>
      </c>
      <c r="Q342" s="173"/>
      <c r="R342" s="174">
        <f>SUM(R343:R357)</f>
        <v>0</v>
      </c>
      <c r="S342" s="173"/>
      <c r="T342" s="175">
        <f>SUM(T343:T357)</f>
        <v>0</v>
      </c>
      <c r="AR342" s="176" t="s">
        <v>22</v>
      </c>
      <c r="AT342" s="177" t="s">
        <v>72</v>
      </c>
      <c r="AU342" s="177" t="s">
        <v>22</v>
      </c>
      <c r="AY342" s="176" t="s">
        <v>126</v>
      </c>
      <c r="BK342" s="178">
        <f>SUM(BK343:BK357)</f>
        <v>0</v>
      </c>
    </row>
    <row r="343" spans="2:65" s="1" customFormat="1" ht="28.8" customHeight="1">
      <c r="B343" s="34"/>
      <c r="C343" s="182" t="s">
        <v>406</v>
      </c>
      <c r="D343" s="182" t="s">
        <v>128</v>
      </c>
      <c r="E343" s="183" t="s">
        <v>401</v>
      </c>
      <c r="F343" s="184" t="s">
        <v>402</v>
      </c>
      <c r="G343" s="185" t="s">
        <v>353</v>
      </c>
      <c r="H343" s="186">
        <v>62.016</v>
      </c>
      <c r="I343" s="187"/>
      <c r="J343" s="188">
        <f>ROUND(I343*H343,2)</f>
        <v>0</v>
      </c>
      <c r="K343" s="184" t="s">
        <v>132</v>
      </c>
      <c r="L343" s="54"/>
      <c r="M343" s="189" t="s">
        <v>20</v>
      </c>
      <c r="N343" s="190" t="s">
        <v>44</v>
      </c>
      <c r="O343" s="35"/>
      <c r="P343" s="191">
        <f>O343*H343</f>
        <v>0</v>
      </c>
      <c r="Q343" s="191">
        <v>0</v>
      </c>
      <c r="R343" s="191">
        <f>Q343*H343</f>
        <v>0</v>
      </c>
      <c r="S343" s="191">
        <v>0</v>
      </c>
      <c r="T343" s="192">
        <f>S343*H343</f>
        <v>0</v>
      </c>
      <c r="AR343" s="17" t="s">
        <v>133</v>
      </c>
      <c r="AT343" s="17" t="s">
        <v>128</v>
      </c>
      <c r="AU343" s="17" t="s">
        <v>81</v>
      </c>
      <c r="AY343" s="17" t="s">
        <v>126</v>
      </c>
      <c r="BE343" s="193">
        <f>IF(N343="základní",J343,0)</f>
        <v>0</v>
      </c>
      <c r="BF343" s="193">
        <f>IF(N343="snížená",J343,0)</f>
        <v>0</v>
      </c>
      <c r="BG343" s="193">
        <f>IF(N343="zákl. přenesená",J343,0)</f>
        <v>0</v>
      </c>
      <c r="BH343" s="193">
        <f>IF(N343="sníž. přenesená",J343,0)</f>
        <v>0</v>
      </c>
      <c r="BI343" s="193">
        <f>IF(N343="nulová",J343,0)</f>
        <v>0</v>
      </c>
      <c r="BJ343" s="17" t="s">
        <v>22</v>
      </c>
      <c r="BK343" s="193">
        <f>ROUND(I343*H343,2)</f>
        <v>0</v>
      </c>
      <c r="BL343" s="17" t="s">
        <v>133</v>
      </c>
      <c r="BM343" s="17" t="s">
        <v>807</v>
      </c>
    </row>
    <row r="344" spans="2:47" s="1" customFormat="1" ht="72">
      <c r="B344" s="34"/>
      <c r="C344" s="56"/>
      <c r="D344" s="194" t="s">
        <v>135</v>
      </c>
      <c r="E344" s="56"/>
      <c r="F344" s="195" t="s">
        <v>404</v>
      </c>
      <c r="G344" s="56"/>
      <c r="H344" s="56"/>
      <c r="I344" s="152"/>
      <c r="J344" s="56"/>
      <c r="K344" s="56"/>
      <c r="L344" s="54"/>
      <c r="M344" s="71"/>
      <c r="N344" s="35"/>
      <c r="O344" s="35"/>
      <c r="P344" s="35"/>
      <c r="Q344" s="35"/>
      <c r="R344" s="35"/>
      <c r="S344" s="35"/>
      <c r="T344" s="72"/>
      <c r="AT344" s="17" t="s">
        <v>135</v>
      </c>
      <c r="AU344" s="17" t="s">
        <v>81</v>
      </c>
    </row>
    <row r="345" spans="2:51" s="11" customFormat="1" ht="12">
      <c r="B345" s="196"/>
      <c r="C345" s="197"/>
      <c r="D345" s="194" t="s">
        <v>137</v>
      </c>
      <c r="E345" s="198" t="s">
        <v>20</v>
      </c>
      <c r="F345" s="199" t="s">
        <v>808</v>
      </c>
      <c r="G345" s="197"/>
      <c r="H345" s="200">
        <v>62.016</v>
      </c>
      <c r="I345" s="201"/>
      <c r="J345" s="197"/>
      <c r="K345" s="197"/>
      <c r="L345" s="202"/>
      <c r="M345" s="203"/>
      <c r="N345" s="204"/>
      <c r="O345" s="204"/>
      <c r="P345" s="204"/>
      <c r="Q345" s="204"/>
      <c r="R345" s="204"/>
      <c r="S345" s="204"/>
      <c r="T345" s="205"/>
      <c r="AT345" s="206" t="s">
        <v>137</v>
      </c>
      <c r="AU345" s="206" t="s">
        <v>81</v>
      </c>
      <c r="AV345" s="11" t="s">
        <v>81</v>
      </c>
      <c r="AW345" s="11" t="s">
        <v>37</v>
      </c>
      <c r="AX345" s="11" t="s">
        <v>73</v>
      </c>
      <c r="AY345" s="206" t="s">
        <v>126</v>
      </c>
    </row>
    <row r="346" spans="2:51" s="12" customFormat="1" ht="12">
      <c r="B346" s="207"/>
      <c r="C346" s="208"/>
      <c r="D346" s="194" t="s">
        <v>137</v>
      </c>
      <c r="E346" s="209" t="s">
        <v>20</v>
      </c>
      <c r="F346" s="210" t="s">
        <v>138</v>
      </c>
      <c r="G346" s="208"/>
      <c r="H346" s="211">
        <v>62.016</v>
      </c>
      <c r="I346" s="212"/>
      <c r="J346" s="208"/>
      <c r="K346" s="208"/>
      <c r="L346" s="213"/>
      <c r="M346" s="214"/>
      <c r="N346" s="215"/>
      <c r="O346" s="215"/>
      <c r="P346" s="215"/>
      <c r="Q346" s="215"/>
      <c r="R346" s="215"/>
      <c r="S346" s="215"/>
      <c r="T346" s="216"/>
      <c r="AT346" s="217" t="s">
        <v>137</v>
      </c>
      <c r="AU346" s="217" t="s">
        <v>81</v>
      </c>
      <c r="AV346" s="12" t="s">
        <v>133</v>
      </c>
      <c r="AW346" s="12" t="s">
        <v>37</v>
      </c>
      <c r="AX346" s="12" t="s">
        <v>22</v>
      </c>
      <c r="AY346" s="217" t="s">
        <v>126</v>
      </c>
    </row>
    <row r="347" spans="2:51" s="13" customFormat="1" ht="12">
      <c r="B347" s="218"/>
      <c r="C347" s="219"/>
      <c r="D347" s="220" t="s">
        <v>137</v>
      </c>
      <c r="E347" s="221" t="s">
        <v>20</v>
      </c>
      <c r="F347" s="222" t="s">
        <v>809</v>
      </c>
      <c r="G347" s="219"/>
      <c r="H347" s="223" t="s">
        <v>20</v>
      </c>
      <c r="I347" s="224"/>
      <c r="J347" s="219"/>
      <c r="K347" s="219"/>
      <c r="L347" s="225"/>
      <c r="M347" s="226"/>
      <c r="N347" s="227"/>
      <c r="O347" s="227"/>
      <c r="P347" s="227"/>
      <c r="Q347" s="227"/>
      <c r="R347" s="227"/>
      <c r="S347" s="227"/>
      <c r="T347" s="228"/>
      <c r="AT347" s="229" t="s">
        <v>137</v>
      </c>
      <c r="AU347" s="229" t="s">
        <v>81</v>
      </c>
      <c r="AV347" s="13" t="s">
        <v>22</v>
      </c>
      <c r="AW347" s="13" t="s">
        <v>37</v>
      </c>
      <c r="AX347" s="13" t="s">
        <v>73</v>
      </c>
      <c r="AY347" s="229" t="s">
        <v>126</v>
      </c>
    </row>
    <row r="348" spans="2:65" s="1" customFormat="1" ht="40.2" customHeight="1">
      <c r="B348" s="34"/>
      <c r="C348" s="182" t="s">
        <v>410</v>
      </c>
      <c r="D348" s="182" t="s">
        <v>128</v>
      </c>
      <c r="E348" s="183" t="s">
        <v>407</v>
      </c>
      <c r="F348" s="184" t="s">
        <v>408</v>
      </c>
      <c r="G348" s="185" t="s">
        <v>353</v>
      </c>
      <c r="H348" s="186">
        <v>62.16</v>
      </c>
      <c r="I348" s="187"/>
      <c r="J348" s="188">
        <f>ROUND(I348*H348,2)</f>
        <v>0</v>
      </c>
      <c r="K348" s="184" t="s">
        <v>132</v>
      </c>
      <c r="L348" s="54"/>
      <c r="M348" s="189" t="s">
        <v>20</v>
      </c>
      <c r="N348" s="190" t="s">
        <v>44</v>
      </c>
      <c r="O348" s="35"/>
      <c r="P348" s="191">
        <f>O348*H348</f>
        <v>0</v>
      </c>
      <c r="Q348" s="191">
        <v>0</v>
      </c>
      <c r="R348" s="191">
        <f>Q348*H348</f>
        <v>0</v>
      </c>
      <c r="S348" s="191">
        <v>0</v>
      </c>
      <c r="T348" s="192">
        <f>S348*H348</f>
        <v>0</v>
      </c>
      <c r="AR348" s="17" t="s">
        <v>133</v>
      </c>
      <c r="AT348" s="17" t="s">
        <v>128</v>
      </c>
      <c r="AU348" s="17" t="s">
        <v>81</v>
      </c>
      <c r="AY348" s="17" t="s">
        <v>126</v>
      </c>
      <c r="BE348" s="193">
        <f>IF(N348="základní",J348,0)</f>
        <v>0</v>
      </c>
      <c r="BF348" s="193">
        <f>IF(N348="snížená",J348,0)</f>
        <v>0</v>
      </c>
      <c r="BG348" s="193">
        <f>IF(N348="zákl. přenesená",J348,0)</f>
        <v>0</v>
      </c>
      <c r="BH348" s="193">
        <f>IF(N348="sníž. přenesená",J348,0)</f>
        <v>0</v>
      </c>
      <c r="BI348" s="193">
        <f>IF(N348="nulová",J348,0)</f>
        <v>0</v>
      </c>
      <c r="BJ348" s="17" t="s">
        <v>22</v>
      </c>
      <c r="BK348" s="193">
        <f>ROUND(I348*H348,2)</f>
        <v>0</v>
      </c>
      <c r="BL348" s="17" t="s">
        <v>133</v>
      </c>
      <c r="BM348" s="17" t="s">
        <v>810</v>
      </c>
    </row>
    <row r="349" spans="2:47" s="1" customFormat="1" ht="72">
      <c r="B349" s="34"/>
      <c r="C349" s="56"/>
      <c r="D349" s="194" t="s">
        <v>135</v>
      </c>
      <c r="E349" s="56"/>
      <c r="F349" s="195" t="s">
        <v>404</v>
      </c>
      <c r="G349" s="56"/>
      <c r="H349" s="56"/>
      <c r="I349" s="152"/>
      <c r="J349" s="56"/>
      <c r="K349" s="56"/>
      <c r="L349" s="54"/>
      <c r="M349" s="71"/>
      <c r="N349" s="35"/>
      <c r="O349" s="35"/>
      <c r="P349" s="35"/>
      <c r="Q349" s="35"/>
      <c r="R349" s="35"/>
      <c r="S349" s="35"/>
      <c r="T349" s="72"/>
      <c r="AT349" s="17" t="s">
        <v>135</v>
      </c>
      <c r="AU349" s="17" t="s">
        <v>81</v>
      </c>
    </row>
    <row r="350" spans="2:51" s="11" customFormat="1" ht="12">
      <c r="B350" s="196"/>
      <c r="C350" s="197"/>
      <c r="D350" s="194" t="s">
        <v>137</v>
      </c>
      <c r="E350" s="198" t="s">
        <v>20</v>
      </c>
      <c r="F350" s="199" t="s">
        <v>811</v>
      </c>
      <c r="G350" s="197"/>
      <c r="H350" s="200">
        <v>62.16</v>
      </c>
      <c r="I350" s="201"/>
      <c r="J350" s="197"/>
      <c r="K350" s="197"/>
      <c r="L350" s="202"/>
      <c r="M350" s="203"/>
      <c r="N350" s="204"/>
      <c r="O350" s="204"/>
      <c r="P350" s="204"/>
      <c r="Q350" s="204"/>
      <c r="R350" s="204"/>
      <c r="S350" s="204"/>
      <c r="T350" s="205"/>
      <c r="AT350" s="206" t="s">
        <v>137</v>
      </c>
      <c r="AU350" s="206" t="s">
        <v>81</v>
      </c>
      <c r="AV350" s="11" t="s">
        <v>81</v>
      </c>
      <c r="AW350" s="11" t="s">
        <v>37</v>
      </c>
      <c r="AX350" s="11" t="s">
        <v>73</v>
      </c>
      <c r="AY350" s="206" t="s">
        <v>126</v>
      </c>
    </row>
    <row r="351" spans="2:51" s="12" customFormat="1" ht="12">
      <c r="B351" s="207"/>
      <c r="C351" s="208"/>
      <c r="D351" s="194" t="s">
        <v>137</v>
      </c>
      <c r="E351" s="209" t="s">
        <v>20</v>
      </c>
      <c r="F351" s="210" t="s">
        <v>138</v>
      </c>
      <c r="G351" s="208"/>
      <c r="H351" s="211">
        <v>62.16</v>
      </c>
      <c r="I351" s="212"/>
      <c r="J351" s="208"/>
      <c r="K351" s="208"/>
      <c r="L351" s="213"/>
      <c r="M351" s="214"/>
      <c r="N351" s="215"/>
      <c r="O351" s="215"/>
      <c r="P351" s="215"/>
      <c r="Q351" s="215"/>
      <c r="R351" s="215"/>
      <c r="S351" s="215"/>
      <c r="T351" s="216"/>
      <c r="AT351" s="217" t="s">
        <v>137</v>
      </c>
      <c r="AU351" s="217" t="s">
        <v>81</v>
      </c>
      <c r="AV351" s="12" t="s">
        <v>133</v>
      </c>
      <c r="AW351" s="12" t="s">
        <v>37</v>
      </c>
      <c r="AX351" s="12" t="s">
        <v>22</v>
      </c>
      <c r="AY351" s="217" t="s">
        <v>126</v>
      </c>
    </row>
    <row r="352" spans="2:51" s="13" customFormat="1" ht="12">
      <c r="B352" s="218"/>
      <c r="C352" s="219"/>
      <c r="D352" s="220" t="s">
        <v>137</v>
      </c>
      <c r="E352" s="221" t="s">
        <v>20</v>
      </c>
      <c r="F352" s="222" t="s">
        <v>812</v>
      </c>
      <c r="G352" s="219"/>
      <c r="H352" s="223" t="s">
        <v>20</v>
      </c>
      <c r="I352" s="224"/>
      <c r="J352" s="219"/>
      <c r="K352" s="219"/>
      <c r="L352" s="225"/>
      <c r="M352" s="226"/>
      <c r="N352" s="227"/>
      <c r="O352" s="227"/>
      <c r="P352" s="227"/>
      <c r="Q352" s="227"/>
      <c r="R352" s="227"/>
      <c r="S352" s="227"/>
      <c r="T352" s="228"/>
      <c r="AT352" s="229" t="s">
        <v>137</v>
      </c>
      <c r="AU352" s="229" t="s">
        <v>81</v>
      </c>
      <c r="AV352" s="13" t="s">
        <v>22</v>
      </c>
      <c r="AW352" s="13" t="s">
        <v>37</v>
      </c>
      <c r="AX352" s="13" t="s">
        <v>73</v>
      </c>
      <c r="AY352" s="229" t="s">
        <v>126</v>
      </c>
    </row>
    <row r="353" spans="2:65" s="1" customFormat="1" ht="28.8" customHeight="1">
      <c r="B353" s="34"/>
      <c r="C353" s="182" t="s">
        <v>418</v>
      </c>
      <c r="D353" s="182" t="s">
        <v>128</v>
      </c>
      <c r="E353" s="183" t="s">
        <v>411</v>
      </c>
      <c r="F353" s="184" t="s">
        <v>412</v>
      </c>
      <c r="G353" s="185" t="s">
        <v>353</v>
      </c>
      <c r="H353" s="186">
        <v>62.016</v>
      </c>
      <c r="I353" s="187"/>
      <c r="J353" s="188">
        <f>ROUND(I353*H353,2)</f>
        <v>0</v>
      </c>
      <c r="K353" s="184" t="s">
        <v>132</v>
      </c>
      <c r="L353" s="54"/>
      <c r="M353" s="189" t="s">
        <v>20</v>
      </c>
      <c r="N353" s="190" t="s">
        <v>44</v>
      </c>
      <c r="O353" s="35"/>
      <c r="P353" s="191">
        <f>O353*H353</f>
        <v>0</v>
      </c>
      <c r="Q353" s="191">
        <v>0</v>
      </c>
      <c r="R353" s="191">
        <f>Q353*H353</f>
        <v>0</v>
      </c>
      <c r="S353" s="191">
        <v>0</v>
      </c>
      <c r="T353" s="192">
        <f>S353*H353</f>
        <v>0</v>
      </c>
      <c r="AR353" s="17" t="s">
        <v>133</v>
      </c>
      <c r="AT353" s="17" t="s">
        <v>128</v>
      </c>
      <c r="AU353" s="17" t="s">
        <v>81</v>
      </c>
      <c r="AY353" s="17" t="s">
        <v>126</v>
      </c>
      <c r="BE353" s="193">
        <f>IF(N353="základní",J353,0)</f>
        <v>0</v>
      </c>
      <c r="BF353" s="193">
        <f>IF(N353="snížená",J353,0)</f>
        <v>0</v>
      </c>
      <c r="BG353" s="193">
        <f>IF(N353="zákl. přenesená",J353,0)</f>
        <v>0</v>
      </c>
      <c r="BH353" s="193">
        <f>IF(N353="sníž. přenesená",J353,0)</f>
        <v>0</v>
      </c>
      <c r="BI353" s="193">
        <f>IF(N353="nulová",J353,0)</f>
        <v>0</v>
      </c>
      <c r="BJ353" s="17" t="s">
        <v>22</v>
      </c>
      <c r="BK353" s="193">
        <f>ROUND(I353*H353,2)</f>
        <v>0</v>
      </c>
      <c r="BL353" s="17" t="s">
        <v>133</v>
      </c>
      <c r="BM353" s="17" t="s">
        <v>813</v>
      </c>
    </row>
    <row r="354" spans="2:47" s="1" customFormat="1" ht="36">
      <c r="B354" s="34"/>
      <c r="C354" s="56"/>
      <c r="D354" s="194" t="s">
        <v>135</v>
      </c>
      <c r="E354" s="56"/>
      <c r="F354" s="195" t="s">
        <v>414</v>
      </c>
      <c r="G354" s="56"/>
      <c r="H354" s="56"/>
      <c r="I354" s="152"/>
      <c r="J354" s="56"/>
      <c r="K354" s="56"/>
      <c r="L354" s="54"/>
      <c r="M354" s="71"/>
      <c r="N354" s="35"/>
      <c r="O354" s="35"/>
      <c r="P354" s="35"/>
      <c r="Q354" s="35"/>
      <c r="R354" s="35"/>
      <c r="S354" s="35"/>
      <c r="T354" s="72"/>
      <c r="AT354" s="17" t="s">
        <v>135</v>
      </c>
      <c r="AU354" s="17" t="s">
        <v>81</v>
      </c>
    </row>
    <row r="355" spans="2:51" s="11" customFormat="1" ht="12">
      <c r="B355" s="196"/>
      <c r="C355" s="197"/>
      <c r="D355" s="194" t="s">
        <v>137</v>
      </c>
      <c r="E355" s="198" t="s">
        <v>20</v>
      </c>
      <c r="F355" s="199" t="s">
        <v>808</v>
      </c>
      <c r="G355" s="197"/>
      <c r="H355" s="200">
        <v>62.016</v>
      </c>
      <c r="I355" s="201"/>
      <c r="J355" s="197"/>
      <c r="K355" s="197"/>
      <c r="L355" s="202"/>
      <c r="M355" s="203"/>
      <c r="N355" s="204"/>
      <c r="O355" s="204"/>
      <c r="P355" s="204"/>
      <c r="Q355" s="204"/>
      <c r="R355" s="204"/>
      <c r="S355" s="204"/>
      <c r="T355" s="205"/>
      <c r="AT355" s="206" t="s">
        <v>137</v>
      </c>
      <c r="AU355" s="206" t="s">
        <v>81</v>
      </c>
      <c r="AV355" s="11" t="s">
        <v>81</v>
      </c>
      <c r="AW355" s="11" t="s">
        <v>37</v>
      </c>
      <c r="AX355" s="11" t="s">
        <v>73</v>
      </c>
      <c r="AY355" s="206" t="s">
        <v>126</v>
      </c>
    </row>
    <row r="356" spans="2:51" s="12" customFormat="1" ht="12">
      <c r="B356" s="207"/>
      <c r="C356" s="208"/>
      <c r="D356" s="194" t="s">
        <v>137</v>
      </c>
      <c r="E356" s="209" t="s">
        <v>20</v>
      </c>
      <c r="F356" s="210" t="s">
        <v>138</v>
      </c>
      <c r="G356" s="208"/>
      <c r="H356" s="211">
        <v>62.016</v>
      </c>
      <c r="I356" s="212"/>
      <c r="J356" s="208"/>
      <c r="K356" s="208"/>
      <c r="L356" s="213"/>
      <c r="M356" s="214"/>
      <c r="N356" s="215"/>
      <c r="O356" s="215"/>
      <c r="P356" s="215"/>
      <c r="Q356" s="215"/>
      <c r="R356" s="215"/>
      <c r="S356" s="215"/>
      <c r="T356" s="216"/>
      <c r="AT356" s="217" t="s">
        <v>137</v>
      </c>
      <c r="AU356" s="217" t="s">
        <v>81</v>
      </c>
      <c r="AV356" s="12" t="s">
        <v>133</v>
      </c>
      <c r="AW356" s="12" t="s">
        <v>37</v>
      </c>
      <c r="AX356" s="12" t="s">
        <v>22</v>
      </c>
      <c r="AY356" s="217" t="s">
        <v>126</v>
      </c>
    </row>
    <row r="357" spans="2:51" s="13" customFormat="1" ht="12">
      <c r="B357" s="218"/>
      <c r="C357" s="219"/>
      <c r="D357" s="194" t="s">
        <v>137</v>
      </c>
      <c r="E357" s="230" t="s">
        <v>20</v>
      </c>
      <c r="F357" s="231" t="s">
        <v>809</v>
      </c>
      <c r="G357" s="219"/>
      <c r="H357" s="232" t="s">
        <v>20</v>
      </c>
      <c r="I357" s="224"/>
      <c r="J357" s="219"/>
      <c r="K357" s="219"/>
      <c r="L357" s="225"/>
      <c r="M357" s="226"/>
      <c r="N357" s="227"/>
      <c r="O357" s="227"/>
      <c r="P357" s="227"/>
      <c r="Q357" s="227"/>
      <c r="R357" s="227"/>
      <c r="S357" s="227"/>
      <c r="T357" s="228"/>
      <c r="AT357" s="229" t="s">
        <v>137</v>
      </c>
      <c r="AU357" s="229" t="s">
        <v>81</v>
      </c>
      <c r="AV357" s="13" t="s">
        <v>22</v>
      </c>
      <c r="AW357" s="13" t="s">
        <v>37</v>
      </c>
      <c r="AX357" s="13" t="s">
        <v>73</v>
      </c>
      <c r="AY357" s="229" t="s">
        <v>126</v>
      </c>
    </row>
    <row r="358" spans="2:63" s="10" customFormat="1" ht="29.85" customHeight="1">
      <c r="B358" s="165"/>
      <c r="C358" s="166"/>
      <c r="D358" s="179" t="s">
        <v>72</v>
      </c>
      <c r="E358" s="180" t="s">
        <v>416</v>
      </c>
      <c r="F358" s="180" t="s">
        <v>417</v>
      </c>
      <c r="G358" s="166"/>
      <c r="H358" s="166"/>
      <c r="I358" s="169"/>
      <c r="J358" s="181">
        <f>BK358</f>
        <v>0</v>
      </c>
      <c r="K358" s="166"/>
      <c r="L358" s="171"/>
      <c r="M358" s="172"/>
      <c r="N358" s="173"/>
      <c r="O358" s="173"/>
      <c r="P358" s="174">
        <f>P359</f>
        <v>0</v>
      </c>
      <c r="Q358" s="173"/>
      <c r="R358" s="174">
        <f>R359</f>
        <v>0</v>
      </c>
      <c r="S358" s="173"/>
      <c r="T358" s="175">
        <f>T359</f>
        <v>0</v>
      </c>
      <c r="AR358" s="176" t="s">
        <v>22</v>
      </c>
      <c r="AT358" s="177" t="s">
        <v>72</v>
      </c>
      <c r="AU358" s="177" t="s">
        <v>22</v>
      </c>
      <c r="AY358" s="176" t="s">
        <v>126</v>
      </c>
      <c r="BK358" s="178">
        <f>BK359</f>
        <v>0</v>
      </c>
    </row>
    <row r="359" spans="2:65" s="1" customFormat="1" ht="28.8" customHeight="1">
      <c r="B359" s="34"/>
      <c r="C359" s="182" t="s">
        <v>628</v>
      </c>
      <c r="D359" s="182" t="s">
        <v>128</v>
      </c>
      <c r="E359" s="183" t="s">
        <v>419</v>
      </c>
      <c r="F359" s="184" t="s">
        <v>420</v>
      </c>
      <c r="G359" s="185" t="s">
        <v>353</v>
      </c>
      <c r="H359" s="186">
        <v>241.788</v>
      </c>
      <c r="I359" s="187"/>
      <c r="J359" s="188">
        <f>ROUND(I359*H359,2)</f>
        <v>0</v>
      </c>
      <c r="K359" s="184" t="s">
        <v>132</v>
      </c>
      <c r="L359" s="54"/>
      <c r="M359" s="189" t="s">
        <v>20</v>
      </c>
      <c r="N359" s="249" t="s">
        <v>44</v>
      </c>
      <c r="O359" s="250"/>
      <c r="P359" s="251">
        <f>O359*H359</f>
        <v>0</v>
      </c>
      <c r="Q359" s="251">
        <v>0</v>
      </c>
      <c r="R359" s="251">
        <f>Q359*H359</f>
        <v>0</v>
      </c>
      <c r="S359" s="251">
        <v>0</v>
      </c>
      <c r="T359" s="252">
        <f>S359*H359</f>
        <v>0</v>
      </c>
      <c r="AR359" s="17" t="s">
        <v>133</v>
      </c>
      <c r="AT359" s="17" t="s">
        <v>128</v>
      </c>
      <c r="AU359" s="17" t="s">
        <v>81</v>
      </c>
      <c r="AY359" s="17" t="s">
        <v>126</v>
      </c>
      <c r="BE359" s="193">
        <f>IF(N359="základní",J359,0)</f>
        <v>0</v>
      </c>
      <c r="BF359" s="193">
        <f>IF(N359="snížená",J359,0)</f>
        <v>0</v>
      </c>
      <c r="BG359" s="193">
        <f>IF(N359="zákl. přenesená",J359,0)</f>
        <v>0</v>
      </c>
      <c r="BH359" s="193">
        <f>IF(N359="sníž. přenesená",J359,0)</f>
        <v>0</v>
      </c>
      <c r="BI359" s="193">
        <f>IF(N359="nulová",J359,0)</f>
        <v>0</v>
      </c>
      <c r="BJ359" s="17" t="s">
        <v>22</v>
      </c>
      <c r="BK359" s="193">
        <f>ROUND(I359*H359,2)</f>
        <v>0</v>
      </c>
      <c r="BL359" s="17" t="s">
        <v>133</v>
      </c>
      <c r="BM359" s="17" t="s">
        <v>814</v>
      </c>
    </row>
    <row r="360" spans="2:12" s="1" customFormat="1" ht="6.9" customHeight="1">
      <c r="B360" s="49"/>
      <c r="C360" s="50"/>
      <c r="D360" s="50"/>
      <c r="E360" s="50"/>
      <c r="F360" s="50"/>
      <c r="G360" s="50"/>
      <c r="H360" s="50"/>
      <c r="I360" s="128"/>
      <c r="J360" s="50"/>
      <c r="K360" s="50"/>
      <c r="L360" s="54"/>
    </row>
  </sheetData>
  <sheetProtection password="CC35" sheet="1" objects="1" scenarios="1" formatColumns="0" formatRows="0" sort="0" autoFilter="0"/>
  <autoFilter ref="C83:K83"/>
  <mergeCells count="9">
    <mergeCell ref="E74:H74"/>
    <mergeCell ref="E76:H76"/>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55"/>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4"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5"/>
      <c r="B1" s="301"/>
      <c r="C1" s="301"/>
      <c r="D1" s="300" t="s">
        <v>1</v>
      </c>
      <c r="E1" s="301"/>
      <c r="F1" s="302" t="s">
        <v>905</v>
      </c>
      <c r="G1" s="306" t="s">
        <v>906</v>
      </c>
      <c r="H1" s="306"/>
      <c r="I1" s="307"/>
      <c r="J1" s="302" t="s">
        <v>907</v>
      </c>
      <c r="K1" s="300" t="s">
        <v>94</v>
      </c>
      <c r="L1" s="302" t="s">
        <v>908</v>
      </c>
      <c r="M1" s="302"/>
      <c r="N1" s="302"/>
      <c r="O1" s="302"/>
      <c r="P1" s="302"/>
      <c r="Q1" s="302"/>
      <c r="R1" s="302"/>
      <c r="S1" s="302"/>
      <c r="T1" s="302"/>
      <c r="U1" s="298"/>
      <c r="V1" s="29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 customHeight="1">
      <c r="L2" s="256"/>
      <c r="M2" s="256"/>
      <c r="N2" s="256"/>
      <c r="O2" s="256"/>
      <c r="P2" s="256"/>
      <c r="Q2" s="256"/>
      <c r="R2" s="256"/>
      <c r="S2" s="256"/>
      <c r="T2" s="256"/>
      <c r="U2" s="256"/>
      <c r="V2" s="256"/>
      <c r="AT2" s="17" t="s">
        <v>90</v>
      </c>
    </row>
    <row r="3" spans="2:46" ht="6.9" customHeight="1">
      <c r="B3" s="18"/>
      <c r="C3" s="19"/>
      <c r="D3" s="19"/>
      <c r="E3" s="19"/>
      <c r="F3" s="19"/>
      <c r="G3" s="19"/>
      <c r="H3" s="19"/>
      <c r="I3" s="105"/>
      <c r="J3" s="19"/>
      <c r="K3" s="20"/>
      <c r="AT3" s="17" t="s">
        <v>81</v>
      </c>
    </row>
    <row r="4" spans="2:46" ht="36.9" customHeight="1">
      <c r="B4" s="21"/>
      <c r="C4" s="22"/>
      <c r="D4" s="23" t="s">
        <v>95</v>
      </c>
      <c r="E4" s="22"/>
      <c r="F4" s="22"/>
      <c r="G4" s="22"/>
      <c r="H4" s="22"/>
      <c r="I4" s="106"/>
      <c r="J4" s="22"/>
      <c r="K4" s="24"/>
      <c r="M4" s="25" t="s">
        <v>10</v>
      </c>
      <c r="AT4" s="17" t="s">
        <v>4</v>
      </c>
    </row>
    <row r="5" spans="2:11" ht="6.9" customHeight="1">
      <c r="B5" s="21"/>
      <c r="C5" s="22"/>
      <c r="D5" s="22"/>
      <c r="E5" s="22"/>
      <c r="F5" s="22"/>
      <c r="G5" s="22"/>
      <c r="H5" s="22"/>
      <c r="I5" s="106"/>
      <c r="J5" s="22"/>
      <c r="K5" s="24"/>
    </row>
    <row r="6" spans="2:11" ht="13.2">
      <c r="B6" s="21"/>
      <c r="C6" s="22"/>
      <c r="D6" s="30" t="s">
        <v>16</v>
      </c>
      <c r="E6" s="22"/>
      <c r="F6" s="22"/>
      <c r="G6" s="22"/>
      <c r="H6" s="22"/>
      <c r="I6" s="106"/>
      <c r="J6" s="22"/>
      <c r="K6" s="24"/>
    </row>
    <row r="7" spans="2:11" ht="20.4" customHeight="1">
      <c r="B7" s="21"/>
      <c r="C7" s="22"/>
      <c r="D7" s="22"/>
      <c r="E7" s="294" t="str">
        <f>'Rekapitulace stavby'!K6</f>
        <v>ŠLUKNOV - REKONSTRUKCE PIVOVARSKÉHO RYBNÍKA</v>
      </c>
      <c r="F7" s="260"/>
      <c r="G7" s="260"/>
      <c r="H7" s="260"/>
      <c r="I7" s="106"/>
      <c r="J7" s="22"/>
      <c r="K7" s="24"/>
    </row>
    <row r="8" spans="2:11" s="1" customFormat="1" ht="13.2">
      <c r="B8" s="34"/>
      <c r="C8" s="35"/>
      <c r="D8" s="30" t="s">
        <v>96</v>
      </c>
      <c r="E8" s="35"/>
      <c r="F8" s="35"/>
      <c r="G8" s="35"/>
      <c r="H8" s="35"/>
      <c r="I8" s="107"/>
      <c r="J8" s="35"/>
      <c r="K8" s="38"/>
    </row>
    <row r="9" spans="2:11" s="1" customFormat="1" ht="36.9" customHeight="1">
      <c r="B9" s="34"/>
      <c r="C9" s="35"/>
      <c r="D9" s="35"/>
      <c r="E9" s="295" t="s">
        <v>815</v>
      </c>
      <c r="F9" s="267"/>
      <c r="G9" s="267"/>
      <c r="H9" s="267"/>
      <c r="I9" s="107"/>
      <c r="J9" s="35"/>
      <c r="K9" s="38"/>
    </row>
    <row r="10" spans="2:11" s="1" customFormat="1" ht="12">
      <c r="B10" s="34"/>
      <c r="C10" s="35"/>
      <c r="D10" s="35"/>
      <c r="E10" s="35"/>
      <c r="F10" s="35"/>
      <c r="G10" s="35"/>
      <c r="H10" s="35"/>
      <c r="I10" s="107"/>
      <c r="J10" s="35"/>
      <c r="K10" s="38"/>
    </row>
    <row r="11" spans="2:11" s="1" customFormat="1" ht="14.4" customHeight="1">
      <c r="B11" s="34"/>
      <c r="C11" s="35"/>
      <c r="D11" s="30" t="s">
        <v>19</v>
      </c>
      <c r="E11" s="35"/>
      <c r="F11" s="28" t="s">
        <v>20</v>
      </c>
      <c r="G11" s="35"/>
      <c r="H11" s="35"/>
      <c r="I11" s="108" t="s">
        <v>21</v>
      </c>
      <c r="J11" s="28" t="s">
        <v>20</v>
      </c>
      <c r="K11" s="38"/>
    </row>
    <row r="12" spans="2:11" s="1" customFormat="1" ht="14.4" customHeight="1">
      <c r="B12" s="34"/>
      <c r="C12" s="35"/>
      <c r="D12" s="30" t="s">
        <v>23</v>
      </c>
      <c r="E12" s="35"/>
      <c r="F12" s="28" t="s">
        <v>24</v>
      </c>
      <c r="G12" s="35"/>
      <c r="H12" s="35"/>
      <c r="I12" s="108" t="s">
        <v>25</v>
      </c>
      <c r="J12" s="109" t="str">
        <f>'Rekapitulace stavby'!AN8</f>
        <v>19. 7. 2016</v>
      </c>
      <c r="K12" s="38"/>
    </row>
    <row r="13" spans="2:11" s="1" customFormat="1" ht="10.8" customHeight="1">
      <c r="B13" s="34"/>
      <c r="C13" s="35"/>
      <c r="D13" s="35"/>
      <c r="E13" s="35"/>
      <c r="F13" s="35"/>
      <c r="G13" s="35"/>
      <c r="H13" s="35"/>
      <c r="I13" s="107"/>
      <c r="J13" s="35"/>
      <c r="K13" s="38"/>
    </row>
    <row r="14" spans="2:11" s="1" customFormat="1" ht="14.4"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 customHeight="1">
      <c r="B16" s="34"/>
      <c r="C16" s="35"/>
      <c r="D16" s="35"/>
      <c r="E16" s="35"/>
      <c r="F16" s="35"/>
      <c r="G16" s="35"/>
      <c r="H16" s="35"/>
      <c r="I16" s="107"/>
      <c r="J16" s="35"/>
      <c r="K16" s="38"/>
    </row>
    <row r="17" spans="2:11" s="1" customFormat="1" ht="14.4"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 customHeight="1">
      <c r="B19" s="34"/>
      <c r="C19" s="35"/>
      <c r="D19" s="35"/>
      <c r="E19" s="35"/>
      <c r="F19" s="35"/>
      <c r="G19" s="35"/>
      <c r="H19" s="35"/>
      <c r="I19" s="107"/>
      <c r="J19" s="35"/>
      <c r="K19" s="38"/>
    </row>
    <row r="20" spans="2:11" s="1" customFormat="1" ht="14.4"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 customHeight="1">
      <c r="B22" s="34"/>
      <c r="C22" s="35"/>
      <c r="D22" s="35"/>
      <c r="E22" s="35"/>
      <c r="F22" s="35"/>
      <c r="G22" s="35"/>
      <c r="H22" s="35"/>
      <c r="I22" s="107"/>
      <c r="J22" s="35"/>
      <c r="K22" s="38"/>
    </row>
    <row r="23" spans="2:11" s="1" customFormat="1" ht="14.4" customHeight="1">
      <c r="B23" s="34"/>
      <c r="C23" s="35"/>
      <c r="D23" s="30" t="s">
        <v>38</v>
      </c>
      <c r="E23" s="35"/>
      <c r="F23" s="35"/>
      <c r="G23" s="35"/>
      <c r="H23" s="35"/>
      <c r="I23" s="107"/>
      <c r="J23" s="35"/>
      <c r="K23" s="38"/>
    </row>
    <row r="24" spans="2:11" s="6" customFormat="1" ht="20.4" customHeight="1">
      <c r="B24" s="110"/>
      <c r="C24" s="111"/>
      <c r="D24" s="111"/>
      <c r="E24" s="263" t="s">
        <v>20</v>
      </c>
      <c r="F24" s="296"/>
      <c r="G24" s="296"/>
      <c r="H24" s="296"/>
      <c r="I24" s="112"/>
      <c r="J24" s="111"/>
      <c r="K24" s="113"/>
    </row>
    <row r="25" spans="2:11" s="1" customFormat="1" ht="6.9" customHeight="1">
      <c r="B25" s="34"/>
      <c r="C25" s="35"/>
      <c r="D25" s="35"/>
      <c r="E25" s="35"/>
      <c r="F25" s="35"/>
      <c r="G25" s="35"/>
      <c r="H25" s="35"/>
      <c r="I25" s="107"/>
      <c r="J25" s="35"/>
      <c r="K25" s="38"/>
    </row>
    <row r="26" spans="2:11" s="1" customFormat="1" ht="6.9"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ROUND(J80,2)</f>
        <v>0</v>
      </c>
      <c r="K27" s="38"/>
    </row>
    <row r="28" spans="2:11" s="1" customFormat="1" ht="6.9" customHeight="1">
      <c r="B28" s="34"/>
      <c r="C28" s="35"/>
      <c r="D28" s="79"/>
      <c r="E28" s="79"/>
      <c r="F28" s="79"/>
      <c r="G28" s="79"/>
      <c r="H28" s="79"/>
      <c r="I28" s="114"/>
      <c r="J28" s="79"/>
      <c r="K28" s="115"/>
    </row>
    <row r="29" spans="2:11" s="1" customFormat="1" ht="14.4" customHeight="1">
      <c r="B29" s="34"/>
      <c r="C29" s="35"/>
      <c r="D29" s="35"/>
      <c r="E29" s="35"/>
      <c r="F29" s="39" t="s">
        <v>41</v>
      </c>
      <c r="G29" s="35"/>
      <c r="H29" s="35"/>
      <c r="I29" s="118" t="s">
        <v>40</v>
      </c>
      <c r="J29" s="39" t="s">
        <v>42</v>
      </c>
      <c r="K29" s="38"/>
    </row>
    <row r="30" spans="2:11" s="1" customFormat="1" ht="14.4" customHeight="1">
      <c r="B30" s="34"/>
      <c r="C30" s="35"/>
      <c r="D30" s="42" t="s">
        <v>43</v>
      </c>
      <c r="E30" s="42" t="s">
        <v>44</v>
      </c>
      <c r="F30" s="119">
        <f>ROUND(SUM(BE80:BE154),2)</f>
        <v>0</v>
      </c>
      <c r="G30" s="35"/>
      <c r="H30" s="35"/>
      <c r="I30" s="120">
        <v>0.21</v>
      </c>
      <c r="J30" s="119">
        <f>ROUND(ROUND((SUM(BE80:BE154)),2)*I30,2)</f>
        <v>0</v>
      </c>
      <c r="K30" s="38"/>
    </row>
    <row r="31" spans="2:11" s="1" customFormat="1" ht="14.4" customHeight="1">
      <c r="B31" s="34"/>
      <c r="C31" s="35"/>
      <c r="D31" s="35"/>
      <c r="E31" s="42" t="s">
        <v>45</v>
      </c>
      <c r="F31" s="119">
        <f>ROUND(SUM(BF80:BF154),2)</f>
        <v>0</v>
      </c>
      <c r="G31" s="35"/>
      <c r="H31" s="35"/>
      <c r="I31" s="120">
        <v>0.15</v>
      </c>
      <c r="J31" s="119">
        <f>ROUND(ROUND((SUM(BF80:BF154)),2)*I31,2)</f>
        <v>0</v>
      </c>
      <c r="K31" s="38"/>
    </row>
    <row r="32" spans="2:11" s="1" customFormat="1" ht="14.4" customHeight="1" hidden="1">
      <c r="B32" s="34"/>
      <c r="C32" s="35"/>
      <c r="D32" s="35"/>
      <c r="E32" s="42" t="s">
        <v>46</v>
      </c>
      <c r="F32" s="119">
        <f>ROUND(SUM(BG80:BG154),2)</f>
        <v>0</v>
      </c>
      <c r="G32" s="35"/>
      <c r="H32" s="35"/>
      <c r="I32" s="120">
        <v>0.21</v>
      </c>
      <c r="J32" s="119">
        <v>0</v>
      </c>
      <c r="K32" s="38"/>
    </row>
    <row r="33" spans="2:11" s="1" customFormat="1" ht="14.4" customHeight="1" hidden="1">
      <c r="B33" s="34"/>
      <c r="C33" s="35"/>
      <c r="D33" s="35"/>
      <c r="E33" s="42" t="s">
        <v>47</v>
      </c>
      <c r="F33" s="119">
        <f>ROUND(SUM(BH80:BH154),2)</f>
        <v>0</v>
      </c>
      <c r="G33" s="35"/>
      <c r="H33" s="35"/>
      <c r="I33" s="120">
        <v>0.15</v>
      </c>
      <c r="J33" s="119">
        <v>0</v>
      </c>
      <c r="K33" s="38"/>
    </row>
    <row r="34" spans="2:11" s="1" customFormat="1" ht="14.4" customHeight="1" hidden="1">
      <c r="B34" s="34"/>
      <c r="C34" s="35"/>
      <c r="D34" s="35"/>
      <c r="E34" s="42" t="s">
        <v>48</v>
      </c>
      <c r="F34" s="119">
        <f>ROUND(SUM(BI80:BI154),2)</f>
        <v>0</v>
      </c>
      <c r="G34" s="35"/>
      <c r="H34" s="35"/>
      <c r="I34" s="120">
        <v>0</v>
      </c>
      <c r="J34" s="119">
        <v>0</v>
      </c>
      <c r="K34" s="38"/>
    </row>
    <row r="35" spans="2:11" s="1" customFormat="1" ht="6.9"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 customHeight="1">
      <c r="B37" s="49"/>
      <c r="C37" s="50"/>
      <c r="D37" s="50"/>
      <c r="E37" s="50"/>
      <c r="F37" s="50"/>
      <c r="G37" s="50"/>
      <c r="H37" s="50"/>
      <c r="I37" s="128"/>
      <c r="J37" s="50"/>
      <c r="K37" s="51"/>
    </row>
    <row r="41" spans="2:11" s="1" customFormat="1" ht="6.9" customHeight="1">
      <c r="B41" s="129"/>
      <c r="C41" s="130"/>
      <c r="D41" s="130"/>
      <c r="E41" s="130"/>
      <c r="F41" s="130"/>
      <c r="G41" s="130"/>
      <c r="H41" s="130"/>
      <c r="I41" s="131"/>
      <c r="J41" s="130"/>
      <c r="K41" s="132"/>
    </row>
    <row r="42" spans="2:11" s="1" customFormat="1" ht="36.9" customHeight="1">
      <c r="B42" s="34"/>
      <c r="C42" s="23" t="s">
        <v>98</v>
      </c>
      <c r="D42" s="35"/>
      <c r="E42" s="35"/>
      <c r="F42" s="35"/>
      <c r="G42" s="35"/>
      <c r="H42" s="35"/>
      <c r="I42" s="107"/>
      <c r="J42" s="35"/>
      <c r="K42" s="38"/>
    </row>
    <row r="43" spans="2:11" s="1" customFormat="1" ht="6.9" customHeight="1">
      <c r="B43" s="34"/>
      <c r="C43" s="35"/>
      <c r="D43" s="35"/>
      <c r="E43" s="35"/>
      <c r="F43" s="35"/>
      <c r="G43" s="35"/>
      <c r="H43" s="35"/>
      <c r="I43" s="107"/>
      <c r="J43" s="35"/>
      <c r="K43" s="38"/>
    </row>
    <row r="44" spans="2:11" s="1" customFormat="1" ht="14.4" customHeight="1">
      <c r="B44" s="34"/>
      <c r="C44" s="30" t="s">
        <v>16</v>
      </c>
      <c r="D44" s="35"/>
      <c r="E44" s="35"/>
      <c r="F44" s="35"/>
      <c r="G44" s="35"/>
      <c r="H44" s="35"/>
      <c r="I44" s="107"/>
      <c r="J44" s="35"/>
      <c r="K44" s="38"/>
    </row>
    <row r="45" spans="2:11" s="1" customFormat="1" ht="20.4" customHeight="1">
      <c r="B45" s="34"/>
      <c r="C45" s="35"/>
      <c r="D45" s="35"/>
      <c r="E45" s="294" t="str">
        <f>E7</f>
        <v>ŠLUKNOV - REKONSTRUKCE PIVOVARSKÉHO RYBNÍKA</v>
      </c>
      <c r="F45" s="267"/>
      <c r="G45" s="267"/>
      <c r="H45" s="267"/>
      <c r="I45" s="107"/>
      <c r="J45" s="35"/>
      <c r="K45" s="38"/>
    </row>
    <row r="46" spans="2:11" s="1" customFormat="1" ht="14.4" customHeight="1">
      <c r="B46" s="34"/>
      <c r="C46" s="30" t="s">
        <v>96</v>
      </c>
      <c r="D46" s="35"/>
      <c r="E46" s="35"/>
      <c r="F46" s="35"/>
      <c r="G46" s="35"/>
      <c r="H46" s="35"/>
      <c r="I46" s="107"/>
      <c r="J46" s="35"/>
      <c r="K46" s="38"/>
    </row>
    <row r="47" spans="2:11" s="1" customFormat="1" ht="22.2" customHeight="1">
      <c r="B47" s="34"/>
      <c r="C47" s="35"/>
      <c r="D47" s="35"/>
      <c r="E47" s="295" t="str">
        <f>E9</f>
        <v>SO 05 - Rekonstrukce cesty C1</v>
      </c>
      <c r="F47" s="267"/>
      <c r="G47" s="267"/>
      <c r="H47" s="267"/>
      <c r="I47" s="107"/>
      <c r="J47" s="35"/>
      <c r="K47" s="38"/>
    </row>
    <row r="48" spans="2:11" s="1" customFormat="1" ht="6.9" customHeight="1">
      <c r="B48" s="34"/>
      <c r="C48" s="35"/>
      <c r="D48" s="35"/>
      <c r="E48" s="35"/>
      <c r="F48" s="35"/>
      <c r="G48" s="35"/>
      <c r="H48" s="35"/>
      <c r="I48" s="107"/>
      <c r="J48" s="35"/>
      <c r="K48" s="38"/>
    </row>
    <row r="49" spans="2:11" s="1" customFormat="1" ht="18" customHeight="1">
      <c r="B49" s="34"/>
      <c r="C49" s="30" t="s">
        <v>23</v>
      </c>
      <c r="D49" s="35"/>
      <c r="E49" s="35"/>
      <c r="F49" s="28" t="str">
        <f>F12</f>
        <v>Šluknov</v>
      </c>
      <c r="G49" s="35"/>
      <c r="H49" s="35"/>
      <c r="I49" s="108" t="s">
        <v>25</v>
      </c>
      <c r="J49" s="109" t="str">
        <f>IF(J12="","",J12)</f>
        <v>19. 7. 2016</v>
      </c>
      <c r="K49" s="38"/>
    </row>
    <row r="50" spans="2:11" s="1" customFormat="1" ht="6.9" customHeight="1">
      <c r="B50" s="34"/>
      <c r="C50" s="35"/>
      <c r="D50" s="35"/>
      <c r="E50" s="35"/>
      <c r="F50" s="35"/>
      <c r="G50" s="35"/>
      <c r="H50" s="35"/>
      <c r="I50" s="107"/>
      <c r="J50" s="35"/>
      <c r="K50" s="38"/>
    </row>
    <row r="51" spans="2:11" s="1" customFormat="1" ht="13.2">
      <c r="B51" s="34"/>
      <c r="C51" s="30" t="s">
        <v>29</v>
      </c>
      <c r="D51" s="35"/>
      <c r="E51" s="35"/>
      <c r="F51" s="28" t="str">
        <f>E15</f>
        <v>Město Šluknov</v>
      </c>
      <c r="G51" s="35"/>
      <c r="H51" s="35"/>
      <c r="I51" s="108" t="s">
        <v>35</v>
      </c>
      <c r="J51" s="28" t="str">
        <f>E21</f>
        <v>Jaromír Maděra</v>
      </c>
      <c r="K51" s="38"/>
    </row>
    <row r="52" spans="2:11" s="1" customFormat="1" ht="14.4"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99</v>
      </c>
      <c r="D54" s="121"/>
      <c r="E54" s="121"/>
      <c r="F54" s="121"/>
      <c r="G54" s="121"/>
      <c r="H54" s="121"/>
      <c r="I54" s="134"/>
      <c r="J54" s="135" t="s">
        <v>100</v>
      </c>
      <c r="K54" s="136"/>
    </row>
    <row r="55" spans="2:11" s="1" customFormat="1" ht="10.35" customHeight="1">
      <c r="B55" s="34"/>
      <c r="C55" s="35"/>
      <c r="D55" s="35"/>
      <c r="E55" s="35"/>
      <c r="F55" s="35"/>
      <c r="G55" s="35"/>
      <c r="H55" s="35"/>
      <c r="I55" s="107"/>
      <c r="J55" s="35"/>
      <c r="K55" s="38"/>
    </row>
    <row r="56" spans="2:47" s="1" customFormat="1" ht="29.25" customHeight="1">
      <c r="B56" s="34"/>
      <c r="C56" s="137" t="s">
        <v>101</v>
      </c>
      <c r="D56" s="35"/>
      <c r="E56" s="35"/>
      <c r="F56" s="35"/>
      <c r="G56" s="35"/>
      <c r="H56" s="35"/>
      <c r="I56" s="107"/>
      <c r="J56" s="117">
        <f>J80</f>
        <v>0</v>
      </c>
      <c r="K56" s="38"/>
      <c r="AU56" s="17" t="s">
        <v>102</v>
      </c>
    </row>
    <row r="57" spans="2:11" s="7" customFormat="1" ht="24.9" customHeight="1">
      <c r="B57" s="138"/>
      <c r="C57" s="139"/>
      <c r="D57" s="140" t="s">
        <v>103</v>
      </c>
      <c r="E57" s="141"/>
      <c r="F57" s="141"/>
      <c r="G57" s="141"/>
      <c r="H57" s="141"/>
      <c r="I57" s="142"/>
      <c r="J57" s="143">
        <f>J81</f>
        <v>0</v>
      </c>
      <c r="K57" s="144"/>
    </row>
    <row r="58" spans="2:11" s="8" customFormat="1" ht="19.95" customHeight="1">
      <c r="B58" s="145"/>
      <c r="C58" s="146"/>
      <c r="D58" s="147" t="s">
        <v>104</v>
      </c>
      <c r="E58" s="148"/>
      <c r="F58" s="148"/>
      <c r="G58" s="148"/>
      <c r="H58" s="148"/>
      <c r="I58" s="149"/>
      <c r="J58" s="150">
        <f>J82</f>
        <v>0</v>
      </c>
      <c r="K58" s="151"/>
    </row>
    <row r="59" spans="2:11" s="8" customFormat="1" ht="19.95" customHeight="1">
      <c r="B59" s="145"/>
      <c r="C59" s="146"/>
      <c r="D59" s="147" t="s">
        <v>107</v>
      </c>
      <c r="E59" s="148"/>
      <c r="F59" s="148"/>
      <c r="G59" s="148"/>
      <c r="H59" s="148"/>
      <c r="I59" s="149"/>
      <c r="J59" s="150">
        <f>J137</f>
        <v>0</v>
      </c>
      <c r="K59" s="151"/>
    </row>
    <row r="60" spans="2:11" s="8" customFormat="1" ht="19.95" customHeight="1">
      <c r="B60" s="145"/>
      <c r="C60" s="146"/>
      <c r="D60" s="147" t="s">
        <v>109</v>
      </c>
      <c r="E60" s="148"/>
      <c r="F60" s="148"/>
      <c r="G60" s="148"/>
      <c r="H60" s="148"/>
      <c r="I60" s="149"/>
      <c r="J60" s="150">
        <f>J153</f>
        <v>0</v>
      </c>
      <c r="K60" s="151"/>
    </row>
    <row r="61" spans="2:11" s="1" customFormat="1" ht="21.75" customHeight="1">
      <c r="B61" s="34"/>
      <c r="C61" s="35"/>
      <c r="D61" s="35"/>
      <c r="E61" s="35"/>
      <c r="F61" s="35"/>
      <c r="G61" s="35"/>
      <c r="H61" s="35"/>
      <c r="I61" s="107"/>
      <c r="J61" s="35"/>
      <c r="K61" s="38"/>
    </row>
    <row r="62" spans="2:11" s="1" customFormat="1" ht="6.9" customHeight="1">
      <c r="B62" s="49"/>
      <c r="C62" s="50"/>
      <c r="D62" s="50"/>
      <c r="E62" s="50"/>
      <c r="F62" s="50"/>
      <c r="G62" s="50"/>
      <c r="H62" s="50"/>
      <c r="I62" s="128"/>
      <c r="J62" s="50"/>
      <c r="K62" s="51"/>
    </row>
    <row r="66" spans="2:12" s="1" customFormat="1" ht="6.9" customHeight="1">
      <c r="B66" s="52"/>
      <c r="C66" s="53"/>
      <c r="D66" s="53"/>
      <c r="E66" s="53"/>
      <c r="F66" s="53"/>
      <c r="G66" s="53"/>
      <c r="H66" s="53"/>
      <c r="I66" s="131"/>
      <c r="J66" s="53"/>
      <c r="K66" s="53"/>
      <c r="L66" s="54"/>
    </row>
    <row r="67" spans="2:12" s="1" customFormat="1" ht="36.9" customHeight="1">
      <c r="B67" s="34"/>
      <c r="C67" s="55" t="s">
        <v>110</v>
      </c>
      <c r="D67" s="56"/>
      <c r="E67" s="56"/>
      <c r="F67" s="56"/>
      <c r="G67" s="56"/>
      <c r="H67" s="56"/>
      <c r="I67" s="152"/>
      <c r="J67" s="56"/>
      <c r="K67" s="56"/>
      <c r="L67" s="54"/>
    </row>
    <row r="68" spans="2:12" s="1" customFormat="1" ht="6.9" customHeight="1">
      <c r="B68" s="34"/>
      <c r="C68" s="56"/>
      <c r="D68" s="56"/>
      <c r="E68" s="56"/>
      <c r="F68" s="56"/>
      <c r="G68" s="56"/>
      <c r="H68" s="56"/>
      <c r="I68" s="152"/>
      <c r="J68" s="56"/>
      <c r="K68" s="56"/>
      <c r="L68" s="54"/>
    </row>
    <row r="69" spans="2:12" s="1" customFormat="1" ht="14.4" customHeight="1">
      <c r="B69" s="34"/>
      <c r="C69" s="58" t="s">
        <v>16</v>
      </c>
      <c r="D69" s="56"/>
      <c r="E69" s="56"/>
      <c r="F69" s="56"/>
      <c r="G69" s="56"/>
      <c r="H69" s="56"/>
      <c r="I69" s="152"/>
      <c r="J69" s="56"/>
      <c r="K69" s="56"/>
      <c r="L69" s="54"/>
    </row>
    <row r="70" spans="2:12" s="1" customFormat="1" ht="20.4" customHeight="1">
      <c r="B70" s="34"/>
      <c r="C70" s="56"/>
      <c r="D70" s="56"/>
      <c r="E70" s="297" t="str">
        <f>E7</f>
        <v>ŠLUKNOV - REKONSTRUKCE PIVOVARSKÉHO RYBNÍKA</v>
      </c>
      <c r="F70" s="278"/>
      <c r="G70" s="278"/>
      <c r="H70" s="278"/>
      <c r="I70" s="152"/>
      <c r="J70" s="56"/>
      <c r="K70" s="56"/>
      <c r="L70" s="54"/>
    </row>
    <row r="71" spans="2:12" s="1" customFormat="1" ht="14.4" customHeight="1">
      <c r="B71" s="34"/>
      <c r="C71" s="58" t="s">
        <v>96</v>
      </c>
      <c r="D71" s="56"/>
      <c r="E71" s="56"/>
      <c r="F71" s="56"/>
      <c r="G71" s="56"/>
      <c r="H71" s="56"/>
      <c r="I71" s="152"/>
      <c r="J71" s="56"/>
      <c r="K71" s="56"/>
      <c r="L71" s="54"/>
    </row>
    <row r="72" spans="2:12" s="1" customFormat="1" ht="22.2" customHeight="1">
      <c r="B72" s="34"/>
      <c r="C72" s="56"/>
      <c r="D72" s="56"/>
      <c r="E72" s="275" t="str">
        <f>E9</f>
        <v>SO 05 - Rekonstrukce cesty C1</v>
      </c>
      <c r="F72" s="278"/>
      <c r="G72" s="278"/>
      <c r="H72" s="278"/>
      <c r="I72" s="152"/>
      <c r="J72" s="56"/>
      <c r="K72" s="56"/>
      <c r="L72" s="54"/>
    </row>
    <row r="73" spans="2:12" s="1" customFormat="1" ht="6.9" customHeight="1">
      <c r="B73" s="34"/>
      <c r="C73" s="56"/>
      <c r="D73" s="56"/>
      <c r="E73" s="56"/>
      <c r="F73" s="56"/>
      <c r="G73" s="56"/>
      <c r="H73" s="56"/>
      <c r="I73" s="152"/>
      <c r="J73" s="56"/>
      <c r="K73" s="56"/>
      <c r="L73" s="54"/>
    </row>
    <row r="74" spans="2:12" s="1" customFormat="1" ht="18" customHeight="1">
      <c r="B74" s="34"/>
      <c r="C74" s="58" t="s">
        <v>23</v>
      </c>
      <c r="D74" s="56"/>
      <c r="E74" s="56"/>
      <c r="F74" s="153" t="str">
        <f>F12</f>
        <v>Šluknov</v>
      </c>
      <c r="G74" s="56"/>
      <c r="H74" s="56"/>
      <c r="I74" s="154" t="s">
        <v>25</v>
      </c>
      <c r="J74" s="66" t="str">
        <f>IF(J12="","",J12)</f>
        <v>19. 7. 2016</v>
      </c>
      <c r="K74" s="56"/>
      <c r="L74" s="54"/>
    </row>
    <row r="75" spans="2:12" s="1" customFormat="1" ht="6.9" customHeight="1">
      <c r="B75" s="34"/>
      <c r="C75" s="56"/>
      <c r="D75" s="56"/>
      <c r="E75" s="56"/>
      <c r="F75" s="56"/>
      <c r="G75" s="56"/>
      <c r="H75" s="56"/>
      <c r="I75" s="152"/>
      <c r="J75" s="56"/>
      <c r="K75" s="56"/>
      <c r="L75" s="54"/>
    </row>
    <row r="76" spans="2:12" s="1" customFormat="1" ht="13.2">
      <c r="B76" s="34"/>
      <c r="C76" s="58" t="s">
        <v>29</v>
      </c>
      <c r="D76" s="56"/>
      <c r="E76" s="56"/>
      <c r="F76" s="153" t="str">
        <f>E15</f>
        <v>Město Šluknov</v>
      </c>
      <c r="G76" s="56"/>
      <c r="H76" s="56"/>
      <c r="I76" s="154" t="s">
        <v>35</v>
      </c>
      <c r="J76" s="153" t="str">
        <f>E21</f>
        <v>Jaromír Maděra</v>
      </c>
      <c r="K76" s="56"/>
      <c r="L76" s="54"/>
    </row>
    <row r="77" spans="2:12" s="1" customFormat="1" ht="14.4" customHeight="1">
      <c r="B77" s="34"/>
      <c r="C77" s="58" t="s">
        <v>33</v>
      </c>
      <c r="D77" s="56"/>
      <c r="E77" s="56"/>
      <c r="F77" s="153" t="str">
        <f>IF(E18="","",E18)</f>
        <v/>
      </c>
      <c r="G77" s="56"/>
      <c r="H77" s="56"/>
      <c r="I77" s="152"/>
      <c r="J77" s="56"/>
      <c r="K77" s="56"/>
      <c r="L77" s="54"/>
    </row>
    <row r="78" spans="2:12" s="1" customFormat="1" ht="10.35" customHeight="1">
      <c r="B78" s="34"/>
      <c r="C78" s="56"/>
      <c r="D78" s="56"/>
      <c r="E78" s="56"/>
      <c r="F78" s="56"/>
      <c r="G78" s="56"/>
      <c r="H78" s="56"/>
      <c r="I78" s="152"/>
      <c r="J78" s="56"/>
      <c r="K78" s="56"/>
      <c r="L78" s="54"/>
    </row>
    <row r="79" spans="2:20" s="9" customFormat="1" ht="29.25" customHeight="1">
      <c r="B79" s="155"/>
      <c r="C79" s="156" t="s">
        <v>111</v>
      </c>
      <c r="D79" s="157" t="s">
        <v>58</v>
      </c>
      <c r="E79" s="157" t="s">
        <v>54</v>
      </c>
      <c r="F79" s="157" t="s">
        <v>112</v>
      </c>
      <c r="G79" s="157" t="s">
        <v>113</v>
      </c>
      <c r="H79" s="157" t="s">
        <v>114</v>
      </c>
      <c r="I79" s="158" t="s">
        <v>115</v>
      </c>
      <c r="J79" s="157" t="s">
        <v>100</v>
      </c>
      <c r="K79" s="159" t="s">
        <v>116</v>
      </c>
      <c r="L79" s="160"/>
      <c r="M79" s="75" t="s">
        <v>117</v>
      </c>
      <c r="N79" s="76" t="s">
        <v>43</v>
      </c>
      <c r="O79" s="76" t="s">
        <v>118</v>
      </c>
      <c r="P79" s="76" t="s">
        <v>119</v>
      </c>
      <c r="Q79" s="76" t="s">
        <v>120</v>
      </c>
      <c r="R79" s="76" t="s">
        <v>121</v>
      </c>
      <c r="S79" s="76" t="s">
        <v>122</v>
      </c>
      <c r="T79" s="77" t="s">
        <v>123</v>
      </c>
    </row>
    <row r="80" spans="2:63" s="1" customFormat="1" ht="29.25" customHeight="1">
      <c r="B80" s="34"/>
      <c r="C80" s="81" t="s">
        <v>101</v>
      </c>
      <c r="D80" s="56"/>
      <c r="E80" s="56"/>
      <c r="F80" s="56"/>
      <c r="G80" s="56"/>
      <c r="H80" s="56"/>
      <c r="I80" s="152"/>
      <c r="J80" s="161">
        <f>BK80</f>
        <v>0</v>
      </c>
      <c r="K80" s="56"/>
      <c r="L80" s="54"/>
      <c r="M80" s="78"/>
      <c r="N80" s="79"/>
      <c r="O80" s="79"/>
      <c r="P80" s="162">
        <f>P81</f>
        <v>0</v>
      </c>
      <c r="Q80" s="79"/>
      <c r="R80" s="162">
        <f>R81</f>
        <v>79.87234500000001</v>
      </c>
      <c r="S80" s="79"/>
      <c r="T80" s="163">
        <f>T81</f>
        <v>0</v>
      </c>
      <c r="AT80" s="17" t="s">
        <v>72</v>
      </c>
      <c r="AU80" s="17" t="s">
        <v>102</v>
      </c>
      <c r="BK80" s="164">
        <f>BK81</f>
        <v>0</v>
      </c>
    </row>
    <row r="81" spans="2:63" s="10" customFormat="1" ht="37.35" customHeight="1">
      <c r="B81" s="165"/>
      <c r="C81" s="166"/>
      <c r="D81" s="167" t="s">
        <v>72</v>
      </c>
      <c r="E81" s="168" t="s">
        <v>124</v>
      </c>
      <c r="F81" s="168" t="s">
        <v>125</v>
      </c>
      <c r="G81" s="166"/>
      <c r="H81" s="166"/>
      <c r="I81" s="169"/>
      <c r="J81" s="170">
        <f>BK81</f>
        <v>0</v>
      </c>
      <c r="K81" s="166"/>
      <c r="L81" s="171"/>
      <c r="M81" s="172"/>
      <c r="N81" s="173"/>
      <c r="O81" s="173"/>
      <c r="P81" s="174">
        <f>P82+P137+P153</f>
        <v>0</v>
      </c>
      <c r="Q81" s="173"/>
      <c r="R81" s="174">
        <f>R82+R137+R153</f>
        <v>79.87234500000001</v>
      </c>
      <c r="S81" s="173"/>
      <c r="T81" s="175">
        <f>T82+T137+T153</f>
        <v>0</v>
      </c>
      <c r="AR81" s="176" t="s">
        <v>22</v>
      </c>
      <c r="AT81" s="177" t="s">
        <v>72</v>
      </c>
      <c r="AU81" s="177" t="s">
        <v>73</v>
      </c>
      <c r="AY81" s="176" t="s">
        <v>126</v>
      </c>
      <c r="BK81" s="178">
        <f>BK82+BK137+BK153</f>
        <v>0</v>
      </c>
    </row>
    <row r="82" spans="2:63" s="10" customFormat="1" ht="19.95" customHeight="1">
      <c r="B82" s="165"/>
      <c r="C82" s="166"/>
      <c r="D82" s="179" t="s">
        <v>72</v>
      </c>
      <c r="E82" s="180" t="s">
        <v>22</v>
      </c>
      <c r="F82" s="180" t="s">
        <v>127</v>
      </c>
      <c r="G82" s="166"/>
      <c r="H82" s="166"/>
      <c r="I82" s="169"/>
      <c r="J82" s="181">
        <f>BK82</f>
        <v>0</v>
      </c>
      <c r="K82" s="166"/>
      <c r="L82" s="171"/>
      <c r="M82" s="172"/>
      <c r="N82" s="173"/>
      <c r="O82" s="173"/>
      <c r="P82" s="174">
        <f>SUM(P83:P136)</f>
        <v>0</v>
      </c>
      <c r="Q82" s="173"/>
      <c r="R82" s="174">
        <f>SUM(R83:R136)</f>
        <v>0.001785</v>
      </c>
      <c r="S82" s="173"/>
      <c r="T82" s="175">
        <f>SUM(T83:T136)</f>
        <v>0</v>
      </c>
      <c r="AR82" s="176" t="s">
        <v>22</v>
      </c>
      <c r="AT82" s="177" t="s">
        <v>72</v>
      </c>
      <c r="AU82" s="177" t="s">
        <v>22</v>
      </c>
      <c r="AY82" s="176" t="s">
        <v>126</v>
      </c>
      <c r="BK82" s="178">
        <f>SUM(BK83:BK136)</f>
        <v>0</v>
      </c>
    </row>
    <row r="83" spans="2:65" s="1" customFormat="1" ht="28.8" customHeight="1">
      <c r="B83" s="34"/>
      <c r="C83" s="182" t="s">
        <v>22</v>
      </c>
      <c r="D83" s="182" t="s">
        <v>128</v>
      </c>
      <c r="E83" s="183" t="s">
        <v>460</v>
      </c>
      <c r="F83" s="184" t="s">
        <v>461</v>
      </c>
      <c r="G83" s="185" t="s">
        <v>155</v>
      </c>
      <c r="H83" s="186">
        <v>65.3</v>
      </c>
      <c r="I83" s="187"/>
      <c r="J83" s="188">
        <f>ROUND(I83*H83,2)</f>
        <v>0</v>
      </c>
      <c r="K83" s="184" t="s">
        <v>132</v>
      </c>
      <c r="L83" s="54"/>
      <c r="M83" s="189" t="s">
        <v>20</v>
      </c>
      <c r="N83" s="190" t="s">
        <v>44</v>
      </c>
      <c r="O83" s="35"/>
      <c r="P83" s="191">
        <f>O83*H83</f>
        <v>0</v>
      </c>
      <c r="Q83" s="191">
        <v>0</v>
      </c>
      <c r="R83" s="191">
        <f>Q83*H83</f>
        <v>0</v>
      </c>
      <c r="S83" s="191">
        <v>0</v>
      </c>
      <c r="T83" s="192">
        <f>S83*H83</f>
        <v>0</v>
      </c>
      <c r="AR83" s="17" t="s">
        <v>133</v>
      </c>
      <c r="AT83" s="17" t="s">
        <v>128</v>
      </c>
      <c r="AU83" s="17" t="s">
        <v>81</v>
      </c>
      <c r="AY83" s="17" t="s">
        <v>126</v>
      </c>
      <c r="BE83" s="193">
        <f>IF(N83="základní",J83,0)</f>
        <v>0</v>
      </c>
      <c r="BF83" s="193">
        <f>IF(N83="snížená",J83,0)</f>
        <v>0</v>
      </c>
      <c r="BG83" s="193">
        <f>IF(N83="zákl. přenesená",J83,0)</f>
        <v>0</v>
      </c>
      <c r="BH83" s="193">
        <f>IF(N83="sníž. přenesená",J83,0)</f>
        <v>0</v>
      </c>
      <c r="BI83" s="193">
        <f>IF(N83="nulová",J83,0)</f>
        <v>0</v>
      </c>
      <c r="BJ83" s="17" t="s">
        <v>22</v>
      </c>
      <c r="BK83" s="193">
        <f>ROUND(I83*H83,2)</f>
        <v>0</v>
      </c>
      <c r="BL83" s="17" t="s">
        <v>133</v>
      </c>
      <c r="BM83" s="17" t="s">
        <v>816</v>
      </c>
    </row>
    <row r="84" spans="2:47" s="1" customFormat="1" ht="108">
      <c r="B84" s="34"/>
      <c r="C84" s="56"/>
      <c r="D84" s="194" t="s">
        <v>135</v>
      </c>
      <c r="E84" s="56"/>
      <c r="F84" s="195" t="s">
        <v>192</v>
      </c>
      <c r="G84" s="56"/>
      <c r="H84" s="56"/>
      <c r="I84" s="152"/>
      <c r="J84" s="56"/>
      <c r="K84" s="56"/>
      <c r="L84" s="54"/>
      <c r="M84" s="71"/>
      <c r="N84" s="35"/>
      <c r="O84" s="35"/>
      <c r="P84" s="35"/>
      <c r="Q84" s="35"/>
      <c r="R84" s="35"/>
      <c r="S84" s="35"/>
      <c r="T84" s="72"/>
      <c r="AT84" s="17" t="s">
        <v>135</v>
      </c>
      <c r="AU84" s="17" t="s">
        <v>81</v>
      </c>
    </row>
    <row r="85" spans="2:51" s="11" customFormat="1" ht="12">
      <c r="B85" s="196"/>
      <c r="C85" s="197"/>
      <c r="D85" s="194" t="s">
        <v>137</v>
      </c>
      <c r="E85" s="198" t="s">
        <v>20</v>
      </c>
      <c r="F85" s="199" t="s">
        <v>817</v>
      </c>
      <c r="G85" s="197"/>
      <c r="H85" s="200">
        <v>65.3</v>
      </c>
      <c r="I85" s="201"/>
      <c r="J85" s="197"/>
      <c r="K85" s="197"/>
      <c r="L85" s="202"/>
      <c r="M85" s="203"/>
      <c r="N85" s="204"/>
      <c r="O85" s="204"/>
      <c r="P85" s="204"/>
      <c r="Q85" s="204"/>
      <c r="R85" s="204"/>
      <c r="S85" s="204"/>
      <c r="T85" s="205"/>
      <c r="AT85" s="206" t="s">
        <v>137</v>
      </c>
      <c r="AU85" s="206" t="s">
        <v>81</v>
      </c>
      <c r="AV85" s="11" t="s">
        <v>81</v>
      </c>
      <c r="AW85" s="11" t="s">
        <v>37</v>
      </c>
      <c r="AX85" s="11" t="s">
        <v>73</v>
      </c>
      <c r="AY85" s="206" t="s">
        <v>126</v>
      </c>
    </row>
    <row r="86" spans="2:51" s="12" customFormat="1" ht="12">
      <c r="B86" s="207"/>
      <c r="C86" s="208"/>
      <c r="D86" s="194" t="s">
        <v>137</v>
      </c>
      <c r="E86" s="209" t="s">
        <v>20</v>
      </c>
      <c r="F86" s="210" t="s">
        <v>138</v>
      </c>
      <c r="G86" s="208"/>
      <c r="H86" s="211">
        <v>65.3</v>
      </c>
      <c r="I86" s="212"/>
      <c r="J86" s="208"/>
      <c r="K86" s="208"/>
      <c r="L86" s="213"/>
      <c r="M86" s="214"/>
      <c r="N86" s="215"/>
      <c r="O86" s="215"/>
      <c r="P86" s="215"/>
      <c r="Q86" s="215"/>
      <c r="R86" s="215"/>
      <c r="S86" s="215"/>
      <c r="T86" s="216"/>
      <c r="AT86" s="217" t="s">
        <v>137</v>
      </c>
      <c r="AU86" s="217" t="s">
        <v>81</v>
      </c>
      <c r="AV86" s="12" t="s">
        <v>133</v>
      </c>
      <c r="AW86" s="12" t="s">
        <v>37</v>
      </c>
      <c r="AX86" s="12" t="s">
        <v>22</v>
      </c>
      <c r="AY86" s="217" t="s">
        <v>126</v>
      </c>
    </row>
    <row r="87" spans="2:51" s="13" customFormat="1" ht="12">
      <c r="B87" s="218"/>
      <c r="C87" s="219"/>
      <c r="D87" s="194" t="s">
        <v>137</v>
      </c>
      <c r="E87" s="230" t="s">
        <v>20</v>
      </c>
      <c r="F87" s="231" t="s">
        <v>744</v>
      </c>
      <c r="G87" s="219"/>
      <c r="H87" s="232" t="s">
        <v>20</v>
      </c>
      <c r="I87" s="224"/>
      <c r="J87" s="219"/>
      <c r="K87" s="219"/>
      <c r="L87" s="225"/>
      <c r="M87" s="226"/>
      <c r="N87" s="227"/>
      <c r="O87" s="227"/>
      <c r="P87" s="227"/>
      <c r="Q87" s="227"/>
      <c r="R87" s="227"/>
      <c r="S87" s="227"/>
      <c r="T87" s="228"/>
      <c r="AT87" s="229" t="s">
        <v>137</v>
      </c>
      <c r="AU87" s="229" t="s">
        <v>81</v>
      </c>
      <c r="AV87" s="13" t="s">
        <v>22</v>
      </c>
      <c r="AW87" s="13" t="s">
        <v>37</v>
      </c>
      <c r="AX87" s="13" t="s">
        <v>73</v>
      </c>
      <c r="AY87" s="229" t="s">
        <v>126</v>
      </c>
    </row>
    <row r="88" spans="2:51" s="13" customFormat="1" ht="12">
      <c r="B88" s="218"/>
      <c r="C88" s="219"/>
      <c r="D88" s="220" t="s">
        <v>137</v>
      </c>
      <c r="E88" s="221" t="s">
        <v>20</v>
      </c>
      <c r="F88" s="222" t="s">
        <v>146</v>
      </c>
      <c r="G88" s="219"/>
      <c r="H88" s="223" t="s">
        <v>20</v>
      </c>
      <c r="I88" s="224"/>
      <c r="J88" s="219"/>
      <c r="K88" s="219"/>
      <c r="L88" s="225"/>
      <c r="M88" s="226"/>
      <c r="N88" s="227"/>
      <c r="O88" s="227"/>
      <c r="P88" s="227"/>
      <c r="Q88" s="227"/>
      <c r="R88" s="227"/>
      <c r="S88" s="227"/>
      <c r="T88" s="228"/>
      <c r="AT88" s="229" t="s">
        <v>137</v>
      </c>
      <c r="AU88" s="229" t="s">
        <v>81</v>
      </c>
      <c r="AV88" s="13" t="s">
        <v>22</v>
      </c>
      <c r="AW88" s="13" t="s">
        <v>37</v>
      </c>
      <c r="AX88" s="13" t="s">
        <v>73</v>
      </c>
      <c r="AY88" s="229" t="s">
        <v>126</v>
      </c>
    </row>
    <row r="89" spans="2:65" s="1" customFormat="1" ht="40.2" customHeight="1">
      <c r="B89" s="34"/>
      <c r="C89" s="182" t="s">
        <v>81</v>
      </c>
      <c r="D89" s="182" t="s">
        <v>128</v>
      </c>
      <c r="E89" s="183" t="s">
        <v>195</v>
      </c>
      <c r="F89" s="184" t="s">
        <v>196</v>
      </c>
      <c r="G89" s="185" t="s">
        <v>155</v>
      </c>
      <c r="H89" s="186">
        <v>32.65</v>
      </c>
      <c r="I89" s="187"/>
      <c r="J89" s="188">
        <f>ROUND(I89*H89,2)</f>
        <v>0</v>
      </c>
      <c r="K89" s="184" t="s">
        <v>132</v>
      </c>
      <c r="L89" s="54"/>
      <c r="M89" s="189" t="s">
        <v>20</v>
      </c>
      <c r="N89" s="190" t="s">
        <v>44</v>
      </c>
      <c r="O89" s="35"/>
      <c r="P89" s="191">
        <f>O89*H89</f>
        <v>0</v>
      </c>
      <c r="Q89" s="191">
        <v>0</v>
      </c>
      <c r="R89" s="191">
        <f>Q89*H89</f>
        <v>0</v>
      </c>
      <c r="S89" s="191">
        <v>0</v>
      </c>
      <c r="T89" s="192">
        <f>S89*H89</f>
        <v>0</v>
      </c>
      <c r="AR89" s="17" t="s">
        <v>133</v>
      </c>
      <c r="AT89" s="17" t="s">
        <v>128</v>
      </c>
      <c r="AU89" s="17" t="s">
        <v>81</v>
      </c>
      <c r="AY89" s="17" t="s">
        <v>126</v>
      </c>
      <c r="BE89" s="193">
        <f>IF(N89="základní",J89,0)</f>
        <v>0</v>
      </c>
      <c r="BF89" s="193">
        <f>IF(N89="snížená",J89,0)</f>
        <v>0</v>
      </c>
      <c r="BG89" s="193">
        <f>IF(N89="zákl. přenesená",J89,0)</f>
        <v>0</v>
      </c>
      <c r="BH89" s="193">
        <f>IF(N89="sníž. přenesená",J89,0)</f>
        <v>0</v>
      </c>
      <c r="BI89" s="193">
        <f>IF(N89="nulová",J89,0)</f>
        <v>0</v>
      </c>
      <c r="BJ89" s="17" t="s">
        <v>22</v>
      </c>
      <c r="BK89" s="193">
        <f>ROUND(I89*H89,2)</f>
        <v>0</v>
      </c>
      <c r="BL89" s="17" t="s">
        <v>133</v>
      </c>
      <c r="BM89" s="17" t="s">
        <v>818</v>
      </c>
    </row>
    <row r="90" spans="2:47" s="1" customFormat="1" ht="108">
      <c r="B90" s="34"/>
      <c r="C90" s="56"/>
      <c r="D90" s="194" t="s">
        <v>135</v>
      </c>
      <c r="E90" s="56"/>
      <c r="F90" s="195" t="s">
        <v>192</v>
      </c>
      <c r="G90" s="56"/>
      <c r="H90" s="56"/>
      <c r="I90" s="152"/>
      <c r="J90" s="56"/>
      <c r="K90" s="56"/>
      <c r="L90" s="54"/>
      <c r="M90" s="71"/>
      <c r="N90" s="35"/>
      <c r="O90" s="35"/>
      <c r="P90" s="35"/>
      <c r="Q90" s="35"/>
      <c r="R90" s="35"/>
      <c r="S90" s="35"/>
      <c r="T90" s="72"/>
      <c r="AT90" s="17" t="s">
        <v>135</v>
      </c>
      <c r="AU90" s="17" t="s">
        <v>81</v>
      </c>
    </row>
    <row r="91" spans="2:51" s="11" customFormat="1" ht="12">
      <c r="B91" s="196"/>
      <c r="C91" s="197"/>
      <c r="D91" s="194" t="s">
        <v>137</v>
      </c>
      <c r="E91" s="198" t="s">
        <v>20</v>
      </c>
      <c r="F91" s="199" t="s">
        <v>819</v>
      </c>
      <c r="G91" s="197"/>
      <c r="H91" s="200">
        <v>32.65</v>
      </c>
      <c r="I91" s="201"/>
      <c r="J91" s="197"/>
      <c r="K91" s="197"/>
      <c r="L91" s="202"/>
      <c r="M91" s="203"/>
      <c r="N91" s="204"/>
      <c r="O91" s="204"/>
      <c r="P91" s="204"/>
      <c r="Q91" s="204"/>
      <c r="R91" s="204"/>
      <c r="S91" s="204"/>
      <c r="T91" s="205"/>
      <c r="AT91" s="206" t="s">
        <v>137</v>
      </c>
      <c r="AU91" s="206" t="s">
        <v>81</v>
      </c>
      <c r="AV91" s="11" t="s">
        <v>81</v>
      </c>
      <c r="AW91" s="11" t="s">
        <v>37</v>
      </c>
      <c r="AX91" s="11" t="s">
        <v>73</v>
      </c>
      <c r="AY91" s="206" t="s">
        <v>126</v>
      </c>
    </row>
    <row r="92" spans="2:51" s="12" customFormat="1" ht="12">
      <c r="B92" s="207"/>
      <c r="C92" s="208"/>
      <c r="D92" s="220" t="s">
        <v>137</v>
      </c>
      <c r="E92" s="233" t="s">
        <v>20</v>
      </c>
      <c r="F92" s="234" t="s">
        <v>138</v>
      </c>
      <c r="G92" s="208"/>
      <c r="H92" s="235">
        <v>32.65</v>
      </c>
      <c r="I92" s="212"/>
      <c r="J92" s="208"/>
      <c r="K92" s="208"/>
      <c r="L92" s="213"/>
      <c r="M92" s="214"/>
      <c r="N92" s="215"/>
      <c r="O92" s="215"/>
      <c r="P92" s="215"/>
      <c r="Q92" s="215"/>
      <c r="R92" s="215"/>
      <c r="S92" s="215"/>
      <c r="T92" s="216"/>
      <c r="AT92" s="217" t="s">
        <v>137</v>
      </c>
      <c r="AU92" s="217" t="s">
        <v>81</v>
      </c>
      <c r="AV92" s="12" t="s">
        <v>133</v>
      </c>
      <c r="AW92" s="12" t="s">
        <v>37</v>
      </c>
      <c r="AX92" s="12" t="s">
        <v>22</v>
      </c>
      <c r="AY92" s="217" t="s">
        <v>126</v>
      </c>
    </row>
    <row r="93" spans="2:65" s="1" customFormat="1" ht="40.2" customHeight="1">
      <c r="B93" s="34"/>
      <c r="C93" s="182" t="s">
        <v>147</v>
      </c>
      <c r="D93" s="182" t="s">
        <v>128</v>
      </c>
      <c r="E93" s="183" t="s">
        <v>218</v>
      </c>
      <c r="F93" s="184" t="s">
        <v>219</v>
      </c>
      <c r="G93" s="185" t="s">
        <v>155</v>
      </c>
      <c r="H93" s="186">
        <v>7.14</v>
      </c>
      <c r="I93" s="187"/>
      <c r="J93" s="188">
        <f>ROUND(I93*H93,2)</f>
        <v>0</v>
      </c>
      <c r="K93" s="184" t="s">
        <v>132</v>
      </c>
      <c r="L93" s="54"/>
      <c r="M93" s="189" t="s">
        <v>20</v>
      </c>
      <c r="N93" s="190" t="s">
        <v>44</v>
      </c>
      <c r="O93" s="35"/>
      <c r="P93" s="191">
        <f>O93*H93</f>
        <v>0</v>
      </c>
      <c r="Q93" s="191">
        <v>0</v>
      </c>
      <c r="R93" s="191">
        <f>Q93*H93</f>
        <v>0</v>
      </c>
      <c r="S93" s="191">
        <v>0</v>
      </c>
      <c r="T93" s="192">
        <f>S93*H93</f>
        <v>0</v>
      </c>
      <c r="AR93" s="17" t="s">
        <v>133</v>
      </c>
      <c r="AT93" s="17" t="s">
        <v>128</v>
      </c>
      <c r="AU93" s="17" t="s">
        <v>81</v>
      </c>
      <c r="AY93" s="17" t="s">
        <v>126</v>
      </c>
      <c r="BE93" s="193">
        <f>IF(N93="základní",J93,0)</f>
        <v>0</v>
      </c>
      <c r="BF93" s="193">
        <f>IF(N93="snížená",J93,0)</f>
        <v>0</v>
      </c>
      <c r="BG93" s="193">
        <f>IF(N93="zákl. přenesená",J93,0)</f>
        <v>0</v>
      </c>
      <c r="BH93" s="193">
        <f>IF(N93="sníž. přenesená",J93,0)</f>
        <v>0</v>
      </c>
      <c r="BI93" s="193">
        <f>IF(N93="nulová",J93,0)</f>
        <v>0</v>
      </c>
      <c r="BJ93" s="17" t="s">
        <v>22</v>
      </c>
      <c r="BK93" s="193">
        <f>ROUND(I93*H93,2)</f>
        <v>0</v>
      </c>
      <c r="BL93" s="17" t="s">
        <v>133</v>
      </c>
      <c r="BM93" s="17" t="s">
        <v>820</v>
      </c>
    </row>
    <row r="94" spans="2:47" s="1" customFormat="1" ht="192">
      <c r="B94" s="34"/>
      <c r="C94" s="56"/>
      <c r="D94" s="194" t="s">
        <v>135</v>
      </c>
      <c r="E94" s="56"/>
      <c r="F94" s="195" t="s">
        <v>221</v>
      </c>
      <c r="G94" s="56"/>
      <c r="H94" s="56"/>
      <c r="I94" s="152"/>
      <c r="J94" s="56"/>
      <c r="K94" s="56"/>
      <c r="L94" s="54"/>
      <c r="M94" s="71"/>
      <c r="N94" s="35"/>
      <c r="O94" s="35"/>
      <c r="P94" s="35"/>
      <c r="Q94" s="35"/>
      <c r="R94" s="35"/>
      <c r="S94" s="35"/>
      <c r="T94" s="72"/>
      <c r="AT94" s="17" t="s">
        <v>135</v>
      </c>
      <c r="AU94" s="17" t="s">
        <v>81</v>
      </c>
    </row>
    <row r="95" spans="2:51" s="11" customFormat="1" ht="12">
      <c r="B95" s="196"/>
      <c r="C95" s="197"/>
      <c r="D95" s="194" t="s">
        <v>137</v>
      </c>
      <c r="E95" s="198" t="s">
        <v>20</v>
      </c>
      <c r="F95" s="199" t="s">
        <v>821</v>
      </c>
      <c r="G95" s="197"/>
      <c r="H95" s="200">
        <v>7.14</v>
      </c>
      <c r="I95" s="201"/>
      <c r="J95" s="197"/>
      <c r="K95" s="197"/>
      <c r="L95" s="202"/>
      <c r="M95" s="203"/>
      <c r="N95" s="204"/>
      <c r="O95" s="204"/>
      <c r="P95" s="204"/>
      <c r="Q95" s="204"/>
      <c r="R95" s="204"/>
      <c r="S95" s="204"/>
      <c r="T95" s="205"/>
      <c r="AT95" s="206" t="s">
        <v>137</v>
      </c>
      <c r="AU95" s="206" t="s">
        <v>81</v>
      </c>
      <c r="AV95" s="11" t="s">
        <v>81</v>
      </c>
      <c r="AW95" s="11" t="s">
        <v>37</v>
      </c>
      <c r="AX95" s="11" t="s">
        <v>73</v>
      </c>
      <c r="AY95" s="206" t="s">
        <v>126</v>
      </c>
    </row>
    <row r="96" spans="2:51" s="12" customFormat="1" ht="12">
      <c r="B96" s="207"/>
      <c r="C96" s="208"/>
      <c r="D96" s="194" t="s">
        <v>137</v>
      </c>
      <c r="E96" s="209" t="s">
        <v>20</v>
      </c>
      <c r="F96" s="210" t="s">
        <v>138</v>
      </c>
      <c r="G96" s="208"/>
      <c r="H96" s="211">
        <v>7.14</v>
      </c>
      <c r="I96" s="212"/>
      <c r="J96" s="208"/>
      <c r="K96" s="208"/>
      <c r="L96" s="213"/>
      <c r="M96" s="214"/>
      <c r="N96" s="215"/>
      <c r="O96" s="215"/>
      <c r="P96" s="215"/>
      <c r="Q96" s="215"/>
      <c r="R96" s="215"/>
      <c r="S96" s="215"/>
      <c r="T96" s="216"/>
      <c r="AT96" s="217" t="s">
        <v>137</v>
      </c>
      <c r="AU96" s="217" t="s">
        <v>81</v>
      </c>
      <c r="AV96" s="12" t="s">
        <v>133</v>
      </c>
      <c r="AW96" s="12" t="s">
        <v>37</v>
      </c>
      <c r="AX96" s="12" t="s">
        <v>22</v>
      </c>
      <c r="AY96" s="217" t="s">
        <v>126</v>
      </c>
    </row>
    <row r="97" spans="2:51" s="13" customFormat="1" ht="12">
      <c r="B97" s="218"/>
      <c r="C97" s="219"/>
      <c r="D97" s="220" t="s">
        <v>137</v>
      </c>
      <c r="E97" s="221" t="s">
        <v>20</v>
      </c>
      <c r="F97" s="222" t="s">
        <v>224</v>
      </c>
      <c r="G97" s="219"/>
      <c r="H97" s="223" t="s">
        <v>20</v>
      </c>
      <c r="I97" s="224"/>
      <c r="J97" s="219"/>
      <c r="K97" s="219"/>
      <c r="L97" s="225"/>
      <c r="M97" s="226"/>
      <c r="N97" s="227"/>
      <c r="O97" s="227"/>
      <c r="P97" s="227"/>
      <c r="Q97" s="227"/>
      <c r="R97" s="227"/>
      <c r="S97" s="227"/>
      <c r="T97" s="228"/>
      <c r="AT97" s="229" t="s">
        <v>137</v>
      </c>
      <c r="AU97" s="229" t="s">
        <v>81</v>
      </c>
      <c r="AV97" s="13" t="s">
        <v>22</v>
      </c>
      <c r="AW97" s="13" t="s">
        <v>37</v>
      </c>
      <c r="AX97" s="13" t="s">
        <v>73</v>
      </c>
      <c r="AY97" s="229" t="s">
        <v>126</v>
      </c>
    </row>
    <row r="98" spans="2:65" s="1" customFormat="1" ht="40.2" customHeight="1">
      <c r="B98" s="34"/>
      <c r="C98" s="182" t="s">
        <v>133</v>
      </c>
      <c r="D98" s="182" t="s">
        <v>128</v>
      </c>
      <c r="E98" s="183" t="s">
        <v>232</v>
      </c>
      <c r="F98" s="184" t="s">
        <v>233</v>
      </c>
      <c r="G98" s="185" t="s">
        <v>155</v>
      </c>
      <c r="H98" s="186">
        <v>58.16</v>
      </c>
      <c r="I98" s="187"/>
      <c r="J98" s="188">
        <f>ROUND(I98*H98,2)</f>
        <v>0</v>
      </c>
      <c r="K98" s="184" t="s">
        <v>132</v>
      </c>
      <c r="L98" s="54"/>
      <c r="M98" s="189" t="s">
        <v>20</v>
      </c>
      <c r="N98" s="190" t="s">
        <v>44</v>
      </c>
      <c r="O98" s="35"/>
      <c r="P98" s="191">
        <f>O98*H98</f>
        <v>0</v>
      </c>
      <c r="Q98" s="191">
        <v>0</v>
      </c>
      <c r="R98" s="191">
        <f>Q98*H98</f>
        <v>0</v>
      </c>
      <c r="S98" s="191">
        <v>0</v>
      </c>
      <c r="T98" s="192">
        <f>S98*H98</f>
        <v>0</v>
      </c>
      <c r="AR98" s="17" t="s">
        <v>133</v>
      </c>
      <c r="AT98" s="17" t="s">
        <v>128</v>
      </c>
      <c r="AU98" s="17" t="s">
        <v>81</v>
      </c>
      <c r="AY98" s="17" t="s">
        <v>126</v>
      </c>
      <c r="BE98" s="193">
        <f>IF(N98="základní",J98,0)</f>
        <v>0</v>
      </c>
      <c r="BF98" s="193">
        <f>IF(N98="snížená",J98,0)</f>
        <v>0</v>
      </c>
      <c r="BG98" s="193">
        <f>IF(N98="zákl. přenesená",J98,0)</f>
        <v>0</v>
      </c>
      <c r="BH98" s="193">
        <f>IF(N98="sníž. přenesená",J98,0)</f>
        <v>0</v>
      </c>
      <c r="BI98" s="193">
        <f>IF(N98="nulová",J98,0)</f>
        <v>0</v>
      </c>
      <c r="BJ98" s="17" t="s">
        <v>22</v>
      </c>
      <c r="BK98" s="193">
        <f>ROUND(I98*H98,2)</f>
        <v>0</v>
      </c>
      <c r="BL98" s="17" t="s">
        <v>133</v>
      </c>
      <c r="BM98" s="17" t="s">
        <v>822</v>
      </c>
    </row>
    <row r="99" spans="2:47" s="1" customFormat="1" ht="192">
      <c r="B99" s="34"/>
      <c r="C99" s="56"/>
      <c r="D99" s="194" t="s">
        <v>135</v>
      </c>
      <c r="E99" s="56"/>
      <c r="F99" s="195" t="s">
        <v>221</v>
      </c>
      <c r="G99" s="56"/>
      <c r="H99" s="56"/>
      <c r="I99" s="152"/>
      <c r="J99" s="56"/>
      <c r="K99" s="56"/>
      <c r="L99" s="54"/>
      <c r="M99" s="71"/>
      <c r="N99" s="35"/>
      <c r="O99" s="35"/>
      <c r="P99" s="35"/>
      <c r="Q99" s="35"/>
      <c r="R99" s="35"/>
      <c r="S99" s="35"/>
      <c r="T99" s="72"/>
      <c r="AT99" s="17" t="s">
        <v>135</v>
      </c>
      <c r="AU99" s="17" t="s">
        <v>81</v>
      </c>
    </row>
    <row r="100" spans="2:51" s="11" customFormat="1" ht="12">
      <c r="B100" s="196"/>
      <c r="C100" s="197"/>
      <c r="D100" s="194" t="s">
        <v>137</v>
      </c>
      <c r="E100" s="198" t="s">
        <v>20</v>
      </c>
      <c r="F100" s="199" t="s">
        <v>823</v>
      </c>
      <c r="G100" s="197"/>
      <c r="H100" s="200">
        <v>58.16</v>
      </c>
      <c r="I100" s="201"/>
      <c r="J100" s="197"/>
      <c r="K100" s="197"/>
      <c r="L100" s="202"/>
      <c r="M100" s="203"/>
      <c r="N100" s="204"/>
      <c r="O100" s="204"/>
      <c r="P100" s="204"/>
      <c r="Q100" s="204"/>
      <c r="R100" s="204"/>
      <c r="S100" s="204"/>
      <c r="T100" s="205"/>
      <c r="AT100" s="206" t="s">
        <v>137</v>
      </c>
      <c r="AU100" s="206" t="s">
        <v>81</v>
      </c>
      <c r="AV100" s="11" t="s">
        <v>81</v>
      </c>
      <c r="AW100" s="11" t="s">
        <v>37</v>
      </c>
      <c r="AX100" s="11" t="s">
        <v>73</v>
      </c>
      <c r="AY100" s="206" t="s">
        <v>126</v>
      </c>
    </row>
    <row r="101" spans="2:51" s="12" customFormat="1" ht="12">
      <c r="B101" s="207"/>
      <c r="C101" s="208"/>
      <c r="D101" s="194" t="s">
        <v>137</v>
      </c>
      <c r="E101" s="209" t="s">
        <v>20</v>
      </c>
      <c r="F101" s="210" t="s">
        <v>138</v>
      </c>
      <c r="G101" s="208"/>
      <c r="H101" s="211">
        <v>58.16</v>
      </c>
      <c r="I101" s="212"/>
      <c r="J101" s="208"/>
      <c r="K101" s="208"/>
      <c r="L101" s="213"/>
      <c r="M101" s="214"/>
      <c r="N101" s="215"/>
      <c r="O101" s="215"/>
      <c r="P101" s="215"/>
      <c r="Q101" s="215"/>
      <c r="R101" s="215"/>
      <c r="S101" s="215"/>
      <c r="T101" s="216"/>
      <c r="AT101" s="217" t="s">
        <v>137</v>
      </c>
      <c r="AU101" s="217" t="s">
        <v>81</v>
      </c>
      <c r="AV101" s="12" t="s">
        <v>133</v>
      </c>
      <c r="AW101" s="12" t="s">
        <v>37</v>
      </c>
      <c r="AX101" s="12" t="s">
        <v>22</v>
      </c>
      <c r="AY101" s="217" t="s">
        <v>126</v>
      </c>
    </row>
    <row r="102" spans="2:51" s="13" customFormat="1" ht="12">
      <c r="B102" s="218"/>
      <c r="C102" s="219"/>
      <c r="D102" s="220" t="s">
        <v>137</v>
      </c>
      <c r="E102" s="221" t="s">
        <v>20</v>
      </c>
      <c r="F102" s="222" t="s">
        <v>238</v>
      </c>
      <c r="G102" s="219"/>
      <c r="H102" s="223" t="s">
        <v>20</v>
      </c>
      <c r="I102" s="224"/>
      <c r="J102" s="219"/>
      <c r="K102" s="219"/>
      <c r="L102" s="225"/>
      <c r="M102" s="226"/>
      <c r="N102" s="227"/>
      <c r="O102" s="227"/>
      <c r="P102" s="227"/>
      <c r="Q102" s="227"/>
      <c r="R102" s="227"/>
      <c r="S102" s="227"/>
      <c r="T102" s="228"/>
      <c r="AT102" s="229" t="s">
        <v>137</v>
      </c>
      <c r="AU102" s="229" t="s">
        <v>81</v>
      </c>
      <c r="AV102" s="13" t="s">
        <v>22</v>
      </c>
      <c r="AW102" s="13" t="s">
        <v>37</v>
      </c>
      <c r="AX102" s="13" t="s">
        <v>73</v>
      </c>
      <c r="AY102" s="229" t="s">
        <v>126</v>
      </c>
    </row>
    <row r="103" spans="2:65" s="1" customFormat="1" ht="28.8" customHeight="1">
      <c r="B103" s="34"/>
      <c r="C103" s="182" t="s">
        <v>159</v>
      </c>
      <c r="D103" s="182" t="s">
        <v>128</v>
      </c>
      <c r="E103" s="183" t="s">
        <v>250</v>
      </c>
      <c r="F103" s="184" t="s">
        <v>251</v>
      </c>
      <c r="G103" s="185" t="s">
        <v>155</v>
      </c>
      <c r="H103" s="186">
        <v>7.14</v>
      </c>
      <c r="I103" s="187"/>
      <c r="J103" s="188">
        <f>ROUND(I103*H103,2)</f>
        <v>0</v>
      </c>
      <c r="K103" s="184" t="s">
        <v>132</v>
      </c>
      <c r="L103" s="54"/>
      <c r="M103" s="189" t="s">
        <v>20</v>
      </c>
      <c r="N103" s="190" t="s">
        <v>44</v>
      </c>
      <c r="O103" s="35"/>
      <c r="P103" s="191">
        <f>O103*H103</f>
        <v>0</v>
      </c>
      <c r="Q103" s="191">
        <v>0</v>
      </c>
      <c r="R103" s="191">
        <f>Q103*H103</f>
        <v>0</v>
      </c>
      <c r="S103" s="191">
        <v>0</v>
      </c>
      <c r="T103" s="192">
        <f>S103*H103</f>
        <v>0</v>
      </c>
      <c r="AR103" s="17" t="s">
        <v>133</v>
      </c>
      <c r="AT103" s="17" t="s">
        <v>128</v>
      </c>
      <c r="AU103" s="17" t="s">
        <v>81</v>
      </c>
      <c r="AY103" s="17" t="s">
        <v>126</v>
      </c>
      <c r="BE103" s="193">
        <f>IF(N103="základní",J103,0)</f>
        <v>0</v>
      </c>
      <c r="BF103" s="193">
        <f>IF(N103="snížená",J103,0)</f>
        <v>0</v>
      </c>
      <c r="BG103" s="193">
        <f>IF(N103="zákl. přenesená",J103,0)</f>
        <v>0</v>
      </c>
      <c r="BH103" s="193">
        <f>IF(N103="sníž. přenesená",J103,0)</f>
        <v>0</v>
      </c>
      <c r="BI103" s="193">
        <f>IF(N103="nulová",J103,0)</f>
        <v>0</v>
      </c>
      <c r="BJ103" s="17" t="s">
        <v>22</v>
      </c>
      <c r="BK103" s="193">
        <f>ROUND(I103*H103,2)</f>
        <v>0</v>
      </c>
      <c r="BL103" s="17" t="s">
        <v>133</v>
      </c>
      <c r="BM103" s="17" t="s">
        <v>824</v>
      </c>
    </row>
    <row r="104" spans="2:47" s="1" customFormat="1" ht="168">
      <c r="B104" s="34"/>
      <c r="C104" s="56"/>
      <c r="D104" s="194" t="s">
        <v>135</v>
      </c>
      <c r="E104" s="56"/>
      <c r="F104" s="195" t="s">
        <v>253</v>
      </c>
      <c r="G104" s="56"/>
      <c r="H104" s="56"/>
      <c r="I104" s="152"/>
      <c r="J104" s="56"/>
      <c r="K104" s="56"/>
      <c r="L104" s="54"/>
      <c r="M104" s="71"/>
      <c r="N104" s="35"/>
      <c r="O104" s="35"/>
      <c r="P104" s="35"/>
      <c r="Q104" s="35"/>
      <c r="R104" s="35"/>
      <c r="S104" s="35"/>
      <c r="T104" s="72"/>
      <c r="AT104" s="17" t="s">
        <v>135</v>
      </c>
      <c r="AU104" s="17" t="s">
        <v>81</v>
      </c>
    </row>
    <row r="105" spans="2:51" s="11" customFormat="1" ht="12">
      <c r="B105" s="196"/>
      <c r="C105" s="197"/>
      <c r="D105" s="194" t="s">
        <v>137</v>
      </c>
      <c r="E105" s="198" t="s">
        <v>20</v>
      </c>
      <c r="F105" s="199" t="s">
        <v>821</v>
      </c>
      <c r="G105" s="197"/>
      <c r="H105" s="200">
        <v>7.14</v>
      </c>
      <c r="I105" s="201"/>
      <c r="J105" s="197"/>
      <c r="K105" s="197"/>
      <c r="L105" s="202"/>
      <c r="M105" s="203"/>
      <c r="N105" s="204"/>
      <c r="O105" s="204"/>
      <c r="P105" s="204"/>
      <c r="Q105" s="204"/>
      <c r="R105" s="204"/>
      <c r="S105" s="204"/>
      <c r="T105" s="205"/>
      <c r="AT105" s="206" t="s">
        <v>137</v>
      </c>
      <c r="AU105" s="206" t="s">
        <v>81</v>
      </c>
      <c r="AV105" s="11" t="s">
        <v>81</v>
      </c>
      <c r="AW105" s="11" t="s">
        <v>37</v>
      </c>
      <c r="AX105" s="11" t="s">
        <v>73</v>
      </c>
      <c r="AY105" s="206" t="s">
        <v>126</v>
      </c>
    </row>
    <row r="106" spans="2:51" s="12" customFormat="1" ht="12">
      <c r="B106" s="207"/>
      <c r="C106" s="208"/>
      <c r="D106" s="194" t="s">
        <v>137</v>
      </c>
      <c r="E106" s="209" t="s">
        <v>20</v>
      </c>
      <c r="F106" s="210" t="s">
        <v>138</v>
      </c>
      <c r="G106" s="208"/>
      <c r="H106" s="211">
        <v>7.14</v>
      </c>
      <c r="I106" s="212"/>
      <c r="J106" s="208"/>
      <c r="K106" s="208"/>
      <c r="L106" s="213"/>
      <c r="M106" s="214"/>
      <c r="N106" s="215"/>
      <c r="O106" s="215"/>
      <c r="P106" s="215"/>
      <c r="Q106" s="215"/>
      <c r="R106" s="215"/>
      <c r="S106" s="215"/>
      <c r="T106" s="216"/>
      <c r="AT106" s="217" t="s">
        <v>137</v>
      </c>
      <c r="AU106" s="217" t="s">
        <v>81</v>
      </c>
      <c r="AV106" s="12" t="s">
        <v>133</v>
      </c>
      <c r="AW106" s="12" t="s">
        <v>37</v>
      </c>
      <c r="AX106" s="12" t="s">
        <v>22</v>
      </c>
      <c r="AY106" s="217" t="s">
        <v>126</v>
      </c>
    </row>
    <row r="107" spans="2:51" s="13" customFormat="1" ht="12">
      <c r="B107" s="218"/>
      <c r="C107" s="219"/>
      <c r="D107" s="194" t="s">
        <v>137</v>
      </c>
      <c r="E107" s="230" t="s">
        <v>20</v>
      </c>
      <c r="F107" s="231" t="s">
        <v>224</v>
      </c>
      <c r="G107" s="219"/>
      <c r="H107" s="232" t="s">
        <v>20</v>
      </c>
      <c r="I107" s="224"/>
      <c r="J107" s="219"/>
      <c r="K107" s="219"/>
      <c r="L107" s="225"/>
      <c r="M107" s="226"/>
      <c r="N107" s="227"/>
      <c r="O107" s="227"/>
      <c r="P107" s="227"/>
      <c r="Q107" s="227"/>
      <c r="R107" s="227"/>
      <c r="S107" s="227"/>
      <c r="T107" s="228"/>
      <c r="AT107" s="229" t="s">
        <v>137</v>
      </c>
      <c r="AU107" s="229" t="s">
        <v>81</v>
      </c>
      <c r="AV107" s="13" t="s">
        <v>22</v>
      </c>
      <c r="AW107" s="13" t="s">
        <v>37</v>
      </c>
      <c r="AX107" s="13" t="s">
        <v>73</v>
      </c>
      <c r="AY107" s="229" t="s">
        <v>126</v>
      </c>
    </row>
    <row r="108" spans="2:51" s="13" customFormat="1" ht="12">
      <c r="B108" s="218"/>
      <c r="C108" s="219"/>
      <c r="D108" s="220" t="s">
        <v>137</v>
      </c>
      <c r="E108" s="221" t="s">
        <v>20</v>
      </c>
      <c r="F108" s="222" t="s">
        <v>744</v>
      </c>
      <c r="G108" s="219"/>
      <c r="H108" s="223" t="s">
        <v>20</v>
      </c>
      <c r="I108" s="224"/>
      <c r="J108" s="219"/>
      <c r="K108" s="219"/>
      <c r="L108" s="225"/>
      <c r="M108" s="226"/>
      <c r="N108" s="227"/>
      <c r="O108" s="227"/>
      <c r="P108" s="227"/>
      <c r="Q108" s="227"/>
      <c r="R108" s="227"/>
      <c r="S108" s="227"/>
      <c r="T108" s="228"/>
      <c r="AT108" s="229" t="s">
        <v>137</v>
      </c>
      <c r="AU108" s="229" t="s">
        <v>81</v>
      </c>
      <c r="AV108" s="13" t="s">
        <v>22</v>
      </c>
      <c r="AW108" s="13" t="s">
        <v>37</v>
      </c>
      <c r="AX108" s="13" t="s">
        <v>73</v>
      </c>
      <c r="AY108" s="229" t="s">
        <v>126</v>
      </c>
    </row>
    <row r="109" spans="2:65" s="1" customFormat="1" ht="20.4" customHeight="1">
      <c r="B109" s="34"/>
      <c r="C109" s="182" t="s">
        <v>164</v>
      </c>
      <c r="D109" s="182" t="s">
        <v>128</v>
      </c>
      <c r="E109" s="183" t="s">
        <v>276</v>
      </c>
      <c r="F109" s="184" t="s">
        <v>277</v>
      </c>
      <c r="G109" s="185" t="s">
        <v>155</v>
      </c>
      <c r="H109" s="186">
        <v>58.16</v>
      </c>
      <c r="I109" s="187"/>
      <c r="J109" s="188">
        <f>ROUND(I109*H109,2)</f>
        <v>0</v>
      </c>
      <c r="K109" s="184" t="s">
        <v>132</v>
      </c>
      <c r="L109" s="54"/>
      <c r="M109" s="189" t="s">
        <v>20</v>
      </c>
      <c r="N109" s="190" t="s">
        <v>44</v>
      </c>
      <c r="O109" s="35"/>
      <c r="P109" s="191">
        <f>O109*H109</f>
        <v>0</v>
      </c>
      <c r="Q109" s="191">
        <v>0</v>
      </c>
      <c r="R109" s="191">
        <f>Q109*H109</f>
        <v>0</v>
      </c>
      <c r="S109" s="191">
        <v>0</v>
      </c>
      <c r="T109" s="192">
        <f>S109*H109</f>
        <v>0</v>
      </c>
      <c r="AR109" s="17" t="s">
        <v>133</v>
      </c>
      <c r="AT109" s="17" t="s">
        <v>128</v>
      </c>
      <c r="AU109" s="17" t="s">
        <v>81</v>
      </c>
      <c r="AY109" s="17" t="s">
        <v>126</v>
      </c>
      <c r="BE109" s="193">
        <f>IF(N109="základní",J109,0)</f>
        <v>0</v>
      </c>
      <c r="BF109" s="193">
        <f>IF(N109="snížená",J109,0)</f>
        <v>0</v>
      </c>
      <c r="BG109" s="193">
        <f>IF(N109="zákl. přenesená",J109,0)</f>
        <v>0</v>
      </c>
      <c r="BH109" s="193">
        <f>IF(N109="sníž. přenesená",J109,0)</f>
        <v>0</v>
      </c>
      <c r="BI109" s="193">
        <f>IF(N109="nulová",J109,0)</f>
        <v>0</v>
      </c>
      <c r="BJ109" s="17" t="s">
        <v>22</v>
      </c>
      <c r="BK109" s="193">
        <f>ROUND(I109*H109,2)</f>
        <v>0</v>
      </c>
      <c r="BL109" s="17" t="s">
        <v>133</v>
      </c>
      <c r="BM109" s="17" t="s">
        <v>825</v>
      </c>
    </row>
    <row r="110" spans="2:47" s="1" customFormat="1" ht="192">
      <c r="B110" s="34"/>
      <c r="C110" s="56"/>
      <c r="D110" s="194" t="s">
        <v>135</v>
      </c>
      <c r="E110" s="56"/>
      <c r="F110" s="195" t="s">
        <v>279</v>
      </c>
      <c r="G110" s="56"/>
      <c r="H110" s="56"/>
      <c r="I110" s="152"/>
      <c r="J110" s="56"/>
      <c r="K110" s="56"/>
      <c r="L110" s="54"/>
      <c r="M110" s="71"/>
      <c r="N110" s="35"/>
      <c r="O110" s="35"/>
      <c r="P110" s="35"/>
      <c r="Q110" s="35"/>
      <c r="R110" s="35"/>
      <c r="S110" s="35"/>
      <c r="T110" s="72"/>
      <c r="AT110" s="17" t="s">
        <v>135</v>
      </c>
      <c r="AU110" s="17" t="s">
        <v>81</v>
      </c>
    </row>
    <row r="111" spans="2:51" s="11" customFormat="1" ht="12">
      <c r="B111" s="196"/>
      <c r="C111" s="197"/>
      <c r="D111" s="194" t="s">
        <v>137</v>
      </c>
      <c r="E111" s="198" t="s">
        <v>20</v>
      </c>
      <c r="F111" s="199" t="s">
        <v>823</v>
      </c>
      <c r="G111" s="197"/>
      <c r="H111" s="200">
        <v>58.16</v>
      </c>
      <c r="I111" s="201"/>
      <c r="J111" s="197"/>
      <c r="K111" s="197"/>
      <c r="L111" s="202"/>
      <c r="M111" s="203"/>
      <c r="N111" s="204"/>
      <c r="O111" s="204"/>
      <c r="P111" s="204"/>
      <c r="Q111" s="204"/>
      <c r="R111" s="204"/>
      <c r="S111" s="204"/>
      <c r="T111" s="205"/>
      <c r="AT111" s="206" t="s">
        <v>137</v>
      </c>
      <c r="AU111" s="206" t="s">
        <v>81</v>
      </c>
      <c r="AV111" s="11" t="s">
        <v>81</v>
      </c>
      <c r="AW111" s="11" t="s">
        <v>37</v>
      </c>
      <c r="AX111" s="11" t="s">
        <v>73</v>
      </c>
      <c r="AY111" s="206" t="s">
        <v>126</v>
      </c>
    </row>
    <row r="112" spans="2:51" s="12" customFormat="1" ht="12">
      <c r="B112" s="207"/>
      <c r="C112" s="208"/>
      <c r="D112" s="194" t="s">
        <v>137</v>
      </c>
      <c r="E112" s="209" t="s">
        <v>20</v>
      </c>
      <c r="F112" s="210" t="s">
        <v>138</v>
      </c>
      <c r="G112" s="208"/>
      <c r="H112" s="211">
        <v>58.16</v>
      </c>
      <c r="I112" s="212"/>
      <c r="J112" s="208"/>
      <c r="K112" s="208"/>
      <c r="L112" s="213"/>
      <c r="M112" s="214"/>
      <c r="N112" s="215"/>
      <c r="O112" s="215"/>
      <c r="P112" s="215"/>
      <c r="Q112" s="215"/>
      <c r="R112" s="215"/>
      <c r="S112" s="215"/>
      <c r="T112" s="216"/>
      <c r="AT112" s="217" t="s">
        <v>137</v>
      </c>
      <c r="AU112" s="217" t="s">
        <v>81</v>
      </c>
      <c r="AV112" s="12" t="s">
        <v>133</v>
      </c>
      <c r="AW112" s="12" t="s">
        <v>37</v>
      </c>
      <c r="AX112" s="12" t="s">
        <v>22</v>
      </c>
      <c r="AY112" s="217" t="s">
        <v>126</v>
      </c>
    </row>
    <row r="113" spans="2:51" s="13" customFormat="1" ht="12">
      <c r="B113" s="218"/>
      <c r="C113" s="219"/>
      <c r="D113" s="220" t="s">
        <v>137</v>
      </c>
      <c r="E113" s="221" t="s">
        <v>20</v>
      </c>
      <c r="F113" s="222" t="s">
        <v>826</v>
      </c>
      <c r="G113" s="219"/>
      <c r="H113" s="223" t="s">
        <v>20</v>
      </c>
      <c r="I113" s="224"/>
      <c r="J113" s="219"/>
      <c r="K113" s="219"/>
      <c r="L113" s="225"/>
      <c r="M113" s="226"/>
      <c r="N113" s="227"/>
      <c r="O113" s="227"/>
      <c r="P113" s="227"/>
      <c r="Q113" s="227"/>
      <c r="R113" s="227"/>
      <c r="S113" s="227"/>
      <c r="T113" s="228"/>
      <c r="AT113" s="229" t="s">
        <v>137</v>
      </c>
      <c r="AU113" s="229" t="s">
        <v>81</v>
      </c>
      <c r="AV113" s="13" t="s">
        <v>22</v>
      </c>
      <c r="AW113" s="13" t="s">
        <v>37</v>
      </c>
      <c r="AX113" s="13" t="s">
        <v>73</v>
      </c>
      <c r="AY113" s="229" t="s">
        <v>126</v>
      </c>
    </row>
    <row r="114" spans="2:65" s="1" customFormat="1" ht="28.8" customHeight="1">
      <c r="B114" s="34"/>
      <c r="C114" s="182" t="s">
        <v>169</v>
      </c>
      <c r="D114" s="182" t="s">
        <v>128</v>
      </c>
      <c r="E114" s="183" t="s">
        <v>286</v>
      </c>
      <c r="F114" s="184" t="s">
        <v>287</v>
      </c>
      <c r="G114" s="185" t="s">
        <v>131</v>
      </c>
      <c r="H114" s="186">
        <v>71.4</v>
      </c>
      <c r="I114" s="187"/>
      <c r="J114" s="188">
        <f>ROUND(I114*H114,2)</f>
        <v>0</v>
      </c>
      <c r="K114" s="184" t="s">
        <v>132</v>
      </c>
      <c r="L114" s="54"/>
      <c r="M114" s="189" t="s">
        <v>20</v>
      </c>
      <c r="N114" s="190" t="s">
        <v>44</v>
      </c>
      <c r="O114" s="35"/>
      <c r="P114" s="191">
        <f>O114*H114</f>
        <v>0</v>
      </c>
      <c r="Q114" s="191">
        <v>0</v>
      </c>
      <c r="R114" s="191">
        <f>Q114*H114</f>
        <v>0</v>
      </c>
      <c r="S114" s="191">
        <v>0</v>
      </c>
      <c r="T114" s="192">
        <f>S114*H114</f>
        <v>0</v>
      </c>
      <c r="AR114" s="17" t="s">
        <v>133</v>
      </c>
      <c r="AT114" s="17" t="s">
        <v>128</v>
      </c>
      <c r="AU114" s="17" t="s">
        <v>81</v>
      </c>
      <c r="AY114" s="17" t="s">
        <v>126</v>
      </c>
      <c r="BE114" s="193">
        <f>IF(N114="základní",J114,0)</f>
        <v>0</v>
      </c>
      <c r="BF114" s="193">
        <f>IF(N114="snížená",J114,0)</f>
        <v>0</v>
      </c>
      <c r="BG114" s="193">
        <f>IF(N114="zákl. přenesená",J114,0)</f>
        <v>0</v>
      </c>
      <c r="BH114" s="193">
        <f>IF(N114="sníž. přenesená",J114,0)</f>
        <v>0</v>
      </c>
      <c r="BI114" s="193">
        <f>IF(N114="nulová",J114,0)</f>
        <v>0</v>
      </c>
      <c r="BJ114" s="17" t="s">
        <v>22</v>
      </c>
      <c r="BK114" s="193">
        <f>ROUND(I114*H114,2)</f>
        <v>0</v>
      </c>
      <c r="BL114" s="17" t="s">
        <v>133</v>
      </c>
      <c r="BM114" s="17" t="s">
        <v>827</v>
      </c>
    </row>
    <row r="115" spans="2:47" s="1" customFormat="1" ht="132">
      <c r="B115" s="34"/>
      <c r="C115" s="56"/>
      <c r="D115" s="194" t="s">
        <v>135</v>
      </c>
      <c r="E115" s="56"/>
      <c r="F115" s="195" t="s">
        <v>289</v>
      </c>
      <c r="G115" s="56"/>
      <c r="H115" s="56"/>
      <c r="I115" s="152"/>
      <c r="J115" s="56"/>
      <c r="K115" s="56"/>
      <c r="L115" s="54"/>
      <c r="M115" s="71"/>
      <c r="N115" s="35"/>
      <c r="O115" s="35"/>
      <c r="P115" s="35"/>
      <c r="Q115" s="35"/>
      <c r="R115" s="35"/>
      <c r="S115" s="35"/>
      <c r="T115" s="72"/>
      <c r="AT115" s="17" t="s">
        <v>135</v>
      </c>
      <c r="AU115" s="17" t="s">
        <v>81</v>
      </c>
    </row>
    <row r="116" spans="2:51" s="11" customFormat="1" ht="12">
      <c r="B116" s="196"/>
      <c r="C116" s="197"/>
      <c r="D116" s="194" t="s">
        <v>137</v>
      </c>
      <c r="E116" s="198" t="s">
        <v>20</v>
      </c>
      <c r="F116" s="199" t="s">
        <v>828</v>
      </c>
      <c r="G116" s="197"/>
      <c r="H116" s="200">
        <v>71.4</v>
      </c>
      <c r="I116" s="201"/>
      <c r="J116" s="197"/>
      <c r="K116" s="197"/>
      <c r="L116" s="202"/>
      <c r="M116" s="203"/>
      <c r="N116" s="204"/>
      <c r="O116" s="204"/>
      <c r="P116" s="204"/>
      <c r="Q116" s="204"/>
      <c r="R116" s="204"/>
      <c r="S116" s="204"/>
      <c r="T116" s="205"/>
      <c r="AT116" s="206" t="s">
        <v>137</v>
      </c>
      <c r="AU116" s="206" t="s">
        <v>81</v>
      </c>
      <c r="AV116" s="11" t="s">
        <v>81</v>
      </c>
      <c r="AW116" s="11" t="s">
        <v>37</v>
      </c>
      <c r="AX116" s="11" t="s">
        <v>73</v>
      </c>
      <c r="AY116" s="206" t="s">
        <v>126</v>
      </c>
    </row>
    <row r="117" spans="2:51" s="12" customFormat="1" ht="12">
      <c r="B117" s="207"/>
      <c r="C117" s="208"/>
      <c r="D117" s="194" t="s">
        <v>137</v>
      </c>
      <c r="E117" s="209" t="s">
        <v>20</v>
      </c>
      <c r="F117" s="210" t="s">
        <v>138</v>
      </c>
      <c r="G117" s="208"/>
      <c r="H117" s="211">
        <v>71.4</v>
      </c>
      <c r="I117" s="212"/>
      <c r="J117" s="208"/>
      <c r="K117" s="208"/>
      <c r="L117" s="213"/>
      <c r="M117" s="214"/>
      <c r="N117" s="215"/>
      <c r="O117" s="215"/>
      <c r="P117" s="215"/>
      <c r="Q117" s="215"/>
      <c r="R117" s="215"/>
      <c r="S117" s="215"/>
      <c r="T117" s="216"/>
      <c r="AT117" s="217" t="s">
        <v>137</v>
      </c>
      <c r="AU117" s="217" t="s">
        <v>81</v>
      </c>
      <c r="AV117" s="12" t="s">
        <v>133</v>
      </c>
      <c r="AW117" s="12" t="s">
        <v>37</v>
      </c>
      <c r="AX117" s="12" t="s">
        <v>22</v>
      </c>
      <c r="AY117" s="217" t="s">
        <v>126</v>
      </c>
    </row>
    <row r="118" spans="2:51" s="13" customFormat="1" ht="12">
      <c r="B118" s="218"/>
      <c r="C118" s="219"/>
      <c r="D118" s="220" t="s">
        <v>137</v>
      </c>
      <c r="E118" s="221" t="s">
        <v>20</v>
      </c>
      <c r="F118" s="222" t="s">
        <v>146</v>
      </c>
      <c r="G118" s="219"/>
      <c r="H118" s="223" t="s">
        <v>20</v>
      </c>
      <c r="I118" s="224"/>
      <c r="J118" s="219"/>
      <c r="K118" s="219"/>
      <c r="L118" s="225"/>
      <c r="M118" s="226"/>
      <c r="N118" s="227"/>
      <c r="O118" s="227"/>
      <c r="P118" s="227"/>
      <c r="Q118" s="227"/>
      <c r="R118" s="227"/>
      <c r="S118" s="227"/>
      <c r="T118" s="228"/>
      <c r="AT118" s="229" t="s">
        <v>137</v>
      </c>
      <c r="AU118" s="229" t="s">
        <v>81</v>
      </c>
      <c r="AV118" s="13" t="s">
        <v>22</v>
      </c>
      <c r="AW118" s="13" t="s">
        <v>37</v>
      </c>
      <c r="AX118" s="13" t="s">
        <v>73</v>
      </c>
      <c r="AY118" s="229" t="s">
        <v>126</v>
      </c>
    </row>
    <row r="119" spans="2:65" s="1" customFormat="1" ht="28.8" customHeight="1">
      <c r="B119" s="34"/>
      <c r="C119" s="182" t="s">
        <v>177</v>
      </c>
      <c r="D119" s="182" t="s">
        <v>128</v>
      </c>
      <c r="E119" s="183" t="s">
        <v>292</v>
      </c>
      <c r="F119" s="184" t="s">
        <v>293</v>
      </c>
      <c r="G119" s="185" t="s">
        <v>131</v>
      </c>
      <c r="H119" s="186">
        <v>71.4</v>
      </c>
      <c r="I119" s="187"/>
      <c r="J119" s="188">
        <f>ROUND(I119*H119,2)</f>
        <v>0</v>
      </c>
      <c r="K119" s="184" t="s">
        <v>132</v>
      </c>
      <c r="L119" s="54"/>
      <c r="M119" s="189" t="s">
        <v>20</v>
      </c>
      <c r="N119" s="190" t="s">
        <v>44</v>
      </c>
      <c r="O119" s="35"/>
      <c r="P119" s="191">
        <f>O119*H119</f>
        <v>0</v>
      </c>
      <c r="Q119" s="191">
        <v>0</v>
      </c>
      <c r="R119" s="191">
        <f>Q119*H119</f>
        <v>0</v>
      </c>
      <c r="S119" s="191">
        <v>0</v>
      </c>
      <c r="T119" s="192">
        <f>S119*H119</f>
        <v>0</v>
      </c>
      <c r="AR119" s="17" t="s">
        <v>133</v>
      </c>
      <c r="AT119" s="17" t="s">
        <v>128</v>
      </c>
      <c r="AU119" s="17" t="s">
        <v>81</v>
      </c>
      <c r="AY119" s="17" t="s">
        <v>126</v>
      </c>
      <c r="BE119" s="193">
        <f>IF(N119="základní",J119,0)</f>
        <v>0</v>
      </c>
      <c r="BF119" s="193">
        <f>IF(N119="snížená",J119,0)</f>
        <v>0</v>
      </c>
      <c r="BG119" s="193">
        <f>IF(N119="zákl. přenesená",J119,0)</f>
        <v>0</v>
      </c>
      <c r="BH119" s="193">
        <f>IF(N119="sníž. přenesená",J119,0)</f>
        <v>0</v>
      </c>
      <c r="BI119" s="193">
        <f>IF(N119="nulová",J119,0)</f>
        <v>0</v>
      </c>
      <c r="BJ119" s="17" t="s">
        <v>22</v>
      </c>
      <c r="BK119" s="193">
        <f>ROUND(I119*H119,2)</f>
        <v>0</v>
      </c>
      <c r="BL119" s="17" t="s">
        <v>133</v>
      </c>
      <c r="BM119" s="17" t="s">
        <v>829</v>
      </c>
    </row>
    <row r="120" spans="2:47" s="1" customFormat="1" ht="132">
      <c r="B120" s="34"/>
      <c r="C120" s="56"/>
      <c r="D120" s="194" t="s">
        <v>135</v>
      </c>
      <c r="E120" s="56"/>
      <c r="F120" s="195" t="s">
        <v>295</v>
      </c>
      <c r="G120" s="56"/>
      <c r="H120" s="56"/>
      <c r="I120" s="152"/>
      <c r="J120" s="56"/>
      <c r="K120" s="56"/>
      <c r="L120" s="54"/>
      <c r="M120" s="71"/>
      <c r="N120" s="35"/>
      <c r="O120" s="35"/>
      <c r="P120" s="35"/>
      <c r="Q120" s="35"/>
      <c r="R120" s="35"/>
      <c r="S120" s="35"/>
      <c r="T120" s="72"/>
      <c r="AT120" s="17" t="s">
        <v>135</v>
      </c>
      <c r="AU120" s="17" t="s">
        <v>81</v>
      </c>
    </row>
    <row r="121" spans="2:51" s="11" customFormat="1" ht="12">
      <c r="B121" s="196"/>
      <c r="C121" s="197"/>
      <c r="D121" s="194" t="s">
        <v>137</v>
      </c>
      <c r="E121" s="198" t="s">
        <v>20</v>
      </c>
      <c r="F121" s="199" t="s">
        <v>828</v>
      </c>
      <c r="G121" s="197"/>
      <c r="H121" s="200">
        <v>71.4</v>
      </c>
      <c r="I121" s="201"/>
      <c r="J121" s="197"/>
      <c r="K121" s="197"/>
      <c r="L121" s="202"/>
      <c r="M121" s="203"/>
      <c r="N121" s="204"/>
      <c r="O121" s="204"/>
      <c r="P121" s="204"/>
      <c r="Q121" s="204"/>
      <c r="R121" s="204"/>
      <c r="S121" s="204"/>
      <c r="T121" s="205"/>
      <c r="AT121" s="206" t="s">
        <v>137</v>
      </c>
      <c r="AU121" s="206" t="s">
        <v>81</v>
      </c>
      <c r="AV121" s="11" t="s">
        <v>81</v>
      </c>
      <c r="AW121" s="11" t="s">
        <v>37</v>
      </c>
      <c r="AX121" s="11" t="s">
        <v>73</v>
      </c>
      <c r="AY121" s="206" t="s">
        <v>126</v>
      </c>
    </row>
    <row r="122" spans="2:51" s="12" customFormat="1" ht="12">
      <c r="B122" s="207"/>
      <c r="C122" s="208"/>
      <c r="D122" s="194" t="s">
        <v>137</v>
      </c>
      <c r="E122" s="209" t="s">
        <v>20</v>
      </c>
      <c r="F122" s="210" t="s">
        <v>138</v>
      </c>
      <c r="G122" s="208"/>
      <c r="H122" s="211">
        <v>71.4</v>
      </c>
      <c r="I122" s="212"/>
      <c r="J122" s="208"/>
      <c r="K122" s="208"/>
      <c r="L122" s="213"/>
      <c r="M122" s="214"/>
      <c r="N122" s="215"/>
      <c r="O122" s="215"/>
      <c r="P122" s="215"/>
      <c r="Q122" s="215"/>
      <c r="R122" s="215"/>
      <c r="S122" s="215"/>
      <c r="T122" s="216"/>
      <c r="AT122" s="217" t="s">
        <v>137</v>
      </c>
      <c r="AU122" s="217" t="s">
        <v>81</v>
      </c>
      <c r="AV122" s="12" t="s">
        <v>133</v>
      </c>
      <c r="AW122" s="12" t="s">
        <v>37</v>
      </c>
      <c r="AX122" s="12" t="s">
        <v>22</v>
      </c>
      <c r="AY122" s="217" t="s">
        <v>126</v>
      </c>
    </row>
    <row r="123" spans="2:51" s="13" customFormat="1" ht="12">
      <c r="B123" s="218"/>
      <c r="C123" s="219"/>
      <c r="D123" s="220" t="s">
        <v>137</v>
      </c>
      <c r="E123" s="221" t="s">
        <v>20</v>
      </c>
      <c r="F123" s="222" t="s">
        <v>146</v>
      </c>
      <c r="G123" s="219"/>
      <c r="H123" s="223" t="s">
        <v>20</v>
      </c>
      <c r="I123" s="224"/>
      <c r="J123" s="219"/>
      <c r="K123" s="219"/>
      <c r="L123" s="225"/>
      <c r="M123" s="226"/>
      <c r="N123" s="227"/>
      <c r="O123" s="227"/>
      <c r="P123" s="227"/>
      <c r="Q123" s="227"/>
      <c r="R123" s="227"/>
      <c r="S123" s="227"/>
      <c r="T123" s="228"/>
      <c r="AT123" s="229" t="s">
        <v>137</v>
      </c>
      <c r="AU123" s="229" t="s">
        <v>81</v>
      </c>
      <c r="AV123" s="13" t="s">
        <v>22</v>
      </c>
      <c r="AW123" s="13" t="s">
        <v>37</v>
      </c>
      <c r="AX123" s="13" t="s">
        <v>73</v>
      </c>
      <c r="AY123" s="229" t="s">
        <v>126</v>
      </c>
    </row>
    <row r="124" spans="2:65" s="1" customFormat="1" ht="20.4" customHeight="1">
      <c r="B124" s="34"/>
      <c r="C124" s="236" t="s">
        <v>183</v>
      </c>
      <c r="D124" s="236" t="s">
        <v>297</v>
      </c>
      <c r="E124" s="237" t="s">
        <v>298</v>
      </c>
      <c r="F124" s="238" t="s">
        <v>299</v>
      </c>
      <c r="G124" s="239" t="s">
        <v>300</v>
      </c>
      <c r="H124" s="240">
        <v>1.785</v>
      </c>
      <c r="I124" s="241"/>
      <c r="J124" s="242">
        <f>ROUND(I124*H124,2)</f>
        <v>0</v>
      </c>
      <c r="K124" s="238" t="s">
        <v>132</v>
      </c>
      <c r="L124" s="243"/>
      <c r="M124" s="244" t="s">
        <v>20</v>
      </c>
      <c r="N124" s="245" t="s">
        <v>44</v>
      </c>
      <c r="O124" s="35"/>
      <c r="P124" s="191">
        <f>O124*H124</f>
        <v>0</v>
      </c>
      <c r="Q124" s="191">
        <v>0.001</v>
      </c>
      <c r="R124" s="191">
        <f>Q124*H124</f>
        <v>0.001785</v>
      </c>
      <c r="S124" s="191">
        <v>0</v>
      </c>
      <c r="T124" s="192">
        <f>S124*H124</f>
        <v>0</v>
      </c>
      <c r="AR124" s="17" t="s">
        <v>177</v>
      </c>
      <c r="AT124" s="17" t="s">
        <v>297</v>
      </c>
      <c r="AU124" s="17" t="s">
        <v>81</v>
      </c>
      <c r="AY124" s="17" t="s">
        <v>126</v>
      </c>
      <c r="BE124" s="193">
        <f>IF(N124="základní",J124,0)</f>
        <v>0</v>
      </c>
      <c r="BF124" s="193">
        <f>IF(N124="snížená",J124,0)</f>
        <v>0</v>
      </c>
      <c r="BG124" s="193">
        <f>IF(N124="zákl. přenesená",J124,0)</f>
        <v>0</v>
      </c>
      <c r="BH124" s="193">
        <f>IF(N124="sníž. přenesená",J124,0)</f>
        <v>0</v>
      </c>
      <c r="BI124" s="193">
        <f>IF(N124="nulová",J124,0)</f>
        <v>0</v>
      </c>
      <c r="BJ124" s="17" t="s">
        <v>22</v>
      </c>
      <c r="BK124" s="193">
        <f>ROUND(I124*H124,2)</f>
        <v>0</v>
      </c>
      <c r="BL124" s="17" t="s">
        <v>133</v>
      </c>
      <c r="BM124" s="17" t="s">
        <v>830</v>
      </c>
    </row>
    <row r="125" spans="2:51" s="11" customFormat="1" ht="12">
      <c r="B125" s="196"/>
      <c r="C125" s="197"/>
      <c r="D125" s="220" t="s">
        <v>137</v>
      </c>
      <c r="E125" s="197"/>
      <c r="F125" s="246" t="s">
        <v>831</v>
      </c>
      <c r="G125" s="197"/>
      <c r="H125" s="247">
        <v>1.785</v>
      </c>
      <c r="I125" s="201"/>
      <c r="J125" s="197"/>
      <c r="K125" s="197"/>
      <c r="L125" s="202"/>
      <c r="M125" s="203"/>
      <c r="N125" s="204"/>
      <c r="O125" s="204"/>
      <c r="P125" s="204"/>
      <c r="Q125" s="204"/>
      <c r="R125" s="204"/>
      <c r="S125" s="204"/>
      <c r="T125" s="205"/>
      <c r="AT125" s="206" t="s">
        <v>137</v>
      </c>
      <c r="AU125" s="206" t="s">
        <v>81</v>
      </c>
      <c r="AV125" s="11" t="s">
        <v>81</v>
      </c>
      <c r="AW125" s="11" t="s">
        <v>4</v>
      </c>
      <c r="AX125" s="11" t="s">
        <v>22</v>
      </c>
      <c r="AY125" s="206" t="s">
        <v>126</v>
      </c>
    </row>
    <row r="126" spans="2:65" s="1" customFormat="1" ht="28.8" customHeight="1">
      <c r="B126" s="34"/>
      <c r="C126" s="182" t="s">
        <v>27</v>
      </c>
      <c r="D126" s="182" t="s">
        <v>128</v>
      </c>
      <c r="E126" s="183" t="s">
        <v>314</v>
      </c>
      <c r="F126" s="184" t="s">
        <v>315</v>
      </c>
      <c r="G126" s="185" t="s">
        <v>131</v>
      </c>
      <c r="H126" s="186">
        <v>176</v>
      </c>
      <c r="I126" s="187"/>
      <c r="J126" s="188">
        <f>ROUND(I126*H126,2)</f>
        <v>0</v>
      </c>
      <c r="K126" s="184" t="s">
        <v>132</v>
      </c>
      <c r="L126" s="54"/>
      <c r="M126" s="189" t="s">
        <v>20</v>
      </c>
      <c r="N126" s="190" t="s">
        <v>44</v>
      </c>
      <c r="O126" s="35"/>
      <c r="P126" s="191">
        <f>O126*H126</f>
        <v>0</v>
      </c>
      <c r="Q126" s="191">
        <v>0</v>
      </c>
      <c r="R126" s="191">
        <f>Q126*H126</f>
        <v>0</v>
      </c>
      <c r="S126" s="191">
        <v>0</v>
      </c>
      <c r="T126" s="192">
        <f>S126*H126</f>
        <v>0</v>
      </c>
      <c r="AR126" s="17" t="s">
        <v>133</v>
      </c>
      <c r="AT126" s="17" t="s">
        <v>128</v>
      </c>
      <c r="AU126" s="17" t="s">
        <v>81</v>
      </c>
      <c r="AY126" s="17" t="s">
        <v>126</v>
      </c>
      <c r="BE126" s="193">
        <f>IF(N126="základní",J126,0)</f>
        <v>0</v>
      </c>
      <c r="BF126" s="193">
        <f>IF(N126="snížená",J126,0)</f>
        <v>0</v>
      </c>
      <c r="BG126" s="193">
        <f>IF(N126="zákl. přenesená",J126,0)</f>
        <v>0</v>
      </c>
      <c r="BH126" s="193">
        <f>IF(N126="sníž. přenesená",J126,0)</f>
        <v>0</v>
      </c>
      <c r="BI126" s="193">
        <f>IF(N126="nulová",J126,0)</f>
        <v>0</v>
      </c>
      <c r="BJ126" s="17" t="s">
        <v>22</v>
      </c>
      <c r="BK126" s="193">
        <f>ROUND(I126*H126,2)</f>
        <v>0</v>
      </c>
      <c r="BL126" s="17" t="s">
        <v>133</v>
      </c>
      <c r="BM126" s="17" t="s">
        <v>832</v>
      </c>
    </row>
    <row r="127" spans="2:47" s="1" customFormat="1" ht="180">
      <c r="B127" s="34"/>
      <c r="C127" s="56"/>
      <c r="D127" s="194" t="s">
        <v>135</v>
      </c>
      <c r="E127" s="56"/>
      <c r="F127" s="195" t="s">
        <v>317</v>
      </c>
      <c r="G127" s="56"/>
      <c r="H127" s="56"/>
      <c r="I127" s="152"/>
      <c r="J127" s="56"/>
      <c r="K127" s="56"/>
      <c r="L127" s="54"/>
      <c r="M127" s="71"/>
      <c r="N127" s="35"/>
      <c r="O127" s="35"/>
      <c r="P127" s="35"/>
      <c r="Q127" s="35"/>
      <c r="R127" s="35"/>
      <c r="S127" s="35"/>
      <c r="T127" s="72"/>
      <c r="AT127" s="17" t="s">
        <v>135</v>
      </c>
      <c r="AU127" s="17" t="s">
        <v>81</v>
      </c>
    </row>
    <row r="128" spans="2:51" s="11" customFormat="1" ht="12">
      <c r="B128" s="196"/>
      <c r="C128" s="197"/>
      <c r="D128" s="194" t="s">
        <v>137</v>
      </c>
      <c r="E128" s="198" t="s">
        <v>20</v>
      </c>
      <c r="F128" s="199" t="s">
        <v>833</v>
      </c>
      <c r="G128" s="197"/>
      <c r="H128" s="200">
        <v>176</v>
      </c>
      <c r="I128" s="201"/>
      <c r="J128" s="197"/>
      <c r="K128" s="197"/>
      <c r="L128" s="202"/>
      <c r="M128" s="203"/>
      <c r="N128" s="204"/>
      <c r="O128" s="204"/>
      <c r="P128" s="204"/>
      <c r="Q128" s="204"/>
      <c r="R128" s="204"/>
      <c r="S128" s="204"/>
      <c r="T128" s="205"/>
      <c r="AT128" s="206" t="s">
        <v>137</v>
      </c>
      <c r="AU128" s="206" t="s">
        <v>81</v>
      </c>
      <c r="AV128" s="11" t="s">
        <v>81</v>
      </c>
      <c r="AW128" s="11" t="s">
        <v>37</v>
      </c>
      <c r="AX128" s="11" t="s">
        <v>73</v>
      </c>
      <c r="AY128" s="206" t="s">
        <v>126</v>
      </c>
    </row>
    <row r="129" spans="2:51" s="12" customFormat="1" ht="12">
      <c r="B129" s="207"/>
      <c r="C129" s="208"/>
      <c r="D129" s="194" t="s">
        <v>137</v>
      </c>
      <c r="E129" s="209" t="s">
        <v>20</v>
      </c>
      <c r="F129" s="210" t="s">
        <v>138</v>
      </c>
      <c r="G129" s="208"/>
      <c r="H129" s="211">
        <v>176</v>
      </c>
      <c r="I129" s="212"/>
      <c r="J129" s="208"/>
      <c r="K129" s="208"/>
      <c r="L129" s="213"/>
      <c r="M129" s="214"/>
      <c r="N129" s="215"/>
      <c r="O129" s="215"/>
      <c r="P129" s="215"/>
      <c r="Q129" s="215"/>
      <c r="R129" s="215"/>
      <c r="S129" s="215"/>
      <c r="T129" s="216"/>
      <c r="AT129" s="217" t="s">
        <v>137</v>
      </c>
      <c r="AU129" s="217" t="s">
        <v>81</v>
      </c>
      <c r="AV129" s="12" t="s">
        <v>133</v>
      </c>
      <c r="AW129" s="12" t="s">
        <v>37</v>
      </c>
      <c r="AX129" s="12" t="s">
        <v>22</v>
      </c>
      <c r="AY129" s="217" t="s">
        <v>126</v>
      </c>
    </row>
    <row r="130" spans="2:51" s="13" customFormat="1" ht="12">
      <c r="B130" s="218"/>
      <c r="C130" s="219"/>
      <c r="D130" s="220" t="s">
        <v>137</v>
      </c>
      <c r="E130" s="221" t="s">
        <v>20</v>
      </c>
      <c r="F130" s="222" t="s">
        <v>744</v>
      </c>
      <c r="G130" s="219"/>
      <c r="H130" s="223" t="s">
        <v>20</v>
      </c>
      <c r="I130" s="224"/>
      <c r="J130" s="219"/>
      <c r="K130" s="219"/>
      <c r="L130" s="225"/>
      <c r="M130" s="226"/>
      <c r="N130" s="227"/>
      <c r="O130" s="227"/>
      <c r="P130" s="227"/>
      <c r="Q130" s="227"/>
      <c r="R130" s="227"/>
      <c r="S130" s="227"/>
      <c r="T130" s="228"/>
      <c r="AT130" s="229" t="s">
        <v>137</v>
      </c>
      <c r="AU130" s="229" t="s">
        <v>81</v>
      </c>
      <c r="AV130" s="13" t="s">
        <v>22</v>
      </c>
      <c r="AW130" s="13" t="s">
        <v>37</v>
      </c>
      <c r="AX130" s="13" t="s">
        <v>73</v>
      </c>
      <c r="AY130" s="229" t="s">
        <v>126</v>
      </c>
    </row>
    <row r="131" spans="2:65" s="1" customFormat="1" ht="28.8" customHeight="1">
      <c r="B131" s="34"/>
      <c r="C131" s="182" t="s">
        <v>194</v>
      </c>
      <c r="D131" s="182" t="s">
        <v>128</v>
      </c>
      <c r="E131" s="183" t="s">
        <v>326</v>
      </c>
      <c r="F131" s="184" t="s">
        <v>327</v>
      </c>
      <c r="G131" s="185" t="s">
        <v>131</v>
      </c>
      <c r="H131" s="186">
        <v>14</v>
      </c>
      <c r="I131" s="187"/>
      <c r="J131" s="188">
        <f>ROUND(I131*H131,2)</f>
        <v>0</v>
      </c>
      <c r="K131" s="184" t="s">
        <v>132</v>
      </c>
      <c r="L131" s="54"/>
      <c r="M131" s="189" t="s">
        <v>20</v>
      </c>
      <c r="N131" s="190" t="s">
        <v>44</v>
      </c>
      <c r="O131" s="35"/>
      <c r="P131" s="191">
        <f>O131*H131</f>
        <v>0</v>
      </c>
      <c r="Q131" s="191">
        <v>0</v>
      </c>
      <c r="R131" s="191">
        <f>Q131*H131</f>
        <v>0</v>
      </c>
      <c r="S131" s="191">
        <v>0</v>
      </c>
      <c r="T131" s="192">
        <f>S131*H131</f>
        <v>0</v>
      </c>
      <c r="AR131" s="17" t="s">
        <v>133</v>
      </c>
      <c r="AT131" s="17" t="s">
        <v>128</v>
      </c>
      <c r="AU131" s="17" t="s">
        <v>81</v>
      </c>
      <c r="AY131" s="17" t="s">
        <v>126</v>
      </c>
      <c r="BE131" s="193">
        <f>IF(N131="základní",J131,0)</f>
        <v>0</v>
      </c>
      <c r="BF131" s="193">
        <f>IF(N131="snížená",J131,0)</f>
        <v>0</v>
      </c>
      <c r="BG131" s="193">
        <f>IF(N131="zákl. přenesená",J131,0)</f>
        <v>0</v>
      </c>
      <c r="BH131" s="193">
        <f>IF(N131="sníž. přenesená",J131,0)</f>
        <v>0</v>
      </c>
      <c r="BI131" s="193">
        <f>IF(N131="nulová",J131,0)</f>
        <v>0</v>
      </c>
      <c r="BJ131" s="17" t="s">
        <v>22</v>
      </c>
      <c r="BK131" s="193">
        <f>ROUND(I131*H131,2)</f>
        <v>0</v>
      </c>
      <c r="BL131" s="17" t="s">
        <v>133</v>
      </c>
      <c r="BM131" s="17" t="s">
        <v>834</v>
      </c>
    </row>
    <row r="132" spans="2:47" s="1" customFormat="1" ht="132">
      <c r="B132" s="34"/>
      <c r="C132" s="56"/>
      <c r="D132" s="194" t="s">
        <v>135</v>
      </c>
      <c r="E132" s="56"/>
      <c r="F132" s="195" t="s">
        <v>323</v>
      </c>
      <c r="G132" s="56"/>
      <c r="H132" s="56"/>
      <c r="I132" s="152"/>
      <c r="J132" s="56"/>
      <c r="K132" s="56"/>
      <c r="L132" s="54"/>
      <c r="M132" s="71"/>
      <c r="N132" s="35"/>
      <c r="O132" s="35"/>
      <c r="P132" s="35"/>
      <c r="Q132" s="35"/>
      <c r="R132" s="35"/>
      <c r="S132" s="35"/>
      <c r="T132" s="72"/>
      <c r="AT132" s="17" t="s">
        <v>135</v>
      </c>
      <c r="AU132" s="17" t="s">
        <v>81</v>
      </c>
    </row>
    <row r="133" spans="2:51" s="11" customFormat="1" ht="12">
      <c r="B133" s="196"/>
      <c r="C133" s="197"/>
      <c r="D133" s="194" t="s">
        <v>137</v>
      </c>
      <c r="E133" s="198" t="s">
        <v>20</v>
      </c>
      <c r="F133" s="199" t="s">
        <v>213</v>
      </c>
      <c r="G133" s="197"/>
      <c r="H133" s="200">
        <v>14</v>
      </c>
      <c r="I133" s="201"/>
      <c r="J133" s="197"/>
      <c r="K133" s="197"/>
      <c r="L133" s="202"/>
      <c r="M133" s="203"/>
      <c r="N133" s="204"/>
      <c r="O133" s="204"/>
      <c r="P133" s="204"/>
      <c r="Q133" s="204"/>
      <c r="R133" s="204"/>
      <c r="S133" s="204"/>
      <c r="T133" s="205"/>
      <c r="AT133" s="206" t="s">
        <v>137</v>
      </c>
      <c r="AU133" s="206" t="s">
        <v>81</v>
      </c>
      <c r="AV133" s="11" t="s">
        <v>81</v>
      </c>
      <c r="AW133" s="11" t="s">
        <v>37</v>
      </c>
      <c r="AX133" s="11" t="s">
        <v>73</v>
      </c>
      <c r="AY133" s="206" t="s">
        <v>126</v>
      </c>
    </row>
    <row r="134" spans="2:51" s="12" customFormat="1" ht="12">
      <c r="B134" s="207"/>
      <c r="C134" s="208"/>
      <c r="D134" s="194" t="s">
        <v>137</v>
      </c>
      <c r="E134" s="209" t="s">
        <v>20</v>
      </c>
      <c r="F134" s="210" t="s">
        <v>138</v>
      </c>
      <c r="G134" s="208"/>
      <c r="H134" s="211">
        <v>14</v>
      </c>
      <c r="I134" s="212"/>
      <c r="J134" s="208"/>
      <c r="K134" s="208"/>
      <c r="L134" s="213"/>
      <c r="M134" s="214"/>
      <c r="N134" s="215"/>
      <c r="O134" s="215"/>
      <c r="P134" s="215"/>
      <c r="Q134" s="215"/>
      <c r="R134" s="215"/>
      <c r="S134" s="215"/>
      <c r="T134" s="216"/>
      <c r="AT134" s="217" t="s">
        <v>137</v>
      </c>
      <c r="AU134" s="217" t="s">
        <v>81</v>
      </c>
      <c r="AV134" s="12" t="s">
        <v>133</v>
      </c>
      <c r="AW134" s="12" t="s">
        <v>37</v>
      </c>
      <c r="AX134" s="12" t="s">
        <v>22</v>
      </c>
      <c r="AY134" s="217" t="s">
        <v>126</v>
      </c>
    </row>
    <row r="135" spans="2:51" s="13" customFormat="1" ht="12">
      <c r="B135" s="218"/>
      <c r="C135" s="219"/>
      <c r="D135" s="194" t="s">
        <v>137</v>
      </c>
      <c r="E135" s="230" t="s">
        <v>20</v>
      </c>
      <c r="F135" s="231" t="s">
        <v>835</v>
      </c>
      <c r="G135" s="219"/>
      <c r="H135" s="232" t="s">
        <v>20</v>
      </c>
      <c r="I135" s="224"/>
      <c r="J135" s="219"/>
      <c r="K135" s="219"/>
      <c r="L135" s="225"/>
      <c r="M135" s="226"/>
      <c r="N135" s="227"/>
      <c r="O135" s="227"/>
      <c r="P135" s="227"/>
      <c r="Q135" s="227"/>
      <c r="R135" s="227"/>
      <c r="S135" s="227"/>
      <c r="T135" s="228"/>
      <c r="AT135" s="229" t="s">
        <v>137</v>
      </c>
      <c r="AU135" s="229" t="s">
        <v>81</v>
      </c>
      <c r="AV135" s="13" t="s">
        <v>22</v>
      </c>
      <c r="AW135" s="13" t="s">
        <v>37</v>
      </c>
      <c r="AX135" s="13" t="s">
        <v>73</v>
      </c>
      <c r="AY135" s="229" t="s">
        <v>126</v>
      </c>
    </row>
    <row r="136" spans="2:51" s="13" customFormat="1" ht="12">
      <c r="B136" s="218"/>
      <c r="C136" s="219"/>
      <c r="D136" s="194" t="s">
        <v>137</v>
      </c>
      <c r="E136" s="230" t="s">
        <v>20</v>
      </c>
      <c r="F136" s="231" t="s">
        <v>146</v>
      </c>
      <c r="G136" s="219"/>
      <c r="H136" s="232" t="s">
        <v>20</v>
      </c>
      <c r="I136" s="224"/>
      <c r="J136" s="219"/>
      <c r="K136" s="219"/>
      <c r="L136" s="225"/>
      <c r="M136" s="226"/>
      <c r="N136" s="227"/>
      <c r="O136" s="227"/>
      <c r="P136" s="227"/>
      <c r="Q136" s="227"/>
      <c r="R136" s="227"/>
      <c r="S136" s="227"/>
      <c r="T136" s="228"/>
      <c r="AT136" s="229" t="s">
        <v>137</v>
      </c>
      <c r="AU136" s="229" t="s">
        <v>81</v>
      </c>
      <c r="AV136" s="13" t="s">
        <v>22</v>
      </c>
      <c r="AW136" s="13" t="s">
        <v>37</v>
      </c>
      <c r="AX136" s="13" t="s">
        <v>73</v>
      </c>
      <c r="AY136" s="229" t="s">
        <v>126</v>
      </c>
    </row>
    <row r="137" spans="2:63" s="10" customFormat="1" ht="29.85" customHeight="1">
      <c r="B137" s="165"/>
      <c r="C137" s="166"/>
      <c r="D137" s="179" t="s">
        <v>72</v>
      </c>
      <c r="E137" s="180" t="s">
        <v>159</v>
      </c>
      <c r="F137" s="180" t="s">
        <v>375</v>
      </c>
      <c r="G137" s="166"/>
      <c r="H137" s="166"/>
      <c r="I137" s="169"/>
      <c r="J137" s="181">
        <f>BK137</f>
        <v>0</v>
      </c>
      <c r="K137" s="166"/>
      <c r="L137" s="171"/>
      <c r="M137" s="172"/>
      <c r="N137" s="173"/>
      <c r="O137" s="173"/>
      <c r="P137" s="174">
        <f>SUM(P138:P152)</f>
        <v>0</v>
      </c>
      <c r="Q137" s="173"/>
      <c r="R137" s="174">
        <f>SUM(R138:R152)</f>
        <v>79.87056000000001</v>
      </c>
      <c r="S137" s="173"/>
      <c r="T137" s="175">
        <f>SUM(T138:T152)</f>
        <v>0</v>
      </c>
      <c r="AR137" s="176" t="s">
        <v>22</v>
      </c>
      <c r="AT137" s="177" t="s">
        <v>72</v>
      </c>
      <c r="AU137" s="177" t="s">
        <v>22</v>
      </c>
      <c r="AY137" s="176" t="s">
        <v>126</v>
      </c>
      <c r="BK137" s="178">
        <f>SUM(BK138:BK152)</f>
        <v>0</v>
      </c>
    </row>
    <row r="138" spans="2:65" s="1" customFormat="1" ht="28.8" customHeight="1">
      <c r="B138" s="34"/>
      <c r="C138" s="182" t="s">
        <v>199</v>
      </c>
      <c r="D138" s="182" t="s">
        <v>128</v>
      </c>
      <c r="E138" s="183" t="s">
        <v>377</v>
      </c>
      <c r="F138" s="184" t="s">
        <v>378</v>
      </c>
      <c r="G138" s="185" t="s">
        <v>131</v>
      </c>
      <c r="H138" s="186">
        <v>176</v>
      </c>
      <c r="I138" s="187"/>
      <c r="J138" s="188">
        <f>ROUND(I138*H138,2)</f>
        <v>0</v>
      </c>
      <c r="K138" s="184" t="s">
        <v>132</v>
      </c>
      <c r="L138" s="54"/>
      <c r="M138" s="189" t="s">
        <v>20</v>
      </c>
      <c r="N138" s="190" t="s">
        <v>44</v>
      </c>
      <c r="O138" s="35"/>
      <c r="P138" s="191">
        <f>O138*H138</f>
        <v>0</v>
      </c>
      <c r="Q138" s="191">
        <v>0</v>
      </c>
      <c r="R138" s="191">
        <f>Q138*H138</f>
        <v>0</v>
      </c>
      <c r="S138" s="191">
        <v>0</v>
      </c>
      <c r="T138" s="192">
        <f>S138*H138</f>
        <v>0</v>
      </c>
      <c r="AR138" s="17" t="s">
        <v>133</v>
      </c>
      <c r="AT138" s="17" t="s">
        <v>128</v>
      </c>
      <c r="AU138" s="17" t="s">
        <v>81</v>
      </c>
      <c r="AY138" s="17" t="s">
        <v>126</v>
      </c>
      <c r="BE138" s="193">
        <f>IF(N138="základní",J138,0)</f>
        <v>0</v>
      </c>
      <c r="BF138" s="193">
        <f>IF(N138="snížená",J138,0)</f>
        <v>0</v>
      </c>
      <c r="BG138" s="193">
        <f>IF(N138="zákl. přenesená",J138,0)</f>
        <v>0</v>
      </c>
      <c r="BH138" s="193">
        <f>IF(N138="sníž. přenesená",J138,0)</f>
        <v>0</v>
      </c>
      <c r="BI138" s="193">
        <f>IF(N138="nulová",J138,0)</f>
        <v>0</v>
      </c>
      <c r="BJ138" s="17" t="s">
        <v>22</v>
      </c>
      <c r="BK138" s="193">
        <f>ROUND(I138*H138,2)</f>
        <v>0</v>
      </c>
      <c r="BL138" s="17" t="s">
        <v>133</v>
      </c>
      <c r="BM138" s="17" t="s">
        <v>836</v>
      </c>
    </row>
    <row r="139" spans="2:51" s="11" customFormat="1" ht="12">
      <c r="B139" s="196"/>
      <c r="C139" s="197"/>
      <c r="D139" s="194" t="s">
        <v>137</v>
      </c>
      <c r="E139" s="198" t="s">
        <v>20</v>
      </c>
      <c r="F139" s="199" t="s">
        <v>833</v>
      </c>
      <c r="G139" s="197"/>
      <c r="H139" s="200">
        <v>176</v>
      </c>
      <c r="I139" s="201"/>
      <c r="J139" s="197"/>
      <c r="K139" s="197"/>
      <c r="L139" s="202"/>
      <c r="M139" s="203"/>
      <c r="N139" s="204"/>
      <c r="O139" s="204"/>
      <c r="P139" s="204"/>
      <c r="Q139" s="204"/>
      <c r="R139" s="204"/>
      <c r="S139" s="204"/>
      <c r="T139" s="205"/>
      <c r="AT139" s="206" t="s">
        <v>137</v>
      </c>
      <c r="AU139" s="206" t="s">
        <v>81</v>
      </c>
      <c r="AV139" s="11" t="s">
        <v>81</v>
      </c>
      <c r="AW139" s="11" t="s">
        <v>37</v>
      </c>
      <c r="AX139" s="11" t="s">
        <v>73</v>
      </c>
      <c r="AY139" s="206" t="s">
        <v>126</v>
      </c>
    </row>
    <row r="140" spans="2:51" s="12" customFormat="1" ht="12">
      <c r="B140" s="207"/>
      <c r="C140" s="208"/>
      <c r="D140" s="194" t="s">
        <v>137</v>
      </c>
      <c r="E140" s="209" t="s">
        <v>20</v>
      </c>
      <c r="F140" s="210" t="s">
        <v>138</v>
      </c>
      <c r="G140" s="208"/>
      <c r="H140" s="211">
        <v>176</v>
      </c>
      <c r="I140" s="212"/>
      <c r="J140" s="208"/>
      <c r="K140" s="208"/>
      <c r="L140" s="213"/>
      <c r="M140" s="214"/>
      <c r="N140" s="215"/>
      <c r="O140" s="215"/>
      <c r="P140" s="215"/>
      <c r="Q140" s="215"/>
      <c r="R140" s="215"/>
      <c r="S140" s="215"/>
      <c r="T140" s="216"/>
      <c r="AT140" s="217" t="s">
        <v>137</v>
      </c>
      <c r="AU140" s="217" t="s">
        <v>81</v>
      </c>
      <c r="AV140" s="12" t="s">
        <v>133</v>
      </c>
      <c r="AW140" s="12" t="s">
        <v>37</v>
      </c>
      <c r="AX140" s="12" t="s">
        <v>22</v>
      </c>
      <c r="AY140" s="217" t="s">
        <v>126</v>
      </c>
    </row>
    <row r="141" spans="2:51" s="13" customFormat="1" ht="12">
      <c r="B141" s="218"/>
      <c r="C141" s="219"/>
      <c r="D141" s="220" t="s">
        <v>137</v>
      </c>
      <c r="E141" s="221" t="s">
        <v>20</v>
      </c>
      <c r="F141" s="222" t="s">
        <v>744</v>
      </c>
      <c r="G141" s="219"/>
      <c r="H141" s="223" t="s">
        <v>20</v>
      </c>
      <c r="I141" s="224"/>
      <c r="J141" s="219"/>
      <c r="K141" s="219"/>
      <c r="L141" s="225"/>
      <c r="M141" s="226"/>
      <c r="N141" s="227"/>
      <c r="O141" s="227"/>
      <c r="P141" s="227"/>
      <c r="Q141" s="227"/>
      <c r="R141" s="227"/>
      <c r="S141" s="227"/>
      <c r="T141" s="228"/>
      <c r="AT141" s="229" t="s">
        <v>137</v>
      </c>
      <c r="AU141" s="229" t="s">
        <v>81</v>
      </c>
      <c r="AV141" s="13" t="s">
        <v>22</v>
      </c>
      <c r="AW141" s="13" t="s">
        <v>37</v>
      </c>
      <c r="AX141" s="13" t="s">
        <v>73</v>
      </c>
      <c r="AY141" s="229" t="s">
        <v>126</v>
      </c>
    </row>
    <row r="142" spans="2:65" s="1" customFormat="1" ht="28.8" customHeight="1">
      <c r="B142" s="34"/>
      <c r="C142" s="182" t="s">
        <v>206</v>
      </c>
      <c r="D142" s="182" t="s">
        <v>128</v>
      </c>
      <c r="E142" s="183" t="s">
        <v>382</v>
      </c>
      <c r="F142" s="184" t="s">
        <v>383</v>
      </c>
      <c r="G142" s="185" t="s">
        <v>131</v>
      </c>
      <c r="H142" s="186">
        <v>176</v>
      </c>
      <c r="I142" s="187"/>
      <c r="J142" s="188">
        <f>ROUND(I142*H142,2)</f>
        <v>0</v>
      </c>
      <c r="K142" s="184" t="s">
        <v>132</v>
      </c>
      <c r="L142" s="54"/>
      <c r="M142" s="189" t="s">
        <v>20</v>
      </c>
      <c r="N142" s="190" t="s">
        <v>44</v>
      </c>
      <c r="O142" s="35"/>
      <c r="P142" s="191">
        <f>O142*H142</f>
        <v>0</v>
      </c>
      <c r="Q142" s="191">
        <v>0.07011</v>
      </c>
      <c r="R142" s="191">
        <f>Q142*H142</f>
        <v>12.339360000000001</v>
      </c>
      <c r="S142" s="191">
        <v>0</v>
      </c>
      <c r="T142" s="192">
        <f>S142*H142</f>
        <v>0</v>
      </c>
      <c r="AR142" s="17" t="s">
        <v>133</v>
      </c>
      <c r="AT142" s="17" t="s">
        <v>128</v>
      </c>
      <c r="AU142" s="17" t="s">
        <v>81</v>
      </c>
      <c r="AY142" s="17" t="s">
        <v>126</v>
      </c>
      <c r="BE142" s="193">
        <f>IF(N142="základní",J142,0)</f>
        <v>0</v>
      </c>
      <c r="BF142" s="193">
        <f>IF(N142="snížená",J142,0)</f>
        <v>0</v>
      </c>
      <c r="BG142" s="193">
        <f>IF(N142="zákl. přenesená",J142,0)</f>
        <v>0</v>
      </c>
      <c r="BH142" s="193">
        <f>IF(N142="sníž. přenesená",J142,0)</f>
        <v>0</v>
      </c>
      <c r="BI142" s="193">
        <f>IF(N142="nulová",J142,0)</f>
        <v>0</v>
      </c>
      <c r="BJ142" s="17" t="s">
        <v>22</v>
      </c>
      <c r="BK142" s="193">
        <f>ROUND(I142*H142,2)</f>
        <v>0</v>
      </c>
      <c r="BL142" s="17" t="s">
        <v>133</v>
      </c>
      <c r="BM142" s="17" t="s">
        <v>837</v>
      </c>
    </row>
    <row r="143" spans="2:51" s="11" customFormat="1" ht="12">
      <c r="B143" s="196"/>
      <c r="C143" s="197"/>
      <c r="D143" s="194" t="s">
        <v>137</v>
      </c>
      <c r="E143" s="198" t="s">
        <v>20</v>
      </c>
      <c r="F143" s="199" t="s">
        <v>833</v>
      </c>
      <c r="G143" s="197"/>
      <c r="H143" s="200">
        <v>176</v>
      </c>
      <c r="I143" s="201"/>
      <c r="J143" s="197"/>
      <c r="K143" s="197"/>
      <c r="L143" s="202"/>
      <c r="M143" s="203"/>
      <c r="N143" s="204"/>
      <c r="O143" s="204"/>
      <c r="P143" s="204"/>
      <c r="Q143" s="204"/>
      <c r="R143" s="204"/>
      <c r="S143" s="204"/>
      <c r="T143" s="205"/>
      <c r="AT143" s="206" t="s">
        <v>137</v>
      </c>
      <c r="AU143" s="206" t="s">
        <v>81</v>
      </c>
      <c r="AV143" s="11" t="s">
        <v>81</v>
      </c>
      <c r="AW143" s="11" t="s">
        <v>37</v>
      </c>
      <c r="AX143" s="11" t="s">
        <v>73</v>
      </c>
      <c r="AY143" s="206" t="s">
        <v>126</v>
      </c>
    </row>
    <row r="144" spans="2:51" s="12" customFormat="1" ht="12">
      <c r="B144" s="207"/>
      <c r="C144" s="208"/>
      <c r="D144" s="194" t="s">
        <v>137</v>
      </c>
      <c r="E144" s="209" t="s">
        <v>20</v>
      </c>
      <c r="F144" s="210" t="s">
        <v>138</v>
      </c>
      <c r="G144" s="208"/>
      <c r="H144" s="211">
        <v>176</v>
      </c>
      <c r="I144" s="212"/>
      <c r="J144" s="208"/>
      <c r="K144" s="208"/>
      <c r="L144" s="213"/>
      <c r="M144" s="214"/>
      <c r="N144" s="215"/>
      <c r="O144" s="215"/>
      <c r="P144" s="215"/>
      <c r="Q144" s="215"/>
      <c r="R144" s="215"/>
      <c r="S144" s="215"/>
      <c r="T144" s="216"/>
      <c r="AT144" s="217" t="s">
        <v>137</v>
      </c>
      <c r="AU144" s="217" t="s">
        <v>81</v>
      </c>
      <c r="AV144" s="12" t="s">
        <v>133</v>
      </c>
      <c r="AW144" s="12" t="s">
        <v>37</v>
      </c>
      <c r="AX144" s="12" t="s">
        <v>22</v>
      </c>
      <c r="AY144" s="217" t="s">
        <v>126</v>
      </c>
    </row>
    <row r="145" spans="2:51" s="13" customFormat="1" ht="12">
      <c r="B145" s="218"/>
      <c r="C145" s="219"/>
      <c r="D145" s="220" t="s">
        <v>137</v>
      </c>
      <c r="E145" s="221" t="s">
        <v>20</v>
      </c>
      <c r="F145" s="222" t="s">
        <v>744</v>
      </c>
      <c r="G145" s="219"/>
      <c r="H145" s="223" t="s">
        <v>20</v>
      </c>
      <c r="I145" s="224"/>
      <c r="J145" s="219"/>
      <c r="K145" s="219"/>
      <c r="L145" s="225"/>
      <c r="M145" s="226"/>
      <c r="N145" s="227"/>
      <c r="O145" s="227"/>
      <c r="P145" s="227"/>
      <c r="Q145" s="227"/>
      <c r="R145" s="227"/>
      <c r="S145" s="227"/>
      <c r="T145" s="228"/>
      <c r="AT145" s="229" t="s">
        <v>137</v>
      </c>
      <c r="AU145" s="229" t="s">
        <v>81</v>
      </c>
      <c r="AV145" s="13" t="s">
        <v>22</v>
      </c>
      <c r="AW145" s="13" t="s">
        <v>37</v>
      </c>
      <c r="AX145" s="13" t="s">
        <v>73</v>
      </c>
      <c r="AY145" s="229" t="s">
        <v>126</v>
      </c>
    </row>
    <row r="146" spans="2:65" s="1" customFormat="1" ht="40.2" customHeight="1">
      <c r="B146" s="34"/>
      <c r="C146" s="182" t="s">
        <v>213</v>
      </c>
      <c r="D146" s="182" t="s">
        <v>128</v>
      </c>
      <c r="E146" s="183" t="s">
        <v>386</v>
      </c>
      <c r="F146" s="184" t="s">
        <v>387</v>
      </c>
      <c r="G146" s="185" t="s">
        <v>131</v>
      </c>
      <c r="H146" s="186">
        <v>176</v>
      </c>
      <c r="I146" s="187"/>
      <c r="J146" s="188">
        <f>ROUND(I146*H146,2)</f>
        <v>0</v>
      </c>
      <c r="K146" s="184" t="s">
        <v>132</v>
      </c>
      <c r="L146" s="54"/>
      <c r="M146" s="189" t="s">
        <v>20</v>
      </c>
      <c r="N146" s="190" t="s">
        <v>44</v>
      </c>
      <c r="O146" s="35"/>
      <c r="P146" s="191">
        <f>O146*H146</f>
        <v>0</v>
      </c>
      <c r="Q146" s="191">
        <v>0.1837</v>
      </c>
      <c r="R146" s="191">
        <f>Q146*H146</f>
        <v>32.3312</v>
      </c>
      <c r="S146" s="191">
        <v>0</v>
      </c>
      <c r="T146" s="192">
        <f>S146*H146</f>
        <v>0</v>
      </c>
      <c r="AR146" s="17" t="s">
        <v>133</v>
      </c>
      <c r="AT146" s="17" t="s">
        <v>128</v>
      </c>
      <c r="AU146" s="17" t="s">
        <v>81</v>
      </c>
      <c r="AY146" s="17" t="s">
        <v>126</v>
      </c>
      <c r="BE146" s="193">
        <f>IF(N146="základní",J146,0)</f>
        <v>0</v>
      </c>
      <c r="BF146" s="193">
        <f>IF(N146="snížená",J146,0)</f>
        <v>0</v>
      </c>
      <c r="BG146" s="193">
        <f>IF(N146="zákl. přenesená",J146,0)</f>
        <v>0</v>
      </c>
      <c r="BH146" s="193">
        <f>IF(N146="sníž. přenesená",J146,0)</f>
        <v>0</v>
      </c>
      <c r="BI146" s="193">
        <f>IF(N146="nulová",J146,0)</f>
        <v>0</v>
      </c>
      <c r="BJ146" s="17" t="s">
        <v>22</v>
      </c>
      <c r="BK146" s="193">
        <f>ROUND(I146*H146,2)</f>
        <v>0</v>
      </c>
      <c r="BL146" s="17" t="s">
        <v>133</v>
      </c>
      <c r="BM146" s="17" t="s">
        <v>838</v>
      </c>
    </row>
    <row r="147" spans="2:47" s="1" customFormat="1" ht="168">
      <c r="B147" s="34"/>
      <c r="C147" s="56"/>
      <c r="D147" s="194" t="s">
        <v>135</v>
      </c>
      <c r="E147" s="56"/>
      <c r="F147" s="195" t="s">
        <v>389</v>
      </c>
      <c r="G147" s="56"/>
      <c r="H147" s="56"/>
      <c r="I147" s="152"/>
      <c r="J147" s="56"/>
      <c r="K147" s="56"/>
      <c r="L147" s="54"/>
      <c r="M147" s="71"/>
      <c r="N147" s="35"/>
      <c r="O147" s="35"/>
      <c r="P147" s="35"/>
      <c r="Q147" s="35"/>
      <c r="R147" s="35"/>
      <c r="S147" s="35"/>
      <c r="T147" s="72"/>
      <c r="AT147" s="17" t="s">
        <v>135</v>
      </c>
      <c r="AU147" s="17" t="s">
        <v>81</v>
      </c>
    </row>
    <row r="148" spans="2:51" s="11" customFormat="1" ht="12">
      <c r="B148" s="196"/>
      <c r="C148" s="197"/>
      <c r="D148" s="194" t="s">
        <v>137</v>
      </c>
      <c r="E148" s="198" t="s">
        <v>20</v>
      </c>
      <c r="F148" s="199" t="s">
        <v>833</v>
      </c>
      <c r="G148" s="197"/>
      <c r="H148" s="200">
        <v>176</v>
      </c>
      <c r="I148" s="201"/>
      <c r="J148" s="197"/>
      <c r="K148" s="197"/>
      <c r="L148" s="202"/>
      <c r="M148" s="203"/>
      <c r="N148" s="204"/>
      <c r="O148" s="204"/>
      <c r="P148" s="204"/>
      <c r="Q148" s="204"/>
      <c r="R148" s="204"/>
      <c r="S148" s="204"/>
      <c r="T148" s="205"/>
      <c r="AT148" s="206" t="s">
        <v>137</v>
      </c>
      <c r="AU148" s="206" t="s">
        <v>81</v>
      </c>
      <c r="AV148" s="11" t="s">
        <v>81</v>
      </c>
      <c r="AW148" s="11" t="s">
        <v>37</v>
      </c>
      <c r="AX148" s="11" t="s">
        <v>73</v>
      </c>
      <c r="AY148" s="206" t="s">
        <v>126</v>
      </c>
    </row>
    <row r="149" spans="2:51" s="12" customFormat="1" ht="12">
      <c r="B149" s="207"/>
      <c r="C149" s="208"/>
      <c r="D149" s="194" t="s">
        <v>137</v>
      </c>
      <c r="E149" s="209" t="s">
        <v>20</v>
      </c>
      <c r="F149" s="210" t="s">
        <v>138</v>
      </c>
      <c r="G149" s="208"/>
      <c r="H149" s="211">
        <v>176</v>
      </c>
      <c r="I149" s="212"/>
      <c r="J149" s="208"/>
      <c r="K149" s="208"/>
      <c r="L149" s="213"/>
      <c r="M149" s="214"/>
      <c r="N149" s="215"/>
      <c r="O149" s="215"/>
      <c r="P149" s="215"/>
      <c r="Q149" s="215"/>
      <c r="R149" s="215"/>
      <c r="S149" s="215"/>
      <c r="T149" s="216"/>
      <c r="AT149" s="217" t="s">
        <v>137</v>
      </c>
      <c r="AU149" s="217" t="s">
        <v>81</v>
      </c>
      <c r="AV149" s="12" t="s">
        <v>133</v>
      </c>
      <c r="AW149" s="12" t="s">
        <v>37</v>
      </c>
      <c r="AX149" s="12" t="s">
        <v>22</v>
      </c>
      <c r="AY149" s="217" t="s">
        <v>126</v>
      </c>
    </row>
    <row r="150" spans="2:51" s="13" customFormat="1" ht="12">
      <c r="B150" s="218"/>
      <c r="C150" s="219"/>
      <c r="D150" s="220" t="s">
        <v>137</v>
      </c>
      <c r="E150" s="221" t="s">
        <v>20</v>
      </c>
      <c r="F150" s="222" t="s">
        <v>839</v>
      </c>
      <c r="G150" s="219"/>
      <c r="H150" s="223" t="s">
        <v>20</v>
      </c>
      <c r="I150" s="224"/>
      <c r="J150" s="219"/>
      <c r="K150" s="219"/>
      <c r="L150" s="225"/>
      <c r="M150" s="226"/>
      <c r="N150" s="227"/>
      <c r="O150" s="227"/>
      <c r="P150" s="227"/>
      <c r="Q150" s="227"/>
      <c r="R150" s="227"/>
      <c r="S150" s="227"/>
      <c r="T150" s="228"/>
      <c r="AT150" s="229" t="s">
        <v>137</v>
      </c>
      <c r="AU150" s="229" t="s">
        <v>81</v>
      </c>
      <c r="AV150" s="13" t="s">
        <v>22</v>
      </c>
      <c r="AW150" s="13" t="s">
        <v>37</v>
      </c>
      <c r="AX150" s="13" t="s">
        <v>73</v>
      </c>
      <c r="AY150" s="229" t="s">
        <v>126</v>
      </c>
    </row>
    <row r="151" spans="2:65" s="1" customFormat="1" ht="40.2" customHeight="1">
      <c r="B151" s="34"/>
      <c r="C151" s="236" t="s">
        <v>8</v>
      </c>
      <c r="D151" s="236" t="s">
        <v>297</v>
      </c>
      <c r="E151" s="237" t="s">
        <v>392</v>
      </c>
      <c r="F151" s="238" t="s">
        <v>393</v>
      </c>
      <c r="G151" s="239" t="s">
        <v>353</v>
      </c>
      <c r="H151" s="240">
        <v>35.2</v>
      </c>
      <c r="I151" s="241"/>
      <c r="J151" s="242">
        <f>ROUND(I151*H151,2)</f>
        <v>0</v>
      </c>
      <c r="K151" s="238" t="s">
        <v>132</v>
      </c>
      <c r="L151" s="243"/>
      <c r="M151" s="244" t="s">
        <v>20</v>
      </c>
      <c r="N151" s="245" t="s">
        <v>44</v>
      </c>
      <c r="O151" s="35"/>
      <c r="P151" s="191">
        <f>O151*H151</f>
        <v>0</v>
      </c>
      <c r="Q151" s="191">
        <v>1</v>
      </c>
      <c r="R151" s="191">
        <f>Q151*H151</f>
        <v>35.2</v>
      </c>
      <c r="S151" s="191">
        <v>0</v>
      </c>
      <c r="T151" s="192">
        <f>S151*H151</f>
        <v>0</v>
      </c>
      <c r="AR151" s="17" t="s">
        <v>177</v>
      </c>
      <c r="AT151" s="17" t="s">
        <v>297</v>
      </c>
      <c r="AU151" s="17" t="s">
        <v>81</v>
      </c>
      <c r="AY151" s="17" t="s">
        <v>126</v>
      </c>
      <c r="BE151" s="193">
        <f>IF(N151="základní",J151,0)</f>
        <v>0</v>
      </c>
      <c r="BF151" s="193">
        <f>IF(N151="snížená",J151,0)</f>
        <v>0</v>
      </c>
      <c r="BG151" s="193">
        <f>IF(N151="zákl. přenesená",J151,0)</f>
        <v>0</v>
      </c>
      <c r="BH151" s="193">
        <f>IF(N151="sníž. přenesená",J151,0)</f>
        <v>0</v>
      </c>
      <c r="BI151" s="193">
        <f>IF(N151="nulová",J151,0)</f>
        <v>0</v>
      </c>
      <c r="BJ151" s="17" t="s">
        <v>22</v>
      </c>
      <c r="BK151" s="193">
        <f>ROUND(I151*H151,2)</f>
        <v>0</v>
      </c>
      <c r="BL151" s="17" t="s">
        <v>133</v>
      </c>
      <c r="BM151" s="17" t="s">
        <v>840</v>
      </c>
    </row>
    <row r="152" spans="2:47" s="1" customFormat="1" ht="24">
      <c r="B152" s="34"/>
      <c r="C152" s="56"/>
      <c r="D152" s="194" t="s">
        <v>395</v>
      </c>
      <c r="E152" s="56"/>
      <c r="F152" s="195" t="s">
        <v>396</v>
      </c>
      <c r="G152" s="56"/>
      <c r="H152" s="56"/>
      <c r="I152" s="152"/>
      <c r="J152" s="56"/>
      <c r="K152" s="56"/>
      <c r="L152" s="54"/>
      <c r="M152" s="71"/>
      <c r="N152" s="35"/>
      <c r="O152" s="35"/>
      <c r="P152" s="35"/>
      <c r="Q152" s="35"/>
      <c r="R152" s="35"/>
      <c r="S152" s="35"/>
      <c r="T152" s="72"/>
      <c r="AT152" s="17" t="s">
        <v>395</v>
      </c>
      <c r="AU152" s="17" t="s">
        <v>81</v>
      </c>
    </row>
    <row r="153" spans="2:63" s="10" customFormat="1" ht="29.85" customHeight="1">
      <c r="B153" s="165"/>
      <c r="C153" s="166"/>
      <c r="D153" s="179" t="s">
        <v>72</v>
      </c>
      <c r="E153" s="180" t="s">
        <v>416</v>
      </c>
      <c r="F153" s="180" t="s">
        <v>417</v>
      </c>
      <c r="G153" s="166"/>
      <c r="H153" s="166"/>
      <c r="I153" s="169"/>
      <c r="J153" s="181">
        <f>BK153</f>
        <v>0</v>
      </c>
      <c r="K153" s="166"/>
      <c r="L153" s="171"/>
      <c r="M153" s="172"/>
      <c r="N153" s="173"/>
      <c r="O153" s="173"/>
      <c r="P153" s="174">
        <f>P154</f>
        <v>0</v>
      </c>
      <c r="Q153" s="173"/>
      <c r="R153" s="174">
        <f>R154</f>
        <v>0</v>
      </c>
      <c r="S153" s="173"/>
      <c r="T153" s="175">
        <f>T154</f>
        <v>0</v>
      </c>
      <c r="AR153" s="176" t="s">
        <v>22</v>
      </c>
      <c r="AT153" s="177" t="s">
        <v>72</v>
      </c>
      <c r="AU153" s="177" t="s">
        <v>22</v>
      </c>
      <c r="AY153" s="176" t="s">
        <v>126</v>
      </c>
      <c r="BK153" s="178">
        <f>BK154</f>
        <v>0</v>
      </c>
    </row>
    <row r="154" spans="2:65" s="1" customFormat="1" ht="28.8" customHeight="1">
      <c r="B154" s="34"/>
      <c r="C154" s="182" t="s">
        <v>225</v>
      </c>
      <c r="D154" s="182" t="s">
        <v>128</v>
      </c>
      <c r="E154" s="183" t="s">
        <v>419</v>
      </c>
      <c r="F154" s="184" t="s">
        <v>420</v>
      </c>
      <c r="G154" s="185" t="s">
        <v>353</v>
      </c>
      <c r="H154" s="186">
        <v>79.872</v>
      </c>
      <c r="I154" s="187"/>
      <c r="J154" s="188">
        <f>ROUND(I154*H154,2)</f>
        <v>0</v>
      </c>
      <c r="K154" s="184" t="s">
        <v>132</v>
      </c>
      <c r="L154" s="54"/>
      <c r="M154" s="189" t="s">
        <v>20</v>
      </c>
      <c r="N154" s="249" t="s">
        <v>44</v>
      </c>
      <c r="O154" s="250"/>
      <c r="P154" s="251">
        <f>O154*H154</f>
        <v>0</v>
      </c>
      <c r="Q154" s="251">
        <v>0</v>
      </c>
      <c r="R154" s="251">
        <f>Q154*H154</f>
        <v>0</v>
      </c>
      <c r="S154" s="251">
        <v>0</v>
      </c>
      <c r="T154" s="252">
        <f>S154*H154</f>
        <v>0</v>
      </c>
      <c r="AR154" s="17" t="s">
        <v>133</v>
      </c>
      <c r="AT154" s="17" t="s">
        <v>128</v>
      </c>
      <c r="AU154" s="17" t="s">
        <v>81</v>
      </c>
      <c r="AY154" s="17" t="s">
        <v>126</v>
      </c>
      <c r="BE154" s="193">
        <f>IF(N154="základní",J154,0)</f>
        <v>0</v>
      </c>
      <c r="BF154" s="193">
        <f>IF(N154="snížená",J154,0)</f>
        <v>0</v>
      </c>
      <c r="BG154" s="193">
        <f>IF(N154="zákl. přenesená",J154,0)</f>
        <v>0</v>
      </c>
      <c r="BH154" s="193">
        <f>IF(N154="sníž. přenesená",J154,0)</f>
        <v>0</v>
      </c>
      <c r="BI154" s="193">
        <f>IF(N154="nulová",J154,0)</f>
        <v>0</v>
      </c>
      <c r="BJ154" s="17" t="s">
        <v>22</v>
      </c>
      <c r="BK154" s="193">
        <f>ROUND(I154*H154,2)</f>
        <v>0</v>
      </c>
      <c r="BL154" s="17" t="s">
        <v>133</v>
      </c>
      <c r="BM154" s="17" t="s">
        <v>841</v>
      </c>
    </row>
    <row r="155" spans="2:12" s="1" customFormat="1" ht="6.9" customHeight="1">
      <c r="B155" s="49"/>
      <c r="C155" s="50"/>
      <c r="D155" s="50"/>
      <c r="E155" s="50"/>
      <c r="F155" s="50"/>
      <c r="G155" s="50"/>
      <c r="H155" s="50"/>
      <c r="I155" s="128"/>
      <c r="J155" s="50"/>
      <c r="K155" s="50"/>
      <c r="L155" s="54"/>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4"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5"/>
      <c r="B1" s="301"/>
      <c r="C1" s="301"/>
      <c r="D1" s="300" t="s">
        <v>1</v>
      </c>
      <c r="E1" s="301"/>
      <c r="F1" s="302" t="s">
        <v>905</v>
      </c>
      <c r="G1" s="306" t="s">
        <v>906</v>
      </c>
      <c r="H1" s="306"/>
      <c r="I1" s="307"/>
      <c r="J1" s="302" t="s">
        <v>907</v>
      </c>
      <c r="K1" s="300" t="s">
        <v>94</v>
      </c>
      <c r="L1" s="302" t="s">
        <v>908</v>
      </c>
      <c r="M1" s="302"/>
      <c r="N1" s="302"/>
      <c r="O1" s="302"/>
      <c r="P1" s="302"/>
      <c r="Q1" s="302"/>
      <c r="R1" s="302"/>
      <c r="S1" s="302"/>
      <c r="T1" s="302"/>
      <c r="U1" s="298"/>
      <c r="V1" s="29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 customHeight="1">
      <c r="L2" s="256"/>
      <c r="M2" s="256"/>
      <c r="N2" s="256"/>
      <c r="O2" s="256"/>
      <c r="P2" s="256"/>
      <c r="Q2" s="256"/>
      <c r="R2" s="256"/>
      <c r="S2" s="256"/>
      <c r="T2" s="256"/>
      <c r="U2" s="256"/>
      <c r="V2" s="256"/>
      <c r="AT2" s="17" t="s">
        <v>93</v>
      </c>
    </row>
    <row r="3" spans="2:46" ht="6.9" customHeight="1">
      <c r="B3" s="18"/>
      <c r="C3" s="19"/>
      <c r="D3" s="19"/>
      <c r="E3" s="19"/>
      <c r="F3" s="19"/>
      <c r="G3" s="19"/>
      <c r="H3" s="19"/>
      <c r="I3" s="105"/>
      <c r="J3" s="19"/>
      <c r="K3" s="20"/>
      <c r="AT3" s="17" t="s">
        <v>81</v>
      </c>
    </row>
    <row r="4" spans="2:46" ht="36.9" customHeight="1">
      <c r="B4" s="21"/>
      <c r="C4" s="22"/>
      <c r="D4" s="23" t="s">
        <v>95</v>
      </c>
      <c r="E4" s="22"/>
      <c r="F4" s="22"/>
      <c r="G4" s="22"/>
      <c r="H4" s="22"/>
      <c r="I4" s="106"/>
      <c r="J4" s="22"/>
      <c r="K4" s="24"/>
      <c r="M4" s="25" t="s">
        <v>10</v>
      </c>
      <c r="AT4" s="17" t="s">
        <v>4</v>
      </c>
    </row>
    <row r="5" spans="2:11" ht="6.9" customHeight="1">
      <c r="B5" s="21"/>
      <c r="C5" s="22"/>
      <c r="D5" s="22"/>
      <c r="E5" s="22"/>
      <c r="F5" s="22"/>
      <c r="G5" s="22"/>
      <c r="H5" s="22"/>
      <c r="I5" s="106"/>
      <c r="J5" s="22"/>
      <c r="K5" s="24"/>
    </row>
    <row r="6" spans="2:11" ht="13.2">
      <c r="B6" s="21"/>
      <c r="C6" s="22"/>
      <c r="D6" s="30" t="s">
        <v>16</v>
      </c>
      <c r="E6" s="22"/>
      <c r="F6" s="22"/>
      <c r="G6" s="22"/>
      <c r="H6" s="22"/>
      <c r="I6" s="106"/>
      <c r="J6" s="22"/>
      <c r="K6" s="24"/>
    </row>
    <row r="7" spans="2:11" ht="20.4" customHeight="1">
      <c r="B7" s="21"/>
      <c r="C7" s="22"/>
      <c r="D7" s="22"/>
      <c r="E7" s="294" t="str">
        <f>'Rekapitulace stavby'!K6</f>
        <v>ŠLUKNOV - REKONSTRUKCE PIVOVARSKÉHO RYBNÍKA</v>
      </c>
      <c r="F7" s="260"/>
      <c r="G7" s="260"/>
      <c r="H7" s="260"/>
      <c r="I7" s="106"/>
      <c r="J7" s="22"/>
      <c r="K7" s="24"/>
    </row>
    <row r="8" spans="2:11" s="1" customFormat="1" ht="13.2">
      <c r="B8" s="34"/>
      <c r="C8" s="35"/>
      <c r="D8" s="30" t="s">
        <v>96</v>
      </c>
      <c r="E8" s="35"/>
      <c r="F8" s="35"/>
      <c r="G8" s="35"/>
      <c r="H8" s="35"/>
      <c r="I8" s="107"/>
      <c r="J8" s="35"/>
      <c r="K8" s="38"/>
    </row>
    <row r="9" spans="2:11" s="1" customFormat="1" ht="36.9" customHeight="1">
      <c r="B9" s="34"/>
      <c r="C9" s="35"/>
      <c r="D9" s="35"/>
      <c r="E9" s="295" t="s">
        <v>842</v>
      </c>
      <c r="F9" s="267"/>
      <c r="G9" s="267"/>
      <c r="H9" s="267"/>
      <c r="I9" s="107"/>
      <c r="J9" s="35"/>
      <c r="K9" s="38"/>
    </row>
    <row r="10" spans="2:11" s="1" customFormat="1" ht="12">
      <c r="B10" s="34"/>
      <c r="C10" s="35"/>
      <c r="D10" s="35"/>
      <c r="E10" s="35"/>
      <c r="F10" s="35"/>
      <c r="G10" s="35"/>
      <c r="H10" s="35"/>
      <c r="I10" s="107"/>
      <c r="J10" s="35"/>
      <c r="K10" s="38"/>
    </row>
    <row r="11" spans="2:11" s="1" customFormat="1" ht="14.4" customHeight="1">
      <c r="B11" s="34"/>
      <c r="C11" s="35"/>
      <c r="D11" s="30" t="s">
        <v>19</v>
      </c>
      <c r="E11" s="35"/>
      <c r="F11" s="28" t="s">
        <v>20</v>
      </c>
      <c r="G11" s="35"/>
      <c r="H11" s="35"/>
      <c r="I11" s="108" t="s">
        <v>21</v>
      </c>
      <c r="J11" s="28" t="s">
        <v>20</v>
      </c>
      <c r="K11" s="38"/>
    </row>
    <row r="12" spans="2:11" s="1" customFormat="1" ht="14.4" customHeight="1">
      <c r="B12" s="34"/>
      <c r="C12" s="35"/>
      <c r="D12" s="30" t="s">
        <v>23</v>
      </c>
      <c r="E12" s="35"/>
      <c r="F12" s="28" t="s">
        <v>24</v>
      </c>
      <c r="G12" s="35"/>
      <c r="H12" s="35"/>
      <c r="I12" s="108" t="s">
        <v>25</v>
      </c>
      <c r="J12" s="109" t="str">
        <f>'Rekapitulace stavby'!AN8</f>
        <v>19. 7. 2016</v>
      </c>
      <c r="K12" s="38"/>
    </row>
    <row r="13" spans="2:11" s="1" customFormat="1" ht="10.8" customHeight="1">
      <c r="B13" s="34"/>
      <c r="C13" s="35"/>
      <c r="D13" s="35"/>
      <c r="E13" s="35"/>
      <c r="F13" s="35"/>
      <c r="G13" s="35"/>
      <c r="H13" s="35"/>
      <c r="I13" s="107"/>
      <c r="J13" s="35"/>
      <c r="K13" s="38"/>
    </row>
    <row r="14" spans="2:11" s="1" customFormat="1" ht="14.4"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 customHeight="1">
      <c r="B16" s="34"/>
      <c r="C16" s="35"/>
      <c r="D16" s="35"/>
      <c r="E16" s="35"/>
      <c r="F16" s="35"/>
      <c r="G16" s="35"/>
      <c r="H16" s="35"/>
      <c r="I16" s="107"/>
      <c r="J16" s="35"/>
      <c r="K16" s="38"/>
    </row>
    <row r="17" spans="2:11" s="1" customFormat="1" ht="14.4"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 customHeight="1">
      <c r="B19" s="34"/>
      <c r="C19" s="35"/>
      <c r="D19" s="35"/>
      <c r="E19" s="35"/>
      <c r="F19" s="35"/>
      <c r="G19" s="35"/>
      <c r="H19" s="35"/>
      <c r="I19" s="107"/>
      <c r="J19" s="35"/>
      <c r="K19" s="38"/>
    </row>
    <row r="20" spans="2:11" s="1" customFormat="1" ht="14.4"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 customHeight="1">
      <c r="B22" s="34"/>
      <c r="C22" s="35"/>
      <c r="D22" s="35"/>
      <c r="E22" s="35"/>
      <c r="F22" s="35"/>
      <c r="G22" s="35"/>
      <c r="H22" s="35"/>
      <c r="I22" s="107"/>
      <c r="J22" s="35"/>
      <c r="K22" s="38"/>
    </row>
    <row r="23" spans="2:11" s="1" customFormat="1" ht="14.4" customHeight="1">
      <c r="B23" s="34"/>
      <c r="C23" s="35"/>
      <c r="D23" s="30" t="s">
        <v>38</v>
      </c>
      <c r="E23" s="35"/>
      <c r="F23" s="35"/>
      <c r="G23" s="35"/>
      <c r="H23" s="35"/>
      <c r="I23" s="107"/>
      <c r="J23" s="35"/>
      <c r="K23" s="38"/>
    </row>
    <row r="24" spans="2:11" s="6" customFormat="1" ht="20.4" customHeight="1">
      <c r="B24" s="110"/>
      <c r="C24" s="111"/>
      <c r="D24" s="111"/>
      <c r="E24" s="263" t="s">
        <v>20</v>
      </c>
      <c r="F24" s="296"/>
      <c r="G24" s="296"/>
      <c r="H24" s="296"/>
      <c r="I24" s="112"/>
      <c r="J24" s="111"/>
      <c r="K24" s="113"/>
    </row>
    <row r="25" spans="2:11" s="1" customFormat="1" ht="6.9" customHeight="1">
      <c r="B25" s="34"/>
      <c r="C25" s="35"/>
      <c r="D25" s="35"/>
      <c r="E25" s="35"/>
      <c r="F25" s="35"/>
      <c r="G25" s="35"/>
      <c r="H25" s="35"/>
      <c r="I25" s="107"/>
      <c r="J25" s="35"/>
      <c r="K25" s="38"/>
    </row>
    <row r="26" spans="2:11" s="1" customFormat="1" ht="6.9"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ROUND(J83,2)</f>
        <v>0</v>
      </c>
      <c r="K27" s="38"/>
    </row>
    <row r="28" spans="2:11" s="1" customFormat="1" ht="6.9" customHeight="1">
      <c r="B28" s="34"/>
      <c r="C28" s="35"/>
      <c r="D28" s="79"/>
      <c r="E28" s="79"/>
      <c r="F28" s="79"/>
      <c r="G28" s="79"/>
      <c r="H28" s="79"/>
      <c r="I28" s="114"/>
      <c r="J28" s="79"/>
      <c r="K28" s="115"/>
    </row>
    <row r="29" spans="2:11" s="1" customFormat="1" ht="14.4" customHeight="1">
      <c r="B29" s="34"/>
      <c r="C29" s="35"/>
      <c r="D29" s="35"/>
      <c r="E29" s="35"/>
      <c r="F29" s="39" t="s">
        <v>41</v>
      </c>
      <c r="G29" s="35"/>
      <c r="H29" s="35"/>
      <c r="I29" s="118" t="s">
        <v>40</v>
      </c>
      <c r="J29" s="39" t="s">
        <v>42</v>
      </c>
      <c r="K29" s="38"/>
    </row>
    <row r="30" spans="2:11" s="1" customFormat="1" ht="14.4" customHeight="1">
      <c r="B30" s="34"/>
      <c r="C30" s="35"/>
      <c r="D30" s="42" t="s">
        <v>43</v>
      </c>
      <c r="E30" s="42" t="s">
        <v>44</v>
      </c>
      <c r="F30" s="119">
        <f>ROUND(SUM(BE83:BE118),2)</f>
        <v>0</v>
      </c>
      <c r="G30" s="35"/>
      <c r="H30" s="35"/>
      <c r="I30" s="120">
        <v>0.21</v>
      </c>
      <c r="J30" s="119">
        <f>ROUND(ROUND((SUM(BE83:BE118)),2)*I30,2)</f>
        <v>0</v>
      </c>
      <c r="K30" s="38"/>
    </row>
    <row r="31" spans="2:11" s="1" customFormat="1" ht="14.4" customHeight="1">
      <c r="B31" s="34"/>
      <c r="C31" s="35"/>
      <c r="D31" s="35"/>
      <c r="E31" s="42" t="s">
        <v>45</v>
      </c>
      <c r="F31" s="119">
        <f>ROUND(SUM(BF83:BF118),2)</f>
        <v>0</v>
      </c>
      <c r="G31" s="35"/>
      <c r="H31" s="35"/>
      <c r="I31" s="120">
        <v>0.15</v>
      </c>
      <c r="J31" s="119">
        <f>ROUND(ROUND((SUM(BF83:BF118)),2)*I31,2)</f>
        <v>0</v>
      </c>
      <c r="K31" s="38"/>
    </row>
    <row r="32" spans="2:11" s="1" customFormat="1" ht="14.4" customHeight="1" hidden="1">
      <c r="B32" s="34"/>
      <c r="C32" s="35"/>
      <c r="D32" s="35"/>
      <c r="E32" s="42" t="s">
        <v>46</v>
      </c>
      <c r="F32" s="119">
        <f>ROUND(SUM(BG83:BG118),2)</f>
        <v>0</v>
      </c>
      <c r="G32" s="35"/>
      <c r="H32" s="35"/>
      <c r="I32" s="120">
        <v>0.21</v>
      </c>
      <c r="J32" s="119">
        <v>0</v>
      </c>
      <c r="K32" s="38"/>
    </row>
    <row r="33" spans="2:11" s="1" customFormat="1" ht="14.4" customHeight="1" hidden="1">
      <c r="B33" s="34"/>
      <c r="C33" s="35"/>
      <c r="D33" s="35"/>
      <c r="E33" s="42" t="s">
        <v>47</v>
      </c>
      <c r="F33" s="119">
        <f>ROUND(SUM(BH83:BH118),2)</f>
        <v>0</v>
      </c>
      <c r="G33" s="35"/>
      <c r="H33" s="35"/>
      <c r="I33" s="120">
        <v>0.15</v>
      </c>
      <c r="J33" s="119">
        <v>0</v>
      </c>
      <c r="K33" s="38"/>
    </row>
    <row r="34" spans="2:11" s="1" customFormat="1" ht="14.4" customHeight="1" hidden="1">
      <c r="B34" s="34"/>
      <c r="C34" s="35"/>
      <c r="D34" s="35"/>
      <c r="E34" s="42" t="s">
        <v>48</v>
      </c>
      <c r="F34" s="119">
        <f>ROUND(SUM(BI83:BI118),2)</f>
        <v>0</v>
      </c>
      <c r="G34" s="35"/>
      <c r="H34" s="35"/>
      <c r="I34" s="120">
        <v>0</v>
      </c>
      <c r="J34" s="119">
        <v>0</v>
      </c>
      <c r="K34" s="38"/>
    </row>
    <row r="35" spans="2:11" s="1" customFormat="1" ht="6.9"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 customHeight="1">
      <c r="B37" s="49"/>
      <c r="C37" s="50"/>
      <c r="D37" s="50"/>
      <c r="E37" s="50"/>
      <c r="F37" s="50"/>
      <c r="G37" s="50"/>
      <c r="H37" s="50"/>
      <c r="I37" s="128"/>
      <c r="J37" s="50"/>
      <c r="K37" s="51"/>
    </row>
    <row r="41" spans="2:11" s="1" customFormat="1" ht="6.9" customHeight="1">
      <c r="B41" s="129"/>
      <c r="C41" s="130"/>
      <c r="D41" s="130"/>
      <c r="E41" s="130"/>
      <c r="F41" s="130"/>
      <c r="G41" s="130"/>
      <c r="H41" s="130"/>
      <c r="I41" s="131"/>
      <c r="J41" s="130"/>
      <c r="K41" s="132"/>
    </row>
    <row r="42" spans="2:11" s="1" customFormat="1" ht="36.9" customHeight="1">
      <c r="B42" s="34"/>
      <c r="C42" s="23" t="s">
        <v>98</v>
      </c>
      <c r="D42" s="35"/>
      <c r="E42" s="35"/>
      <c r="F42" s="35"/>
      <c r="G42" s="35"/>
      <c r="H42" s="35"/>
      <c r="I42" s="107"/>
      <c r="J42" s="35"/>
      <c r="K42" s="38"/>
    </row>
    <row r="43" spans="2:11" s="1" customFormat="1" ht="6.9" customHeight="1">
      <c r="B43" s="34"/>
      <c r="C43" s="35"/>
      <c r="D43" s="35"/>
      <c r="E43" s="35"/>
      <c r="F43" s="35"/>
      <c r="G43" s="35"/>
      <c r="H43" s="35"/>
      <c r="I43" s="107"/>
      <c r="J43" s="35"/>
      <c r="K43" s="38"/>
    </row>
    <row r="44" spans="2:11" s="1" customFormat="1" ht="14.4" customHeight="1">
      <c r="B44" s="34"/>
      <c r="C44" s="30" t="s">
        <v>16</v>
      </c>
      <c r="D44" s="35"/>
      <c r="E44" s="35"/>
      <c r="F44" s="35"/>
      <c r="G44" s="35"/>
      <c r="H44" s="35"/>
      <c r="I44" s="107"/>
      <c r="J44" s="35"/>
      <c r="K44" s="38"/>
    </row>
    <row r="45" spans="2:11" s="1" customFormat="1" ht="20.4" customHeight="1">
      <c r="B45" s="34"/>
      <c r="C45" s="35"/>
      <c r="D45" s="35"/>
      <c r="E45" s="294" t="str">
        <f>E7</f>
        <v>ŠLUKNOV - REKONSTRUKCE PIVOVARSKÉHO RYBNÍKA</v>
      </c>
      <c r="F45" s="267"/>
      <c r="G45" s="267"/>
      <c r="H45" s="267"/>
      <c r="I45" s="107"/>
      <c r="J45" s="35"/>
      <c r="K45" s="38"/>
    </row>
    <row r="46" spans="2:11" s="1" customFormat="1" ht="14.4" customHeight="1">
      <c r="B46" s="34"/>
      <c r="C46" s="30" t="s">
        <v>96</v>
      </c>
      <c r="D46" s="35"/>
      <c r="E46" s="35"/>
      <c r="F46" s="35"/>
      <c r="G46" s="35"/>
      <c r="H46" s="35"/>
      <c r="I46" s="107"/>
      <c r="J46" s="35"/>
      <c r="K46" s="38"/>
    </row>
    <row r="47" spans="2:11" s="1" customFormat="1" ht="22.2" customHeight="1">
      <c r="B47" s="34"/>
      <c r="C47" s="35"/>
      <c r="D47" s="35"/>
      <c r="E47" s="295" t="str">
        <f>E9</f>
        <v>VON - Vedlejší a ostatní náklady</v>
      </c>
      <c r="F47" s="267"/>
      <c r="G47" s="267"/>
      <c r="H47" s="267"/>
      <c r="I47" s="107"/>
      <c r="J47" s="35"/>
      <c r="K47" s="38"/>
    </row>
    <row r="48" spans="2:11" s="1" customFormat="1" ht="6.9" customHeight="1">
      <c r="B48" s="34"/>
      <c r="C48" s="35"/>
      <c r="D48" s="35"/>
      <c r="E48" s="35"/>
      <c r="F48" s="35"/>
      <c r="G48" s="35"/>
      <c r="H48" s="35"/>
      <c r="I48" s="107"/>
      <c r="J48" s="35"/>
      <c r="K48" s="38"/>
    </row>
    <row r="49" spans="2:11" s="1" customFormat="1" ht="18" customHeight="1">
      <c r="B49" s="34"/>
      <c r="C49" s="30" t="s">
        <v>23</v>
      </c>
      <c r="D49" s="35"/>
      <c r="E49" s="35"/>
      <c r="F49" s="28" t="str">
        <f>F12</f>
        <v>Šluknov</v>
      </c>
      <c r="G49" s="35"/>
      <c r="H49" s="35"/>
      <c r="I49" s="108" t="s">
        <v>25</v>
      </c>
      <c r="J49" s="109" t="str">
        <f>IF(J12="","",J12)</f>
        <v>19. 7. 2016</v>
      </c>
      <c r="K49" s="38"/>
    </row>
    <row r="50" spans="2:11" s="1" customFormat="1" ht="6.9" customHeight="1">
      <c r="B50" s="34"/>
      <c r="C50" s="35"/>
      <c r="D50" s="35"/>
      <c r="E50" s="35"/>
      <c r="F50" s="35"/>
      <c r="G50" s="35"/>
      <c r="H50" s="35"/>
      <c r="I50" s="107"/>
      <c r="J50" s="35"/>
      <c r="K50" s="38"/>
    </row>
    <row r="51" spans="2:11" s="1" customFormat="1" ht="13.2">
      <c r="B51" s="34"/>
      <c r="C51" s="30" t="s">
        <v>29</v>
      </c>
      <c r="D51" s="35"/>
      <c r="E51" s="35"/>
      <c r="F51" s="28" t="str">
        <f>E15</f>
        <v>Město Šluknov</v>
      </c>
      <c r="G51" s="35"/>
      <c r="H51" s="35"/>
      <c r="I51" s="108" t="s">
        <v>35</v>
      </c>
      <c r="J51" s="28" t="str">
        <f>E21</f>
        <v>Jaromír Maděra</v>
      </c>
      <c r="K51" s="38"/>
    </row>
    <row r="52" spans="2:11" s="1" customFormat="1" ht="14.4"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99</v>
      </c>
      <c r="D54" s="121"/>
      <c r="E54" s="121"/>
      <c r="F54" s="121"/>
      <c r="G54" s="121"/>
      <c r="H54" s="121"/>
      <c r="I54" s="134"/>
      <c r="J54" s="135" t="s">
        <v>100</v>
      </c>
      <c r="K54" s="136"/>
    </row>
    <row r="55" spans="2:11" s="1" customFormat="1" ht="10.35" customHeight="1">
      <c r="B55" s="34"/>
      <c r="C55" s="35"/>
      <c r="D55" s="35"/>
      <c r="E55" s="35"/>
      <c r="F55" s="35"/>
      <c r="G55" s="35"/>
      <c r="H55" s="35"/>
      <c r="I55" s="107"/>
      <c r="J55" s="35"/>
      <c r="K55" s="38"/>
    </row>
    <row r="56" spans="2:47" s="1" customFormat="1" ht="29.25" customHeight="1">
      <c r="B56" s="34"/>
      <c r="C56" s="137" t="s">
        <v>101</v>
      </c>
      <c r="D56" s="35"/>
      <c r="E56" s="35"/>
      <c r="F56" s="35"/>
      <c r="G56" s="35"/>
      <c r="H56" s="35"/>
      <c r="I56" s="107"/>
      <c r="J56" s="117">
        <f>J83</f>
        <v>0</v>
      </c>
      <c r="K56" s="38"/>
      <c r="AU56" s="17" t="s">
        <v>102</v>
      </c>
    </row>
    <row r="57" spans="2:11" s="7" customFormat="1" ht="24.9" customHeight="1">
      <c r="B57" s="138"/>
      <c r="C57" s="139"/>
      <c r="D57" s="140" t="s">
        <v>843</v>
      </c>
      <c r="E57" s="141"/>
      <c r="F57" s="141"/>
      <c r="G57" s="141"/>
      <c r="H57" s="141"/>
      <c r="I57" s="142"/>
      <c r="J57" s="143">
        <f>J84</f>
        <v>0</v>
      </c>
      <c r="K57" s="144"/>
    </row>
    <row r="58" spans="2:11" s="8" customFormat="1" ht="19.95" customHeight="1">
      <c r="B58" s="145"/>
      <c r="C58" s="146"/>
      <c r="D58" s="147" t="s">
        <v>844</v>
      </c>
      <c r="E58" s="148"/>
      <c r="F58" s="148"/>
      <c r="G58" s="148"/>
      <c r="H58" s="148"/>
      <c r="I58" s="149"/>
      <c r="J58" s="150">
        <f>J85</f>
        <v>0</v>
      </c>
      <c r="K58" s="151"/>
    </row>
    <row r="59" spans="2:11" s="8" customFormat="1" ht="19.95" customHeight="1">
      <c r="B59" s="145"/>
      <c r="C59" s="146"/>
      <c r="D59" s="147" t="s">
        <v>845</v>
      </c>
      <c r="E59" s="148"/>
      <c r="F59" s="148"/>
      <c r="G59" s="148"/>
      <c r="H59" s="148"/>
      <c r="I59" s="149"/>
      <c r="J59" s="150">
        <f>J92</f>
        <v>0</v>
      </c>
      <c r="K59" s="151"/>
    </row>
    <row r="60" spans="2:11" s="8" customFormat="1" ht="19.95" customHeight="1">
      <c r="B60" s="145"/>
      <c r="C60" s="146"/>
      <c r="D60" s="147" t="s">
        <v>846</v>
      </c>
      <c r="E60" s="148"/>
      <c r="F60" s="148"/>
      <c r="G60" s="148"/>
      <c r="H60" s="148"/>
      <c r="I60" s="149"/>
      <c r="J60" s="150">
        <f>J97</f>
        <v>0</v>
      </c>
      <c r="K60" s="151"/>
    </row>
    <row r="61" spans="2:11" s="8" customFormat="1" ht="19.95" customHeight="1">
      <c r="B61" s="145"/>
      <c r="C61" s="146"/>
      <c r="D61" s="147" t="s">
        <v>847</v>
      </c>
      <c r="E61" s="148"/>
      <c r="F61" s="148"/>
      <c r="G61" s="148"/>
      <c r="H61" s="148"/>
      <c r="I61" s="149"/>
      <c r="J61" s="150">
        <f>J99</f>
        <v>0</v>
      </c>
      <c r="K61" s="151"/>
    </row>
    <row r="62" spans="2:11" s="8" customFormat="1" ht="19.95" customHeight="1">
      <c r="B62" s="145"/>
      <c r="C62" s="146"/>
      <c r="D62" s="147" t="s">
        <v>848</v>
      </c>
      <c r="E62" s="148"/>
      <c r="F62" s="148"/>
      <c r="G62" s="148"/>
      <c r="H62" s="148"/>
      <c r="I62" s="149"/>
      <c r="J62" s="150">
        <f>J109</f>
        <v>0</v>
      </c>
      <c r="K62" s="151"/>
    </row>
    <row r="63" spans="2:11" s="8" customFormat="1" ht="19.95" customHeight="1">
      <c r="B63" s="145"/>
      <c r="C63" s="146"/>
      <c r="D63" s="147" t="s">
        <v>849</v>
      </c>
      <c r="E63" s="148"/>
      <c r="F63" s="148"/>
      <c r="G63" s="148"/>
      <c r="H63" s="148"/>
      <c r="I63" s="149"/>
      <c r="J63" s="150">
        <f>J113</f>
        <v>0</v>
      </c>
      <c r="K63" s="151"/>
    </row>
    <row r="64" spans="2:11" s="1" customFormat="1" ht="21.75" customHeight="1">
      <c r="B64" s="34"/>
      <c r="C64" s="35"/>
      <c r="D64" s="35"/>
      <c r="E64" s="35"/>
      <c r="F64" s="35"/>
      <c r="G64" s="35"/>
      <c r="H64" s="35"/>
      <c r="I64" s="107"/>
      <c r="J64" s="35"/>
      <c r="K64" s="38"/>
    </row>
    <row r="65" spans="2:11" s="1" customFormat="1" ht="6.9" customHeight="1">
      <c r="B65" s="49"/>
      <c r="C65" s="50"/>
      <c r="D65" s="50"/>
      <c r="E65" s="50"/>
      <c r="F65" s="50"/>
      <c r="G65" s="50"/>
      <c r="H65" s="50"/>
      <c r="I65" s="128"/>
      <c r="J65" s="50"/>
      <c r="K65" s="51"/>
    </row>
    <row r="69" spans="2:12" s="1" customFormat="1" ht="6.9" customHeight="1">
      <c r="B69" s="52"/>
      <c r="C69" s="53"/>
      <c r="D69" s="53"/>
      <c r="E69" s="53"/>
      <c r="F69" s="53"/>
      <c r="G69" s="53"/>
      <c r="H69" s="53"/>
      <c r="I69" s="131"/>
      <c r="J69" s="53"/>
      <c r="K69" s="53"/>
      <c r="L69" s="54"/>
    </row>
    <row r="70" spans="2:12" s="1" customFormat="1" ht="36.9" customHeight="1">
      <c r="B70" s="34"/>
      <c r="C70" s="55" t="s">
        <v>110</v>
      </c>
      <c r="D70" s="56"/>
      <c r="E70" s="56"/>
      <c r="F70" s="56"/>
      <c r="G70" s="56"/>
      <c r="H70" s="56"/>
      <c r="I70" s="152"/>
      <c r="J70" s="56"/>
      <c r="K70" s="56"/>
      <c r="L70" s="54"/>
    </row>
    <row r="71" spans="2:12" s="1" customFormat="1" ht="6.9" customHeight="1">
      <c r="B71" s="34"/>
      <c r="C71" s="56"/>
      <c r="D71" s="56"/>
      <c r="E71" s="56"/>
      <c r="F71" s="56"/>
      <c r="G71" s="56"/>
      <c r="H71" s="56"/>
      <c r="I71" s="152"/>
      <c r="J71" s="56"/>
      <c r="K71" s="56"/>
      <c r="L71" s="54"/>
    </row>
    <row r="72" spans="2:12" s="1" customFormat="1" ht="14.4" customHeight="1">
      <c r="B72" s="34"/>
      <c r="C72" s="58" t="s">
        <v>16</v>
      </c>
      <c r="D72" s="56"/>
      <c r="E72" s="56"/>
      <c r="F72" s="56"/>
      <c r="G72" s="56"/>
      <c r="H72" s="56"/>
      <c r="I72" s="152"/>
      <c r="J72" s="56"/>
      <c r="K72" s="56"/>
      <c r="L72" s="54"/>
    </row>
    <row r="73" spans="2:12" s="1" customFormat="1" ht="20.4" customHeight="1">
      <c r="B73" s="34"/>
      <c r="C73" s="56"/>
      <c r="D73" s="56"/>
      <c r="E73" s="297" t="str">
        <f>E7</f>
        <v>ŠLUKNOV - REKONSTRUKCE PIVOVARSKÉHO RYBNÍKA</v>
      </c>
      <c r="F73" s="278"/>
      <c r="G73" s="278"/>
      <c r="H73" s="278"/>
      <c r="I73" s="152"/>
      <c r="J73" s="56"/>
      <c r="K73" s="56"/>
      <c r="L73" s="54"/>
    </row>
    <row r="74" spans="2:12" s="1" customFormat="1" ht="14.4" customHeight="1">
      <c r="B74" s="34"/>
      <c r="C74" s="58" t="s">
        <v>96</v>
      </c>
      <c r="D74" s="56"/>
      <c r="E74" s="56"/>
      <c r="F74" s="56"/>
      <c r="G74" s="56"/>
      <c r="H74" s="56"/>
      <c r="I74" s="152"/>
      <c r="J74" s="56"/>
      <c r="K74" s="56"/>
      <c r="L74" s="54"/>
    </row>
    <row r="75" spans="2:12" s="1" customFormat="1" ht="22.2" customHeight="1">
      <c r="B75" s="34"/>
      <c r="C75" s="56"/>
      <c r="D75" s="56"/>
      <c r="E75" s="275" t="str">
        <f>E9</f>
        <v>VON - Vedlejší a ostatní náklady</v>
      </c>
      <c r="F75" s="278"/>
      <c r="G75" s="278"/>
      <c r="H75" s="278"/>
      <c r="I75" s="152"/>
      <c r="J75" s="56"/>
      <c r="K75" s="56"/>
      <c r="L75" s="54"/>
    </row>
    <row r="76" spans="2:12" s="1" customFormat="1" ht="6.9" customHeight="1">
      <c r="B76" s="34"/>
      <c r="C76" s="56"/>
      <c r="D76" s="56"/>
      <c r="E76" s="56"/>
      <c r="F76" s="56"/>
      <c r="G76" s="56"/>
      <c r="H76" s="56"/>
      <c r="I76" s="152"/>
      <c r="J76" s="56"/>
      <c r="K76" s="56"/>
      <c r="L76" s="54"/>
    </row>
    <row r="77" spans="2:12" s="1" customFormat="1" ht="18" customHeight="1">
      <c r="B77" s="34"/>
      <c r="C77" s="58" t="s">
        <v>23</v>
      </c>
      <c r="D77" s="56"/>
      <c r="E77" s="56"/>
      <c r="F77" s="153" t="str">
        <f>F12</f>
        <v>Šluknov</v>
      </c>
      <c r="G77" s="56"/>
      <c r="H77" s="56"/>
      <c r="I77" s="154" t="s">
        <v>25</v>
      </c>
      <c r="J77" s="66" t="str">
        <f>IF(J12="","",J12)</f>
        <v>19. 7. 2016</v>
      </c>
      <c r="K77" s="56"/>
      <c r="L77" s="54"/>
    </row>
    <row r="78" spans="2:12" s="1" customFormat="1" ht="6.9" customHeight="1">
      <c r="B78" s="34"/>
      <c r="C78" s="56"/>
      <c r="D78" s="56"/>
      <c r="E78" s="56"/>
      <c r="F78" s="56"/>
      <c r="G78" s="56"/>
      <c r="H78" s="56"/>
      <c r="I78" s="152"/>
      <c r="J78" s="56"/>
      <c r="K78" s="56"/>
      <c r="L78" s="54"/>
    </row>
    <row r="79" spans="2:12" s="1" customFormat="1" ht="13.2">
      <c r="B79" s="34"/>
      <c r="C79" s="58" t="s">
        <v>29</v>
      </c>
      <c r="D79" s="56"/>
      <c r="E79" s="56"/>
      <c r="F79" s="153" t="str">
        <f>E15</f>
        <v>Město Šluknov</v>
      </c>
      <c r="G79" s="56"/>
      <c r="H79" s="56"/>
      <c r="I79" s="154" t="s">
        <v>35</v>
      </c>
      <c r="J79" s="153" t="str">
        <f>E21</f>
        <v>Jaromír Maděra</v>
      </c>
      <c r="K79" s="56"/>
      <c r="L79" s="54"/>
    </row>
    <row r="80" spans="2:12" s="1" customFormat="1" ht="14.4" customHeight="1">
      <c r="B80" s="34"/>
      <c r="C80" s="58" t="s">
        <v>33</v>
      </c>
      <c r="D80" s="56"/>
      <c r="E80" s="56"/>
      <c r="F80" s="153" t="str">
        <f>IF(E18="","",E18)</f>
        <v/>
      </c>
      <c r="G80" s="56"/>
      <c r="H80" s="56"/>
      <c r="I80" s="152"/>
      <c r="J80" s="56"/>
      <c r="K80" s="56"/>
      <c r="L80" s="54"/>
    </row>
    <row r="81" spans="2:12" s="1" customFormat="1" ht="10.35" customHeight="1">
      <c r="B81" s="34"/>
      <c r="C81" s="56"/>
      <c r="D81" s="56"/>
      <c r="E81" s="56"/>
      <c r="F81" s="56"/>
      <c r="G81" s="56"/>
      <c r="H81" s="56"/>
      <c r="I81" s="152"/>
      <c r="J81" s="56"/>
      <c r="K81" s="56"/>
      <c r="L81" s="54"/>
    </row>
    <row r="82" spans="2:20" s="9" customFormat="1" ht="29.25" customHeight="1">
      <c r="B82" s="155"/>
      <c r="C82" s="156" t="s">
        <v>111</v>
      </c>
      <c r="D82" s="157" t="s">
        <v>58</v>
      </c>
      <c r="E82" s="157" t="s">
        <v>54</v>
      </c>
      <c r="F82" s="157" t="s">
        <v>112</v>
      </c>
      <c r="G82" s="157" t="s">
        <v>113</v>
      </c>
      <c r="H82" s="157" t="s">
        <v>114</v>
      </c>
      <c r="I82" s="158" t="s">
        <v>115</v>
      </c>
      <c r="J82" s="157" t="s">
        <v>100</v>
      </c>
      <c r="K82" s="159" t="s">
        <v>116</v>
      </c>
      <c r="L82" s="160"/>
      <c r="M82" s="75" t="s">
        <v>117</v>
      </c>
      <c r="N82" s="76" t="s">
        <v>43</v>
      </c>
      <c r="O82" s="76" t="s">
        <v>118</v>
      </c>
      <c r="P82" s="76" t="s">
        <v>119</v>
      </c>
      <c r="Q82" s="76" t="s">
        <v>120</v>
      </c>
      <c r="R82" s="76" t="s">
        <v>121</v>
      </c>
      <c r="S82" s="76" t="s">
        <v>122</v>
      </c>
      <c r="T82" s="77" t="s">
        <v>123</v>
      </c>
    </row>
    <row r="83" spans="2:63" s="1" customFormat="1" ht="29.25" customHeight="1">
      <c r="B83" s="34"/>
      <c r="C83" s="81" t="s">
        <v>101</v>
      </c>
      <c r="D83" s="56"/>
      <c r="E83" s="56"/>
      <c r="F83" s="56"/>
      <c r="G83" s="56"/>
      <c r="H83" s="56"/>
      <c r="I83" s="152"/>
      <c r="J83" s="161">
        <f>BK83</f>
        <v>0</v>
      </c>
      <c r="K83" s="56"/>
      <c r="L83" s="54"/>
      <c r="M83" s="78"/>
      <c r="N83" s="79"/>
      <c r="O83" s="79"/>
      <c r="P83" s="162">
        <f>P84</f>
        <v>0</v>
      </c>
      <c r="Q83" s="79"/>
      <c r="R83" s="162">
        <f>R84</f>
        <v>0</v>
      </c>
      <c r="S83" s="79"/>
      <c r="T83" s="163">
        <f>T84</f>
        <v>0</v>
      </c>
      <c r="AT83" s="17" t="s">
        <v>72</v>
      </c>
      <c r="AU83" s="17" t="s">
        <v>102</v>
      </c>
      <c r="BK83" s="164">
        <f>BK84</f>
        <v>0</v>
      </c>
    </row>
    <row r="84" spans="2:63" s="10" customFormat="1" ht="37.35" customHeight="1">
      <c r="B84" s="165"/>
      <c r="C84" s="166"/>
      <c r="D84" s="167" t="s">
        <v>72</v>
      </c>
      <c r="E84" s="168" t="s">
        <v>850</v>
      </c>
      <c r="F84" s="168" t="s">
        <v>851</v>
      </c>
      <c r="G84" s="166"/>
      <c r="H84" s="166"/>
      <c r="I84" s="169"/>
      <c r="J84" s="170">
        <f>BK84</f>
        <v>0</v>
      </c>
      <c r="K84" s="166"/>
      <c r="L84" s="171"/>
      <c r="M84" s="172"/>
      <c r="N84" s="173"/>
      <c r="O84" s="173"/>
      <c r="P84" s="174">
        <f>P85+P92+P97+P99+P109+P113</f>
        <v>0</v>
      </c>
      <c r="Q84" s="173"/>
      <c r="R84" s="174">
        <f>R85+R92+R97+R99+R109+R113</f>
        <v>0</v>
      </c>
      <c r="S84" s="173"/>
      <c r="T84" s="175">
        <f>T85+T92+T97+T99+T109+T113</f>
        <v>0</v>
      </c>
      <c r="AR84" s="176" t="s">
        <v>159</v>
      </c>
      <c r="AT84" s="177" t="s">
        <v>72</v>
      </c>
      <c r="AU84" s="177" t="s">
        <v>73</v>
      </c>
      <c r="AY84" s="176" t="s">
        <v>126</v>
      </c>
      <c r="BK84" s="178">
        <f>BK85+BK92+BK97+BK99+BK109+BK113</f>
        <v>0</v>
      </c>
    </row>
    <row r="85" spans="2:63" s="10" customFormat="1" ht="19.95" customHeight="1">
      <c r="B85" s="165"/>
      <c r="C85" s="166"/>
      <c r="D85" s="179" t="s">
        <v>72</v>
      </c>
      <c r="E85" s="180" t="s">
        <v>852</v>
      </c>
      <c r="F85" s="180" t="s">
        <v>853</v>
      </c>
      <c r="G85" s="166"/>
      <c r="H85" s="166"/>
      <c r="I85" s="169"/>
      <c r="J85" s="181">
        <f>BK85</f>
        <v>0</v>
      </c>
      <c r="K85" s="166"/>
      <c r="L85" s="171"/>
      <c r="M85" s="172"/>
      <c r="N85" s="173"/>
      <c r="O85" s="173"/>
      <c r="P85" s="174">
        <f>SUM(P86:P91)</f>
        <v>0</v>
      </c>
      <c r="Q85" s="173"/>
      <c r="R85" s="174">
        <f>SUM(R86:R91)</f>
        <v>0</v>
      </c>
      <c r="S85" s="173"/>
      <c r="T85" s="175">
        <f>SUM(T86:T91)</f>
        <v>0</v>
      </c>
      <c r="AR85" s="176" t="s">
        <v>159</v>
      </c>
      <c r="AT85" s="177" t="s">
        <v>72</v>
      </c>
      <c r="AU85" s="177" t="s">
        <v>22</v>
      </c>
      <c r="AY85" s="176" t="s">
        <v>126</v>
      </c>
      <c r="BK85" s="178">
        <f>SUM(BK86:BK91)</f>
        <v>0</v>
      </c>
    </row>
    <row r="86" spans="2:65" s="1" customFormat="1" ht="28.8" customHeight="1">
      <c r="B86" s="34"/>
      <c r="C86" s="182" t="s">
        <v>22</v>
      </c>
      <c r="D86" s="182" t="s">
        <v>128</v>
      </c>
      <c r="E86" s="183" t="s">
        <v>854</v>
      </c>
      <c r="F86" s="184" t="s">
        <v>855</v>
      </c>
      <c r="G86" s="185" t="s">
        <v>856</v>
      </c>
      <c r="H86" s="186">
        <v>1</v>
      </c>
      <c r="I86" s="187"/>
      <c r="J86" s="188">
        <f>ROUND(I86*H86,2)</f>
        <v>0</v>
      </c>
      <c r="K86" s="184" t="s">
        <v>132</v>
      </c>
      <c r="L86" s="54"/>
      <c r="M86" s="189" t="s">
        <v>20</v>
      </c>
      <c r="N86" s="190" t="s">
        <v>44</v>
      </c>
      <c r="O86" s="35"/>
      <c r="P86" s="191">
        <f>O86*H86</f>
        <v>0</v>
      </c>
      <c r="Q86" s="191">
        <v>0</v>
      </c>
      <c r="R86" s="191">
        <f>Q86*H86</f>
        <v>0</v>
      </c>
      <c r="S86" s="191">
        <v>0</v>
      </c>
      <c r="T86" s="192">
        <f>S86*H86</f>
        <v>0</v>
      </c>
      <c r="AR86" s="17" t="s">
        <v>857</v>
      </c>
      <c r="AT86" s="17" t="s">
        <v>128</v>
      </c>
      <c r="AU86" s="17" t="s">
        <v>81</v>
      </c>
      <c r="AY86" s="17" t="s">
        <v>126</v>
      </c>
      <c r="BE86" s="193">
        <f>IF(N86="základní",J86,0)</f>
        <v>0</v>
      </c>
      <c r="BF86" s="193">
        <f>IF(N86="snížená",J86,0)</f>
        <v>0</v>
      </c>
      <c r="BG86" s="193">
        <f>IF(N86="zákl. přenesená",J86,0)</f>
        <v>0</v>
      </c>
      <c r="BH86" s="193">
        <f>IF(N86="sníž. přenesená",J86,0)</f>
        <v>0</v>
      </c>
      <c r="BI86" s="193">
        <f>IF(N86="nulová",J86,0)</f>
        <v>0</v>
      </c>
      <c r="BJ86" s="17" t="s">
        <v>22</v>
      </c>
      <c r="BK86" s="193">
        <f>ROUND(I86*H86,2)</f>
        <v>0</v>
      </c>
      <c r="BL86" s="17" t="s">
        <v>857</v>
      </c>
      <c r="BM86" s="17" t="s">
        <v>858</v>
      </c>
    </row>
    <row r="87" spans="2:51" s="11" customFormat="1" ht="12">
      <c r="B87" s="196"/>
      <c r="C87" s="197"/>
      <c r="D87" s="194" t="s">
        <v>137</v>
      </c>
      <c r="E87" s="198" t="s">
        <v>20</v>
      </c>
      <c r="F87" s="199" t="s">
        <v>22</v>
      </c>
      <c r="G87" s="197"/>
      <c r="H87" s="200">
        <v>1</v>
      </c>
      <c r="I87" s="201"/>
      <c r="J87" s="197"/>
      <c r="K87" s="197"/>
      <c r="L87" s="202"/>
      <c r="M87" s="203"/>
      <c r="N87" s="204"/>
      <c r="O87" s="204"/>
      <c r="P87" s="204"/>
      <c r="Q87" s="204"/>
      <c r="R87" s="204"/>
      <c r="S87" s="204"/>
      <c r="T87" s="205"/>
      <c r="AT87" s="206" t="s">
        <v>137</v>
      </c>
      <c r="AU87" s="206" t="s">
        <v>81</v>
      </c>
      <c r="AV87" s="11" t="s">
        <v>81</v>
      </c>
      <c r="AW87" s="11" t="s">
        <v>37</v>
      </c>
      <c r="AX87" s="11" t="s">
        <v>73</v>
      </c>
      <c r="AY87" s="206" t="s">
        <v>126</v>
      </c>
    </row>
    <row r="88" spans="2:51" s="12" customFormat="1" ht="12">
      <c r="B88" s="207"/>
      <c r="C88" s="208"/>
      <c r="D88" s="220" t="s">
        <v>137</v>
      </c>
      <c r="E88" s="233" t="s">
        <v>20</v>
      </c>
      <c r="F88" s="234" t="s">
        <v>138</v>
      </c>
      <c r="G88" s="208"/>
      <c r="H88" s="235">
        <v>1</v>
      </c>
      <c r="I88" s="212"/>
      <c r="J88" s="208"/>
      <c r="K88" s="208"/>
      <c r="L88" s="213"/>
      <c r="M88" s="214"/>
      <c r="N88" s="215"/>
      <c r="O88" s="215"/>
      <c r="P88" s="215"/>
      <c r="Q88" s="215"/>
      <c r="R88" s="215"/>
      <c r="S88" s="215"/>
      <c r="T88" s="216"/>
      <c r="AT88" s="217" t="s">
        <v>137</v>
      </c>
      <c r="AU88" s="217" t="s">
        <v>81</v>
      </c>
      <c r="AV88" s="12" t="s">
        <v>133</v>
      </c>
      <c r="AW88" s="12" t="s">
        <v>37</v>
      </c>
      <c r="AX88" s="12" t="s">
        <v>22</v>
      </c>
      <c r="AY88" s="217" t="s">
        <v>126</v>
      </c>
    </row>
    <row r="89" spans="2:65" s="1" customFormat="1" ht="20.4" customHeight="1">
      <c r="B89" s="34"/>
      <c r="C89" s="182" t="s">
        <v>81</v>
      </c>
      <c r="D89" s="182" t="s">
        <v>128</v>
      </c>
      <c r="E89" s="183" t="s">
        <v>859</v>
      </c>
      <c r="F89" s="184" t="s">
        <v>860</v>
      </c>
      <c r="G89" s="185" t="s">
        <v>856</v>
      </c>
      <c r="H89" s="186">
        <v>1</v>
      </c>
      <c r="I89" s="187"/>
      <c r="J89" s="188">
        <f>ROUND(I89*H89,2)</f>
        <v>0</v>
      </c>
      <c r="K89" s="184" t="s">
        <v>132</v>
      </c>
      <c r="L89" s="54"/>
      <c r="M89" s="189" t="s">
        <v>20</v>
      </c>
      <c r="N89" s="190" t="s">
        <v>44</v>
      </c>
      <c r="O89" s="35"/>
      <c r="P89" s="191">
        <f>O89*H89</f>
        <v>0</v>
      </c>
      <c r="Q89" s="191">
        <v>0</v>
      </c>
      <c r="R89" s="191">
        <f>Q89*H89</f>
        <v>0</v>
      </c>
      <c r="S89" s="191">
        <v>0</v>
      </c>
      <c r="T89" s="192">
        <f>S89*H89</f>
        <v>0</v>
      </c>
      <c r="AR89" s="17" t="s">
        <v>857</v>
      </c>
      <c r="AT89" s="17" t="s">
        <v>128</v>
      </c>
      <c r="AU89" s="17" t="s">
        <v>81</v>
      </c>
      <c r="AY89" s="17" t="s">
        <v>126</v>
      </c>
      <c r="BE89" s="193">
        <f>IF(N89="základní",J89,0)</f>
        <v>0</v>
      </c>
      <c r="BF89" s="193">
        <f>IF(N89="snížená",J89,0)</f>
        <v>0</v>
      </c>
      <c r="BG89" s="193">
        <f>IF(N89="zákl. přenesená",J89,0)</f>
        <v>0</v>
      </c>
      <c r="BH89" s="193">
        <f>IF(N89="sníž. přenesená",J89,0)</f>
        <v>0</v>
      </c>
      <c r="BI89" s="193">
        <f>IF(N89="nulová",J89,0)</f>
        <v>0</v>
      </c>
      <c r="BJ89" s="17" t="s">
        <v>22</v>
      </c>
      <c r="BK89" s="193">
        <f>ROUND(I89*H89,2)</f>
        <v>0</v>
      </c>
      <c r="BL89" s="17" t="s">
        <v>857</v>
      </c>
      <c r="BM89" s="17" t="s">
        <v>861</v>
      </c>
    </row>
    <row r="90" spans="2:51" s="11" customFormat="1" ht="12">
      <c r="B90" s="196"/>
      <c r="C90" s="197"/>
      <c r="D90" s="194" t="s">
        <v>137</v>
      </c>
      <c r="E90" s="198" t="s">
        <v>20</v>
      </c>
      <c r="F90" s="199" t="s">
        <v>22</v>
      </c>
      <c r="G90" s="197"/>
      <c r="H90" s="200">
        <v>1</v>
      </c>
      <c r="I90" s="201"/>
      <c r="J90" s="197"/>
      <c r="K90" s="197"/>
      <c r="L90" s="202"/>
      <c r="M90" s="203"/>
      <c r="N90" s="204"/>
      <c r="O90" s="204"/>
      <c r="P90" s="204"/>
      <c r="Q90" s="204"/>
      <c r="R90" s="204"/>
      <c r="S90" s="204"/>
      <c r="T90" s="205"/>
      <c r="AT90" s="206" t="s">
        <v>137</v>
      </c>
      <c r="AU90" s="206" t="s">
        <v>81</v>
      </c>
      <c r="AV90" s="11" t="s">
        <v>81</v>
      </c>
      <c r="AW90" s="11" t="s">
        <v>37</v>
      </c>
      <c r="AX90" s="11" t="s">
        <v>73</v>
      </c>
      <c r="AY90" s="206" t="s">
        <v>126</v>
      </c>
    </row>
    <row r="91" spans="2:51" s="12" customFormat="1" ht="12">
      <c r="B91" s="207"/>
      <c r="C91" s="208"/>
      <c r="D91" s="194" t="s">
        <v>137</v>
      </c>
      <c r="E91" s="209" t="s">
        <v>20</v>
      </c>
      <c r="F91" s="210" t="s">
        <v>138</v>
      </c>
      <c r="G91" s="208"/>
      <c r="H91" s="211">
        <v>1</v>
      </c>
      <c r="I91" s="212"/>
      <c r="J91" s="208"/>
      <c r="K91" s="208"/>
      <c r="L91" s="213"/>
      <c r="M91" s="214"/>
      <c r="N91" s="215"/>
      <c r="O91" s="215"/>
      <c r="P91" s="215"/>
      <c r="Q91" s="215"/>
      <c r="R91" s="215"/>
      <c r="S91" s="215"/>
      <c r="T91" s="216"/>
      <c r="AT91" s="217" t="s">
        <v>137</v>
      </c>
      <c r="AU91" s="217" t="s">
        <v>81</v>
      </c>
      <c r="AV91" s="12" t="s">
        <v>133</v>
      </c>
      <c r="AW91" s="12" t="s">
        <v>37</v>
      </c>
      <c r="AX91" s="12" t="s">
        <v>22</v>
      </c>
      <c r="AY91" s="217" t="s">
        <v>126</v>
      </c>
    </row>
    <row r="92" spans="2:63" s="10" customFormat="1" ht="29.85" customHeight="1">
      <c r="B92" s="165"/>
      <c r="C92" s="166"/>
      <c r="D92" s="179" t="s">
        <v>72</v>
      </c>
      <c r="E92" s="180" t="s">
        <v>862</v>
      </c>
      <c r="F92" s="180" t="s">
        <v>863</v>
      </c>
      <c r="G92" s="166"/>
      <c r="H92" s="166"/>
      <c r="I92" s="169"/>
      <c r="J92" s="181">
        <f>BK92</f>
        <v>0</v>
      </c>
      <c r="K92" s="166"/>
      <c r="L92" s="171"/>
      <c r="M92" s="172"/>
      <c r="N92" s="173"/>
      <c r="O92" s="173"/>
      <c r="P92" s="174">
        <f>SUM(P93:P96)</f>
        <v>0</v>
      </c>
      <c r="Q92" s="173"/>
      <c r="R92" s="174">
        <f>SUM(R93:R96)</f>
        <v>0</v>
      </c>
      <c r="S92" s="173"/>
      <c r="T92" s="175">
        <f>SUM(T93:T96)</f>
        <v>0</v>
      </c>
      <c r="AR92" s="176" t="s">
        <v>159</v>
      </c>
      <c r="AT92" s="177" t="s">
        <v>72</v>
      </c>
      <c r="AU92" s="177" t="s">
        <v>22</v>
      </c>
      <c r="AY92" s="176" t="s">
        <v>126</v>
      </c>
      <c r="BK92" s="178">
        <f>SUM(BK93:BK96)</f>
        <v>0</v>
      </c>
    </row>
    <row r="93" spans="2:65" s="1" customFormat="1" ht="20.4" customHeight="1">
      <c r="B93" s="34"/>
      <c r="C93" s="182" t="s">
        <v>147</v>
      </c>
      <c r="D93" s="182" t="s">
        <v>128</v>
      </c>
      <c r="E93" s="183" t="s">
        <v>864</v>
      </c>
      <c r="F93" s="184" t="s">
        <v>865</v>
      </c>
      <c r="G93" s="185" t="s">
        <v>856</v>
      </c>
      <c r="H93" s="186">
        <v>1</v>
      </c>
      <c r="I93" s="187"/>
      <c r="J93" s="188">
        <f>ROUND(I93*H93,2)</f>
        <v>0</v>
      </c>
      <c r="K93" s="184" t="s">
        <v>132</v>
      </c>
      <c r="L93" s="54"/>
      <c r="M93" s="189" t="s">
        <v>20</v>
      </c>
      <c r="N93" s="190" t="s">
        <v>44</v>
      </c>
      <c r="O93" s="35"/>
      <c r="P93" s="191">
        <f>O93*H93</f>
        <v>0</v>
      </c>
      <c r="Q93" s="191">
        <v>0</v>
      </c>
      <c r="R93" s="191">
        <f>Q93*H93</f>
        <v>0</v>
      </c>
      <c r="S93" s="191">
        <v>0</v>
      </c>
      <c r="T93" s="192">
        <f>S93*H93</f>
        <v>0</v>
      </c>
      <c r="AR93" s="17" t="s">
        <v>857</v>
      </c>
      <c r="AT93" s="17" t="s">
        <v>128</v>
      </c>
      <c r="AU93" s="17" t="s">
        <v>81</v>
      </c>
      <c r="AY93" s="17" t="s">
        <v>126</v>
      </c>
      <c r="BE93" s="193">
        <f>IF(N93="základní",J93,0)</f>
        <v>0</v>
      </c>
      <c r="BF93" s="193">
        <f>IF(N93="snížená",J93,0)</f>
        <v>0</v>
      </c>
      <c r="BG93" s="193">
        <f>IF(N93="zákl. přenesená",J93,0)</f>
        <v>0</v>
      </c>
      <c r="BH93" s="193">
        <f>IF(N93="sníž. přenesená",J93,0)</f>
        <v>0</v>
      </c>
      <c r="BI93" s="193">
        <f>IF(N93="nulová",J93,0)</f>
        <v>0</v>
      </c>
      <c r="BJ93" s="17" t="s">
        <v>22</v>
      </c>
      <c r="BK93" s="193">
        <f>ROUND(I93*H93,2)</f>
        <v>0</v>
      </c>
      <c r="BL93" s="17" t="s">
        <v>857</v>
      </c>
      <c r="BM93" s="17" t="s">
        <v>866</v>
      </c>
    </row>
    <row r="94" spans="2:51" s="11" customFormat="1" ht="12">
      <c r="B94" s="196"/>
      <c r="C94" s="197"/>
      <c r="D94" s="194" t="s">
        <v>137</v>
      </c>
      <c r="E94" s="198" t="s">
        <v>20</v>
      </c>
      <c r="F94" s="199" t="s">
        <v>22</v>
      </c>
      <c r="G94" s="197"/>
      <c r="H94" s="200">
        <v>1</v>
      </c>
      <c r="I94" s="201"/>
      <c r="J94" s="197"/>
      <c r="K94" s="197"/>
      <c r="L94" s="202"/>
      <c r="M94" s="203"/>
      <c r="N94" s="204"/>
      <c r="O94" s="204"/>
      <c r="P94" s="204"/>
      <c r="Q94" s="204"/>
      <c r="R94" s="204"/>
      <c r="S94" s="204"/>
      <c r="T94" s="205"/>
      <c r="AT94" s="206" t="s">
        <v>137</v>
      </c>
      <c r="AU94" s="206" t="s">
        <v>81</v>
      </c>
      <c r="AV94" s="11" t="s">
        <v>81</v>
      </c>
      <c r="AW94" s="11" t="s">
        <v>37</v>
      </c>
      <c r="AX94" s="11" t="s">
        <v>73</v>
      </c>
      <c r="AY94" s="206" t="s">
        <v>126</v>
      </c>
    </row>
    <row r="95" spans="2:51" s="12" customFormat="1" ht="12">
      <c r="B95" s="207"/>
      <c r="C95" s="208"/>
      <c r="D95" s="220" t="s">
        <v>137</v>
      </c>
      <c r="E95" s="233" t="s">
        <v>20</v>
      </c>
      <c r="F95" s="234" t="s">
        <v>138</v>
      </c>
      <c r="G95" s="208"/>
      <c r="H95" s="235">
        <v>1</v>
      </c>
      <c r="I95" s="212"/>
      <c r="J95" s="208"/>
      <c r="K95" s="208"/>
      <c r="L95" s="213"/>
      <c r="M95" s="214"/>
      <c r="N95" s="215"/>
      <c r="O95" s="215"/>
      <c r="P95" s="215"/>
      <c r="Q95" s="215"/>
      <c r="R95" s="215"/>
      <c r="S95" s="215"/>
      <c r="T95" s="216"/>
      <c r="AT95" s="217" t="s">
        <v>137</v>
      </c>
      <c r="AU95" s="217" t="s">
        <v>81</v>
      </c>
      <c r="AV95" s="12" t="s">
        <v>133</v>
      </c>
      <c r="AW95" s="12" t="s">
        <v>37</v>
      </c>
      <c r="AX95" s="12" t="s">
        <v>22</v>
      </c>
      <c r="AY95" s="217" t="s">
        <v>126</v>
      </c>
    </row>
    <row r="96" spans="2:65" s="1" customFormat="1" ht="20.4" customHeight="1">
      <c r="B96" s="34"/>
      <c r="C96" s="236" t="s">
        <v>133</v>
      </c>
      <c r="D96" s="236" t="s">
        <v>297</v>
      </c>
      <c r="E96" s="237" t="s">
        <v>654</v>
      </c>
      <c r="F96" s="238" t="s">
        <v>867</v>
      </c>
      <c r="G96" s="239" t="s">
        <v>856</v>
      </c>
      <c r="H96" s="240">
        <v>1</v>
      </c>
      <c r="I96" s="241"/>
      <c r="J96" s="242">
        <f>ROUND(I96*H96,2)</f>
        <v>0</v>
      </c>
      <c r="K96" s="238" t="s">
        <v>20</v>
      </c>
      <c r="L96" s="243"/>
      <c r="M96" s="244" t="s">
        <v>20</v>
      </c>
      <c r="N96" s="245" t="s">
        <v>44</v>
      </c>
      <c r="O96" s="35"/>
      <c r="P96" s="191">
        <f>O96*H96</f>
        <v>0</v>
      </c>
      <c r="Q96" s="191">
        <v>0</v>
      </c>
      <c r="R96" s="191">
        <f>Q96*H96</f>
        <v>0</v>
      </c>
      <c r="S96" s="191">
        <v>0</v>
      </c>
      <c r="T96" s="192">
        <f>S96*H96</f>
        <v>0</v>
      </c>
      <c r="AR96" s="17" t="s">
        <v>177</v>
      </c>
      <c r="AT96" s="17" t="s">
        <v>297</v>
      </c>
      <c r="AU96" s="17" t="s">
        <v>81</v>
      </c>
      <c r="AY96" s="17" t="s">
        <v>126</v>
      </c>
      <c r="BE96" s="193">
        <f>IF(N96="základní",J96,0)</f>
        <v>0</v>
      </c>
      <c r="BF96" s="193">
        <f>IF(N96="snížená",J96,0)</f>
        <v>0</v>
      </c>
      <c r="BG96" s="193">
        <f>IF(N96="zákl. přenesená",J96,0)</f>
        <v>0</v>
      </c>
      <c r="BH96" s="193">
        <f>IF(N96="sníž. přenesená",J96,0)</f>
        <v>0</v>
      </c>
      <c r="BI96" s="193">
        <f>IF(N96="nulová",J96,0)</f>
        <v>0</v>
      </c>
      <c r="BJ96" s="17" t="s">
        <v>22</v>
      </c>
      <c r="BK96" s="193">
        <f>ROUND(I96*H96,2)</f>
        <v>0</v>
      </c>
      <c r="BL96" s="17" t="s">
        <v>133</v>
      </c>
      <c r="BM96" s="17" t="s">
        <v>868</v>
      </c>
    </row>
    <row r="97" spans="2:63" s="10" customFormat="1" ht="29.85" customHeight="1">
      <c r="B97" s="165"/>
      <c r="C97" s="166"/>
      <c r="D97" s="179" t="s">
        <v>72</v>
      </c>
      <c r="E97" s="180" t="s">
        <v>869</v>
      </c>
      <c r="F97" s="180" t="s">
        <v>870</v>
      </c>
      <c r="G97" s="166"/>
      <c r="H97" s="166"/>
      <c r="I97" s="169"/>
      <c r="J97" s="181">
        <f>BK97</f>
        <v>0</v>
      </c>
      <c r="K97" s="166"/>
      <c r="L97" s="171"/>
      <c r="M97" s="172"/>
      <c r="N97" s="173"/>
      <c r="O97" s="173"/>
      <c r="P97" s="174">
        <f>P98</f>
        <v>0</v>
      </c>
      <c r="Q97" s="173"/>
      <c r="R97" s="174">
        <f>R98</f>
        <v>0</v>
      </c>
      <c r="S97" s="173"/>
      <c r="T97" s="175">
        <f>T98</f>
        <v>0</v>
      </c>
      <c r="AR97" s="176" t="s">
        <v>159</v>
      </c>
      <c r="AT97" s="177" t="s">
        <v>72</v>
      </c>
      <c r="AU97" s="177" t="s">
        <v>22</v>
      </c>
      <c r="AY97" s="176" t="s">
        <v>126</v>
      </c>
      <c r="BK97" s="178">
        <f>BK98</f>
        <v>0</v>
      </c>
    </row>
    <row r="98" spans="2:65" s="1" customFormat="1" ht="28.8" customHeight="1">
      <c r="B98" s="34"/>
      <c r="C98" s="236" t="s">
        <v>159</v>
      </c>
      <c r="D98" s="236" t="s">
        <v>297</v>
      </c>
      <c r="E98" s="237" t="s">
        <v>871</v>
      </c>
      <c r="F98" s="238" t="s">
        <v>872</v>
      </c>
      <c r="G98" s="239" t="s">
        <v>873</v>
      </c>
      <c r="H98" s="240">
        <v>1</v>
      </c>
      <c r="I98" s="241"/>
      <c r="J98" s="242">
        <f>ROUND(I98*H98,2)</f>
        <v>0</v>
      </c>
      <c r="K98" s="238" t="s">
        <v>20</v>
      </c>
      <c r="L98" s="243"/>
      <c r="M98" s="244" t="s">
        <v>20</v>
      </c>
      <c r="N98" s="245" t="s">
        <v>44</v>
      </c>
      <c r="O98" s="35"/>
      <c r="P98" s="191">
        <f>O98*H98</f>
        <v>0</v>
      </c>
      <c r="Q98" s="191">
        <v>0</v>
      </c>
      <c r="R98" s="191">
        <f>Q98*H98</f>
        <v>0</v>
      </c>
      <c r="S98" s="191">
        <v>0</v>
      </c>
      <c r="T98" s="192">
        <f>S98*H98</f>
        <v>0</v>
      </c>
      <c r="AR98" s="17" t="s">
        <v>177</v>
      </c>
      <c r="AT98" s="17" t="s">
        <v>297</v>
      </c>
      <c r="AU98" s="17" t="s">
        <v>81</v>
      </c>
      <c r="AY98" s="17" t="s">
        <v>126</v>
      </c>
      <c r="BE98" s="193">
        <f>IF(N98="základní",J98,0)</f>
        <v>0</v>
      </c>
      <c r="BF98" s="193">
        <f>IF(N98="snížená",J98,0)</f>
        <v>0</v>
      </c>
      <c r="BG98" s="193">
        <f>IF(N98="zákl. přenesená",J98,0)</f>
        <v>0</v>
      </c>
      <c r="BH98" s="193">
        <f>IF(N98="sníž. přenesená",J98,0)</f>
        <v>0</v>
      </c>
      <c r="BI98" s="193">
        <f>IF(N98="nulová",J98,0)</f>
        <v>0</v>
      </c>
      <c r="BJ98" s="17" t="s">
        <v>22</v>
      </c>
      <c r="BK98" s="193">
        <f>ROUND(I98*H98,2)</f>
        <v>0</v>
      </c>
      <c r="BL98" s="17" t="s">
        <v>133</v>
      </c>
      <c r="BM98" s="17" t="s">
        <v>874</v>
      </c>
    </row>
    <row r="99" spans="2:63" s="10" customFormat="1" ht="29.85" customHeight="1">
      <c r="B99" s="165"/>
      <c r="C99" s="166"/>
      <c r="D99" s="179" t="s">
        <v>72</v>
      </c>
      <c r="E99" s="180" t="s">
        <v>875</v>
      </c>
      <c r="F99" s="180" t="s">
        <v>876</v>
      </c>
      <c r="G99" s="166"/>
      <c r="H99" s="166"/>
      <c r="I99" s="169"/>
      <c r="J99" s="181">
        <f>BK99</f>
        <v>0</v>
      </c>
      <c r="K99" s="166"/>
      <c r="L99" s="171"/>
      <c r="M99" s="172"/>
      <c r="N99" s="173"/>
      <c r="O99" s="173"/>
      <c r="P99" s="174">
        <f>SUM(P100:P108)</f>
        <v>0</v>
      </c>
      <c r="Q99" s="173"/>
      <c r="R99" s="174">
        <f>SUM(R100:R108)</f>
        <v>0</v>
      </c>
      <c r="S99" s="173"/>
      <c r="T99" s="175">
        <f>SUM(T100:T108)</f>
        <v>0</v>
      </c>
      <c r="AR99" s="176" t="s">
        <v>159</v>
      </c>
      <c r="AT99" s="177" t="s">
        <v>72</v>
      </c>
      <c r="AU99" s="177" t="s">
        <v>22</v>
      </c>
      <c r="AY99" s="176" t="s">
        <v>126</v>
      </c>
      <c r="BK99" s="178">
        <f>SUM(BK100:BK108)</f>
        <v>0</v>
      </c>
    </row>
    <row r="100" spans="2:65" s="1" customFormat="1" ht="20.4" customHeight="1">
      <c r="B100" s="34"/>
      <c r="C100" s="182" t="s">
        <v>164</v>
      </c>
      <c r="D100" s="182" t="s">
        <v>128</v>
      </c>
      <c r="E100" s="183" t="s">
        <v>877</v>
      </c>
      <c r="F100" s="184" t="s">
        <v>878</v>
      </c>
      <c r="G100" s="185" t="s">
        <v>856</v>
      </c>
      <c r="H100" s="186">
        <v>1</v>
      </c>
      <c r="I100" s="187"/>
      <c r="J100" s="188">
        <f>ROUND(I100*H100,2)</f>
        <v>0</v>
      </c>
      <c r="K100" s="184" t="s">
        <v>132</v>
      </c>
      <c r="L100" s="54"/>
      <c r="M100" s="189" t="s">
        <v>20</v>
      </c>
      <c r="N100" s="190" t="s">
        <v>44</v>
      </c>
      <c r="O100" s="35"/>
      <c r="P100" s="191">
        <f>O100*H100</f>
        <v>0</v>
      </c>
      <c r="Q100" s="191">
        <v>0</v>
      </c>
      <c r="R100" s="191">
        <f>Q100*H100</f>
        <v>0</v>
      </c>
      <c r="S100" s="191">
        <v>0</v>
      </c>
      <c r="T100" s="192">
        <f>S100*H100</f>
        <v>0</v>
      </c>
      <c r="AR100" s="17" t="s">
        <v>857</v>
      </c>
      <c r="AT100" s="17" t="s">
        <v>128</v>
      </c>
      <c r="AU100" s="17" t="s">
        <v>81</v>
      </c>
      <c r="AY100" s="17" t="s">
        <v>126</v>
      </c>
      <c r="BE100" s="193">
        <f>IF(N100="základní",J100,0)</f>
        <v>0</v>
      </c>
      <c r="BF100" s="193">
        <f>IF(N100="snížená",J100,0)</f>
        <v>0</v>
      </c>
      <c r="BG100" s="193">
        <f>IF(N100="zákl. přenesená",J100,0)</f>
        <v>0</v>
      </c>
      <c r="BH100" s="193">
        <f>IF(N100="sníž. přenesená",J100,0)</f>
        <v>0</v>
      </c>
      <c r="BI100" s="193">
        <f>IF(N100="nulová",J100,0)</f>
        <v>0</v>
      </c>
      <c r="BJ100" s="17" t="s">
        <v>22</v>
      </c>
      <c r="BK100" s="193">
        <f>ROUND(I100*H100,2)</f>
        <v>0</v>
      </c>
      <c r="BL100" s="17" t="s">
        <v>857</v>
      </c>
      <c r="BM100" s="17" t="s">
        <v>879</v>
      </c>
    </row>
    <row r="101" spans="2:51" s="11" customFormat="1" ht="12">
      <c r="B101" s="196"/>
      <c r="C101" s="197"/>
      <c r="D101" s="194" t="s">
        <v>137</v>
      </c>
      <c r="E101" s="198" t="s">
        <v>20</v>
      </c>
      <c r="F101" s="199" t="s">
        <v>22</v>
      </c>
      <c r="G101" s="197"/>
      <c r="H101" s="200">
        <v>1</v>
      </c>
      <c r="I101" s="201"/>
      <c r="J101" s="197"/>
      <c r="K101" s="197"/>
      <c r="L101" s="202"/>
      <c r="M101" s="203"/>
      <c r="N101" s="204"/>
      <c r="O101" s="204"/>
      <c r="P101" s="204"/>
      <c r="Q101" s="204"/>
      <c r="R101" s="204"/>
      <c r="S101" s="204"/>
      <c r="T101" s="205"/>
      <c r="AT101" s="206" t="s">
        <v>137</v>
      </c>
      <c r="AU101" s="206" t="s">
        <v>81</v>
      </c>
      <c r="AV101" s="11" t="s">
        <v>81</v>
      </c>
      <c r="AW101" s="11" t="s">
        <v>37</v>
      </c>
      <c r="AX101" s="11" t="s">
        <v>73</v>
      </c>
      <c r="AY101" s="206" t="s">
        <v>126</v>
      </c>
    </row>
    <row r="102" spans="2:51" s="12" customFormat="1" ht="12">
      <c r="B102" s="207"/>
      <c r="C102" s="208"/>
      <c r="D102" s="220" t="s">
        <v>137</v>
      </c>
      <c r="E102" s="233" t="s">
        <v>20</v>
      </c>
      <c r="F102" s="234" t="s">
        <v>138</v>
      </c>
      <c r="G102" s="208"/>
      <c r="H102" s="235">
        <v>1</v>
      </c>
      <c r="I102" s="212"/>
      <c r="J102" s="208"/>
      <c r="K102" s="208"/>
      <c r="L102" s="213"/>
      <c r="M102" s="214"/>
      <c r="N102" s="215"/>
      <c r="O102" s="215"/>
      <c r="P102" s="215"/>
      <c r="Q102" s="215"/>
      <c r="R102" s="215"/>
      <c r="S102" s="215"/>
      <c r="T102" s="216"/>
      <c r="AT102" s="217" t="s">
        <v>137</v>
      </c>
      <c r="AU102" s="217" t="s">
        <v>81</v>
      </c>
      <c r="AV102" s="12" t="s">
        <v>133</v>
      </c>
      <c r="AW102" s="12" t="s">
        <v>37</v>
      </c>
      <c r="AX102" s="12" t="s">
        <v>22</v>
      </c>
      <c r="AY102" s="217" t="s">
        <v>126</v>
      </c>
    </row>
    <row r="103" spans="2:65" s="1" customFormat="1" ht="20.4" customHeight="1">
      <c r="B103" s="34"/>
      <c r="C103" s="182" t="s">
        <v>169</v>
      </c>
      <c r="D103" s="182" t="s">
        <v>128</v>
      </c>
      <c r="E103" s="183" t="s">
        <v>880</v>
      </c>
      <c r="F103" s="184" t="s">
        <v>881</v>
      </c>
      <c r="G103" s="185" t="s">
        <v>856</v>
      </c>
      <c r="H103" s="186">
        <v>1</v>
      </c>
      <c r="I103" s="187"/>
      <c r="J103" s="188">
        <f>ROUND(I103*H103,2)</f>
        <v>0</v>
      </c>
      <c r="K103" s="184" t="s">
        <v>132</v>
      </c>
      <c r="L103" s="54"/>
      <c r="M103" s="189" t="s">
        <v>20</v>
      </c>
      <c r="N103" s="190" t="s">
        <v>44</v>
      </c>
      <c r="O103" s="35"/>
      <c r="P103" s="191">
        <f>O103*H103</f>
        <v>0</v>
      </c>
      <c r="Q103" s="191">
        <v>0</v>
      </c>
      <c r="R103" s="191">
        <f>Q103*H103</f>
        <v>0</v>
      </c>
      <c r="S103" s="191">
        <v>0</v>
      </c>
      <c r="T103" s="192">
        <f>S103*H103</f>
        <v>0</v>
      </c>
      <c r="AR103" s="17" t="s">
        <v>857</v>
      </c>
      <c r="AT103" s="17" t="s">
        <v>128</v>
      </c>
      <c r="AU103" s="17" t="s">
        <v>81</v>
      </c>
      <c r="AY103" s="17" t="s">
        <v>126</v>
      </c>
      <c r="BE103" s="193">
        <f>IF(N103="základní",J103,0)</f>
        <v>0</v>
      </c>
      <c r="BF103" s="193">
        <f>IF(N103="snížená",J103,0)</f>
        <v>0</v>
      </c>
      <c r="BG103" s="193">
        <f>IF(N103="zákl. přenesená",J103,0)</f>
        <v>0</v>
      </c>
      <c r="BH103" s="193">
        <f>IF(N103="sníž. přenesená",J103,0)</f>
        <v>0</v>
      </c>
      <c r="BI103" s="193">
        <f>IF(N103="nulová",J103,0)</f>
        <v>0</v>
      </c>
      <c r="BJ103" s="17" t="s">
        <v>22</v>
      </c>
      <c r="BK103" s="193">
        <f>ROUND(I103*H103,2)</f>
        <v>0</v>
      </c>
      <c r="BL103" s="17" t="s">
        <v>857</v>
      </c>
      <c r="BM103" s="17" t="s">
        <v>882</v>
      </c>
    </row>
    <row r="104" spans="2:51" s="11" customFormat="1" ht="12">
      <c r="B104" s="196"/>
      <c r="C104" s="197"/>
      <c r="D104" s="194" t="s">
        <v>137</v>
      </c>
      <c r="E104" s="198" t="s">
        <v>20</v>
      </c>
      <c r="F104" s="199" t="s">
        <v>22</v>
      </c>
      <c r="G104" s="197"/>
      <c r="H104" s="200">
        <v>1</v>
      </c>
      <c r="I104" s="201"/>
      <c r="J104" s="197"/>
      <c r="K104" s="197"/>
      <c r="L104" s="202"/>
      <c r="M104" s="203"/>
      <c r="N104" s="204"/>
      <c r="O104" s="204"/>
      <c r="P104" s="204"/>
      <c r="Q104" s="204"/>
      <c r="R104" s="204"/>
      <c r="S104" s="204"/>
      <c r="T104" s="205"/>
      <c r="AT104" s="206" t="s">
        <v>137</v>
      </c>
      <c r="AU104" s="206" t="s">
        <v>81</v>
      </c>
      <c r="AV104" s="11" t="s">
        <v>81</v>
      </c>
      <c r="AW104" s="11" t="s">
        <v>37</v>
      </c>
      <c r="AX104" s="11" t="s">
        <v>73</v>
      </c>
      <c r="AY104" s="206" t="s">
        <v>126</v>
      </c>
    </row>
    <row r="105" spans="2:51" s="12" customFormat="1" ht="12">
      <c r="B105" s="207"/>
      <c r="C105" s="208"/>
      <c r="D105" s="220" t="s">
        <v>137</v>
      </c>
      <c r="E105" s="233" t="s">
        <v>20</v>
      </c>
      <c r="F105" s="234" t="s">
        <v>138</v>
      </c>
      <c r="G105" s="208"/>
      <c r="H105" s="235">
        <v>1</v>
      </c>
      <c r="I105" s="212"/>
      <c r="J105" s="208"/>
      <c r="K105" s="208"/>
      <c r="L105" s="213"/>
      <c r="M105" s="214"/>
      <c r="N105" s="215"/>
      <c r="O105" s="215"/>
      <c r="P105" s="215"/>
      <c r="Q105" s="215"/>
      <c r="R105" s="215"/>
      <c r="S105" s="215"/>
      <c r="T105" s="216"/>
      <c r="AT105" s="217" t="s">
        <v>137</v>
      </c>
      <c r="AU105" s="217" t="s">
        <v>81</v>
      </c>
      <c r="AV105" s="12" t="s">
        <v>133</v>
      </c>
      <c r="AW105" s="12" t="s">
        <v>37</v>
      </c>
      <c r="AX105" s="12" t="s">
        <v>22</v>
      </c>
      <c r="AY105" s="217" t="s">
        <v>126</v>
      </c>
    </row>
    <row r="106" spans="2:65" s="1" customFormat="1" ht="20.4" customHeight="1">
      <c r="B106" s="34"/>
      <c r="C106" s="182" t="s">
        <v>177</v>
      </c>
      <c r="D106" s="182" t="s">
        <v>128</v>
      </c>
      <c r="E106" s="183" t="s">
        <v>883</v>
      </c>
      <c r="F106" s="184" t="s">
        <v>884</v>
      </c>
      <c r="G106" s="185" t="s">
        <v>856</v>
      </c>
      <c r="H106" s="186">
        <v>1</v>
      </c>
      <c r="I106" s="187"/>
      <c r="J106" s="188">
        <f>ROUND(I106*H106,2)</f>
        <v>0</v>
      </c>
      <c r="K106" s="184" t="s">
        <v>132</v>
      </c>
      <c r="L106" s="54"/>
      <c r="M106" s="189" t="s">
        <v>20</v>
      </c>
      <c r="N106" s="190" t="s">
        <v>44</v>
      </c>
      <c r="O106" s="35"/>
      <c r="P106" s="191">
        <f>O106*H106</f>
        <v>0</v>
      </c>
      <c r="Q106" s="191">
        <v>0</v>
      </c>
      <c r="R106" s="191">
        <f>Q106*H106</f>
        <v>0</v>
      </c>
      <c r="S106" s="191">
        <v>0</v>
      </c>
      <c r="T106" s="192">
        <f>S106*H106</f>
        <v>0</v>
      </c>
      <c r="AR106" s="17" t="s">
        <v>857</v>
      </c>
      <c r="AT106" s="17" t="s">
        <v>128</v>
      </c>
      <c r="AU106" s="17" t="s">
        <v>81</v>
      </c>
      <c r="AY106" s="17" t="s">
        <v>126</v>
      </c>
      <c r="BE106" s="193">
        <f>IF(N106="základní",J106,0)</f>
        <v>0</v>
      </c>
      <c r="BF106" s="193">
        <f>IF(N106="snížená",J106,0)</f>
        <v>0</v>
      </c>
      <c r="BG106" s="193">
        <f>IF(N106="zákl. přenesená",J106,0)</f>
        <v>0</v>
      </c>
      <c r="BH106" s="193">
        <f>IF(N106="sníž. přenesená",J106,0)</f>
        <v>0</v>
      </c>
      <c r="BI106" s="193">
        <f>IF(N106="nulová",J106,0)</f>
        <v>0</v>
      </c>
      <c r="BJ106" s="17" t="s">
        <v>22</v>
      </c>
      <c r="BK106" s="193">
        <f>ROUND(I106*H106,2)</f>
        <v>0</v>
      </c>
      <c r="BL106" s="17" t="s">
        <v>857</v>
      </c>
      <c r="BM106" s="17" t="s">
        <v>885</v>
      </c>
    </row>
    <row r="107" spans="2:51" s="11" customFormat="1" ht="12">
      <c r="B107" s="196"/>
      <c r="C107" s="197"/>
      <c r="D107" s="194" t="s">
        <v>137</v>
      </c>
      <c r="E107" s="198" t="s">
        <v>20</v>
      </c>
      <c r="F107" s="199" t="s">
        <v>22</v>
      </c>
      <c r="G107" s="197"/>
      <c r="H107" s="200">
        <v>1</v>
      </c>
      <c r="I107" s="201"/>
      <c r="J107" s="197"/>
      <c r="K107" s="197"/>
      <c r="L107" s="202"/>
      <c r="M107" s="203"/>
      <c r="N107" s="204"/>
      <c r="O107" s="204"/>
      <c r="P107" s="204"/>
      <c r="Q107" s="204"/>
      <c r="R107" s="204"/>
      <c r="S107" s="204"/>
      <c r="T107" s="205"/>
      <c r="AT107" s="206" t="s">
        <v>137</v>
      </c>
      <c r="AU107" s="206" t="s">
        <v>81</v>
      </c>
      <c r="AV107" s="11" t="s">
        <v>81</v>
      </c>
      <c r="AW107" s="11" t="s">
        <v>37</v>
      </c>
      <c r="AX107" s="11" t="s">
        <v>73</v>
      </c>
      <c r="AY107" s="206" t="s">
        <v>126</v>
      </c>
    </row>
    <row r="108" spans="2:51" s="12" customFormat="1" ht="12">
      <c r="B108" s="207"/>
      <c r="C108" s="208"/>
      <c r="D108" s="194" t="s">
        <v>137</v>
      </c>
      <c r="E108" s="209" t="s">
        <v>20</v>
      </c>
      <c r="F108" s="210" t="s">
        <v>138</v>
      </c>
      <c r="G108" s="208"/>
      <c r="H108" s="211">
        <v>1</v>
      </c>
      <c r="I108" s="212"/>
      <c r="J108" s="208"/>
      <c r="K108" s="208"/>
      <c r="L108" s="213"/>
      <c r="M108" s="214"/>
      <c r="N108" s="215"/>
      <c r="O108" s="215"/>
      <c r="P108" s="215"/>
      <c r="Q108" s="215"/>
      <c r="R108" s="215"/>
      <c r="S108" s="215"/>
      <c r="T108" s="216"/>
      <c r="AT108" s="217" t="s">
        <v>137</v>
      </c>
      <c r="AU108" s="217" t="s">
        <v>81</v>
      </c>
      <c r="AV108" s="12" t="s">
        <v>133</v>
      </c>
      <c r="AW108" s="12" t="s">
        <v>37</v>
      </c>
      <c r="AX108" s="12" t="s">
        <v>22</v>
      </c>
      <c r="AY108" s="217" t="s">
        <v>126</v>
      </c>
    </row>
    <row r="109" spans="2:63" s="10" customFormat="1" ht="29.85" customHeight="1">
      <c r="B109" s="165"/>
      <c r="C109" s="166"/>
      <c r="D109" s="179" t="s">
        <v>72</v>
      </c>
      <c r="E109" s="180" t="s">
        <v>886</v>
      </c>
      <c r="F109" s="180" t="s">
        <v>887</v>
      </c>
      <c r="G109" s="166"/>
      <c r="H109" s="166"/>
      <c r="I109" s="169"/>
      <c r="J109" s="181">
        <f>BK109</f>
        <v>0</v>
      </c>
      <c r="K109" s="166"/>
      <c r="L109" s="171"/>
      <c r="M109" s="172"/>
      <c r="N109" s="173"/>
      <c r="O109" s="173"/>
      <c r="P109" s="174">
        <f>SUM(P110:P112)</f>
        <v>0</v>
      </c>
      <c r="Q109" s="173"/>
      <c r="R109" s="174">
        <f>SUM(R110:R112)</f>
        <v>0</v>
      </c>
      <c r="S109" s="173"/>
      <c r="T109" s="175">
        <f>SUM(T110:T112)</f>
        <v>0</v>
      </c>
      <c r="AR109" s="176" t="s">
        <v>159</v>
      </c>
      <c r="AT109" s="177" t="s">
        <v>72</v>
      </c>
      <c r="AU109" s="177" t="s">
        <v>22</v>
      </c>
      <c r="AY109" s="176" t="s">
        <v>126</v>
      </c>
      <c r="BK109" s="178">
        <f>SUM(BK110:BK112)</f>
        <v>0</v>
      </c>
    </row>
    <row r="110" spans="2:65" s="1" customFormat="1" ht="20.4" customHeight="1">
      <c r="B110" s="34"/>
      <c r="C110" s="182" t="s">
        <v>183</v>
      </c>
      <c r="D110" s="182" t="s">
        <v>128</v>
      </c>
      <c r="E110" s="183" t="s">
        <v>888</v>
      </c>
      <c r="F110" s="184" t="s">
        <v>889</v>
      </c>
      <c r="G110" s="185" t="s">
        <v>856</v>
      </c>
      <c r="H110" s="186">
        <v>1</v>
      </c>
      <c r="I110" s="187"/>
      <c r="J110" s="188">
        <f>ROUND(I110*H110,2)</f>
        <v>0</v>
      </c>
      <c r="K110" s="184" t="s">
        <v>132</v>
      </c>
      <c r="L110" s="54"/>
      <c r="M110" s="189" t="s">
        <v>20</v>
      </c>
      <c r="N110" s="190" t="s">
        <v>44</v>
      </c>
      <c r="O110" s="35"/>
      <c r="P110" s="191">
        <f>O110*H110</f>
        <v>0</v>
      </c>
      <c r="Q110" s="191">
        <v>0</v>
      </c>
      <c r="R110" s="191">
        <f>Q110*H110</f>
        <v>0</v>
      </c>
      <c r="S110" s="191">
        <v>0</v>
      </c>
      <c r="T110" s="192">
        <f>S110*H110</f>
        <v>0</v>
      </c>
      <c r="AR110" s="17" t="s">
        <v>857</v>
      </c>
      <c r="AT110" s="17" t="s">
        <v>128</v>
      </c>
      <c r="AU110" s="17" t="s">
        <v>81</v>
      </c>
      <c r="AY110" s="17" t="s">
        <v>126</v>
      </c>
      <c r="BE110" s="193">
        <f>IF(N110="základní",J110,0)</f>
        <v>0</v>
      </c>
      <c r="BF110" s="193">
        <f>IF(N110="snížená",J110,0)</f>
        <v>0</v>
      </c>
      <c r="BG110" s="193">
        <f>IF(N110="zákl. přenesená",J110,0)</f>
        <v>0</v>
      </c>
      <c r="BH110" s="193">
        <f>IF(N110="sníž. přenesená",J110,0)</f>
        <v>0</v>
      </c>
      <c r="BI110" s="193">
        <f>IF(N110="nulová",J110,0)</f>
        <v>0</v>
      </c>
      <c r="BJ110" s="17" t="s">
        <v>22</v>
      </c>
      <c r="BK110" s="193">
        <f>ROUND(I110*H110,2)</f>
        <v>0</v>
      </c>
      <c r="BL110" s="17" t="s">
        <v>857</v>
      </c>
      <c r="BM110" s="17" t="s">
        <v>890</v>
      </c>
    </row>
    <row r="111" spans="2:51" s="11" customFormat="1" ht="12">
      <c r="B111" s="196"/>
      <c r="C111" s="197"/>
      <c r="D111" s="194" t="s">
        <v>137</v>
      </c>
      <c r="E111" s="198" t="s">
        <v>20</v>
      </c>
      <c r="F111" s="199" t="s">
        <v>22</v>
      </c>
      <c r="G111" s="197"/>
      <c r="H111" s="200">
        <v>1</v>
      </c>
      <c r="I111" s="201"/>
      <c r="J111" s="197"/>
      <c r="K111" s="197"/>
      <c r="L111" s="202"/>
      <c r="M111" s="203"/>
      <c r="N111" s="204"/>
      <c r="O111" s="204"/>
      <c r="P111" s="204"/>
      <c r="Q111" s="204"/>
      <c r="R111" s="204"/>
      <c r="S111" s="204"/>
      <c r="T111" s="205"/>
      <c r="AT111" s="206" t="s">
        <v>137</v>
      </c>
      <c r="AU111" s="206" t="s">
        <v>81</v>
      </c>
      <c r="AV111" s="11" t="s">
        <v>81</v>
      </c>
      <c r="AW111" s="11" t="s">
        <v>37</v>
      </c>
      <c r="AX111" s="11" t="s">
        <v>73</v>
      </c>
      <c r="AY111" s="206" t="s">
        <v>126</v>
      </c>
    </row>
    <row r="112" spans="2:51" s="12" customFormat="1" ht="12">
      <c r="B112" s="207"/>
      <c r="C112" s="208"/>
      <c r="D112" s="194" t="s">
        <v>137</v>
      </c>
      <c r="E112" s="209" t="s">
        <v>20</v>
      </c>
      <c r="F112" s="210" t="s">
        <v>138</v>
      </c>
      <c r="G112" s="208"/>
      <c r="H112" s="211">
        <v>1</v>
      </c>
      <c r="I112" s="212"/>
      <c r="J112" s="208"/>
      <c r="K112" s="208"/>
      <c r="L112" s="213"/>
      <c r="M112" s="214"/>
      <c r="N112" s="215"/>
      <c r="O112" s="215"/>
      <c r="P112" s="215"/>
      <c r="Q112" s="215"/>
      <c r="R112" s="215"/>
      <c r="S112" s="215"/>
      <c r="T112" s="216"/>
      <c r="AT112" s="217" t="s">
        <v>137</v>
      </c>
      <c r="AU112" s="217" t="s">
        <v>81</v>
      </c>
      <c r="AV112" s="12" t="s">
        <v>133</v>
      </c>
      <c r="AW112" s="12" t="s">
        <v>37</v>
      </c>
      <c r="AX112" s="12" t="s">
        <v>22</v>
      </c>
      <c r="AY112" s="217" t="s">
        <v>126</v>
      </c>
    </row>
    <row r="113" spans="2:63" s="10" customFormat="1" ht="29.85" customHeight="1">
      <c r="B113" s="165"/>
      <c r="C113" s="166"/>
      <c r="D113" s="179" t="s">
        <v>72</v>
      </c>
      <c r="E113" s="180" t="s">
        <v>891</v>
      </c>
      <c r="F113" s="180" t="s">
        <v>892</v>
      </c>
      <c r="G113" s="166"/>
      <c r="H113" s="166"/>
      <c r="I113" s="169"/>
      <c r="J113" s="181">
        <f>BK113</f>
        <v>0</v>
      </c>
      <c r="K113" s="166"/>
      <c r="L113" s="171"/>
      <c r="M113" s="172"/>
      <c r="N113" s="173"/>
      <c r="O113" s="173"/>
      <c r="P113" s="174">
        <f>SUM(P114:P118)</f>
        <v>0</v>
      </c>
      <c r="Q113" s="173"/>
      <c r="R113" s="174">
        <f>SUM(R114:R118)</f>
        <v>0</v>
      </c>
      <c r="S113" s="173"/>
      <c r="T113" s="175">
        <f>SUM(T114:T118)</f>
        <v>0</v>
      </c>
      <c r="AR113" s="176" t="s">
        <v>159</v>
      </c>
      <c r="AT113" s="177" t="s">
        <v>72</v>
      </c>
      <c r="AU113" s="177" t="s">
        <v>22</v>
      </c>
      <c r="AY113" s="176" t="s">
        <v>126</v>
      </c>
      <c r="BK113" s="178">
        <f>SUM(BK114:BK118)</f>
        <v>0</v>
      </c>
    </row>
    <row r="114" spans="2:65" s="1" customFormat="1" ht="20.4" customHeight="1">
      <c r="B114" s="34"/>
      <c r="C114" s="182" t="s">
        <v>27</v>
      </c>
      <c r="D114" s="182" t="s">
        <v>128</v>
      </c>
      <c r="E114" s="183" t="s">
        <v>893</v>
      </c>
      <c r="F114" s="184" t="s">
        <v>894</v>
      </c>
      <c r="G114" s="185" t="s">
        <v>856</v>
      </c>
      <c r="H114" s="186">
        <v>1</v>
      </c>
      <c r="I114" s="187"/>
      <c r="J114" s="188">
        <f>ROUND(I114*H114,2)</f>
        <v>0</v>
      </c>
      <c r="K114" s="184" t="s">
        <v>132</v>
      </c>
      <c r="L114" s="54"/>
      <c r="M114" s="189" t="s">
        <v>20</v>
      </c>
      <c r="N114" s="190" t="s">
        <v>44</v>
      </c>
      <c r="O114" s="35"/>
      <c r="P114" s="191">
        <f>O114*H114</f>
        <v>0</v>
      </c>
      <c r="Q114" s="191">
        <v>0</v>
      </c>
      <c r="R114" s="191">
        <f>Q114*H114</f>
        <v>0</v>
      </c>
      <c r="S114" s="191">
        <v>0</v>
      </c>
      <c r="T114" s="192">
        <f>S114*H114</f>
        <v>0</v>
      </c>
      <c r="AR114" s="17" t="s">
        <v>857</v>
      </c>
      <c r="AT114" s="17" t="s">
        <v>128</v>
      </c>
      <c r="AU114" s="17" t="s">
        <v>81</v>
      </c>
      <c r="AY114" s="17" t="s">
        <v>126</v>
      </c>
      <c r="BE114" s="193">
        <f>IF(N114="základní",J114,0)</f>
        <v>0</v>
      </c>
      <c r="BF114" s="193">
        <f>IF(N114="snížená",J114,0)</f>
        <v>0</v>
      </c>
      <c r="BG114" s="193">
        <f>IF(N114="zákl. přenesená",J114,0)</f>
        <v>0</v>
      </c>
      <c r="BH114" s="193">
        <f>IF(N114="sníž. přenesená",J114,0)</f>
        <v>0</v>
      </c>
      <c r="BI114" s="193">
        <f>IF(N114="nulová",J114,0)</f>
        <v>0</v>
      </c>
      <c r="BJ114" s="17" t="s">
        <v>22</v>
      </c>
      <c r="BK114" s="193">
        <f>ROUND(I114*H114,2)</f>
        <v>0</v>
      </c>
      <c r="BL114" s="17" t="s">
        <v>857</v>
      </c>
      <c r="BM114" s="17" t="s">
        <v>895</v>
      </c>
    </row>
    <row r="115" spans="2:51" s="11" customFormat="1" ht="12">
      <c r="B115" s="196"/>
      <c r="C115" s="197"/>
      <c r="D115" s="194" t="s">
        <v>137</v>
      </c>
      <c r="E115" s="198" t="s">
        <v>20</v>
      </c>
      <c r="F115" s="199" t="s">
        <v>22</v>
      </c>
      <c r="G115" s="197"/>
      <c r="H115" s="200">
        <v>1</v>
      </c>
      <c r="I115" s="201"/>
      <c r="J115" s="197"/>
      <c r="K115" s="197"/>
      <c r="L115" s="202"/>
      <c r="M115" s="203"/>
      <c r="N115" s="204"/>
      <c r="O115" s="204"/>
      <c r="P115" s="204"/>
      <c r="Q115" s="204"/>
      <c r="R115" s="204"/>
      <c r="S115" s="204"/>
      <c r="T115" s="205"/>
      <c r="AT115" s="206" t="s">
        <v>137</v>
      </c>
      <c r="AU115" s="206" t="s">
        <v>81</v>
      </c>
      <c r="AV115" s="11" t="s">
        <v>81</v>
      </c>
      <c r="AW115" s="11" t="s">
        <v>37</v>
      </c>
      <c r="AX115" s="11" t="s">
        <v>73</v>
      </c>
      <c r="AY115" s="206" t="s">
        <v>126</v>
      </c>
    </row>
    <row r="116" spans="2:51" s="12" customFormat="1" ht="12">
      <c r="B116" s="207"/>
      <c r="C116" s="208"/>
      <c r="D116" s="220" t="s">
        <v>137</v>
      </c>
      <c r="E116" s="233" t="s">
        <v>20</v>
      </c>
      <c r="F116" s="234" t="s">
        <v>138</v>
      </c>
      <c r="G116" s="208"/>
      <c r="H116" s="235">
        <v>1</v>
      </c>
      <c r="I116" s="212"/>
      <c r="J116" s="208"/>
      <c r="K116" s="208"/>
      <c r="L116" s="213"/>
      <c r="M116" s="214"/>
      <c r="N116" s="215"/>
      <c r="O116" s="215"/>
      <c r="P116" s="215"/>
      <c r="Q116" s="215"/>
      <c r="R116" s="215"/>
      <c r="S116" s="215"/>
      <c r="T116" s="216"/>
      <c r="AT116" s="217" t="s">
        <v>137</v>
      </c>
      <c r="AU116" s="217" t="s">
        <v>81</v>
      </c>
      <c r="AV116" s="12" t="s">
        <v>133</v>
      </c>
      <c r="AW116" s="12" t="s">
        <v>37</v>
      </c>
      <c r="AX116" s="12" t="s">
        <v>22</v>
      </c>
      <c r="AY116" s="217" t="s">
        <v>126</v>
      </c>
    </row>
    <row r="117" spans="2:65" s="1" customFormat="1" ht="28.8" customHeight="1">
      <c r="B117" s="34"/>
      <c r="C117" s="236" t="s">
        <v>194</v>
      </c>
      <c r="D117" s="236" t="s">
        <v>297</v>
      </c>
      <c r="E117" s="237" t="s">
        <v>896</v>
      </c>
      <c r="F117" s="238" t="s">
        <v>897</v>
      </c>
      <c r="G117" s="239" t="s">
        <v>856</v>
      </c>
      <c r="H117" s="240">
        <v>1</v>
      </c>
      <c r="I117" s="241"/>
      <c r="J117" s="242">
        <f>ROUND(I117*H117,2)</f>
        <v>0</v>
      </c>
      <c r="K117" s="238" t="s">
        <v>20</v>
      </c>
      <c r="L117" s="243"/>
      <c r="M117" s="244" t="s">
        <v>20</v>
      </c>
      <c r="N117" s="245" t="s">
        <v>44</v>
      </c>
      <c r="O117" s="35"/>
      <c r="P117" s="191">
        <f>O117*H117</f>
        <v>0</v>
      </c>
      <c r="Q117" s="191">
        <v>0</v>
      </c>
      <c r="R117" s="191">
        <f>Q117*H117</f>
        <v>0</v>
      </c>
      <c r="S117" s="191">
        <v>0</v>
      </c>
      <c r="T117" s="192">
        <f>S117*H117</f>
        <v>0</v>
      </c>
      <c r="AR117" s="17" t="s">
        <v>177</v>
      </c>
      <c r="AT117" s="17" t="s">
        <v>297</v>
      </c>
      <c r="AU117" s="17" t="s">
        <v>81</v>
      </c>
      <c r="AY117" s="17" t="s">
        <v>126</v>
      </c>
      <c r="BE117" s="193">
        <f>IF(N117="základní",J117,0)</f>
        <v>0</v>
      </c>
      <c r="BF117" s="193">
        <f>IF(N117="snížená",J117,0)</f>
        <v>0</v>
      </c>
      <c r="BG117" s="193">
        <f>IF(N117="zákl. přenesená",J117,0)</f>
        <v>0</v>
      </c>
      <c r="BH117" s="193">
        <f>IF(N117="sníž. přenesená",J117,0)</f>
        <v>0</v>
      </c>
      <c r="BI117" s="193">
        <f>IF(N117="nulová",J117,0)</f>
        <v>0</v>
      </c>
      <c r="BJ117" s="17" t="s">
        <v>22</v>
      </c>
      <c r="BK117" s="193">
        <f>ROUND(I117*H117,2)</f>
        <v>0</v>
      </c>
      <c r="BL117" s="17" t="s">
        <v>133</v>
      </c>
      <c r="BM117" s="17" t="s">
        <v>898</v>
      </c>
    </row>
    <row r="118" spans="2:65" s="1" customFormat="1" ht="20.4" customHeight="1">
      <c r="B118" s="34"/>
      <c r="C118" s="236" t="s">
        <v>199</v>
      </c>
      <c r="D118" s="236" t="s">
        <v>297</v>
      </c>
      <c r="E118" s="237" t="s">
        <v>899</v>
      </c>
      <c r="F118" s="238" t="s">
        <v>900</v>
      </c>
      <c r="G118" s="239" t="s">
        <v>856</v>
      </c>
      <c r="H118" s="240">
        <v>1</v>
      </c>
      <c r="I118" s="241"/>
      <c r="J118" s="242">
        <f>ROUND(I118*H118,2)</f>
        <v>0</v>
      </c>
      <c r="K118" s="238" t="s">
        <v>20</v>
      </c>
      <c r="L118" s="243"/>
      <c r="M118" s="244" t="s">
        <v>20</v>
      </c>
      <c r="N118" s="254" t="s">
        <v>44</v>
      </c>
      <c r="O118" s="250"/>
      <c r="P118" s="251">
        <f>O118*H118</f>
        <v>0</v>
      </c>
      <c r="Q118" s="251">
        <v>0</v>
      </c>
      <c r="R118" s="251">
        <f>Q118*H118</f>
        <v>0</v>
      </c>
      <c r="S118" s="251">
        <v>0</v>
      </c>
      <c r="T118" s="252">
        <f>S118*H118</f>
        <v>0</v>
      </c>
      <c r="AR118" s="17" t="s">
        <v>177</v>
      </c>
      <c r="AT118" s="17" t="s">
        <v>297</v>
      </c>
      <c r="AU118" s="17" t="s">
        <v>81</v>
      </c>
      <c r="AY118" s="17" t="s">
        <v>126</v>
      </c>
      <c r="BE118" s="193">
        <f>IF(N118="základní",J118,0)</f>
        <v>0</v>
      </c>
      <c r="BF118" s="193">
        <f>IF(N118="snížená",J118,0)</f>
        <v>0</v>
      </c>
      <c r="BG118" s="193">
        <f>IF(N118="zákl. přenesená",J118,0)</f>
        <v>0</v>
      </c>
      <c r="BH118" s="193">
        <f>IF(N118="sníž. přenesená",J118,0)</f>
        <v>0</v>
      </c>
      <c r="BI118" s="193">
        <f>IF(N118="nulová",J118,0)</f>
        <v>0</v>
      </c>
      <c r="BJ118" s="17" t="s">
        <v>22</v>
      </c>
      <c r="BK118" s="193">
        <f>ROUND(I118*H118,2)</f>
        <v>0</v>
      </c>
      <c r="BL118" s="17" t="s">
        <v>133</v>
      </c>
      <c r="BM118" s="17" t="s">
        <v>901</v>
      </c>
    </row>
    <row r="119" spans="2:12" s="1" customFormat="1" ht="6.9" customHeight="1">
      <c r="B119" s="49"/>
      <c r="C119" s="50"/>
      <c r="D119" s="50"/>
      <c r="E119" s="50"/>
      <c r="F119" s="50"/>
      <c r="G119" s="50"/>
      <c r="H119" s="50"/>
      <c r="I119" s="128"/>
      <c r="J119" s="50"/>
      <c r="K119" s="50"/>
      <c r="L119" s="54"/>
    </row>
  </sheetData>
  <sheetProtection password="CC35"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8" customWidth="1"/>
    <col min="2" max="2" width="1.66796875" style="308" customWidth="1"/>
    <col min="3" max="4" width="5" style="308" customWidth="1"/>
    <col min="5" max="5" width="11.66015625" style="308" customWidth="1"/>
    <col min="6" max="6" width="9.16015625" style="308" customWidth="1"/>
    <col min="7" max="7" width="5" style="308" customWidth="1"/>
    <col min="8" max="8" width="77.83203125" style="308" customWidth="1"/>
    <col min="9" max="10" width="20" style="308" customWidth="1"/>
    <col min="11" max="11" width="1.66796875" style="308" customWidth="1"/>
    <col min="12" max="256" width="9.16015625" style="308" customWidth="1"/>
    <col min="257" max="257" width="8.33203125" style="308" customWidth="1"/>
    <col min="258" max="258" width="1.66796875" style="308" customWidth="1"/>
    <col min="259" max="260" width="5" style="308" customWidth="1"/>
    <col min="261" max="261" width="11.66015625" style="308" customWidth="1"/>
    <col min="262" max="262" width="9.16015625" style="308" customWidth="1"/>
    <col min="263" max="263" width="5" style="308" customWidth="1"/>
    <col min="264" max="264" width="77.83203125" style="308" customWidth="1"/>
    <col min="265" max="266" width="20" style="308" customWidth="1"/>
    <col min="267" max="267" width="1.66796875" style="308" customWidth="1"/>
    <col min="268" max="512" width="9.16015625" style="308" customWidth="1"/>
    <col min="513" max="513" width="8.33203125" style="308" customWidth="1"/>
    <col min="514" max="514" width="1.66796875" style="308" customWidth="1"/>
    <col min="515" max="516" width="5" style="308" customWidth="1"/>
    <col min="517" max="517" width="11.66015625" style="308" customWidth="1"/>
    <col min="518" max="518" width="9.16015625" style="308" customWidth="1"/>
    <col min="519" max="519" width="5" style="308" customWidth="1"/>
    <col min="520" max="520" width="77.83203125" style="308" customWidth="1"/>
    <col min="521" max="522" width="20" style="308" customWidth="1"/>
    <col min="523" max="523" width="1.66796875" style="308" customWidth="1"/>
    <col min="524" max="768" width="9.16015625" style="308" customWidth="1"/>
    <col min="769" max="769" width="8.33203125" style="308" customWidth="1"/>
    <col min="770" max="770" width="1.66796875" style="308" customWidth="1"/>
    <col min="771" max="772" width="5" style="308" customWidth="1"/>
    <col min="773" max="773" width="11.66015625" style="308" customWidth="1"/>
    <col min="774" max="774" width="9.16015625" style="308" customWidth="1"/>
    <col min="775" max="775" width="5" style="308" customWidth="1"/>
    <col min="776" max="776" width="77.83203125" style="308" customWidth="1"/>
    <col min="777" max="778" width="20" style="308" customWidth="1"/>
    <col min="779" max="779" width="1.66796875" style="308" customWidth="1"/>
    <col min="780" max="1024" width="9.16015625" style="308" customWidth="1"/>
    <col min="1025" max="1025" width="8.33203125" style="308" customWidth="1"/>
    <col min="1026" max="1026" width="1.66796875" style="308" customWidth="1"/>
    <col min="1027" max="1028" width="5" style="308" customWidth="1"/>
    <col min="1029" max="1029" width="11.66015625" style="308" customWidth="1"/>
    <col min="1030" max="1030" width="9.16015625" style="308" customWidth="1"/>
    <col min="1031" max="1031" width="5" style="308" customWidth="1"/>
    <col min="1032" max="1032" width="77.83203125" style="308" customWidth="1"/>
    <col min="1033" max="1034" width="20" style="308" customWidth="1"/>
    <col min="1035" max="1035" width="1.66796875" style="308" customWidth="1"/>
    <col min="1036" max="1280" width="9.16015625" style="308" customWidth="1"/>
    <col min="1281" max="1281" width="8.33203125" style="308" customWidth="1"/>
    <col min="1282" max="1282" width="1.66796875" style="308" customWidth="1"/>
    <col min="1283" max="1284" width="5" style="308" customWidth="1"/>
    <col min="1285" max="1285" width="11.66015625" style="308" customWidth="1"/>
    <col min="1286" max="1286" width="9.16015625" style="308" customWidth="1"/>
    <col min="1287" max="1287" width="5" style="308" customWidth="1"/>
    <col min="1288" max="1288" width="77.83203125" style="308" customWidth="1"/>
    <col min="1289" max="1290" width="20" style="308" customWidth="1"/>
    <col min="1291" max="1291" width="1.66796875" style="308" customWidth="1"/>
    <col min="1292" max="1536" width="9.16015625" style="308" customWidth="1"/>
    <col min="1537" max="1537" width="8.33203125" style="308" customWidth="1"/>
    <col min="1538" max="1538" width="1.66796875" style="308" customWidth="1"/>
    <col min="1539" max="1540" width="5" style="308" customWidth="1"/>
    <col min="1541" max="1541" width="11.66015625" style="308" customWidth="1"/>
    <col min="1542" max="1542" width="9.16015625" style="308" customWidth="1"/>
    <col min="1543" max="1543" width="5" style="308" customWidth="1"/>
    <col min="1544" max="1544" width="77.83203125" style="308" customWidth="1"/>
    <col min="1545" max="1546" width="20" style="308" customWidth="1"/>
    <col min="1547" max="1547" width="1.66796875" style="308" customWidth="1"/>
    <col min="1548" max="1792" width="9.16015625" style="308" customWidth="1"/>
    <col min="1793" max="1793" width="8.33203125" style="308" customWidth="1"/>
    <col min="1794" max="1794" width="1.66796875" style="308" customWidth="1"/>
    <col min="1795" max="1796" width="5" style="308" customWidth="1"/>
    <col min="1797" max="1797" width="11.66015625" style="308" customWidth="1"/>
    <col min="1798" max="1798" width="9.16015625" style="308" customWidth="1"/>
    <col min="1799" max="1799" width="5" style="308" customWidth="1"/>
    <col min="1800" max="1800" width="77.83203125" style="308" customWidth="1"/>
    <col min="1801" max="1802" width="20" style="308" customWidth="1"/>
    <col min="1803" max="1803" width="1.66796875" style="308" customWidth="1"/>
    <col min="1804" max="2048" width="9.16015625" style="308" customWidth="1"/>
    <col min="2049" max="2049" width="8.33203125" style="308" customWidth="1"/>
    <col min="2050" max="2050" width="1.66796875" style="308" customWidth="1"/>
    <col min="2051" max="2052" width="5" style="308" customWidth="1"/>
    <col min="2053" max="2053" width="11.66015625" style="308" customWidth="1"/>
    <col min="2054" max="2054" width="9.16015625" style="308" customWidth="1"/>
    <col min="2055" max="2055" width="5" style="308" customWidth="1"/>
    <col min="2056" max="2056" width="77.83203125" style="308" customWidth="1"/>
    <col min="2057" max="2058" width="20" style="308" customWidth="1"/>
    <col min="2059" max="2059" width="1.66796875" style="308" customWidth="1"/>
    <col min="2060" max="2304" width="9.16015625" style="308" customWidth="1"/>
    <col min="2305" max="2305" width="8.33203125" style="308" customWidth="1"/>
    <col min="2306" max="2306" width="1.66796875" style="308" customWidth="1"/>
    <col min="2307" max="2308" width="5" style="308" customWidth="1"/>
    <col min="2309" max="2309" width="11.66015625" style="308" customWidth="1"/>
    <col min="2310" max="2310" width="9.16015625" style="308" customWidth="1"/>
    <col min="2311" max="2311" width="5" style="308" customWidth="1"/>
    <col min="2312" max="2312" width="77.83203125" style="308" customWidth="1"/>
    <col min="2313" max="2314" width="20" style="308" customWidth="1"/>
    <col min="2315" max="2315" width="1.66796875" style="308" customWidth="1"/>
    <col min="2316" max="2560" width="9.16015625" style="308" customWidth="1"/>
    <col min="2561" max="2561" width="8.33203125" style="308" customWidth="1"/>
    <col min="2562" max="2562" width="1.66796875" style="308" customWidth="1"/>
    <col min="2563" max="2564" width="5" style="308" customWidth="1"/>
    <col min="2565" max="2565" width="11.66015625" style="308" customWidth="1"/>
    <col min="2566" max="2566" width="9.16015625" style="308" customWidth="1"/>
    <col min="2567" max="2567" width="5" style="308" customWidth="1"/>
    <col min="2568" max="2568" width="77.83203125" style="308" customWidth="1"/>
    <col min="2569" max="2570" width="20" style="308" customWidth="1"/>
    <col min="2571" max="2571" width="1.66796875" style="308" customWidth="1"/>
    <col min="2572" max="2816" width="9.16015625" style="308" customWidth="1"/>
    <col min="2817" max="2817" width="8.33203125" style="308" customWidth="1"/>
    <col min="2818" max="2818" width="1.66796875" style="308" customWidth="1"/>
    <col min="2819" max="2820" width="5" style="308" customWidth="1"/>
    <col min="2821" max="2821" width="11.66015625" style="308" customWidth="1"/>
    <col min="2822" max="2822" width="9.16015625" style="308" customWidth="1"/>
    <col min="2823" max="2823" width="5" style="308" customWidth="1"/>
    <col min="2824" max="2824" width="77.83203125" style="308" customWidth="1"/>
    <col min="2825" max="2826" width="20" style="308" customWidth="1"/>
    <col min="2827" max="2827" width="1.66796875" style="308" customWidth="1"/>
    <col min="2828" max="3072" width="9.16015625" style="308" customWidth="1"/>
    <col min="3073" max="3073" width="8.33203125" style="308" customWidth="1"/>
    <col min="3074" max="3074" width="1.66796875" style="308" customWidth="1"/>
    <col min="3075" max="3076" width="5" style="308" customWidth="1"/>
    <col min="3077" max="3077" width="11.66015625" style="308" customWidth="1"/>
    <col min="3078" max="3078" width="9.16015625" style="308" customWidth="1"/>
    <col min="3079" max="3079" width="5" style="308" customWidth="1"/>
    <col min="3080" max="3080" width="77.83203125" style="308" customWidth="1"/>
    <col min="3081" max="3082" width="20" style="308" customWidth="1"/>
    <col min="3083" max="3083" width="1.66796875" style="308" customWidth="1"/>
    <col min="3084" max="3328" width="9.16015625" style="308" customWidth="1"/>
    <col min="3329" max="3329" width="8.33203125" style="308" customWidth="1"/>
    <col min="3330" max="3330" width="1.66796875" style="308" customWidth="1"/>
    <col min="3331" max="3332" width="5" style="308" customWidth="1"/>
    <col min="3333" max="3333" width="11.66015625" style="308" customWidth="1"/>
    <col min="3334" max="3334" width="9.16015625" style="308" customWidth="1"/>
    <col min="3335" max="3335" width="5" style="308" customWidth="1"/>
    <col min="3336" max="3336" width="77.83203125" style="308" customWidth="1"/>
    <col min="3337" max="3338" width="20" style="308" customWidth="1"/>
    <col min="3339" max="3339" width="1.66796875" style="308" customWidth="1"/>
    <col min="3340" max="3584" width="9.16015625" style="308" customWidth="1"/>
    <col min="3585" max="3585" width="8.33203125" style="308" customWidth="1"/>
    <col min="3586" max="3586" width="1.66796875" style="308" customWidth="1"/>
    <col min="3587" max="3588" width="5" style="308" customWidth="1"/>
    <col min="3589" max="3589" width="11.66015625" style="308" customWidth="1"/>
    <col min="3590" max="3590" width="9.16015625" style="308" customWidth="1"/>
    <col min="3591" max="3591" width="5" style="308" customWidth="1"/>
    <col min="3592" max="3592" width="77.83203125" style="308" customWidth="1"/>
    <col min="3593" max="3594" width="20" style="308" customWidth="1"/>
    <col min="3595" max="3595" width="1.66796875" style="308" customWidth="1"/>
    <col min="3596" max="3840" width="9.16015625" style="308" customWidth="1"/>
    <col min="3841" max="3841" width="8.33203125" style="308" customWidth="1"/>
    <col min="3842" max="3842" width="1.66796875" style="308" customWidth="1"/>
    <col min="3843" max="3844" width="5" style="308" customWidth="1"/>
    <col min="3845" max="3845" width="11.66015625" style="308" customWidth="1"/>
    <col min="3846" max="3846" width="9.16015625" style="308" customWidth="1"/>
    <col min="3847" max="3847" width="5" style="308" customWidth="1"/>
    <col min="3848" max="3848" width="77.83203125" style="308" customWidth="1"/>
    <col min="3849" max="3850" width="20" style="308" customWidth="1"/>
    <col min="3851" max="3851" width="1.66796875" style="308" customWidth="1"/>
    <col min="3852" max="4096" width="9.16015625" style="308" customWidth="1"/>
    <col min="4097" max="4097" width="8.33203125" style="308" customWidth="1"/>
    <col min="4098" max="4098" width="1.66796875" style="308" customWidth="1"/>
    <col min="4099" max="4100" width="5" style="308" customWidth="1"/>
    <col min="4101" max="4101" width="11.66015625" style="308" customWidth="1"/>
    <col min="4102" max="4102" width="9.16015625" style="308" customWidth="1"/>
    <col min="4103" max="4103" width="5" style="308" customWidth="1"/>
    <col min="4104" max="4104" width="77.83203125" style="308" customWidth="1"/>
    <col min="4105" max="4106" width="20" style="308" customWidth="1"/>
    <col min="4107" max="4107" width="1.66796875" style="308" customWidth="1"/>
    <col min="4108" max="4352" width="9.16015625" style="308" customWidth="1"/>
    <col min="4353" max="4353" width="8.33203125" style="308" customWidth="1"/>
    <col min="4354" max="4354" width="1.66796875" style="308" customWidth="1"/>
    <col min="4355" max="4356" width="5" style="308" customWidth="1"/>
    <col min="4357" max="4357" width="11.66015625" style="308" customWidth="1"/>
    <col min="4358" max="4358" width="9.16015625" style="308" customWidth="1"/>
    <col min="4359" max="4359" width="5" style="308" customWidth="1"/>
    <col min="4360" max="4360" width="77.83203125" style="308" customWidth="1"/>
    <col min="4361" max="4362" width="20" style="308" customWidth="1"/>
    <col min="4363" max="4363" width="1.66796875" style="308" customWidth="1"/>
    <col min="4364" max="4608" width="9.16015625" style="308" customWidth="1"/>
    <col min="4609" max="4609" width="8.33203125" style="308" customWidth="1"/>
    <col min="4610" max="4610" width="1.66796875" style="308" customWidth="1"/>
    <col min="4611" max="4612" width="5" style="308" customWidth="1"/>
    <col min="4613" max="4613" width="11.66015625" style="308" customWidth="1"/>
    <col min="4614" max="4614" width="9.16015625" style="308" customWidth="1"/>
    <col min="4615" max="4615" width="5" style="308" customWidth="1"/>
    <col min="4616" max="4616" width="77.83203125" style="308" customWidth="1"/>
    <col min="4617" max="4618" width="20" style="308" customWidth="1"/>
    <col min="4619" max="4619" width="1.66796875" style="308" customWidth="1"/>
    <col min="4620" max="4864" width="9.16015625" style="308" customWidth="1"/>
    <col min="4865" max="4865" width="8.33203125" style="308" customWidth="1"/>
    <col min="4866" max="4866" width="1.66796875" style="308" customWidth="1"/>
    <col min="4867" max="4868" width="5" style="308" customWidth="1"/>
    <col min="4869" max="4869" width="11.66015625" style="308" customWidth="1"/>
    <col min="4870" max="4870" width="9.16015625" style="308" customWidth="1"/>
    <col min="4871" max="4871" width="5" style="308" customWidth="1"/>
    <col min="4872" max="4872" width="77.83203125" style="308" customWidth="1"/>
    <col min="4873" max="4874" width="20" style="308" customWidth="1"/>
    <col min="4875" max="4875" width="1.66796875" style="308" customWidth="1"/>
    <col min="4876" max="5120" width="9.16015625" style="308" customWidth="1"/>
    <col min="5121" max="5121" width="8.33203125" style="308" customWidth="1"/>
    <col min="5122" max="5122" width="1.66796875" style="308" customWidth="1"/>
    <col min="5123" max="5124" width="5" style="308" customWidth="1"/>
    <col min="5125" max="5125" width="11.66015625" style="308" customWidth="1"/>
    <col min="5126" max="5126" width="9.16015625" style="308" customWidth="1"/>
    <col min="5127" max="5127" width="5" style="308" customWidth="1"/>
    <col min="5128" max="5128" width="77.83203125" style="308" customWidth="1"/>
    <col min="5129" max="5130" width="20" style="308" customWidth="1"/>
    <col min="5131" max="5131" width="1.66796875" style="308" customWidth="1"/>
    <col min="5132" max="5376" width="9.16015625" style="308" customWidth="1"/>
    <col min="5377" max="5377" width="8.33203125" style="308" customWidth="1"/>
    <col min="5378" max="5378" width="1.66796875" style="308" customWidth="1"/>
    <col min="5379" max="5380" width="5" style="308" customWidth="1"/>
    <col min="5381" max="5381" width="11.66015625" style="308" customWidth="1"/>
    <col min="5382" max="5382" width="9.16015625" style="308" customWidth="1"/>
    <col min="5383" max="5383" width="5" style="308" customWidth="1"/>
    <col min="5384" max="5384" width="77.83203125" style="308" customWidth="1"/>
    <col min="5385" max="5386" width="20" style="308" customWidth="1"/>
    <col min="5387" max="5387" width="1.66796875" style="308" customWidth="1"/>
    <col min="5388" max="5632" width="9.16015625" style="308" customWidth="1"/>
    <col min="5633" max="5633" width="8.33203125" style="308" customWidth="1"/>
    <col min="5634" max="5634" width="1.66796875" style="308" customWidth="1"/>
    <col min="5635" max="5636" width="5" style="308" customWidth="1"/>
    <col min="5637" max="5637" width="11.66015625" style="308" customWidth="1"/>
    <col min="5638" max="5638" width="9.16015625" style="308" customWidth="1"/>
    <col min="5639" max="5639" width="5" style="308" customWidth="1"/>
    <col min="5640" max="5640" width="77.83203125" style="308" customWidth="1"/>
    <col min="5641" max="5642" width="20" style="308" customWidth="1"/>
    <col min="5643" max="5643" width="1.66796875" style="308" customWidth="1"/>
    <col min="5644" max="5888" width="9.16015625" style="308" customWidth="1"/>
    <col min="5889" max="5889" width="8.33203125" style="308" customWidth="1"/>
    <col min="5890" max="5890" width="1.66796875" style="308" customWidth="1"/>
    <col min="5891" max="5892" width="5" style="308" customWidth="1"/>
    <col min="5893" max="5893" width="11.66015625" style="308" customWidth="1"/>
    <col min="5894" max="5894" width="9.16015625" style="308" customWidth="1"/>
    <col min="5895" max="5895" width="5" style="308" customWidth="1"/>
    <col min="5896" max="5896" width="77.83203125" style="308" customWidth="1"/>
    <col min="5897" max="5898" width="20" style="308" customWidth="1"/>
    <col min="5899" max="5899" width="1.66796875" style="308" customWidth="1"/>
    <col min="5900" max="6144" width="9.16015625" style="308" customWidth="1"/>
    <col min="6145" max="6145" width="8.33203125" style="308" customWidth="1"/>
    <col min="6146" max="6146" width="1.66796875" style="308" customWidth="1"/>
    <col min="6147" max="6148" width="5" style="308" customWidth="1"/>
    <col min="6149" max="6149" width="11.66015625" style="308" customWidth="1"/>
    <col min="6150" max="6150" width="9.16015625" style="308" customWidth="1"/>
    <col min="6151" max="6151" width="5" style="308" customWidth="1"/>
    <col min="6152" max="6152" width="77.83203125" style="308" customWidth="1"/>
    <col min="6153" max="6154" width="20" style="308" customWidth="1"/>
    <col min="6155" max="6155" width="1.66796875" style="308" customWidth="1"/>
    <col min="6156" max="6400" width="9.16015625" style="308" customWidth="1"/>
    <col min="6401" max="6401" width="8.33203125" style="308" customWidth="1"/>
    <col min="6402" max="6402" width="1.66796875" style="308" customWidth="1"/>
    <col min="6403" max="6404" width="5" style="308" customWidth="1"/>
    <col min="6405" max="6405" width="11.66015625" style="308" customWidth="1"/>
    <col min="6406" max="6406" width="9.16015625" style="308" customWidth="1"/>
    <col min="6407" max="6407" width="5" style="308" customWidth="1"/>
    <col min="6408" max="6408" width="77.83203125" style="308" customWidth="1"/>
    <col min="6409" max="6410" width="20" style="308" customWidth="1"/>
    <col min="6411" max="6411" width="1.66796875" style="308" customWidth="1"/>
    <col min="6412" max="6656" width="9.16015625" style="308" customWidth="1"/>
    <col min="6657" max="6657" width="8.33203125" style="308" customWidth="1"/>
    <col min="6658" max="6658" width="1.66796875" style="308" customWidth="1"/>
    <col min="6659" max="6660" width="5" style="308" customWidth="1"/>
    <col min="6661" max="6661" width="11.66015625" style="308" customWidth="1"/>
    <col min="6662" max="6662" width="9.16015625" style="308" customWidth="1"/>
    <col min="6663" max="6663" width="5" style="308" customWidth="1"/>
    <col min="6664" max="6664" width="77.83203125" style="308" customWidth="1"/>
    <col min="6665" max="6666" width="20" style="308" customWidth="1"/>
    <col min="6667" max="6667" width="1.66796875" style="308" customWidth="1"/>
    <col min="6668" max="6912" width="9.16015625" style="308" customWidth="1"/>
    <col min="6913" max="6913" width="8.33203125" style="308" customWidth="1"/>
    <col min="6914" max="6914" width="1.66796875" style="308" customWidth="1"/>
    <col min="6915" max="6916" width="5" style="308" customWidth="1"/>
    <col min="6917" max="6917" width="11.66015625" style="308" customWidth="1"/>
    <col min="6918" max="6918" width="9.16015625" style="308" customWidth="1"/>
    <col min="6919" max="6919" width="5" style="308" customWidth="1"/>
    <col min="6920" max="6920" width="77.83203125" style="308" customWidth="1"/>
    <col min="6921" max="6922" width="20" style="308" customWidth="1"/>
    <col min="6923" max="6923" width="1.66796875" style="308" customWidth="1"/>
    <col min="6924" max="7168" width="9.16015625" style="308" customWidth="1"/>
    <col min="7169" max="7169" width="8.33203125" style="308" customWidth="1"/>
    <col min="7170" max="7170" width="1.66796875" style="308" customWidth="1"/>
    <col min="7171" max="7172" width="5" style="308" customWidth="1"/>
    <col min="7173" max="7173" width="11.66015625" style="308" customWidth="1"/>
    <col min="7174" max="7174" width="9.16015625" style="308" customWidth="1"/>
    <col min="7175" max="7175" width="5" style="308" customWidth="1"/>
    <col min="7176" max="7176" width="77.83203125" style="308" customWidth="1"/>
    <col min="7177" max="7178" width="20" style="308" customWidth="1"/>
    <col min="7179" max="7179" width="1.66796875" style="308" customWidth="1"/>
    <col min="7180" max="7424" width="9.16015625" style="308" customWidth="1"/>
    <col min="7425" max="7425" width="8.33203125" style="308" customWidth="1"/>
    <col min="7426" max="7426" width="1.66796875" style="308" customWidth="1"/>
    <col min="7427" max="7428" width="5" style="308" customWidth="1"/>
    <col min="7429" max="7429" width="11.66015625" style="308" customWidth="1"/>
    <col min="7430" max="7430" width="9.16015625" style="308" customWidth="1"/>
    <col min="7431" max="7431" width="5" style="308" customWidth="1"/>
    <col min="7432" max="7432" width="77.83203125" style="308" customWidth="1"/>
    <col min="7433" max="7434" width="20" style="308" customWidth="1"/>
    <col min="7435" max="7435" width="1.66796875" style="308" customWidth="1"/>
    <col min="7436" max="7680" width="9.16015625" style="308" customWidth="1"/>
    <col min="7681" max="7681" width="8.33203125" style="308" customWidth="1"/>
    <col min="7682" max="7682" width="1.66796875" style="308" customWidth="1"/>
    <col min="7683" max="7684" width="5" style="308" customWidth="1"/>
    <col min="7685" max="7685" width="11.66015625" style="308" customWidth="1"/>
    <col min="7686" max="7686" width="9.16015625" style="308" customWidth="1"/>
    <col min="7687" max="7687" width="5" style="308" customWidth="1"/>
    <col min="7688" max="7688" width="77.83203125" style="308" customWidth="1"/>
    <col min="7689" max="7690" width="20" style="308" customWidth="1"/>
    <col min="7691" max="7691" width="1.66796875" style="308" customWidth="1"/>
    <col min="7692" max="7936" width="9.16015625" style="308" customWidth="1"/>
    <col min="7937" max="7937" width="8.33203125" style="308" customWidth="1"/>
    <col min="7938" max="7938" width="1.66796875" style="308" customWidth="1"/>
    <col min="7939" max="7940" width="5" style="308" customWidth="1"/>
    <col min="7941" max="7941" width="11.66015625" style="308" customWidth="1"/>
    <col min="7942" max="7942" width="9.16015625" style="308" customWidth="1"/>
    <col min="7943" max="7943" width="5" style="308" customWidth="1"/>
    <col min="7944" max="7944" width="77.83203125" style="308" customWidth="1"/>
    <col min="7945" max="7946" width="20" style="308" customWidth="1"/>
    <col min="7947" max="7947" width="1.66796875" style="308" customWidth="1"/>
    <col min="7948" max="8192" width="9.16015625" style="308" customWidth="1"/>
    <col min="8193" max="8193" width="8.33203125" style="308" customWidth="1"/>
    <col min="8194" max="8194" width="1.66796875" style="308" customWidth="1"/>
    <col min="8195" max="8196" width="5" style="308" customWidth="1"/>
    <col min="8197" max="8197" width="11.66015625" style="308" customWidth="1"/>
    <col min="8198" max="8198" width="9.16015625" style="308" customWidth="1"/>
    <col min="8199" max="8199" width="5" style="308" customWidth="1"/>
    <col min="8200" max="8200" width="77.83203125" style="308" customWidth="1"/>
    <col min="8201" max="8202" width="20" style="308" customWidth="1"/>
    <col min="8203" max="8203" width="1.66796875" style="308" customWidth="1"/>
    <col min="8204" max="8448" width="9.16015625" style="308" customWidth="1"/>
    <col min="8449" max="8449" width="8.33203125" style="308" customWidth="1"/>
    <col min="8450" max="8450" width="1.66796875" style="308" customWidth="1"/>
    <col min="8451" max="8452" width="5" style="308" customWidth="1"/>
    <col min="8453" max="8453" width="11.66015625" style="308" customWidth="1"/>
    <col min="8454" max="8454" width="9.16015625" style="308" customWidth="1"/>
    <col min="8455" max="8455" width="5" style="308" customWidth="1"/>
    <col min="8456" max="8456" width="77.83203125" style="308" customWidth="1"/>
    <col min="8457" max="8458" width="20" style="308" customWidth="1"/>
    <col min="8459" max="8459" width="1.66796875" style="308" customWidth="1"/>
    <col min="8460" max="8704" width="9.16015625" style="308" customWidth="1"/>
    <col min="8705" max="8705" width="8.33203125" style="308" customWidth="1"/>
    <col min="8706" max="8706" width="1.66796875" style="308" customWidth="1"/>
    <col min="8707" max="8708" width="5" style="308" customWidth="1"/>
    <col min="8709" max="8709" width="11.66015625" style="308" customWidth="1"/>
    <col min="8710" max="8710" width="9.16015625" style="308" customWidth="1"/>
    <col min="8711" max="8711" width="5" style="308" customWidth="1"/>
    <col min="8712" max="8712" width="77.83203125" style="308" customWidth="1"/>
    <col min="8713" max="8714" width="20" style="308" customWidth="1"/>
    <col min="8715" max="8715" width="1.66796875" style="308" customWidth="1"/>
    <col min="8716" max="8960" width="9.16015625" style="308" customWidth="1"/>
    <col min="8961" max="8961" width="8.33203125" style="308" customWidth="1"/>
    <col min="8962" max="8962" width="1.66796875" style="308" customWidth="1"/>
    <col min="8963" max="8964" width="5" style="308" customWidth="1"/>
    <col min="8965" max="8965" width="11.66015625" style="308" customWidth="1"/>
    <col min="8966" max="8966" width="9.16015625" style="308" customWidth="1"/>
    <col min="8967" max="8967" width="5" style="308" customWidth="1"/>
    <col min="8968" max="8968" width="77.83203125" style="308" customWidth="1"/>
    <col min="8969" max="8970" width="20" style="308" customWidth="1"/>
    <col min="8971" max="8971" width="1.66796875" style="308" customWidth="1"/>
    <col min="8972" max="9216" width="9.16015625" style="308" customWidth="1"/>
    <col min="9217" max="9217" width="8.33203125" style="308" customWidth="1"/>
    <col min="9218" max="9218" width="1.66796875" style="308" customWidth="1"/>
    <col min="9219" max="9220" width="5" style="308" customWidth="1"/>
    <col min="9221" max="9221" width="11.66015625" style="308" customWidth="1"/>
    <col min="9222" max="9222" width="9.16015625" style="308" customWidth="1"/>
    <col min="9223" max="9223" width="5" style="308" customWidth="1"/>
    <col min="9224" max="9224" width="77.83203125" style="308" customWidth="1"/>
    <col min="9225" max="9226" width="20" style="308" customWidth="1"/>
    <col min="9227" max="9227" width="1.66796875" style="308" customWidth="1"/>
    <col min="9228" max="9472" width="9.16015625" style="308" customWidth="1"/>
    <col min="9473" max="9473" width="8.33203125" style="308" customWidth="1"/>
    <col min="9474" max="9474" width="1.66796875" style="308" customWidth="1"/>
    <col min="9475" max="9476" width="5" style="308" customWidth="1"/>
    <col min="9477" max="9477" width="11.66015625" style="308" customWidth="1"/>
    <col min="9478" max="9478" width="9.16015625" style="308" customWidth="1"/>
    <col min="9479" max="9479" width="5" style="308" customWidth="1"/>
    <col min="9480" max="9480" width="77.83203125" style="308" customWidth="1"/>
    <col min="9481" max="9482" width="20" style="308" customWidth="1"/>
    <col min="9483" max="9483" width="1.66796875" style="308" customWidth="1"/>
    <col min="9484" max="9728" width="9.16015625" style="308" customWidth="1"/>
    <col min="9729" max="9729" width="8.33203125" style="308" customWidth="1"/>
    <col min="9730" max="9730" width="1.66796875" style="308" customWidth="1"/>
    <col min="9731" max="9732" width="5" style="308" customWidth="1"/>
    <col min="9733" max="9733" width="11.66015625" style="308" customWidth="1"/>
    <col min="9734" max="9734" width="9.16015625" style="308" customWidth="1"/>
    <col min="9735" max="9735" width="5" style="308" customWidth="1"/>
    <col min="9736" max="9736" width="77.83203125" style="308" customWidth="1"/>
    <col min="9737" max="9738" width="20" style="308" customWidth="1"/>
    <col min="9739" max="9739" width="1.66796875" style="308" customWidth="1"/>
    <col min="9740" max="9984" width="9.16015625" style="308" customWidth="1"/>
    <col min="9985" max="9985" width="8.33203125" style="308" customWidth="1"/>
    <col min="9986" max="9986" width="1.66796875" style="308" customWidth="1"/>
    <col min="9987" max="9988" width="5" style="308" customWidth="1"/>
    <col min="9989" max="9989" width="11.66015625" style="308" customWidth="1"/>
    <col min="9990" max="9990" width="9.16015625" style="308" customWidth="1"/>
    <col min="9991" max="9991" width="5" style="308" customWidth="1"/>
    <col min="9992" max="9992" width="77.83203125" style="308" customWidth="1"/>
    <col min="9993" max="9994" width="20" style="308" customWidth="1"/>
    <col min="9995" max="9995" width="1.66796875" style="308" customWidth="1"/>
    <col min="9996" max="10240" width="9.16015625" style="308" customWidth="1"/>
    <col min="10241" max="10241" width="8.33203125" style="308" customWidth="1"/>
    <col min="10242" max="10242" width="1.66796875" style="308" customWidth="1"/>
    <col min="10243" max="10244" width="5" style="308" customWidth="1"/>
    <col min="10245" max="10245" width="11.66015625" style="308" customWidth="1"/>
    <col min="10246" max="10246" width="9.16015625" style="308" customWidth="1"/>
    <col min="10247" max="10247" width="5" style="308" customWidth="1"/>
    <col min="10248" max="10248" width="77.83203125" style="308" customWidth="1"/>
    <col min="10249" max="10250" width="20" style="308" customWidth="1"/>
    <col min="10251" max="10251" width="1.66796875" style="308" customWidth="1"/>
    <col min="10252" max="10496" width="9.16015625" style="308" customWidth="1"/>
    <col min="10497" max="10497" width="8.33203125" style="308" customWidth="1"/>
    <col min="10498" max="10498" width="1.66796875" style="308" customWidth="1"/>
    <col min="10499" max="10500" width="5" style="308" customWidth="1"/>
    <col min="10501" max="10501" width="11.66015625" style="308" customWidth="1"/>
    <col min="10502" max="10502" width="9.16015625" style="308" customWidth="1"/>
    <col min="10503" max="10503" width="5" style="308" customWidth="1"/>
    <col min="10504" max="10504" width="77.83203125" style="308" customWidth="1"/>
    <col min="10505" max="10506" width="20" style="308" customWidth="1"/>
    <col min="10507" max="10507" width="1.66796875" style="308" customWidth="1"/>
    <col min="10508" max="10752" width="9.16015625" style="308" customWidth="1"/>
    <col min="10753" max="10753" width="8.33203125" style="308" customWidth="1"/>
    <col min="10754" max="10754" width="1.66796875" style="308" customWidth="1"/>
    <col min="10755" max="10756" width="5" style="308" customWidth="1"/>
    <col min="10757" max="10757" width="11.66015625" style="308" customWidth="1"/>
    <col min="10758" max="10758" width="9.16015625" style="308" customWidth="1"/>
    <col min="10759" max="10759" width="5" style="308" customWidth="1"/>
    <col min="10760" max="10760" width="77.83203125" style="308" customWidth="1"/>
    <col min="10761" max="10762" width="20" style="308" customWidth="1"/>
    <col min="10763" max="10763" width="1.66796875" style="308" customWidth="1"/>
    <col min="10764" max="11008" width="9.16015625" style="308" customWidth="1"/>
    <col min="11009" max="11009" width="8.33203125" style="308" customWidth="1"/>
    <col min="11010" max="11010" width="1.66796875" style="308" customWidth="1"/>
    <col min="11011" max="11012" width="5" style="308" customWidth="1"/>
    <col min="11013" max="11013" width="11.66015625" style="308" customWidth="1"/>
    <col min="11014" max="11014" width="9.16015625" style="308" customWidth="1"/>
    <col min="11015" max="11015" width="5" style="308" customWidth="1"/>
    <col min="11016" max="11016" width="77.83203125" style="308" customWidth="1"/>
    <col min="11017" max="11018" width="20" style="308" customWidth="1"/>
    <col min="11019" max="11019" width="1.66796875" style="308" customWidth="1"/>
    <col min="11020" max="11264" width="9.16015625" style="308" customWidth="1"/>
    <col min="11265" max="11265" width="8.33203125" style="308" customWidth="1"/>
    <col min="11266" max="11266" width="1.66796875" style="308" customWidth="1"/>
    <col min="11267" max="11268" width="5" style="308" customWidth="1"/>
    <col min="11269" max="11269" width="11.66015625" style="308" customWidth="1"/>
    <col min="11270" max="11270" width="9.16015625" style="308" customWidth="1"/>
    <col min="11271" max="11271" width="5" style="308" customWidth="1"/>
    <col min="11272" max="11272" width="77.83203125" style="308" customWidth="1"/>
    <col min="11273" max="11274" width="20" style="308" customWidth="1"/>
    <col min="11275" max="11275" width="1.66796875" style="308" customWidth="1"/>
    <col min="11276" max="11520" width="9.16015625" style="308" customWidth="1"/>
    <col min="11521" max="11521" width="8.33203125" style="308" customWidth="1"/>
    <col min="11522" max="11522" width="1.66796875" style="308" customWidth="1"/>
    <col min="11523" max="11524" width="5" style="308" customWidth="1"/>
    <col min="11525" max="11525" width="11.66015625" style="308" customWidth="1"/>
    <col min="11526" max="11526" width="9.16015625" style="308" customWidth="1"/>
    <col min="11527" max="11527" width="5" style="308" customWidth="1"/>
    <col min="11528" max="11528" width="77.83203125" style="308" customWidth="1"/>
    <col min="11529" max="11530" width="20" style="308" customWidth="1"/>
    <col min="11531" max="11531" width="1.66796875" style="308" customWidth="1"/>
    <col min="11532" max="11776" width="9.16015625" style="308" customWidth="1"/>
    <col min="11777" max="11777" width="8.33203125" style="308" customWidth="1"/>
    <col min="11778" max="11778" width="1.66796875" style="308" customWidth="1"/>
    <col min="11779" max="11780" width="5" style="308" customWidth="1"/>
    <col min="11781" max="11781" width="11.66015625" style="308" customWidth="1"/>
    <col min="11782" max="11782" width="9.16015625" style="308" customWidth="1"/>
    <col min="11783" max="11783" width="5" style="308" customWidth="1"/>
    <col min="11784" max="11784" width="77.83203125" style="308" customWidth="1"/>
    <col min="11785" max="11786" width="20" style="308" customWidth="1"/>
    <col min="11787" max="11787" width="1.66796875" style="308" customWidth="1"/>
    <col min="11788" max="12032" width="9.16015625" style="308" customWidth="1"/>
    <col min="12033" max="12033" width="8.33203125" style="308" customWidth="1"/>
    <col min="12034" max="12034" width="1.66796875" style="308" customWidth="1"/>
    <col min="12035" max="12036" width="5" style="308" customWidth="1"/>
    <col min="12037" max="12037" width="11.66015625" style="308" customWidth="1"/>
    <col min="12038" max="12038" width="9.16015625" style="308" customWidth="1"/>
    <col min="12039" max="12039" width="5" style="308" customWidth="1"/>
    <col min="12040" max="12040" width="77.83203125" style="308" customWidth="1"/>
    <col min="12041" max="12042" width="20" style="308" customWidth="1"/>
    <col min="12043" max="12043" width="1.66796875" style="308" customWidth="1"/>
    <col min="12044" max="12288" width="9.16015625" style="308" customWidth="1"/>
    <col min="12289" max="12289" width="8.33203125" style="308" customWidth="1"/>
    <col min="12290" max="12290" width="1.66796875" style="308" customWidth="1"/>
    <col min="12291" max="12292" width="5" style="308" customWidth="1"/>
    <col min="12293" max="12293" width="11.66015625" style="308" customWidth="1"/>
    <col min="12294" max="12294" width="9.16015625" style="308" customWidth="1"/>
    <col min="12295" max="12295" width="5" style="308" customWidth="1"/>
    <col min="12296" max="12296" width="77.83203125" style="308" customWidth="1"/>
    <col min="12297" max="12298" width="20" style="308" customWidth="1"/>
    <col min="12299" max="12299" width="1.66796875" style="308" customWidth="1"/>
    <col min="12300" max="12544" width="9.16015625" style="308" customWidth="1"/>
    <col min="12545" max="12545" width="8.33203125" style="308" customWidth="1"/>
    <col min="12546" max="12546" width="1.66796875" style="308" customWidth="1"/>
    <col min="12547" max="12548" width="5" style="308" customWidth="1"/>
    <col min="12549" max="12549" width="11.66015625" style="308" customWidth="1"/>
    <col min="12550" max="12550" width="9.16015625" style="308" customWidth="1"/>
    <col min="12551" max="12551" width="5" style="308" customWidth="1"/>
    <col min="12552" max="12552" width="77.83203125" style="308" customWidth="1"/>
    <col min="12553" max="12554" width="20" style="308" customWidth="1"/>
    <col min="12555" max="12555" width="1.66796875" style="308" customWidth="1"/>
    <col min="12556" max="12800" width="9.16015625" style="308" customWidth="1"/>
    <col min="12801" max="12801" width="8.33203125" style="308" customWidth="1"/>
    <col min="12802" max="12802" width="1.66796875" style="308" customWidth="1"/>
    <col min="12803" max="12804" width="5" style="308" customWidth="1"/>
    <col min="12805" max="12805" width="11.66015625" style="308" customWidth="1"/>
    <col min="12806" max="12806" width="9.16015625" style="308" customWidth="1"/>
    <col min="12807" max="12807" width="5" style="308" customWidth="1"/>
    <col min="12808" max="12808" width="77.83203125" style="308" customWidth="1"/>
    <col min="12809" max="12810" width="20" style="308" customWidth="1"/>
    <col min="12811" max="12811" width="1.66796875" style="308" customWidth="1"/>
    <col min="12812" max="13056" width="9.16015625" style="308" customWidth="1"/>
    <col min="13057" max="13057" width="8.33203125" style="308" customWidth="1"/>
    <col min="13058" max="13058" width="1.66796875" style="308" customWidth="1"/>
    <col min="13059" max="13060" width="5" style="308" customWidth="1"/>
    <col min="13061" max="13061" width="11.66015625" style="308" customWidth="1"/>
    <col min="13062" max="13062" width="9.16015625" style="308" customWidth="1"/>
    <col min="13063" max="13063" width="5" style="308" customWidth="1"/>
    <col min="13064" max="13064" width="77.83203125" style="308" customWidth="1"/>
    <col min="13065" max="13066" width="20" style="308" customWidth="1"/>
    <col min="13067" max="13067" width="1.66796875" style="308" customWidth="1"/>
    <col min="13068" max="13312" width="9.16015625" style="308" customWidth="1"/>
    <col min="13313" max="13313" width="8.33203125" style="308" customWidth="1"/>
    <col min="13314" max="13314" width="1.66796875" style="308" customWidth="1"/>
    <col min="13315" max="13316" width="5" style="308" customWidth="1"/>
    <col min="13317" max="13317" width="11.66015625" style="308" customWidth="1"/>
    <col min="13318" max="13318" width="9.16015625" style="308" customWidth="1"/>
    <col min="13319" max="13319" width="5" style="308" customWidth="1"/>
    <col min="13320" max="13320" width="77.83203125" style="308" customWidth="1"/>
    <col min="13321" max="13322" width="20" style="308" customWidth="1"/>
    <col min="13323" max="13323" width="1.66796875" style="308" customWidth="1"/>
    <col min="13324" max="13568" width="9.16015625" style="308" customWidth="1"/>
    <col min="13569" max="13569" width="8.33203125" style="308" customWidth="1"/>
    <col min="13570" max="13570" width="1.66796875" style="308" customWidth="1"/>
    <col min="13571" max="13572" width="5" style="308" customWidth="1"/>
    <col min="13573" max="13573" width="11.66015625" style="308" customWidth="1"/>
    <col min="13574" max="13574" width="9.16015625" style="308" customWidth="1"/>
    <col min="13575" max="13575" width="5" style="308" customWidth="1"/>
    <col min="13576" max="13576" width="77.83203125" style="308" customWidth="1"/>
    <col min="13577" max="13578" width="20" style="308" customWidth="1"/>
    <col min="13579" max="13579" width="1.66796875" style="308" customWidth="1"/>
    <col min="13580" max="13824" width="9.16015625" style="308" customWidth="1"/>
    <col min="13825" max="13825" width="8.33203125" style="308" customWidth="1"/>
    <col min="13826" max="13826" width="1.66796875" style="308" customWidth="1"/>
    <col min="13827" max="13828" width="5" style="308" customWidth="1"/>
    <col min="13829" max="13829" width="11.66015625" style="308" customWidth="1"/>
    <col min="13830" max="13830" width="9.16015625" style="308" customWidth="1"/>
    <col min="13831" max="13831" width="5" style="308" customWidth="1"/>
    <col min="13832" max="13832" width="77.83203125" style="308" customWidth="1"/>
    <col min="13833" max="13834" width="20" style="308" customWidth="1"/>
    <col min="13835" max="13835" width="1.66796875" style="308" customWidth="1"/>
    <col min="13836" max="14080" width="9.16015625" style="308" customWidth="1"/>
    <col min="14081" max="14081" width="8.33203125" style="308" customWidth="1"/>
    <col min="14082" max="14082" width="1.66796875" style="308" customWidth="1"/>
    <col min="14083" max="14084" width="5" style="308" customWidth="1"/>
    <col min="14085" max="14085" width="11.66015625" style="308" customWidth="1"/>
    <col min="14086" max="14086" width="9.16015625" style="308" customWidth="1"/>
    <col min="14087" max="14087" width="5" style="308" customWidth="1"/>
    <col min="14088" max="14088" width="77.83203125" style="308" customWidth="1"/>
    <col min="14089" max="14090" width="20" style="308" customWidth="1"/>
    <col min="14091" max="14091" width="1.66796875" style="308" customWidth="1"/>
    <col min="14092" max="14336" width="9.16015625" style="308" customWidth="1"/>
    <col min="14337" max="14337" width="8.33203125" style="308" customWidth="1"/>
    <col min="14338" max="14338" width="1.66796875" style="308" customWidth="1"/>
    <col min="14339" max="14340" width="5" style="308" customWidth="1"/>
    <col min="14341" max="14341" width="11.66015625" style="308" customWidth="1"/>
    <col min="14342" max="14342" width="9.16015625" style="308" customWidth="1"/>
    <col min="14343" max="14343" width="5" style="308" customWidth="1"/>
    <col min="14344" max="14344" width="77.83203125" style="308" customWidth="1"/>
    <col min="14345" max="14346" width="20" style="308" customWidth="1"/>
    <col min="14347" max="14347" width="1.66796875" style="308" customWidth="1"/>
    <col min="14348" max="14592" width="9.16015625" style="308" customWidth="1"/>
    <col min="14593" max="14593" width="8.33203125" style="308" customWidth="1"/>
    <col min="14594" max="14594" width="1.66796875" style="308" customWidth="1"/>
    <col min="14595" max="14596" width="5" style="308" customWidth="1"/>
    <col min="14597" max="14597" width="11.66015625" style="308" customWidth="1"/>
    <col min="14598" max="14598" width="9.16015625" style="308" customWidth="1"/>
    <col min="14599" max="14599" width="5" style="308" customWidth="1"/>
    <col min="14600" max="14600" width="77.83203125" style="308" customWidth="1"/>
    <col min="14601" max="14602" width="20" style="308" customWidth="1"/>
    <col min="14603" max="14603" width="1.66796875" style="308" customWidth="1"/>
    <col min="14604" max="14848" width="9.16015625" style="308" customWidth="1"/>
    <col min="14849" max="14849" width="8.33203125" style="308" customWidth="1"/>
    <col min="14850" max="14850" width="1.66796875" style="308" customWidth="1"/>
    <col min="14851" max="14852" width="5" style="308" customWidth="1"/>
    <col min="14853" max="14853" width="11.66015625" style="308" customWidth="1"/>
    <col min="14854" max="14854" width="9.16015625" style="308" customWidth="1"/>
    <col min="14855" max="14855" width="5" style="308" customWidth="1"/>
    <col min="14856" max="14856" width="77.83203125" style="308" customWidth="1"/>
    <col min="14857" max="14858" width="20" style="308" customWidth="1"/>
    <col min="14859" max="14859" width="1.66796875" style="308" customWidth="1"/>
    <col min="14860" max="15104" width="9.16015625" style="308" customWidth="1"/>
    <col min="15105" max="15105" width="8.33203125" style="308" customWidth="1"/>
    <col min="15106" max="15106" width="1.66796875" style="308" customWidth="1"/>
    <col min="15107" max="15108" width="5" style="308" customWidth="1"/>
    <col min="15109" max="15109" width="11.66015625" style="308" customWidth="1"/>
    <col min="15110" max="15110" width="9.16015625" style="308" customWidth="1"/>
    <col min="15111" max="15111" width="5" style="308" customWidth="1"/>
    <col min="15112" max="15112" width="77.83203125" style="308" customWidth="1"/>
    <col min="15113" max="15114" width="20" style="308" customWidth="1"/>
    <col min="15115" max="15115" width="1.66796875" style="308" customWidth="1"/>
    <col min="15116" max="15360" width="9.16015625" style="308" customWidth="1"/>
    <col min="15361" max="15361" width="8.33203125" style="308" customWidth="1"/>
    <col min="15362" max="15362" width="1.66796875" style="308" customWidth="1"/>
    <col min="15363" max="15364" width="5" style="308" customWidth="1"/>
    <col min="15365" max="15365" width="11.66015625" style="308" customWidth="1"/>
    <col min="15366" max="15366" width="9.16015625" style="308" customWidth="1"/>
    <col min="15367" max="15367" width="5" style="308" customWidth="1"/>
    <col min="15368" max="15368" width="77.83203125" style="308" customWidth="1"/>
    <col min="15369" max="15370" width="20" style="308" customWidth="1"/>
    <col min="15371" max="15371" width="1.66796875" style="308" customWidth="1"/>
    <col min="15372" max="15616" width="9.16015625" style="308" customWidth="1"/>
    <col min="15617" max="15617" width="8.33203125" style="308" customWidth="1"/>
    <col min="15618" max="15618" width="1.66796875" style="308" customWidth="1"/>
    <col min="15619" max="15620" width="5" style="308" customWidth="1"/>
    <col min="15621" max="15621" width="11.66015625" style="308" customWidth="1"/>
    <col min="15622" max="15622" width="9.16015625" style="308" customWidth="1"/>
    <col min="15623" max="15623" width="5" style="308" customWidth="1"/>
    <col min="15624" max="15624" width="77.83203125" style="308" customWidth="1"/>
    <col min="15625" max="15626" width="20" style="308" customWidth="1"/>
    <col min="15627" max="15627" width="1.66796875" style="308" customWidth="1"/>
    <col min="15628" max="15872" width="9.16015625" style="308" customWidth="1"/>
    <col min="15873" max="15873" width="8.33203125" style="308" customWidth="1"/>
    <col min="15874" max="15874" width="1.66796875" style="308" customWidth="1"/>
    <col min="15875" max="15876" width="5" style="308" customWidth="1"/>
    <col min="15877" max="15877" width="11.66015625" style="308" customWidth="1"/>
    <col min="15878" max="15878" width="9.16015625" style="308" customWidth="1"/>
    <col min="15879" max="15879" width="5" style="308" customWidth="1"/>
    <col min="15880" max="15880" width="77.83203125" style="308" customWidth="1"/>
    <col min="15881" max="15882" width="20" style="308" customWidth="1"/>
    <col min="15883" max="15883" width="1.66796875" style="308" customWidth="1"/>
    <col min="15884" max="16128" width="9.16015625" style="308" customWidth="1"/>
    <col min="16129" max="16129" width="8.33203125" style="308" customWidth="1"/>
    <col min="16130" max="16130" width="1.66796875" style="308" customWidth="1"/>
    <col min="16131" max="16132" width="5" style="308" customWidth="1"/>
    <col min="16133" max="16133" width="11.66015625" style="308" customWidth="1"/>
    <col min="16134" max="16134" width="9.16015625" style="308" customWidth="1"/>
    <col min="16135" max="16135" width="5" style="308" customWidth="1"/>
    <col min="16136" max="16136" width="77.83203125" style="308" customWidth="1"/>
    <col min="16137" max="16138" width="20" style="308" customWidth="1"/>
    <col min="16139" max="16139" width="1.66796875" style="308" customWidth="1"/>
    <col min="16140" max="16384" width="9.16015625" style="308" customWidth="1"/>
  </cols>
  <sheetData>
    <row r="1" ht="37.5" customHeight="1"/>
    <row r="2" spans="2:11" ht="7.5" customHeight="1">
      <c r="B2" s="309"/>
      <c r="C2" s="310"/>
      <c r="D2" s="310"/>
      <c r="E2" s="310"/>
      <c r="F2" s="310"/>
      <c r="G2" s="310"/>
      <c r="H2" s="310"/>
      <c r="I2" s="310"/>
      <c r="J2" s="310"/>
      <c r="K2" s="311"/>
    </row>
    <row r="3" spans="2:11" s="315" customFormat="1" ht="45" customHeight="1">
      <c r="B3" s="312"/>
      <c r="C3" s="313" t="s">
        <v>909</v>
      </c>
      <c r="D3" s="313"/>
      <c r="E3" s="313"/>
      <c r="F3" s="313"/>
      <c r="G3" s="313"/>
      <c r="H3" s="313"/>
      <c r="I3" s="313"/>
      <c r="J3" s="313"/>
      <c r="K3" s="314"/>
    </row>
    <row r="4" spans="2:11" ht="25.5" customHeight="1">
      <c r="B4" s="316"/>
      <c r="C4" s="317" t="s">
        <v>910</v>
      </c>
      <c r="D4" s="317"/>
      <c r="E4" s="317"/>
      <c r="F4" s="317"/>
      <c r="G4" s="317"/>
      <c r="H4" s="317"/>
      <c r="I4" s="317"/>
      <c r="J4" s="317"/>
      <c r="K4" s="318"/>
    </row>
    <row r="5" spans="2:11" ht="5.25" customHeight="1">
      <c r="B5" s="316"/>
      <c r="C5" s="319"/>
      <c r="D5" s="319"/>
      <c r="E5" s="319"/>
      <c r="F5" s="319"/>
      <c r="G5" s="319"/>
      <c r="H5" s="319"/>
      <c r="I5" s="319"/>
      <c r="J5" s="319"/>
      <c r="K5" s="318"/>
    </row>
    <row r="6" spans="2:11" ht="15" customHeight="1">
      <c r="B6" s="316"/>
      <c r="C6" s="320" t="s">
        <v>911</v>
      </c>
      <c r="D6" s="320"/>
      <c r="E6" s="320"/>
      <c r="F6" s="320"/>
      <c r="G6" s="320"/>
      <c r="H6" s="320"/>
      <c r="I6" s="320"/>
      <c r="J6" s="320"/>
      <c r="K6" s="318"/>
    </row>
    <row r="7" spans="2:11" ht="15" customHeight="1">
      <c r="B7" s="321"/>
      <c r="C7" s="320" t="s">
        <v>912</v>
      </c>
      <c r="D7" s="320"/>
      <c r="E7" s="320"/>
      <c r="F7" s="320"/>
      <c r="G7" s="320"/>
      <c r="H7" s="320"/>
      <c r="I7" s="320"/>
      <c r="J7" s="320"/>
      <c r="K7" s="318"/>
    </row>
    <row r="8" spans="2:11" ht="12.75" customHeight="1">
      <c r="B8" s="321"/>
      <c r="C8" s="322"/>
      <c r="D8" s="322"/>
      <c r="E8" s="322"/>
      <c r="F8" s="322"/>
      <c r="G8" s="322"/>
      <c r="H8" s="322"/>
      <c r="I8" s="322"/>
      <c r="J8" s="322"/>
      <c r="K8" s="318"/>
    </row>
    <row r="9" spans="2:11" ht="15" customHeight="1">
      <c r="B9" s="321"/>
      <c r="C9" s="320" t="s">
        <v>913</v>
      </c>
      <c r="D9" s="320"/>
      <c r="E9" s="320"/>
      <c r="F9" s="320"/>
      <c r="G9" s="320"/>
      <c r="H9" s="320"/>
      <c r="I9" s="320"/>
      <c r="J9" s="320"/>
      <c r="K9" s="318"/>
    </row>
    <row r="10" spans="2:11" ht="15" customHeight="1">
      <c r="B10" s="321"/>
      <c r="C10" s="322"/>
      <c r="D10" s="320" t="s">
        <v>914</v>
      </c>
      <c r="E10" s="320"/>
      <c r="F10" s="320"/>
      <c r="G10" s="320"/>
      <c r="H10" s="320"/>
      <c r="I10" s="320"/>
      <c r="J10" s="320"/>
      <c r="K10" s="318"/>
    </row>
    <row r="11" spans="2:11" ht="15" customHeight="1">
      <c r="B11" s="321"/>
      <c r="C11" s="323"/>
      <c r="D11" s="320" t="s">
        <v>915</v>
      </c>
      <c r="E11" s="320"/>
      <c r="F11" s="320"/>
      <c r="G11" s="320"/>
      <c r="H11" s="320"/>
      <c r="I11" s="320"/>
      <c r="J11" s="320"/>
      <c r="K11" s="318"/>
    </row>
    <row r="12" spans="2:11" ht="12.75" customHeight="1">
      <c r="B12" s="321"/>
      <c r="C12" s="323"/>
      <c r="D12" s="323"/>
      <c r="E12" s="323"/>
      <c r="F12" s="323"/>
      <c r="G12" s="323"/>
      <c r="H12" s="323"/>
      <c r="I12" s="323"/>
      <c r="J12" s="323"/>
      <c r="K12" s="318"/>
    </row>
    <row r="13" spans="2:11" ht="15" customHeight="1">
      <c r="B13" s="321"/>
      <c r="C13" s="323"/>
      <c r="D13" s="320" t="s">
        <v>916</v>
      </c>
      <c r="E13" s="320"/>
      <c r="F13" s="320"/>
      <c r="G13" s="320"/>
      <c r="H13" s="320"/>
      <c r="I13" s="320"/>
      <c r="J13" s="320"/>
      <c r="K13" s="318"/>
    </row>
    <row r="14" spans="2:11" ht="15" customHeight="1">
      <c r="B14" s="321"/>
      <c r="C14" s="323"/>
      <c r="D14" s="320" t="s">
        <v>917</v>
      </c>
      <c r="E14" s="320"/>
      <c r="F14" s="320"/>
      <c r="G14" s="320"/>
      <c r="H14" s="320"/>
      <c r="I14" s="320"/>
      <c r="J14" s="320"/>
      <c r="K14" s="318"/>
    </row>
    <row r="15" spans="2:11" ht="15" customHeight="1">
      <c r="B15" s="321"/>
      <c r="C15" s="323"/>
      <c r="D15" s="320" t="s">
        <v>918</v>
      </c>
      <c r="E15" s="320"/>
      <c r="F15" s="320"/>
      <c r="G15" s="320"/>
      <c r="H15" s="320"/>
      <c r="I15" s="320"/>
      <c r="J15" s="320"/>
      <c r="K15" s="318"/>
    </row>
    <row r="16" spans="2:11" ht="15" customHeight="1">
      <c r="B16" s="321"/>
      <c r="C16" s="323"/>
      <c r="D16" s="323"/>
      <c r="E16" s="324" t="s">
        <v>79</v>
      </c>
      <c r="F16" s="320" t="s">
        <v>919</v>
      </c>
      <c r="G16" s="320"/>
      <c r="H16" s="320"/>
      <c r="I16" s="320"/>
      <c r="J16" s="320"/>
      <c r="K16" s="318"/>
    </row>
    <row r="17" spans="2:11" ht="15" customHeight="1">
      <c r="B17" s="321"/>
      <c r="C17" s="323"/>
      <c r="D17" s="323"/>
      <c r="E17" s="324" t="s">
        <v>920</v>
      </c>
      <c r="F17" s="320" t="s">
        <v>921</v>
      </c>
      <c r="G17" s="320"/>
      <c r="H17" s="320"/>
      <c r="I17" s="320"/>
      <c r="J17" s="320"/>
      <c r="K17" s="318"/>
    </row>
    <row r="18" spans="2:11" ht="15" customHeight="1">
      <c r="B18" s="321"/>
      <c r="C18" s="323"/>
      <c r="D18" s="323"/>
      <c r="E18" s="324" t="s">
        <v>922</v>
      </c>
      <c r="F18" s="320" t="s">
        <v>923</v>
      </c>
      <c r="G18" s="320"/>
      <c r="H18" s="320"/>
      <c r="I18" s="320"/>
      <c r="J18" s="320"/>
      <c r="K18" s="318"/>
    </row>
    <row r="19" spans="2:11" ht="15" customHeight="1">
      <c r="B19" s="321"/>
      <c r="C19" s="323"/>
      <c r="D19" s="323"/>
      <c r="E19" s="324" t="s">
        <v>91</v>
      </c>
      <c r="F19" s="320" t="s">
        <v>92</v>
      </c>
      <c r="G19" s="320"/>
      <c r="H19" s="320"/>
      <c r="I19" s="320"/>
      <c r="J19" s="320"/>
      <c r="K19" s="318"/>
    </row>
    <row r="20" spans="2:11" ht="15" customHeight="1">
      <c r="B20" s="321"/>
      <c r="C20" s="323"/>
      <c r="D20" s="323"/>
      <c r="E20" s="324" t="s">
        <v>924</v>
      </c>
      <c r="F20" s="320" t="s">
        <v>925</v>
      </c>
      <c r="G20" s="320"/>
      <c r="H20" s="320"/>
      <c r="I20" s="320"/>
      <c r="J20" s="320"/>
      <c r="K20" s="318"/>
    </row>
    <row r="21" spans="2:11" ht="15" customHeight="1">
      <c r="B21" s="321"/>
      <c r="C21" s="323"/>
      <c r="D21" s="323"/>
      <c r="E21" s="324" t="s">
        <v>926</v>
      </c>
      <c r="F21" s="320" t="s">
        <v>927</v>
      </c>
      <c r="G21" s="320"/>
      <c r="H21" s="320"/>
      <c r="I21" s="320"/>
      <c r="J21" s="320"/>
      <c r="K21" s="318"/>
    </row>
    <row r="22" spans="2:11" ht="12.75" customHeight="1">
      <c r="B22" s="321"/>
      <c r="C22" s="323"/>
      <c r="D22" s="323"/>
      <c r="E22" s="323"/>
      <c r="F22" s="323"/>
      <c r="G22" s="323"/>
      <c r="H22" s="323"/>
      <c r="I22" s="323"/>
      <c r="J22" s="323"/>
      <c r="K22" s="318"/>
    </row>
    <row r="23" spans="2:11" ht="15" customHeight="1">
      <c r="B23" s="321"/>
      <c r="C23" s="320" t="s">
        <v>928</v>
      </c>
      <c r="D23" s="320"/>
      <c r="E23" s="320"/>
      <c r="F23" s="320"/>
      <c r="G23" s="320"/>
      <c r="H23" s="320"/>
      <c r="I23" s="320"/>
      <c r="J23" s="320"/>
      <c r="K23" s="318"/>
    </row>
    <row r="24" spans="2:11" ht="15" customHeight="1">
      <c r="B24" s="321"/>
      <c r="C24" s="320" t="s">
        <v>929</v>
      </c>
      <c r="D24" s="320"/>
      <c r="E24" s="320"/>
      <c r="F24" s="320"/>
      <c r="G24" s="320"/>
      <c r="H24" s="320"/>
      <c r="I24" s="320"/>
      <c r="J24" s="320"/>
      <c r="K24" s="318"/>
    </row>
    <row r="25" spans="2:11" ht="15" customHeight="1">
      <c r="B25" s="321"/>
      <c r="C25" s="322"/>
      <c r="D25" s="320" t="s">
        <v>930</v>
      </c>
      <c r="E25" s="320"/>
      <c r="F25" s="320"/>
      <c r="G25" s="320"/>
      <c r="H25" s="320"/>
      <c r="I25" s="320"/>
      <c r="J25" s="320"/>
      <c r="K25" s="318"/>
    </row>
    <row r="26" spans="2:11" ht="15" customHeight="1">
      <c r="B26" s="321"/>
      <c r="C26" s="323"/>
      <c r="D26" s="320" t="s">
        <v>931</v>
      </c>
      <c r="E26" s="320"/>
      <c r="F26" s="320"/>
      <c r="G26" s="320"/>
      <c r="H26" s="320"/>
      <c r="I26" s="320"/>
      <c r="J26" s="320"/>
      <c r="K26" s="318"/>
    </row>
    <row r="27" spans="2:11" ht="12.75" customHeight="1">
      <c r="B27" s="321"/>
      <c r="C27" s="323"/>
      <c r="D27" s="323"/>
      <c r="E27" s="323"/>
      <c r="F27" s="323"/>
      <c r="G27" s="323"/>
      <c r="H27" s="323"/>
      <c r="I27" s="323"/>
      <c r="J27" s="323"/>
      <c r="K27" s="318"/>
    </row>
    <row r="28" spans="2:11" ht="15" customHeight="1">
      <c r="B28" s="321"/>
      <c r="C28" s="323"/>
      <c r="D28" s="320" t="s">
        <v>932</v>
      </c>
      <c r="E28" s="320"/>
      <c r="F28" s="320"/>
      <c r="G28" s="320"/>
      <c r="H28" s="320"/>
      <c r="I28" s="320"/>
      <c r="J28" s="320"/>
      <c r="K28" s="318"/>
    </row>
    <row r="29" spans="2:11" ht="15" customHeight="1">
      <c r="B29" s="321"/>
      <c r="C29" s="323"/>
      <c r="D29" s="320" t="s">
        <v>933</v>
      </c>
      <c r="E29" s="320"/>
      <c r="F29" s="320"/>
      <c r="G29" s="320"/>
      <c r="H29" s="320"/>
      <c r="I29" s="320"/>
      <c r="J29" s="320"/>
      <c r="K29" s="318"/>
    </row>
    <row r="30" spans="2:11" ht="12.75" customHeight="1">
      <c r="B30" s="321"/>
      <c r="C30" s="323"/>
      <c r="D30" s="323"/>
      <c r="E30" s="323"/>
      <c r="F30" s="323"/>
      <c r="G30" s="323"/>
      <c r="H30" s="323"/>
      <c r="I30" s="323"/>
      <c r="J30" s="323"/>
      <c r="K30" s="318"/>
    </row>
    <row r="31" spans="2:11" ht="15" customHeight="1">
      <c r="B31" s="321"/>
      <c r="C31" s="323"/>
      <c r="D31" s="320" t="s">
        <v>934</v>
      </c>
      <c r="E31" s="320"/>
      <c r="F31" s="320"/>
      <c r="G31" s="320"/>
      <c r="H31" s="320"/>
      <c r="I31" s="320"/>
      <c r="J31" s="320"/>
      <c r="K31" s="318"/>
    </row>
    <row r="32" spans="2:11" ht="15" customHeight="1">
      <c r="B32" s="321"/>
      <c r="C32" s="323"/>
      <c r="D32" s="320" t="s">
        <v>935</v>
      </c>
      <c r="E32" s="320"/>
      <c r="F32" s="320"/>
      <c r="G32" s="320"/>
      <c r="H32" s="320"/>
      <c r="I32" s="320"/>
      <c r="J32" s="320"/>
      <c r="K32" s="318"/>
    </row>
    <row r="33" spans="2:11" ht="15" customHeight="1">
      <c r="B33" s="321"/>
      <c r="C33" s="323"/>
      <c r="D33" s="320" t="s">
        <v>936</v>
      </c>
      <c r="E33" s="320"/>
      <c r="F33" s="320"/>
      <c r="G33" s="320"/>
      <c r="H33" s="320"/>
      <c r="I33" s="320"/>
      <c r="J33" s="320"/>
      <c r="K33" s="318"/>
    </row>
    <row r="34" spans="2:11" ht="15" customHeight="1">
      <c r="B34" s="321"/>
      <c r="C34" s="323"/>
      <c r="D34" s="322"/>
      <c r="E34" s="325" t="s">
        <v>111</v>
      </c>
      <c r="F34" s="322"/>
      <c r="G34" s="320" t="s">
        <v>937</v>
      </c>
      <c r="H34" s="320"/>
      <c r="I34" s="320"/>
      <c r="J34" s="320"/>
      <c r="K34" s="318"/>
    </row>
    <row r="35" spans="2:11" ht="30.75" customHeight="1">
      <c r="B35" s="321"/>
      <c r="C35" s="323"/>
      <c r="D35" s="322"/>
      <c r="E35" s="325" t="s">
        <v>938</v>
      </c>
      <c r="F35" s="322"/>
      <c r="G35" s="320" t="s">
        <v>939</v>
      </c>
      <c r="H35" s="320"/>
      <c r="I35" s="320"/>
      <c r="J35" s="320"/>
      <c r="K35" s="318"/>
    </row>
    <row r="36" spans="2:11" ht="15" customHeight="1">
      <c r="B36" s="321"/>
      <c r="C36" s="323"/>
      <c r="D36" s="322"/>
      <c r="E36" s="325" t="s">
        <v>54</v>
      </c>
      <c r="F36" s="322"/>
      <c r="G36" s="320" t="s">
        <v>940</v>
      </c>
      <c r="H36" s="320"/>
      <c r="I36" s="320"/>
      <c r="J36" s="320"/>
      <c r="K36" s="318"/>
    </row>
    <row r="37" spans="2:11" ht="15" customHeight="1">
      <c r="B37" s="321"/>
      <c r="C37" s="323"/>
      <c r="D37" s="322"/>
      <c r="E37" s="325" t="s">
        <v>112</v>
      </c>
      <c r="F37" s="322"/>
      <c r="G37" s="320" t="s">
        <v>941</v>
      </c>
      <c r="H37" s="320"/>
      <c r="I37" s="320"/>
      <c r="J37" s="320"/>
      <c r="K37" s="318"/>
    </row>
    <row r="38" spans="2:11" ht="15" customHeight="1">
      <c r="B38" s="321"/>
      <c r="C38" s="323"/>
      <c r="D38" s="322"/>
      <c r="E38" s="325" t="s">
        <v>113</v>
      </c>
      <c r="F38" s="322"/>
      <c r="G38" s="320" t="s">
        <v>942</v>
      </c>
      <c r="H38" s="320"/>
      <c r="I38" s="320"/>
      <c r="J38" s="320"/>
      <c r="K38" s="318"/>
    </row>
    <row r="39" spans="2:11" ht="15" customHeight="1">
      <c r="B39" s="321"/>
      <c r="C39" s="323"/>
      <c r="D39" s="322"/>
      <c r="E39" s="325" t="s">
        <v>114</v>
      </c>
      <c r="F39" s="322"/>
      <c r="G39" s="320" t="s">
        <v>943</v>
      </c>
      <c r="H39" s="320"/>
      <c r="I39" s="320"/>
      <c r="J39" s="320"/>
      <c r="K39" s="318"/>
    </row>
    <row r="40" spans="2:11" ht="15" customHeight="1">
      <c r="B40" s="321"/>
      <c r="C40" s="323"/>
      <c r="D40" s="322"/>
      <c r="E40" s="325" t="s">
        <v>944</v>
      </c>
      <c r="F40" s="322"/>
      <c r="G40" s="320" t="s">
        <v>945</v>
      </c>
      <c r="H40" s="320"/>
      <c r="I40" s="320"/>
      <c r="J40" s="320"/>
      <c r="K40" s="318"/>
    </row>
    <row r="41" spans="2:11" ht="15" customHeight="1">
      <c r="B41" s="321"/>
      <c r="C41" s="323"/>
      <c r="D41" s="322"/>
      <c r="E41" s="325"/>
      <c r="F41" s="322"/>
      <c r="G41" s="320" t="s">
        <v>946</v>
      </c>
      <c r="H41" s="320"/>
      <c r="I41" s="320"/>
      <c r="J41" s="320"/>
      <c r="K41" s="318"/>
    </row>
    <row r="42" spans="2:11" ht="15" customHeight="1">
      <c r="B42" s="321"/>
      <c r="C42" s="323"/>
      <c r="D42" s="322"/>
      <c r="E42" s="325" t="s">
        <v>947</v>
      </c>
      <c r="F42" s="322"/>
      <c r="G42" s="320" t="s">
        <v>948</v>
      </c>
      <c r="H42" s="320"/>
      <c r="I42" s="320"/>
      <c r="J42" s="320"/>
      <c r="K42" s="318"/>
    </row>
    <row r="43" spans="2:11" ht="15" customHeight="1">
      <c r="B43" s="321"/>
      <c r="C43" s="323"/>
      <c r="D43" s="322"/>
      <c r="E43" s="325" t="s">
        <v>116</v>
      </c>
      <c r="F43" s="322"/>
      <c r="G43" s="320" t="s">
        <v>949</v>
      </c>
      <c r="H43" s="320"/>
      <c r="I43" s="320"/>
      <c r="J43" s="320"/>
      <c r="K43" s="318"/>
    </row>
    <row r="44" spans="2:11" ht="12.75" customHeight="1">
      <c r="B44" s="321"/>
      <c r="C44" s="323"/>
      <c r="D44" s="322"/>
      <c r="E44" s="322"/>
      <c r="F44" s="322"/>
      <c r="G44" s="322"/>
      <c r="H44" s="322"/>
      <c r="I44" s="322"/>
      <c r="J44" s="322"/>
      <c r="K44" s="318"/>
    </row>
    <row r="45" spans="2:11" ht="15" customHeight="1">
      <c r="B45" s="321"/>
      <c r="C45" s="323"/>
      <c r="D45" s="320" t="s">
        <v>950</v>
      </c>
      <c r="E45" s="320"/>
      <c r="F45" s="320"/>
      <c r="G45" s="320"/>
      <c r="H45" s="320"/>
      <c r="I45" s="320"/>
      <c r="J45" s="320"/>
      <c r="K45" s="318"/>
    </row>
    <row r="46" spans="2:11" ht="15" customHeight="1">
      <c r="B46" s="321"/>
      <c r="C46" s="323"/>
      <c r="D46" s="323"/>
      <c r="E46" s="320" t="s">
        <v>951</v>
      </c>
      <c r="F46" s="320"/>
      <c r="G46" s="320"/>
      <c r="H46" s="320"/>
      <c r="I46" s="320"/>
      <c r="J46" s="320"/>
      <c r="K46" s="318"/>
    </row>
    <row r="47" spans="2:11" ht="15" customHeight="1">
      <c r="B47" s="321"/>
      <c r="C47" s="323"/>
      <c r="D47" s="323"/>
      <c r="E47" s="320" t="s">
        <v>952</v>
      </c>
      <c r="F47" s="320"/>
      <c r="G47" s="320"/>
      <c r="H47" s="320"/>
      <c r="I47" s="320"/>
      <c r="J47" s="320"/>
      <c r="K47" s="318"/>
    </row>
    <row r="48" spans="2:11" ht="15" customHeight="1">
      <c r="B48" s="321"/>
      <c r="C48" s="323"/>
      <c r="D48" s="323"/>
      <c r="E48" s="320" t="s">
        <v>953</v>
      </c>
      <c r="F48" s="320"/>
      <c r="G48" s="320"/>
      <c r="H48" s="320"/>
      <c r="I48" s="320"/>
      <c r="J48" s="320"/>
      <c r="K48" s="318"/>
    </row>
    <row r="49" spans="2:11" ht="15" customHeight="1">
      <c r="B49" s="321"/>
      <c r="C49" s="323"/>
      <c r="D49" s="320" t="s">
        <v>954</v>
      </c>
      <c r="E49" s="320"/>
      <c r="F49" s="320"/>
      <c r="G49" s="320"/>
      <c r="H49" s="320"/>
      <c r="I49" s="320"/>
      <c r="J49" s="320"/>
      <c r="K49" s="318"/>
    </row>
    <row r="50" spans="2:11" ht="25.5" customHeight="1">
      <c r="B50" s="316"/>
      <c r="C50" s="317" t="s">
        <v>955</v>
      </c>
      <c r="D50" s="317"/>
      <c r="E50" s="317"/>
      <c r="F50" s="317"/>
      <c r="G50" s="317"/>
      <c r="H50" s="317"/>
      <c r="I50" s="317"/>
      <c r="J50" s="317"/>
      <c r="K50" s="318"/>
    </row>
    <row r="51" spans="2:11" ht="5.25" customHeight="1">
      <c r="B51" s="316"/>
      <c r="C51" s="319"/>
      <c r="D51" s="319"/>
      <c r="E51" s="319"/>
      <c r="F51" s="319"/>
      <c r="G51" s="319"/>
      <c r="H51" s="319"/>
      <c r="I51" s="319"/>
      <c r="J51" s="319"/>
      <c r="K51" s="318"/>
    </row>
    <row r="52" spans="2:11" ht="15" customHeight="1">
      <c r="B52" s="316"/>
      <c r="C52" s="320" t="s">
        <v>956</v>
      </c>
      <c r="D52" s="320"/>
      <c r="E52" s="320"/>
      <c r="F52" s="320"/>
      <c r="G52" s="320"/>
      <c r="H52" s="320"/>
      <c r="I52" s="320"/>
      <c r="J52" s="320"/>
      <c r="K52" s="318"/>
    </row>
    <row r="53" spans="2:11" ht="15" customHeight="1">
      <c r="B53" s="316"/>
      <c r="C53" s="320" t="s">
        <v>957</v>
      </c>
      <c r="D53" s="320"/>
      <c r="E53" s="320"/>
      <c r="F53" s="320"/>
      <c r="G53" s="320"/>
      <c r="H53" s="320"/>
      <c r="I53" s="320"/>
      <c r="J53" s="320"/>
      <c r="K53" s="318"/>
    </row>
    <row r="54" spans="2:11" ht="12.75" customHeight="1">
      <c r="B54" s="316"/>
      <c r="C54" s="322"/>
      <c r="D54" s="322"/>
      <c r="E54" s="322"/>
      <c r="F54" s="322"/>
      <c r="G54" s="322"/>
      <c r="H54" s="322"/>
      <c r="I54" s="322"/>
      <c r="J54" s="322"/>
      <c r="K54" s="318"/>
    </row>
    <row r="55" spans="2:11" ht="15" customHeight="1">
      <c r="B55" s="316"/>
      <c r="C55" s="320" t="s">
        <v>958</v>
      </c>
      <c r="D55" s="320"/>
      <c r="E55" s="320"/>
      <c r="F55" s="320"/>
      <c r="G55" s="320"/>
      <c r="H55" s="320"/>
      <c r="I55" s="320"/>
      <c r="J55" s="320"/>
      <c r="K55" s="318"/>
    </row>
    <row r="56" spans="2:11" ht="15" customHeight="1">
      <c r="B56" s="316"/>
      <c r="C56" s="323"/>
      <c r="D56" s="320" t="s">
        <v>959</v>
      </c>
      <c r="E56" s="320"/>
      <c r="F56" s="320"/>
      <c r="G56" s="320"/>
      <c r="H56" s="320"/>
      <c r="I56" s="320"/>
      <c r="J56" s="320"/>
      <c r="K56" s="318"/>
    </row>
    <row r="57" spans="2:11" ht="15" customHeight="1">
      <c r="B57" s="316"/>
      <c r="C57" s="323"/>
      <c r="D57" s="320" t="s">
        <v>960</v>
      </c>
      <c r="E57" s="320"/>
      <c r="F57" s="320"/>
      <c r="G57" s="320"/>
      <c r="H57" s="320"/>
      <c r="I57" s="320"/>
      <c r="J57" s="320"/>
      <c r="K57" s="318"/>
    </row>
    <row r="58" spans="2:11" ht="15" customHeight="1">
      <c r="B58" s="316"/>
      <c r="C58" s="323"/>
      <c r="D58" s="320" t="s">
        <v>961</v>
      </c>
      <c r="E58" s="320"/>
      <c r="F58" s="320"/>
      <c r="G58" s="320"/>
      <c r="H58" s="320"/>
      <c r="I58" s="320"/>
      <c r="J58" s="320"/>
      <c r="K58" s="318"/>
    </row>
    <row r="59" spans="2:11" ht="15" customHeight="1">
      <c r="B59" s="316"/>
      <c r="C59" s="323"/>
      <c r="D59" s="320" t="s">
        <v>962</v>
      </c>
      <c r="E59" s="320"/>
      <c r="F59" s="320"/>
      <c r="G59" s="320"/>
      <c r="H59" s="320"/>
      <c r="I59" s="320"/>
      <c r="J59" s="320"/>
      <c r="K59" s="318"/>
    </row>
    <row r="60" spans="2:11" ht="15" customHeight="1">
      <c r="B60" s="316"/>
      <c r="C60" s="323"/>
      <c r="D60" s="326" t="s">
        <v>963</v>
      </c>
      <c r="E60" s="326"/>
      <c r="F60" s="326"/>
      <c r="G60" s="326"/>
      <c r="H60" s="326"/>
      <c r="I60" s="326"/>
      <c r="J60" s="326"/>
      <c r="K60" s="318"/>
    </row>
    <row r="61" spans="2:11" ht="15" customHeight="1">
      <c r="B61" s="316"/>
      <c r="C61" s="323"/>
      <c r="D61" s="320" t="s">
        <v>964</v>
      </c>
      <c r="E61" s="320"/>
      <c r="F61" s="320"/>
      <c r="G61" s="320"/>
      <c r="H61" s="320"/>
      <c r="I61" s="320"/>
      <c r="J61" s="320"/>
      <c r="K61" s="318"/>
    </row>
    <row r="62" spans="2:11" ht="12.75" customHeight="1">
      <c r="B62" s="316"/>
      <c r="C62" s="323"/>
      <c r="D62" s="323"/>
      <c r="E62" s="327"/>
      <c r="F62" s="323"/>
      <c r="G62" s="323"/>
      <c r="H62" s="323"/>
      <c r="I62" s="323"/>
      <c r="J62" s="323"/>
      <c r="K62" s="318"/>
    </row>
    <row r="63" spans="2:11" ht="15" customHeight="1">
      <c r="B63" s="316"/>
      <c r="C63" s="323"/>
      <c r="D63" s="320" t="s">
        <v>965</v>
      </c>
      <c r="E63" s="320"/>
      <c r="F63" s="320"/>
      <c r="G63" s="320"/>
      <c r="H63" s="320"/>
      <c r="I63" s="320"/>
      <c r="J63" s="320"/>
      <c r="K63" s="318"/>
    </row>
    <row r="64" spans="2:11" ht="15" customHeight="1">
      <c r="B64" s="316"/>
      <c r="C64" s="323"/>
      <c r="D64" s="326" t="s">
        <v>966</v>
      </c>
      <c r="E64" s="326"/>
      <c r="F64" s="326"/>
      <c r="G64" s="326"/>
      <c r="H64" s="326"/>
      <c r="I64" s="326"/>
      <c r="J64" s="326"/>
      <c r="K64" s="318"/>
    </row>
    <row r="65" spans="2:11" ht="15" customHeight="1">
      <c r="B65" s="316"/>
      <c r="C65" s="323"/>
      <c r="D65" s="320" t="s">
        <v>967</v>
      </c>
      <c r="E65" s="320"/>
      <c r="F65" s="320"/>
      <c r="G65" s="320"/>
      <c r="H65" s="320"/>
      <c r="I65" s="320"/>
      <c r="J65" s="320"/>
      <c r="K65" s="318"/>
    </row>
    <row r="66" spans="2:11" ht="15" customHeight="1">
      <c r="B66" s="316"/>
      <c r="C66" s="323"/>
      <c r="D66" s="320" t="s">
        <v>968</v>
      </c>
      <c r="E66" s="320"/>
      <c r="F66" s="320"/>
      <c r="G66" s="320"/>
      <c r="H66" s="320"/>
      <c r="I66" s="320"/>
      <c r="J66" s="320"/>
      <c r="K66" s="318"/>
    </row>
    <row r="67" spans="2:11" ht="15" customHeight="1">
      <c r="B67" s="316"/>
      <c r="C67" s="323"/>
      <c r="D67" s="320" t="s">
        <v>969</v>
      </c>
      <c r="E67" s="320"/>
      <c r="F67" s="320"/>
      <c r="G67" s="320"/>
      <c r="H67" s="320"/>
      <c r="I67" s="320"/>
      <c r="J67" s="320"/>
      <c r="K67" s="318"/>
    </row>
    <row r="68" spans="2:11" ht="15" customHeight="1">
      <c r="B68" s="316"/>
      <c r="C68" s="323"/>
      <c r="D68" s="320" t="s">
        <v>970</v>
      </c>
      <c r="E68" s="320"/>
      <c r="F68" s="320"/>
      <c r="G68" s="320"/>
      <c r="H68" s="320"/>
      <c r="I68" s="320"/>
      <c r="J68" s="320"/>
      <c r="K68" s="318"/>
    </row>
    <row r="69" spans="2:11" ht="12.75" customHeight="1">
      <c r="B69" s="328"/>
      <c r="C69" s="329"/>
      <c r="D69" s="329"/>
      <c r="E69" s="329"/>
      <c r="F69" s="329"/>
      <c r="G69" s="329"/>
      <c r="H69" s="329"/>
      <c r="I69" s="329"/>
      <c r="J69" s="329"/>
      <c r="K69" s="330"/>
    </row>
    <row r="70" spans="2:11" ht="18.75" customHeight="1">
      <c r="B70" s="331"/>
      <c r="C70" s="331"/>
      <c r="D70" s="331"/>
      <c r="E70" s="331"/>
      <c r="F70" s="331"/>
      <c r="G70" s="331"/>
      <c r="H70" s="331"/>
      <c r="I70" s="331"/>
      <c r="J70" s="331"/>
      <c r="K70" s="332"/>
    </row>
    <row r="71" spans="2:11" ht="18.75" customHeight="1">
      <c r="B71" s="332"/>
      <c r="C71" s="332"/>
      <c r="D71" s="332"/>
      <c r="E71" s="332"/>
      <c r="F71" s="332"/>
      <c r="G71" s="332"/>
      <c r="H71" s="332"/>
      <c r="I71" s="332"/>
      <c r="J71" s="332"/>
      <c r="K71" s="332"/>
    </row>
    <row r="72" spans="2:11" ht="7.5" customHeight="1">
      <c r="B72" s="333"/>
      <c r="C72" s="334"/>
      <c r="D72" s="334"/>
      <c r="E72" s="334"/>
      <c r="F72" s="334"/>
      <c r="G72" s="334"/>
      <c r="H72" s="334"/>
      <c r="I72" s="334"/>
      <c r="J72" s="334"/>
      <c r="K72" s="335"/>
    </row>
    <row r="73" spans="2:11" ht="45" customHeight="1">
      <c r="B73" s="336"/>
      <c r="C73" s="337" t="s">
        <v>908</v>
      </c>
      <c r="D73" s="337"/>
      <c r="E73" s="337"/>
      <c r="F73" s="337"/>
      <c r="G73" s="337"/>
      <c r="H73" s="337"/>
      <c r="I73" s="337"/>
      <c r="J73" s="337"/>
      <c r="K73" s="338"/>
    </row>
    <row r="74" spans="2:11" ht="17.25" customHeight="1">
      <c r="B74" s="336"/>
      <c r="C74" s="339" t="s">
        <v>971</v>
      </c>
      <c r="D74" s="339"/>
      <c r="E74" s="339"/>
      <c r="F74" s="339" t="s">
        <v>972</v>
      </c>
      <c r="G74" s="340"/>
      <c r="H74" s="339" t="s">
        <v>112</v>
      </c>
      <c r="I74" s="339" t="s">
        <v>58</v>
      </c>
      <c r="J74" s="339" t="s">
        <v>973</v>
      </c>
      <c r="K74" s="338"/>
    </row>
    <row r="75" spans="2:11" ht="17.25" customHeight="1">
      <c r="B75" s="336"/>
      <c r="C75" s="341" t="s">
        <v>974</v>
      </c>
      <c r="D75" s="341"/>
      <c r="E75" s="341"/>
      <c r="F75" s="342" t="s">
        <v>975</v>
      </c>
      <c r="G75" s="343"/>
      <c r="H75" s="341"/>
      <c r="I75" s="341"/>
      <c r="J75" s="341" t="s">
        <v>976</v>
      </c>
      <c r="K75" s="338"/>
    </row>
    <row r="76" spans="2:11" ht="5.25" customHeight="1">
      <c r="B76" s="336"/>
      <c r="C76" s="344"/>
      <c r="D76" s="344"/>
      <c r="E76" s="344"/>
      <c r="F76" s="344"/>
      <c r="G76" s="345"/>
      <c r="H76" s="344"/>
      <c r="I76" s="344"/>
      <c r="J76" s="344"/>
      <c r="K76" s="338"/>
    </row>
    <row r="77" spans="2:11" ht="15" customHeight="1">
      <c r="B77" s="336"/>
      <c r="C77" s="325" t="s">
        <v>54</v>
      </c>
      <c r="D77" s="344"/>
      <c r="E77" s="344"/>
      <c r="F77" s="346" t="s">
        <v>977</v>
      </c>
      <c r="G77" s="345"/>
      <c r="H77" s="325" t="s">
        <v>978</v>
      </c>
      <c r="I77" s="325" t="s">
        <v>979</v>
      </c>
      <c r="J77" s="325">
        <v>20</v>
      </c>
      <c r="K77" s="338"/>
    </row>
    <row r="78" spans="2:11" ht="15" customHeight="1">
      <c r="B78" s="336"/>
      <c r="C78" s="325" t="s">
        <v>980</v>
      </c>
      <c r="D78" s="325"/>
      <c r="E78" s="325"/>
      <c r="F78" s="346" t="s">
        <v>977</v>
      </c>
      <c r="G78" s="345"/>
      <c r="H78" s="325" t="s">
        <v>981</v>
      </c>
      <c r="I78" s="325" t="s">
        <v>979</v>
      </c>
      <c r="J78" s="325">
        <v>120</v>
      </c>
      <c r="K78" s="338"/>
    </row>
    <row r="79" spans="2:11" ht="15" customHeight="1">
      <c r="B79" s="347"/>
      <c r="C79" s="325" t="s">
        <v>982</v>
      </c>
      <c r="D79" s="325"/>
      <c r="E79" s="325"/>
      <c r="F79" s="346" t="s">
        <v>983</v>
      </c>
      <c r="G79" s="345"/>
      <c r="H79" s="325" t="s">
        <v>984</v>
      </c>
      <c r="I79" s="325" t="s">
        <v>979</v>
      </c>
      <c r="J79" s="325">
        <v>50</v>
      </c>
      <c r="K79" s="338"/>
    </row>
    <row r="80" spans="2:11" ht="15" customHeight="1">
      <c r="B80" s="347"/>
      <c r="C80" s="325" t="s">
        <v>985</v>
      </c>
      <c r="D80" s="325"/>
      <c r="E80" s="325"/>
      <c r="F80" s="346" t="s">
        <v>977</v>
      </c>
      <c r="G80" s="345"/>
      <c r="H80" s="325" t="s">
        <v>986</v>
      </c>
      <c r="I80" s="325" t="s">
        <v>987</v>
      </c>
      <c r="J80" s="325"/>
      <c r="K80" s="338"/>
    </row>
    <row r="81" spans="2:11" ht="15" customHeight="1">
      <c r="B81" s="347"/>
      <c r="C81" s="348" t="s">
        <v>988</v>
      </c>
      <c r="D81" s="348"/>
      <c r="E81" s="348"/>
      <c r="F81" s="349" t="s">
        <v>983</v>
      </c>
      <c r="G81" s="348"/>
      <c r="H81" s="348" t="s">
        <v>989</v>
      </c>
      <c r="I81" s="348" t="s">
        <v>979</v>
      </c>
      <c r="J81" s="348">
        <v>15</v>
      </c>
      <c r="K81" s="338"/>
    </row>
    <row r="82" spans="2:11" ht="15" customHeight="1">
      <c r="B82" s="347"/>
      <c r="C82" s="348" t="s">
        <v>990</v>
      </c>
      <c r="D82" s="348"/>
      <c r="E82" s="348"/>
      <c r="F82" s="349" t="s">
        <v>983</v>
      </c>
      <c r="G82" s="348"/>
      <c r="H82" s="348" t="s">
        <v>991</v>
      </c>
      <c r="I82" s="348" t="s">
        <v>979</v>
      </c>
      <c r="J82" s="348">
        <v>15</v>
      </c>
      <c r="K82" s="338"/>
    </row>
    <row r="83" spans="2:11" ht="15" customHeight="1">
      <c r="B83" s="347"/>
      <c r="C83" s="348" t="s">
        <v>992</v>
      </c>
      <c r="D83" s="348"/>
      <c r="E83" s="348"/>
      <c r="F83" s="349" t="s">
        <v>983</v>
      </c>
      <c r="G83" s="348"/>
      <c r="H83" s="348" t="s">
        <v>993</v>
      </c>
      <c r="I83" s="348" t="s">
        <v>979</v>
      </c>
      <c r="J83" s="348">
        <v>20</v>
      </c>
      <c r="K83" s="338"/>
    </row>
    <row r="84" spans="2:11" ht="15" customHeight="1">
      <c r="B84" s="347"/>
      <c r="C84" s="348" t="s">
        <v>994</v>
      </c>
      <c r="D84" s="348"/>
      <c r="E84" s="348"/>
      <c r="F84" s="349" t="s">
        <v>983</v>
      </c>
      <c r="G84" s="348"/>
      <c r="H84" s="348" t="s">
        <v>995</v>
      </c>
      <c r="I84" s="348" t="s">
        <v>979</v>
      </c>
      <c r="J84" s="348">
        <v>20</v>
      </c>
      <c r="K84" s="338"/>
    </row>
    <row r="85" spans="2:11" ht="15" customHeight="1">
      <c r="B85" s="347"/>
      <c r="C85" s="325" t="s">
        <v>996</v>
      </c>
      <c r="D85" s="325"/>
      <c r="E85" s="325"/>
      <c r="F85" s="346" t="s">
        <v>983</v>
      </c>
      <c r="G85" s="345"/>
      <c r="H85" s="325" t="s">
        <v>997</v>
      </c>
      <c r="I85" s="325" t="s">
        <v>979</v>
      </c>
      <c r="J85" s="325">
        <v>50</v>
      </c>
      <c r="K85" s="338"/>
    </row>
    <row r="86" spans="2:11" ht="15" customHeight="1">
      <c r="B86" s="347"/>
      <c r="C86" s="325" t="s">
        <v>998</v>
      </c>
      <c r="D86" s="325"/>
      <c r="E86" s="325"/>
      <c r="F86" s="346" t="s">
        <v>983</v>
      </c>
      <c r="G86" s="345"/>
      <c r="H86" s="325" t="s">
        <v>999</v>
      </c>
      <c r="I86" s="325" t="s">
        <v>979</v>
      </c>
      <c r="J86" s="325">
        <v>20</v>
      </c>
      <c r="K86" s="338"/>
    </row>
    <row r="87" spans="2:11" ht="15" customHeight="1">
      <c r="B87" s="347"/>
      <c r="C87" s="325" t="s">
        <v>1000</v>
      </c>
      <c r="D87" s="325"/>
      <c r="E87" s="325"/>
      <c r="F87" s="346" t="s">
        <v>983</v>
      </c>
      <c r="G87" s="345"/>
      <c r="H87" s="325" t="s">
        <v>1001</v>
      </c>
      <c r="I87" s="325" t="s">
        <v>979</v>
      </c>
      <c r="J87" s="325">
        <v>20</v>
      </c>
      <c r="K87" s="338"/>
    </row>
    <row r="88" spans="2:11" ht="15" customHeight="1">
      <c r="B88" s="347"/>
      <c r="C88" s="325" t="s">
        <v>1002</v>
      </c>
      <c r="D88" s="325"/>
      <c r="E88" s="325"/>
      <c r="F88" s="346" t="s">
        <v>983</v>
      </c>
      <c r="G88" s="345"/>
      <c r="H88" s="325" t="s">
        <v>1003</v>
      </c>
      <c r="I88" s="325" t="s">
        <v>979</v>
      </c>
      <c r="J88" s="325">
        <v>50</v>
      </c>
      <c r="K88" s="338"/>
    </row>
    <row r="89" spans="2:11" ht="15" customHeight="1">
      <c r="B89" s="347"/>
      <c r="C89" s="325" t="s">
        <v>1004</v>
      </c>
      <c r="D89" s="325"/>
      <c r="E89" s="325"/>
      <c r="F89" s="346" t="s">
        <v>983</v>
      </c>
      <c r="G89" s="345"/>
      <c r="H89" s="325" t="s">
        <v>1004</v>
      </c>
      <c r="I89" s="325" t="s">
        <v>979</v>
      </c>
      <c r="J89" s="325">
        <v>50</v>
      </c>
      <c r="K89" s="338"/>
    </row>
    <row r="90" spans="2:11" ht="15" customHeight="1">
      <c r="B90" s="347"/>
      <c r="C90" s="325" t="s">
        <v>117</v>
      </c>
      <c r="D90" s="325"/>
      <c r="E90" s="325"/>
      <c r="F90" s="346" t="s">
        <v>983</v>
      </c>
      <c r="G90" s="345"/>
      <c r="H90" s="325" t="s">
        <v>1005</v>
      </c>
      <c r="I90" s="325" t="s">
        <v>979</v>
      </c>
      <c r="J90" s="325">
        <v>255</v>
      </c>
      <c r="K90" s="338"/>
    </row>
    <row r="91" spans="2:11" ht="15" customHeight="1">
      <c r="B91" s="347"/>
      <c r="C91" s="325" t="s">
        <v>1006</v>
      </c>
      <c r="D91" s="325"/>
      <c r="E91" s="325"/>
      <c r="F91" s="346" t="s">
        <v>977</v>
      </c>
      <c r="G91" s="345"/>
      <c r="H91" s="325" t="s">
        <v>1007</v>
      </c>
      <c r="I91" s="325" t="s">
        <v>1008</v>
      </c>
      <c r="J91" s="325"/>
      <c r="K91" s="338"/>
    </row>
    <row r="92" spans="2:11" ht="15" customHeight="1">
      <c r="B92" s="347"/>
      <c r="C92" s="325" t="s">
        <v>1009</v>
      </c>
      <c r="D92" s="325"/>
      <c r="E92" s="325"/>
      <c r="F92" s="346" t="s">
        <v>977</v>
      </c>
      <c r="G92" s="345"/>
      <c r="H92" s="325" t="s">
        <v>1010</v>
      </c>
      <c r="I92" s="325" t="s">
        <v>1011</v>
      </c>
      <c r="J92" s="325"/>
      <c r="K92" s="338"/>
    </row>
    <row r="93" spans="2:11" ht="15" customHeight="1">
      <c r="B93" s="347"/>
      <c r="C93" s="325" t="s">
        <v>1012</v>
      </c>
      <c r="D93" s="325"/>
      <c r="E93" s="325"/>
      <c r="F93" s="346" t="s">
        <v>977</v>
      </c>
      <c r="G93" s="345"/>
      <c r="H93" s="325" t="s">
        <v>1012</v>
      </c>
      <c r="I93" s="325" t="s">
        <v>1011</v>
      </c>
      <c r="J93" s="325"/>
      <c r="K93" s="338"/>
    </row>
    <row r="94" spans="2:11" ht="15" customHeight="1">
      <c r="B94" s="347"/>
      <c r="C94" s="325" t="s">
        <v>39</v>
      </c>
      <c r="D94" s="325"/>
      <c r="E94" s="325"/>
      <c r="F94" s="346" t="s">
        <v>977</v>
      </c>
      <c r="G94" s="345"/>
      <c r="H94" s="325" t="s">
        <v>1013</v>
      </c>
      <c r="I94" s="325" t="s">
        <v>1011</v>
      </c>
      <c r="J94" s="325"/>
      <c r="K94" s="338"/>
    </row>
    <row r="95" spans="2:11" ht="15" customHeight="1">
      <c r="B95" s="347"/>
      <c r="C95" s="325" t="s">
        <v>49</v>
      </c>
      <c r="D95" s="325"/>
      <c r="E95" s="325"/>
      <c r="F95" s="346" t="s">
        <v>977</v>
      </c>
      <c r="G95" s="345"/>
      <c r="H95" s="325" t="s">
        <v>1014</v>
      </c>
      <c r="I95" s="325" t="s">
        <v>1011</v>
      </c>
      <c r="J95" s="325"/>
      <c r="K95" s="338"/>
    </row>
    <row r="96" spans="2:11" ht="15" customHeight="1">
      <c r="B96" s="350"/>
      <c r="C96" s="351"/>
      <c r="D96" s="351"/>
      <c r="E96" s="351"/>
      <c r="F96" s="351"/>
      <c r="G96" s="351"/>
      <c r="H96" s="351"/>
      <c r="I96" s="351"/>
      <c r="J96" s="351"/>
      <c r="K96" s="352"/>
    </row>
    <row r="97" spans="2:11" ht="18.75" customHeight="1">
      <c r="B97" s="353"/>
      <c r="C97" s="354"/>
      <c r="D97" s="354"/>
      <c r="E97" s="354"/>
      <c r="F97" s="354"/>
      <c r="G97" s="354"/>
      <c r="H97" s="354"/>
      <c r="I97" s="354"/>
      <c r="J97" s="354"/>
      <c r="K97" s="353"/>
    </row>
    <row r="98" spans="2:11" ht="18.75" customHeight="1">
      <c r="B98" s="332"/>
      <c r="C98" s="332"/>
      <c r="D98" s="332"/>
      <c r="E98" s="332"/>
      <c r="F98" s="332"/>
      <c r="G98" s="332"/>
      <c r="H98" s="332"/>
      <c r="I98" s="332"/>
      <c r="J98" s="332"/>
      <c r="K98" s="332"/>
    </row>
    <row r="99" spans="2:11" ht="7.5" customHeight="1">
      <c r="B99" s="333"/>
      <c r="C99" s="334"/>
      <c r="D99" s="334"/>
      <c r="E99" s="334"/>
      <c r="F99" s="334"/>
      <c r="G99" s="334"/>
      <c r="H99" s="334"/>
      <c r="I99" s="334"/>
      <c r="J99" s="334"/>
      <c r="K99" s="335"/>
    </row>
    <row r="100" spans="2:11" ht="45" customHeight="1">
      <c r="B100" s="336"/>
      <c r="C100" s="337" t="s">
        <v>1015</v>
      </c>
      <c r="D100" s="337"/>
      <c r="E100" s="337"/>
      <c r="F100" s="337"/>
      <c r="G100" s="337"/>
      <c r="H100" s="337"/>
      <c r="I100" s="337"/>
      <c r="J100" s="337"/>
      <c r="K100" s="338"/>
    </row>
    <row r="101" spans="2:11" ht="17.25" customHeight="1">
      <c r="B101" s="336"/>
      <c r="C101" s="339" t="s">
        <v>971</v>
      </c>
      <c r="D101" s="339"/>
      <c r="E101" s="339"/>
      <c r="F101" s="339" t="s">
        <v>972</v>
      </c>
      <c r="G101" s="340"/>
      <c r="H101" s="339" t="s">
        <v>112</v>
      </c>
      <c r="I101" s="339" t="s">
        <v>58</v>
      </c>
      <c r="J101" s="339" t="s">
        <v>973</v>
      </c>
      <c r="K101" s="338"/>
    </row>
    <row r="102" spans="2:11" ht="17.25" customHeight="1">
      <c r="B102" s="336"/>
      <c r="C102" s="341" t="s">
        <v>974</v>
      </c>
      <c r="D102" s="341"/>
      <c r="E102" s="341"/>
      <c r="F102" s="342" t="s">
        <v>975</v>
      </c>
      <c r="G102" s="343"/>
      <c r="H102" s="341"/>
      <c r="I102" s="341"/>
      <c r="J102" s="341" t="s">
        <v>976</v>
      </c>
      <c r="K102" s="338"/>
    </row>
    <row r="103" spans="2:11" ht="5.25" customHeight="1">
      <c r="B103" s="336"/>
      <c r="C103" s="339"/>
      <c r="D103" s="339"/>
      <c r="E103" s="339"/>
      <c r="F103" s="339"/>
      <c r="G103" s="355"/>
      <c r="H103" s="339"/>
      <c r="I103" s="339"/>
      <c r="J103" s="339"/>
      <c r="K103" s="338"/>
    </row>
    <row r="104" spans="2:11" ht="15" customHeight="1">
      <c r="B104" s="336"/>
      <c r="C104" s="325" t="s">
        <v>54</v>
      </c>
      <c r="D104" s="344"/>
      <c r="E104" s="344"/>
      <c r="F104" s="346" t="s">
        <v>977</v>
      </c>
      <c r="G104" s="355"/>
      <c r="H104" s="325" t="s">
        <v>1016</v>
      </c>
      <c r="I104" s="325" t="s">
        <v>979</v>
      </c>
      <c r="J104" s="325">
        <v>20</v>
      </c>
      <c r="K104" s="338"/>
    </row>
    <row r="105" spans="2:11" ht="15" customHeight="1">
      <c r="B105" s="336"/>
      <c r="C105" s="325" t="s">
        <v>980</v>
      </c>
      <c r="D105" s="325"/>
      <c r="E105" s="325"/>
      <c r="F105" s="346" t="s">
        <v>977</v>
      </c>
      <c r="G105" s="325"/>
      <c r="H105" s="325" t="s">
        <v>1016</v>
      </c>
      <c r="I105" s="325" t="s">
        <v>979</v>
      </c>
      <c r="J105" s="325">
        <v>120</v>
      </c>
      <c r="K105" s="338"/>
    </row>
    <row r="106" spans="2:11" ht="15" customHeight="1">
      <c r="B106" s="347"/>
      <c r="C106" s="325" t="s">
        <v>982</v>
      </c>
      <c r="D106" s="325"/>
      <c r="E106" s="325"/>
      <c r="F106" s="346" t="s">
        <v>983</v>
      </c>
      <c r="G106" s="325"/>
      <c r="H106" s="325" t="s">
        <v>1016</v>
      </c>
      <c r="I106" s="325" t="s">
        <v>979</v>
      </c>
      <c r="J106" s="325">
        <v>50</v>
      </c>
      <c r="K106" s="338"/>
    </row>
    <row r="107" spans="2:11" ht="15" customHeight="1">
      <c r="B107" s="347"/>
      <c r="C107" s="325" t="s">
        <v>985</v>
      </c>
      <c r="D107" s="325"/>
      <c r="E107" s="325"/>
      <c r="F107" s="346" t="s">
        <v>977</v>
      </c>
      <c r="G107" s="325"/>
      <c r="H107" s="325" t="s">
        <v>1016</v>
      </c>
      <c r="I107" s="325" t="s">
        <v>987</v>
      </c>
      <c r="J107" s="325"/>
      <c r="K107" s="338"/>
    </row>
    <row r="108" spans="2:11" ht="15" customHeight="1">
      <c r="B108" s="347"/>
      <c r="C108" s="325" t="s">
        <v>996</v>
      </c>
      <c r="D108" s="325"/>
      <c r="E108" s="325"/>
      <c r="F108" s="346" t="s">
        <v>983</v>
      </c>
      <c r="G108" s="325"/>
      <c r="H108" s="325" t="s">
        <v>1016</v>
      </c>
      <c r="I108" s="325" t="s">
        <v>979</v>
      </c>
      <c r="J108" s="325">
        <v>50</v>
      </c>
      <c r="K108" s="338"/>
    </row>
    <row r="109" spans="2:11" ht="15" customHeight="1">
      <c r="B109" s="347"/>
      <c r="C109" s="325" t="s">
        <v>1004</v>
      </c>
      <c r="D109" s="325"/>
      <c r="E109" s="325"/>
      <c r="F109" s="346" t="s">
        <v>983</v>
      </c>
      <c r="G109" s="325"/>
      <c r="H109" s="325" t="s">
        <v>1016</v>
      </c>
      <c r="I109" s="325" t="s">
        <v>979</v>
      </c>
      <c r="J109" s="325">
        <v>50</v>
      </c>
      <c r="K109" s="338"/>
    </row>
    <row r="110" spans="2:11" ht="15" customHeight="1">
      <c r="B110" s="347"/>
      <c r="C110" s="325" t="s">
        <v>1002</v>
      </c>
      <c r="D110" s="325"/>
      <c r="E110" s="325"/>
      <c r="F110" s="346" t="s">
        <v>983</v>
      </c>
      <c r="G110" s="325"/>
      <c r="H110" s="325" t="s">
        <v>1016</v>
      </c>
      <c r="I110" s="325" t="s">
        <v>979</v>
      </c>
      <c r="J110" s="325">
        <v>50</v>
      </c>
      <c r="K110" s="338"/>
    </row>
    <row r="111" spans="2:11" ht="15" customHeight="1">
      <c r="B111" s="347"/>
      <c r="C111" s="325" t="s">
        <v>54</v>
      </c>
      <c r="D111" s="325"/>
      <c r="E111" s="325"/>
      <c r="F111" s="346" t="s">
        <v>977</v>
      </c>
      <c r="G111" s="325"/>
      <c r="H111" s="325" t="s">
        <v>1017</v>
      </c>
      <c r="I111" s="325" t="s">
        <v>979</v>
      </c>
      <c r="J111" s="325">
        <v>20</v>
      </c>
      <c r="K111" s="338"/>
    </row>
    <row r="112" spans="2:11" ht="15" customHeight="1">
      <c r="B112" s="347"/>
      <c r="C112" s="325" t="s">
        <v>1018</v>
      </c>
      <c r="D112" s="325"/>
      <c r="E112" s="325"/>
      <c r="F112" s="346" t="s">
        <v>977</v>
      </c>
      <c r="G112" s="325"/>
      <c r="H112" s="325" t="s">
        <v>1019</v>
      </c>
      <c r="I112" s="325" t="s">
        <v>979</v>
      </c>
      <c r="J112" s="325">
        <v>120</v>
      </c>
      <c r="K112" s="338"/>
    </row>
    <row r="113" spans="2:11" ht="15" customHeight="1">
      <c r="B113" s="347"/>
      <c r="C113" s="325" t="s">
        <v>39</v>
      </c>
      <c r="D113" s="325"/>
      <c r="E113" s="325"/>
      <c r="F113" s="346" t="s">
        <v>977</v>
      </c>
      <c r="G113" s="325"/>
      <c r="H113" s="325" t="s">
        <v>1020</v>
      </c>
      <c r="I113" s="325" t="s">
        <v>1011</v>
      </c>
      <c r="J113" s="325"/>
      <c r="K113" s="338"/>
    </row>
    <row r="114" spans="2:11" ht="15" customHeight="1">
      <c r="B114" s="347"/>
      <c r="C114" s="325" t="s">
        <v>49</v>
      </c>
      <c r="D114" s="325"/>
      <c r="E114" s="325"/>
      <c r="F114" s="346" t="s">
        <v>977</v>
      </c>
      <c r="G114" s="325"/>
      <c r="H114" s="325" t="s">
        <v>1021</v>
      </c>
      <c r="I114" s="325" t="s">
        <v>1011</v>
      </c>
      <c r="J114" s="325"/>
      <c r="K114" s="338"/>
    </row>
    <row r="115" spans="2:11" ht="15" customHeight="1">
      <c r="B115" s="347"/>
      <c r="C115" s="325" t="s">
        <v>58</v>
      </c>
      <c r="D115" s="325"/>
      <c r="E115" s="325"/>
      <c r="F115" s="346" t="s">
        <v>977</v>
      </c>
      <c r="G115" s="325"/>
      <c r="H115" s="325" t="s">
        <v>1022</v>
      </c>
      <c r="I115" s="325" t="s">
        <v>1023</v>
      </c>
      <c r="J115" s="325"/>
      <c r="K115" s="338"/>
    </row>
    <row r="116" spans="2:11" ht="15" customHeight="1">
      <c r="B116" s="350"/>
      <c r="C116" s="356"/>
      <c r="D116" s="356"/>
      <c r="E116" s="356"/>
      <c r="F116" s="356"/>
      <c r="G116" s="356"/>
      <c r="H116" s="356"/>
      <c r="I116" s="356"/>
      <c r="J116" s="356"/>
      <c r="K116" s="352"/>
    </row>
    <row r="117" spans="2:11" ht="18.75" customHeight="1">
      <c r="B117" s="357"/>
      <c r="C117" s="322"/>
      <c r="D117" s="322"/>
      <c r="E117" s="322"/>
      <c r="F117" s="358"/>
      <c r="G117" s="322"/>
      <c r="H117" s="322"/>
      <c r="I117" s="322"/>
      <c r="J117" s="322"/>
      <c r="K117" s="357"/>
    </row>
    <row r="118" spans="2:11" ht="18.75" customHeight="1">
      <c r="B118" s="332"/>
      <c r="C118" s="332"/>
      <c r="D118" s="332"/>
      <c r="E118" s="332"/>
      <c r="F118" s="332"/>
      <c r="G118" s="332"/>
      <c r="H118" s="332"/>
      <c r="I118" s="332"/>
      <c r="J118" s="332"/>
      <c r="K118" s="332"/>
    </row>
    <row r="119" spans="2:11" ht="7.5" customHeight="1">
      <c r="B119" s="359"/>
      <c r="C119" s="360"/>
      <c r="D119" s="360"/>
      <c r="E119" s="360"/>
      <c r="F119" s="360"/>
      <c r="G119" s="360"/>
      <c r="H119" s="360"/>
      <c r="I119" s="360"/>
      <c r="J119" s="360"/>
      <c r="K119" s="361"/>
    </row>
    <row r="120" spans="2:11" ht="45" customHeight="1">
      <c r="B120" s="362"/>
      <c r="C120" s="313" t="s">
        <v>1024</v>
      </c>
      <c r="D120" s="313"/>
      <c r="E120" s="313"/>
      <c r="F120" s="313"/>
      <c r="G120" s="313"/>
      <c r="H120" s="313"/>
      <c r="I120" s="313"/>
      <c r="J120" s="313"/>
      <c r="K120" s="363"/>
    </row>
    <row r="121" spans="2:11" ht="17.25" customHeight="1">
      <c r="B121" s="364"/>
      <c r="C121" s="339" t="s">
        <v>971</v>
      </c>
      <c r="D121" s="339"/>
      <c r="E121" s="339"/>
      <c r="F121" s="339" t="s">
        <v>972</v>
      </c>
      <c r="G121" s="340"/>
      <c r="H121" s="339" t="s">
        <v>112</v>
      </c>
      <c r="I121" s="339" t="s">
        <v>58</v>
      </c>
      <c r="J121" s="339" t="s">
        <v>973</v>
      </c>
      <c r="K121" s="365"/>
    </row>
    <row r="122" spans="2:11" ht="17.25" customHeight="1">
      <c r="B122" s="364"/>
      <c r="C122" s="341" t="s">
        <v>974</v>
      </c>
      <c r="D122" s="341"/>
      <c r="E122" s="341"/>
      <c r="F122" s="342" t="s">
        <v>975</v>
      </c>
      <c r="G122" s="343"/>
      <c r="H122" s="341"/>
      <c r="I122" s="341"/>
      <c r="J122" s="341" t="s">
        <v>976</v>
      </c>
      <c r="K122" s="365"/>
    </row>
    <row r="123" spans="2:11" ht="5.25" customHeight="1">
      <c r="B123" s="366"/>
      <c r="C123" s="344"/>
      <c r="D123" s="344"/>
      <c r="E123" s="344"/>
      <c r="F123" s="344"/>
      <c r="G123" s="325"/>
      <c r="H123" s="344"/>
      <c r="I123" s="344"/>
      <c r="J123" s="344"/>
      <c r="K123" s="367"/>
    </row>
    <row r="124" spans="2:11" ht="15" customHeight="1">
      <c r="B124" s="366"/>
      <c r="C124" s="325" t="s">
        <v>980</v>
      </c>
      <c r="D124" s="344"/>
      <c r="E124" s="344"/>
      <c r="F124" s="346" t="s">
        <v>977</v>
      </c>
      <c r="G124" s="325"/>
      <c r="H124" s="325" t="s">
        <v>1016</v>
      </c>
      <c r="I124" s="325" t="s">
        <v>979</v>
      </c>
      <c r="J124" s="325">
        <v>120</v>
      </c>
      <c r="K124" s="368"/>
    </row>
    <row r="125" spans="2:11" ht="15" customHeight="1">
      <c r="B125" s="366"/>
      <c r="C125" s="325" t="s">
        <v>1025</v>
      </c>
      <c r="D125" s="325"/>
      <c r="E125" s="325"/>
      <c r="F125" s="346" t="s">
        <v>977</v>
      </c>
      <c r="G125" s="325"/>
      <c r="H125" s="325" t="s">
        <v>1026</v>
      </c>
      <c r="I125" s="325" t="s">
        <v>979</v>
      </c>
      <c r="J125" s="325" t="s">
        <v>1027</v>
      </c>
      <c r="K125" s="368"/>
    </row>
    <row r="126" spans="2:11" ht="15" customHeight="1">
      <c r="B126" s="366"/>
      <c r="C126" s="325" t="s">
        <v>926</v>
      </c>
      <c r="D126" s="325"/>
      <c r="E126" s="325"/>
      <c r="F126" s="346" t="s">
        <v>977</v>
      </c>
      <c r="G126" s="325"/>
      <c r="H126" s="325" t="s">
        <v>1028</v>
      </c>
      <c r="I126" s="325" t="s">
        <v>979</v>
      </c>
      <c r="J126" s="325" t="s">
        <v>1027</v>
      </c>
      <c r="K126" s="368"/>
    </row>
    <row r="127" spans="2:11" ht="15" customHeight="1">
      <c r="B127" s="366"/>
      <c r="C127" s="325" t="s">
        <v>988</v>
      </c>
      <c r="D127" s="325"/>
      <c r="E127" s="325"/>
      <c r="F127" s="346" t="s">
        <v>983</v>
      </c>
      <c r="G127" s="325"/>
      <c r="H127" s="325" t="s">
        <v>989</v>
      </c>
      <c r="I127" s="325" t="s">
        <v>979</v>
      </c>
      <c r="J127" s="325">
        <v>15</v>
      </c>
      <c r="K127" s="368"/>
    </row>
    <row r="128" spans="2:11" ht="15" customHeight="1">
      <c r="B128" s="366"/>
      <c r="C128" s="348" t="s">
        <v>990</v>
      </c>
      <c r="D128" s="348"/>
      <c r="E128" s="348"/>
      <c r="F128" s="349" t="s">
        <v>983</v>
      </c>
      <c r="G128" s="348"/>
      <c r="H128" s="348" t="s">
        <v>991</v>
      </c>
      <c r="I128" s="348" t="s">
        <v>979</v>
      </c>
      <c r="J128" s="348">
        <v>15</v>
      </c>
      <c r="K128" s="368"/>
    </row>
    <row r="129" spans="2:11" ht="15" customHeight="1">
      <c r="B129" s="366"/>
      <c r="C129" s="348" t="s">
        <v>992</v>
      </c>
      <c r="D129" s="348"/>
      <c r="E129" s="348"/>
      <c r="F129" s="349" t="s">
        <v>983</v>
      </c>
      <c r="G129" s="348"/>
      <c r="H129" s="348" t="s">
        <v>993</v>
      </c>
      <c r="I129" s="348" t="s">
        <v>979</v>
      </c>
      <c r="J129" s="348">
        <v>20</v>
      </c>
      <c r="K129" s="368"/>
    </row>
    <row r="130" spans="2:11" ht="15" customHeight="1">
      <c r="B130" s="366"/>
      <c r="C130" s="348" t="s">
        <v>994</v>
      </c>
      <c r="D130" s="348"/>
      <c r="E130" s="348"/>
      <c r="F130" s="349" t="s">
        <v>983</v>
      </c>
      <c r="G130" s="348"/>
      <c r="H130" s="348" t="s">
        <v>995</v>
      </c>
      <c r="I130" s="348" t="s">
        <v>979</v>
      </c>
      <c r="J130" s="348">
        <v>20</v>
      </c>
      <c r="K130" s="368"/>
    </row>
    <row r="131" spans="2:11" ht="15" customHeight="1">
      <c r="B131" s="366"/>
      <c r="C131" s="325" t="s">
        <v>982</v>
      </c>
      <c r="D131" s="325"/>
      <c r="E131" s="325"/>
      <c r="F131" s="346" t="s">
        <v>983</v>
      </c>
      <c r="G131" s="325"/>
      <c r="H131" s="325" t="s">
        <v>1016</v>
      </c>
      <c r="I131" s="325" t="s">
        <v>979</v>
      </c>
      <c r="J131" s="325">
        <v>50</v>
      </c>
      <c r="K131" s="368"/>
    </row>
    <row r="132" spans="2:11" ht="15" customHeight="1">
      <c r="B132" s="366"/>
      <c r="C132" s="325" t="s">
        <v>996</v>
      </c>
      <c r="D132" s="325"/>
      <c r="E132" s="325"/>
      <c r="F132" s="346" t="s">
        <v>983</v>
      </c>
      <c r="G132" s="325"/>
      <c r="H132" s="325" t="s">
        <v>1016</v>
      </c>
      <c r="I132" s="325" t="s">
        <v>979</v>
      </c>
      <c r="J132" s="325">
        <v>50</v>
      </c>
      <c r="K132" s="368"/>
    </row>
    <row r="133" spans="2:11" ht="15" customHeight="1">
      <c r="B133" s="366"/>
      <c r="C133" s="325" t="s">
        <v>1002</v>
      </c>
      <c r="D133" s="325"/>
      <c r="E133" s="325"/>
      <c r="F133" s="346" t="s">
        <v>983</v>
      </c>
      <c r="G133" s="325"/>
      <c r="H133" s="325" t="s">
        <v>1016</v>
      </c>
      <c r="I133" s="325" t="s">
        <v>979</v>
      </c>
      <c r="J133" s="325">
        <v>50</v>
      </c>
      <c r="K133" s="368"/>
    </row>
    <row r="134" spans="2:11" ht="15" customHeight="1">
      <c r="B134" s="366"/>
      <c r="C134" s="325" t="s">
        <v>1004</v>
      </c>
      <c r="D134" s="325"/>
      <c r="E134" s="325"/>
      <c r="F134" s="346" t="s">
        <v>983</v>
      </c>
      <c r="G134" s="325"/>
      <c r="H134" s="325" t="s">
        <v>1016</v>
      </c>
      <c r="I134" s="325" t="s">
        <v>979</v>
      </c>
      <c r="J134" s="325">
        <v>50</v>
      </c>
      <c r="K134" s="368"/>
    </row>
    <row r="135" spans="2:11" ht="15" customHeight="1">
      <c r="B135" s="366"/>
      <c r="C135" s="325" t="s">
        <v>117</v>
      </c>
      <c r="D135" s="325"/>
      <c r="E135" s="325"/>
      <c r="F135" s="346" t="s">
        <v>983</v>
      </c>
      <c r="G135" s="325"/>
      <c r="H135" s="325" t="s">
        <v>1029</v>
      </c>
      <c r="I135" s="325" t="s">
        <v>979</v>
      </c>
      <c r="J135" s="325">
        <v>255</v>
      </c>
      <c r="K135" s="368"/>
    </row>
    <row r="136" spans="2:11" ht="15" customHeight="1">
      <c r="B136" s="366"/>
      <c r="C136" s="325" t="s">
        <v>1006</v>
      </c>
      <c r="D136" s="325"/>
      <c r="E136" s="325"/>
      <c r="F136" s="346" t="s">
        <v>977</v>
      </c>
      <c r="G136" s="325"/>
      <c r="H136" s="325" t="s">
        <v>1030</v>
      </c>
      <c r="I136" s="325" t="s">
        <v>1008</v>
      </c>
      <c r="J136" s="325"/>
      <c r="K136" s="368"/>
    </row>
    <row r="137" spans="2:11" ht="15" customHeight="1">
      <c r="B137" s="366"/>
      <c r="C137" s="325" t="s">
        <v>1009</v>
      </c>
      <c r="D137" s="325"/>
      <c r="E137" s="325"/>
      <c r="F137" s="346" t="s">
        <v>977</v>
      </c>
      <c r="G137" s="325"/>
      <c r="H137" s="325" t="s">
        <v>1031</v>
      </c>
      <c r="I137" s="325" t="s">
        <v>1011</v>
      </c>
      <c r="J137" s="325"/>
      <c r="K137" s="368"/>
    </row>
    <row r="138" spans="2:11" ht="15" customHeight="1">
      <c r="B138" s="366"/>
      <c r="C138" s="325" t="s">
        <v>1012</v>
      </c>
      <c r="D138" s="325"/>
      <c r="E138" s="325"/>
      <c r="F138" s="346" t="s">
        <v>977</v>
      </c>
      <c r="G138" s="325"/>
      <c r="H138" s="325" t="s">
        <v>1012</v>
      </c>
      <c r="I138" s="325" t="s">
        <v>1011</v>
      </c>
      <c r="J138" s="325"/>
      <c r="K138" s="368"/>
    </row>
    <row r="139" spans="2:11" ht="15" customHeight="1">
      <c r="B139" s="366"/>
      <c r="C139" s="325" t="s">
        <v>39</v>
      </c>
      <c r="D139" s="325"/>
      <c r="E139" s="325"/>
      <c r="F139" s="346" t="s">
        <v>977</v>
      </c>
      <c r="G139" s="325"/>
      <c r="H139" s="325" t="s">
        <v>1032</v>
      </c>
      <c r="I139" s="325" t="s">
        <v>1011</v>
      </c>
      <c r="J139" s="325"/>
      <c r="K139" s="368"/>
    </row>
    <row r="140" spans="2:11" ht="15" customHeight="1">
      <c r="B140" s="366"/>
      <c r="C140" s="325" t="s">
        <v>1033</v>
      </c>
      <c r="D140" s="325"/>
      <c r="E140" s="325"/>
      <c r="F140" s="346" t="s">
        <v>977</v>
      </c>
      <c r="G140" s="325"/>
      <c r="H140" s="325" t="s">
        <v>1034</v>
      </c>
      <c r="I140" s="325" t="s">
        <v>1011</v>
      </c>
      <c r="J140" s="325"/>
      <c r="K140" s="368"/>
    </row>
    <row r="141" spans="2:11" ht="15" customHeight="1">
      <c r="B141" s="369"/>
      <c r="C141" s="370"/>
      <c r="D141" s="370"/>
      <c r="E141" s="370"/>
      <c r="F141" s="370"/>
      <c r="G141" s="370"/>
      <c r="H141" s="370"/>
      <c r="I141" s="370"/>
      <c r="J141" s="370"/>
      <c r="K141" s="371"/>
    </row>
    <row r="142" spans="2:11" ht="18.75" customHeight="1">
      <c r="B142" s="322"/>
      <c r="C142" s="322"/>
      <c r="D142" s="322"/>
      <c r="E142" s="322"/>
      <c r="F142" s="358"/>
      <c r="G142" s="322"/>
      <c r="H142" s="322"/>
      <c r="I142" s="322"/>
      <c r="J142" s="322"/>
      <c r="K142" s="322"/>
    </row>
    <row r="143" spans="2:11" ht="18.75" customHeight="1">
      <c r="B143" s="332"/>
      <c r="C143" s="332"/>
      <c r="D143" s="332"/>
      <c r="E143" s="332"/>
      <c r="F143" s="332"/>
      <c r="G143" s="332"/>
      <c r="H143" s="332"/>
      <c r="I143" s="332"/>
      <c r="J143" s="332"/>
      <c r="K143" s="332"/>
    </row>
    <row r="144" spans="2:11" ht="7.5" customHeight="1">
      <c r="B144" s="333"/>
      <c r="C144" s="334"/>
      <c r="D144" s="334"/>
      <c r="E144" s="334"/>
      <c r="F144" s="334"/>
      <c r="G144" s="334"/>
      <c r="H144" s="334"/>
      <c r="I144" s="334"/>
      <c r="J144" s="334"/>
      <c r="K144" s="335"/>
    </row>
    <row r="145" spans="2:11" ht="45" customHeight="1">
      <c r="B145" s="336"/>
      <c r="C145" s="337" t="s">
        <v>1035</v>
      </c>
      <c r="D145" s="337"/>
      <c r="E145" s="337"/>
      <c r="F145" s="337"/>
      <c r="G145" s="337"/>
      <c r="H145" s="337"/>
      <c r="I145" s="337"/>
      <c r="J145" s="337"/>
      <c r="K145" s="338"/>
    </row>
    <row r="146" spans="2:11" ht="17.25" customHeight="1">
      <c r="B146" s="336"/>
      <c r="C146" s="339" t="s">
        <v>971</v>
      </c>
      <c r="D146" s="339"/>
      <c r="E146" s="339"/>
      <c r="F146" s="339" t="s">
        <v>972</v>
      </c>
      <c r="G146" s="340"/>
      <c r="H146" s="339" t="s">
        <v>112</v>
      </c>
      <c r="I146" s="339" t="s">
        <v>58</v>
      </c>
      <c r="J146" s="339" t="s">
        <v>973</v>
      </c>
      <c r="K146" s="338"/>
    </row>
    <row r="147" spans="2:11" ht="17.25" customHeight="1">
      <c r="B147" s="336"/>
      <c r="C147" s="341" t="s">
        <v>974</v>
      </c>
      <c r="D147" s="341"/>
      <c r="E147" s="341"/>
      <c r="F147" s="342" t="s">
        <v>975</v>
      </c>
      <c r="G147" s="343"/>
      <c r="H147" s="341"/>
      <c r="I147" s="341"/>
      <c r="J147" s="341" t="s">
        <v>976</v>
      </c>
      <c r="K147" s="338"/>
    </row>
    <row r="148" spans="2:11" ht="5.25" customHeight="1">
      <c r="B148" s="347"/>
      <c r="C148" s="344"/>
      <c r="D148" s="344"/>
      <c r="E148" s="344"/>
      <c r="F148" s="344"/>
      <c r="G148" s="345"/>
      <c r="H148" s="344"/>
      <c r="I148" s="344"/>
      <c r="J148" s="344"/>
      <c r="K148" s="368"/>
    </row>
    <row r="149" spans="2:11" ht="15" customHeight="1">
      <c r="B149" s="347"/>
      <c r="C149" s="372" t="s">
        <v>980</v>
      </c>
      <c r="D149" s="325"/>
      <c r="E149" s="325"/>
      <c r="F149" s="373" t="s">
        <v>977</v>
      </c>
      <c r="G149" s="325"/>
      <c r="H149" s="372" t="s">
        <v>1016</v>
      </c>
      <c r="I149" s="372" t="s">
        <v>979</v>
      </c>
      <c r="J149" s="372">
        <v>120</v>
      </c>
      <c r="K149" s="368"/>
    </row>
    <row r="150" spans="2:11" ht="15" customHeight="1">
      <c r="B150" s="347"/>
      <c r="C150" s="372" t="s">
        <v>1025</v>
      </c>
      <c r="D150" s="325"/>
      <c r="E150" s="325"/>
      <c r="F150" s="373" t="s">
        <v>977</v>
      </c>
      <c r="G150" s="325"/>
      <c r="H150" s="372" t="s">
        <v>1036</v>
      </c>
      <c r="I150" s="372" t="s">
        <v>979</v>
      </c>
      <c r="J150" s="372" t="s">
        <v>1027</v>
      </c>
      <c r="K150" s="368"/>
    </row>
    <row r="151" spans="2:11" ht="15" customHeight="1">
      <c r="B151" s="347"/>
      <c r="C151" s="372" t="s">
        <v>926</v>
      </c>
      <c r="D151" s="325"/>
      <c r="E151" s="325"/>
      <c r="F151" s="373" t="s">
        <v>977</v>
      </c>
      <c r="G151" s="325"/>
      <c r="H151" s="372" t="s">
        <v>1037</v>
      </c>
      <c r="I151" s="372" t="s">
        <v>979</v>
      </c>
      <c r="J151" s="372" t="s">
        <v>1027</v>
      </c>
      <c r="K151" s="368"/>
    </row>
    <row r="152" spans="2:11" ht="15" customHeight="1">
      <c r="B152" s="347"/>
      <c r="C152" s="372" t="s">
        <v>982</v>
      </c>
      <c r="D152" s="325"/>
      <c r="E152" s="325"/>
      <c r="F152" s="373" t="s">
        <v>983</v>
      </c>
      <c r="G152" s="325"/>
      <c r="H152" s="372" t="s">
        <v>1016</v>
      </c>
      <c r="I152" s="372" t="s">
        <v>979</v>
      </c>
      <c r="J152" s="372">
        <v>50</v>
      </c>
      <c r="K152" s="368"/>
    </row>
    <row r="153" spans="2:11" ht="15" customHeight="1">
      <c r="B153" s="347"/>
      <c r="C153" s="372" t="s">
        <v>985</v>
      </c>
      <c r="D153" s="325"/>
      <c r="E153" s="325"/>
      <c r="F153" s="373" t="s">
        <v>977</v>
      </c>
      <c r="G153" s="325"/>
      <c r="H153" s="372" t="s">
        <v>1016</v>
      </c>
      <c r="I153" s="372" t="s">
        <v>987</v>
      </c>
      <c r="J153" s="372"/>
      <c r="K153" s="368"/>
    </row>
    <row r="154" spans="2:11" ht="15" customHeight="1">
      <c r="B154" s="347"/>
      <c r="C154" s="372" t="s">
        <v>996</v>
      </c>
      <c r="D154" s="325"/>
      <c r="E154" s="325"/>
      <c r="F154" s="373" t="s">
        <v>983</v>
      </c>
      <c r="G154" s="325"/>
      <c r="H154" s="372" t="s">
        <v>1016</v>
      </c>
      <c r="I154" s="372" t="s">
        <v>979</v>
      </c>
      <c r="J154" s="372">
        <v>50</v>
      </c>
      <c r="K154" s="368"/>
    </row>
    <row r="155" spans="2:11" ht="15" customHeight="1">
      <c r="B155" s="347"/>
      <c r="C155" s="372" t="s">
        <v>1004</v>
      </c>
      <c r="D155" s="325"/>
      <c r="E155" s="325"/>
      <c r="F155" s="373" t="s">
        <v>983</v>
      </c>
      <c r="G155" s="325"/>
      <c r="H155" s="372" t="s">
        <v>1016</v>
      </c>
      <c r="I155" s="372" t="s">
        <v>979</v>
      </c>
      <c r="J155" s="372">
        <v>50</v>
      </c>
      <c r="K155" s="368"/>
    </row>
    <row r="156" spans="2:11" ht="15" customHeight="1">
      <c r="B156" s="347"/>
      <c r="C156" s="372" t="s">
        <v>1002</v>
      </c>
      <c r="D156" s="325"/>
      <c r="E156" s="325"/>
      <c r="F156" s="373" t="s">
        <v>983</v>
      </c>
      <c r="G156" s="325"/>
      <c r="H156" s="372" t="s">
        <v>1016</v>
      </c>
      <c r="I156" s="372" t="s">
        <v>979</v>
      </c>
      <c r="J156" s="372">
        <v>50</v>
      </c>
      <c r="K156" s="368"/>
    </row>
    <row r="157" spans="2:11" ht="15" customHeight="1">
      <c r="B157" s="347"/>
      <c r="C157" s="372" t="s">
        <v>99</v>
      </c>
      <c r="D157" s="325"/>
      <c r="E157" s="325"/>
      <c r="F157" s="373" t="s">
        <v>977</v>
      </c>
      <c r="G157" s="325"/>
      <c r="H157" s="372" t="s">
        <v>1038</v>
      </c>
      <c r="I157" s="372" t="s">
        <v>979</v>
      </c>
      <c r="J157" s="372" t="s">
        <v>1039</v>
      </c>
      <c r="K157" s="368"/>
    </row>
    <row r="158" spans="2:11" ht="15" customHeight="1">
      <c r="B158" s="347"/>
      <c r="C158" s="372" t="s">
        <v>1040</v>
      </c>
      <c r="D158" s="325"/>
      <c r="E158" s="325"/>
      <c r="F158" s="373" t="s">
        <v>977</v>
      </c>
      <c r="G158" s="325"/>
      <c r="H158" s="372" t="s">
        <v>1041</v>
      </c>
      <c r="I158" s="372" t="s">
        <v>1011</v>
      </c>
      <c r="J158" s="372"/>
      <c r="K158" s="368"/>
    </row>
    <row r="159" spans="2:11" ht="15" customHeight="1">
      <c r="B159" s="374"/>
      <c r="C159" s="356"/>
      <c r="D159" s="356"/>
      <c r="E159" s="356"/>
      <c r="F159" s="356"/>
      <c r="G159" s="356"/>
      <c r="H159" s="356"/>
      <c r="I159" s="356"/>
      <c r="J159" s="356"/>
      <c r="K159" s="375"/>
    </row>
    <row r="160" spans="2:11" ht="18.75" customHeight="1">
      <c r="B160" s="322"/>
      <c r="C160" s="325"/>
      <c r="D160" s="325"/>
      <c r="E160" s="325"/>
      <c r="F160" s="346"/>
      <c r="G160" s="325"/>
      <c r="H160" s="325"/>
      <c r="I160" s="325"/>
      <c r="J160" s="325"/>
      <c r="K160" s="322"/>
    </row>
    <row r="161" spans="2:11" ht="18.75" customHeight="1">
      <c r="B161" s="332"/>
      <c r="C161" s="332"/>
      <c r="D161" s="332"/>
      <c r="E161" s="332"/>
      <c r="F161" s="332"/>
      <c r="G161" s="332"/>
      <c r="H161" s="332"/>
      <c r="I161" s="332"/>
      <c r="J161" s="332"/>
      <c r="K161" s="332"/>
    </row>
    <row r="162" spans="2:11" ht="7.5" customHeight="1">
      <c r="B162" s="309"/>
      <c r="C162" s="310"/>
      <c r="D162" s="310"/>
      <c r="E162" s="310"/>
      <c r="F162" s="310"/>
      <c r="G162" s="310"/>
      <c r="H162" s="310"/>
      <c r="I162" s="310"/>
      <c r="J162" s="310"/>
      <c r="K162" s="311"/>
    </row>
    <row r="163" spans="2:11" ht="45" customHeight="1">
      <c r="B163" s="312"/>
      <c r="C163" s="313" t="s">
        <v>1042</v>
      </c>
      <c r="D163" s="313"/>
      <c r="E163" s="313"/>
      <c r="F163" s="313"/>
      <c r="G163" s="313"/>
      <c r="H163" s="313"/>
      <c r="I163" s="313"/>
      <c r="J163" s="313"/>
      <c r="K163" s="314"/>
    </row>
    <row r="164" spans="2:11" ht="17.25" customHeight="1">
      <c r="B164" s="312"/>
      <c r="C164" s="339" t="s">
        <v>971</v>
      </c>
      <c r="D164" s="339"/>
      <c r="E164" s="339"/>
      <c r="F164" s="339" t="s">
        <v>972</v>
      </c>
      <c r="G164" s="376"/>
      <c r="H164" s="377" t="s">
        <v>112</v>
      </c>
      <c r="I164" s="377" t="s">
        <v>58</v>
      </c>
      <c r="J164" s="339" t="s">
        <v>973</v>
      </c>
      <c r="K164" s="314"/>
    </row>
    <row r="165" spans="2:11" ht="17.25" customHeight="1">
      <c r="B165" s="316"/>
      <c r="C165" s="341" t="s">
        <v>974</v>
      </c>
      <c r="D165" s="341"/>
      <c r="E165" s="341"/>
      <c r="F165" s="342" t="s">
        <v>975</v>
      </c>
      <c r="G165" s="378"/>
      <c r="H165" s="379"/>
      <c r="I165" s="379"/>
      <c r="J165" s="341" t="s">
        <v>976</v>
      </c>
      <c r="K165" s="318"/>
    </row>
    <row r="166" spans="2:11" ht="5.25" customHeight="1">
      <c r="B166" s="347"/>
      <c r="C166" s="344"/>
      <c r="D166" s="344"/>
      <c r="E166" s="344"/>
      <c r="F166" s="344"/>
      <c r="G166" s="345"/>
      <c r="H166" s="344"/>
      <c r="I166" s="344"/>
      <c r="J166" s="344"/>
      <c r="K166" s="368"/>
    </row>
    <row r="167" spans="2:11" ht="15" customHeight="1">
      <c r="B167" s="347"/>
      <c r="C167" s="325" t="s">
        <v>980</v>
      </c>
      <c r="D167" s="325"/>
      <c r="E167" s="325"/>
      <c r="F167" s="346" t="s">
        <v>977</v>
      </c>
      <c r="G167" s="325"/>
      <c r="H167" s="325" t="s">
        <v>1016</v>
      </c>
      <c r="I167" s="325" t="s">
        <v>979</v>
      </c>
      <c r="J167" s="325">
        <v>120</v>
      </c>
      <c r="K167" s="368"/>
    </row>
    <row r="168" spans="2:11" ht="15" customHeight="1">
      <c r="B168" s="347"/>
      <c r="C168" s="325" t="s">
        <v>1025</v>
      </c>
      <c r="D168" s="325"/>
      <c r="E168" s="325"/>
      <c r="F168" s="346" t="s">
        <v>977</v>
      </c>
      <c r="G168" s="325"/>
      <c r="H168" s="325" t="s">
        <v>1026</v>
      </c>
      <c r="I168" s="325" t="s">
        <v>979</v>
      </c>
      <c r="J168" s="325" t="s">
        <v>1027</v>
      </c>
      <c r="K168" s="368"/>
    </row>
    <row r="169" spans="2:11" ht="15" customHeight="1">
      <c r="B169" s="347"/>
      <c r="C169" s="325" t="s">
        <v>926</v>
      </c>
      <c r="D169" s="325"/>
      <c r="E169" s="325"/>
      <c r="F169" s="346" t="s">
        <v>977</v>
      </c>
      <c r="G169" s="325"/>
      <c r="H169" s="325" t="s">
        <v>1043</v>
      </c>
      <c r="I169" s="325" t="s">
        <v>979</v>
      </c>
      <c r="J169" s="325" t="s">
        <v>1027</v>
      </c>
      <c r="K169" s="368"/>
    </row>
    <row r="170" spans="2:11" ht="15" customHeight="1">
      <c r="B170" s="347"/>
      <c r="C170" s="325" t="s">
        <v>982</v>
      </c>
      <c r="D170" s="325"/>
      <c r="E170" s="325"/>
      <c r="F170" s="346" t="s">
        <v>983</v>
      </c>
      <c r="G170" s="325"/>
      <c r="H170" s="325" t="s">
        <v>1043</v>
      </c>
      <c r="I170" s="325" t="s">
        <v>979</v>
      </c>
      <c r="J170" s="325">
        <v>50</v>
      </c>
      <c r="K170" s="368"/>
    </row>
    <row r="171" spans="2:11" ht="15" customHeight="1">
      <c r="B171" s="347"/>
      <c r="C171" s="325" t="s">
        <v>985</v>
      </c>
      <c r="D171" s="325"/>
      <c r="E171" s="325"/>
      <c r="F171" s="346" t="s">
        <v>977</v>
      </c>
      <c r="G171" s="325"/>
      <c r="H171" s="325" t="s">
        <v>1043</v>
      </c>
      <c r="I171" s="325" t="s">
        <v>987</v>
      </c>
      <c r="J171" s="325"/>
      <c r="K171" s="368"/>
    </row>
    <row r="172" spans="2:11" ht="15" customHeight="1">
      <c r="B172" s="347"/>
      <c r="C172" s="325" t="s">
        <v>996</v>
      </c>
      <c r="D172" s="325"/>
      <c r="E172" s="325"/>
      <c r="F172" s="346" t="s">
        <v>983</v>
      </c>
      <c r="G172" s="325"/>
      <c r="H172" s="325" t="s">
        <v>1043</v>
      </c>
      <c r="I172" s="325" t="s">
        <v>979</v>
      </c>
      <c r="J172" s="325">
        <v>50</v>
      </c>
      <c r="K172" s="368"/>
    </row>
    <row r="173" spans="2:11" ht="15" customHeight="1">
      <c r="B173" s="347"/>
      <c r="C173" s="325" t="s">
        <v>1004</v>
      </c>
      <c r="D173" s="325"/>
      <c r="E173" s="325"/>
      <c r="F173" s="346" t="s">
        <v>983</v>
      </c>
      <c r="G173" s="325"/>
      <c r="H173" s="325" t="s">
        <v>1043</v>
      </c>
      <c r="I173" s="325" t="s">
        <v>979</v>
      </c>
      <c r="J173" s="325">
        <v>50</v>
      </c>
      <c r="K173" s="368"/>
    </row>
    <row r="174" spans="2:11" ht="15" customHeight="1">
      <c r="B174" s="347"/>
      <c r="C174" s="325" t="s">
        <v>1002</v>
      </c>
      <c r="D174" s="325"/>
      <c r="E174" s="325"/>
      <c r="F174" s="346" t="s">
        <v>983</v>
      </c>
      <c r="G174" s="325"/>
      <c r="H174" s="325" t="s">
        <v>1043</v>
      </c>
      <c r="I174" s="325" t="s">
        <v>979</v>
      </c>
      <c r="J174" s="325">
        <v>50</v>
      </c>
      <c r="K174" s="368"/>
    </row>
    <row r="175" spans="2:11" ht="15" customHeight="1">
      <c r="B175" s="347"/>
      <c r="C175" s="325" t="s">
        <v>111</v>
      </c>
      <c r="D175" s="325"/>
      <c r="E175" s="325"/>
      <c r="F175" s="346" t="s">
        <v>977</v>
      </c>
      <c r="G175" s="325"/>
      <c r="H175" s="325" t="s">
        <v>1044</v>
      </c>
      <c r="I175" s="325" t="s">
        <v>1045</v>
      </c>
      <c r="J175" s="325"/>
      <c r="K175" s="368"/>
    </row>
    <row r="176" spans="2:11" ht="15" customHeight="1">
      <c r="B176" s="347"/>
      <c r="C176" s="325" t="s">
        <v>58</v>
      </c>
      <c r="D176" s="325"/>
      <c r="E176" s="325"/>
      <c r="F176" s="346" t="s">
        <v>977</v>
      </c>
      <c r="G176" s="325"/>
      <c r="H176" s="325" t="s">
        <v>1046</v>
      </c>
      <c r="I176" s="325" t="s">
        <v>1047</v>
      </c>
      <c r="J176" s="325">
        <v>1</v>
      </c>
      <c r="K176" s="368"/>
    </row>
    <row r="177" spans="2:11" ht="15" customHeight="1">
      <c r="B177" s="347"/>
      <c r="C177" s="325" t="s">
        <v>54</v>
      </c>
      <c r="D177" s="325"/>
      <c r="E177" s="325"/>
      <c r="F177" s="346" t="s">
        <v>977</v>
      </c>
      <c r="G177" s="325"/>
      <c r="H177" s="325" t="s">
        <v>1048</v>
      </c>
      <c r="I177" s="325" t="s">
        <v>979</v>
      </c>
      <c r="J177" s="325">
        <v>20</v>
      </c>
      <c r="K177" s="368"/>
    </row>
    <row r="178" spans="2:11" ht="15" customHeight="1">
      <c r="B178" s="347"/>
      <c r="C178" s="325" t="s">
        <v>112</v>
      </c>
      <c r="D178" s="325"/>
      <c r="E178" s="325"/>
      <c r="F178" s="346" t="s">
        <v>977</v>
      </c>
      <c r="G178" s="325"/>
      <c r="H178" s="325" t="s">
        <v>1049</v>
      </c>
      <c r="I178" s="325" t="s">
        <v>979</v>
      </c>
      <c r="J178" s="325">
        <v>255</v>
      </c>
      <c r="K178" s="368"/>
    </row>
    <row r="179" spans="2:11" ht="15" customHeight="1">
      <c r="B179" s="347"/>
      <c r="C179" s="325" t="s">
        <v>113</v>
      </c>
      <c r="D179" s="325"/>
      <c r="E179" s="325"/>
      <c r="F179" s="346" t="s">
        <v>977</v>
      </c>
      <c r="G179" s="325"/>
      <c r="H179" s="325" t="s">
        <v>942</v>
      </c>
      <c r="I179" s="325" t="s">
        <v>979</v>
      </c>
      <c r="J179" s="325">
        <v>10</v>
      </c>
      <c r="K179" s="368"/>
    </row>
    <row r="180" spans="2:11" ht="15" customHeight="1">
      <c r="B180" s="347"/>
      <c r="C180" s="325" t="s">
        <v>114</v>
      </c>
      <c r="D180" s="325"/>
      <c r="E180" s="325"/>
      <c r="F180" s="346" t="s">
        <v>977</v>
      </c>
      <c r="G180" s="325"/>
      <c r="H180" s="325" t="s">
        <v>1050</v>
      </c>
      <c r="I180" s="325" t="s">
        <v>1011</v>
      </c>
      <c r="J180" s="325"/>
      <c r="K180" s="368"/>
    </row>
    <row r="181" spans="2:11" ht="15" customHeight="1">
      <c r="B181" s="347"/>
      <c r="C181" s="325" t="s">
        <v>1051</v>
      </c>
      <c r="D181" s="325"/>
      <c r="E181" s="325"/>
      <c r="F181" s="346" t="s">
        <v>977</v>
      </c>
      <c r="G181" s="325"/>
      <c r="H181" s="325" t="s">
        <v>1052</v>
      </c>
      <c r="I181" s="325" t="s">
        <v>1011</v>
      </c>
      <c r="J181" s="325"/>
      <c r="K181" s="368"/>
    </row>
    <row r="182" spans="2:11" ht="15" customHeight="1">
      <c r="B182" s="347"/>
      <c r="C182" s="325" t="s">
        <v>1040</v>
      </c>
      <c r="D182" s="325"/>
      <c r="E182" s="325"/>
      <c r="F182" s="346" t="s">
        <v>977</v>
      </c>
      <c r="G182" s="325"/>
      <c r="H182" s="325" t="s">
        <v>1053</v>
      </c>
      <c r="I182" s="325" t="s">
        <v>1011</v>
      </c>
      <c r="J182" s="325"/>
      <c r="K182" s="368"/>
    </row>
    <row r="183" spans="2:11" ht="15" customHeight="1">
      <c r="B183" s="347"/>
      <c r="C183" s="325" t="s">
        <v>116</v>
      </c>
      <c r="D183" s="325"/>
      <c r="E183" s="325"/>
      <c r="F183" s="346" t="s">
        <v>983</v>
      </c>
      <c r="G183" s="325"/>
      <c r="H183" s="325" t="s">
        <v>1054</v>
      </c>
      <c r="I183" s="325" t="s">
        <v>979</v>
      </c>
      <c r="J183" s="325">
        <v>50</v>
      </c>
      <c r="K183" s="368"/>
    </row>
    <row r="184" spans="2:11" ht="15" customHeight="1">
      <c r="B184" s="347"/>
      <c r="C184" s="325" t="s">
        <v>1055</v>
      </c>
      <c r="D184" s="325"/>
      <c r="E184" s="325"/>
      <c r="F184" s="346" t="s">
        <v>983</v>
      </c>
      <c r="G184" s="325"/>
      <c r="H184" s="325" t="s">
        <v>1056</v>
      </c>
      <c r="I184" s="325" t="s">
        <v>1057</v>
      </c>
      <c r="J184" s="325"/>
      <c r="K184" s="368"/>
    </row>
    <row r="185" spans="2:11" ht="15" customHeight="1">
      <c r="B185" s="347"/>
      <c r="C185" s="325" t="s">
        <v>1058</v>
      </c>
      <c r="D185" s="325"/>
      <c r="E185" s="325"/>
      <c r="F185" s="346" t="s">
        <v>983</v>
      </c>
      <c r="G185" s="325"/>
      <c r="H185" s="325" t="s">
        <v>1059</v>
      </c>
      <c r="I185" s="325" t="s">
        <v>1057</v>
      </c>
      <c r="J185" s="325"/>
      <c r="K185" s="368"/>
    </row>
    <row r="186" spans="2:11" ht="15" customHeight="1">
      <c r="B186" s="347"/>
      <c r="C186" s="325" t="s">
        <v>1060</v>
      </c>
      <c r="D186" s="325"/>
      <c r="E186" s="325"/>
      <c r="F186" s="346" t="s">
        <v>983</v>
      </c>
      <c r="G186" s="325"/>
      <c r="H186" s="325" t="s">
        <v>1061</v>
      </c>
      <c r="I186" s="325" t="s">
        <v>1057</v>
      </c>
      <c r="J186" s="325"/>
      <c r="K186" s="368"/>
    </row>
    <row r="187" spans="2:11" ht="15" customHeight="1">
      <c r="B187" s="347"/>
      <c r="C187" s="380" t="s">
        <v>1062</v>
      </c>
      <c r="D187" s="325"/>
      <c r="E187" s="325"/>
      <c r="F187" s="346" t="s">
        <v>983</v>
      </c>
      <c r="G187" s="325"/>
      <c r="H187" s="325" t="s">
        <v>1063</v>
      </c>
      <c r="I187" s="325" t="s">
        <v>1064</v>
      </c>
      <c r="J187" s="381" t="s">
        <v>1065</v>
      </c>
      <c r="K187" s="368"/>
    </row>
    <row r="188" spans="2:11" ht="15" customHeight="1">
      <c r="B188" s="347"/>
      <c r="C188" s="331" t="s">
        <v>43</v>
      </c>
      <c r="D188" s="325"/>
      <c r="E188" s="325"/>
      <c r="F188" s="346" t="s">
        <v>977</v>
      </c>
      <c r="G188" s="325"/>
      <c r="H188" s="322" t="s">
        <v>1066</v>
      </c>
      <c r="I188" s="325" t="s">
        <v>1067</v>
      </c>
      <c r="J188" s="325"/>
      <c r="K188" s="368"/>
    </row>
    <row r="189" spans="2:11" ht="15" customHeight="1">
      <c r="B189" s="347"/>
      <c r="C189" s="331" t="s">
        <v>1068</v>
      </c>
      <c r="D189" s="325"/>
      <c r="E189" s="325"/>
      <c r="F189" s="346" t="s">
        <v>977</v>
      </c>
      <c r="G189" s="325"/>
      <c r="H189" s="325" t="s">
        <v>1069</v>
      </c>
      <c r="I189" s="325" t="s">
        <v>1011</v>
      </c>
      <c r="J189" s="325"/>
      <c r="K189" s="368"/>
    </row>
    <row r="190" spans="2:11" ht="15" customHeight="1">
      <c r="B190" s="347"/>
      <c r="C190" s="331" t="s">
        <v>1070</v>
      </c>
      <c r="D190" s="325"/>
      <c r="E190" s="325"/>
      <c r="F190" s="346" t="s">
        <v>977</v>
      </c>
      <c r="G190" s="325"/>
      <c r="H190" s="325" t="s">
        <v>1071</v>
      </c>
      <c r="I190" s="325" t="s">
        <v>1011</v>
      </c>
      <c r="J190" s="325"/>
      <c r="K190" s="368"/>
    </row>
    <row r="191" spans="2:11" ht="15" customHeight="1">
      <c r="B191" s="347"/>
      <c r="C191" s="331" t="s">
        <v>1072</v>
      </c>
      <c r="D191" s="325"/>
      <c r="E191" s="325"/>
      <c r="F191" s="346" t="s">
        <v>983</v>
      </c>
      <c r="G191" s="325"/>
      <c r="H191" s="325" t="s">
        <v>1073</v>
      </c>
      <c r="I191" s="325" t="s">
        <v>1011</v>
      </c>
      <c r="J191" s="325"/>
      <c r="K191" s="368"/>
    </row>
    <row r="192" spans="2:11" ht="15" customHeight="1">
      <c r="B192" s="374"/>
      <c r="C192" s="382"/>
      <c r="D192" s="356"/>
      <c r="E192" s="356"/>
      <c r="F192" s="356"/>
      <c r="G192" s="356"/>
      <c r="H192" s="356"/>
      <c r="I192" s="356"/>
      <c r="J192" s="356"/>
      <c r="K192" s="375"/>
    </row>
    <row r="193" spans="2:11" ht="18.75" customHeight="1">
      <c r="B193" s="322"/>
      <c r="C193" s="325"/>
      <c r="D193" s="325"/>
      <c r="E193" s="325"/>
      <c r="F193" s="346"/>
      <c r="G193" s="325"/>
      <c r="H193" s="325"/>
      <c r="I193" s="325"/>
      <c r="J193" s="325"/>
      <c r="K193" s="322"/>
    </row>
    <row r="194" spans="2:11" ht="18.75" customHeight="1">
      <c r="B194" s="322"/>
      <c r="C194" s="325"/>
      <c r="D194" s="325"/>
      <c r="E194" s="325"/>
      <c r="F194" s="346"/>
      <c r="G194" s="325"/>
      <c r="H194" s="325"/>
      <c r="I194" s="325"/>
      <c r="J194" s="325"/>
      <c r="K194" s="322"/>
    </row>
    <row r="195" spans="2:11" ht="18.75" customHeight="1">
      <c r="B195" s="332"/>
      <c r="C195" s="332"/>
      <c r="D195" s="332"/>
      <c r="E195" s="332"/>
      <c r="F195" s="332"/>
      <c r="G195" s="332"/>
      <c r="H195" s="332"/>
      <c r="I195" s="332"/>
      <c r="J195" s="332"/>
      <c r="K195" s="332"/>
    </row>
    <row r="196" spans="2:11" ht="13.5">
      <c r="B196" s="309"/>
      <c r="C196" s="310"/>
      <c r="D196" s="310"/>
      <c r="E196" s="310"/>
      <c r="F196" s="310"/>
      <c r="G196" s="310"/>
      <c r="H196" s="310"/>
      <c r="I196" s="310"/>
      <c r="J196" s="310"/>
      <c r="K196" s="311"/>
    </row>
    <row r="197" spans="2:11" ht="22.2">
      <c r="B197" s="312"/>
      <c r="C197" s="313" t="s">
        <v>1074</v>
      </c>
      <c r="D197" s="313"/>
      <c r="E197" s="313"/>
      <c r="F197" s="313"/>
      <c r="G197" s="313"/>
      <c r="H197" s="313"/>
      <c r="I197" s="313"/>
      <c r="J197" s="313"/>
      <c r="K197" s="314"/>
    </row>
    <row r="198" spans="2:11" ht="25.5" customHeight="1">
      <c r="B198" s="312"/>
      <c r="C198" s="383" t="s">
        <v>1075</v>
      </c>
      <c r="D198" s="383"/>
      <c r="E198" s="383"/>
      <c r="F198" s="383" t="s">
        <v>1076</v>
      </c>
      <c r="G198" s="384"/>
      <c r="H198" s="385" t="s">
        <v>1077</v>
      </c>
      <c r="I198" s="385"/>
      <c r="J198" s="385"/>
      <c r="K198" s="314"/>
    </row>
    <row r="199" spans="2:11" ht="5.25" customHeight="1">
      <c r="B199" s="347"/>
      <c r="C199" s="344"/>
      <c r="D199" s="344"/>
      <c r="E199" s="344"/>
      <c r="F199" s="344"/>
      <c r="G199" s="325"/>
      <c r="H199" s="344"/>
      <c r="I199" s="344"/>
      <c r="J199" s="344"/>
      <c r="K199" s="368"/>
    </row>
    <row r="200" spans="2:11" ht="15" customHeight="1">
      <c r="B200" s="347"/>
      <c r="C200" s="325" t="s">
        <v>1067</v>
      </c>
      <c r="D200" s="325"/>
      <c r="E200" s="325"/>
      <c r="F200" s="346" t="s">
        <v>44</v>
      </c>
      <c r="G200" s="325"/>
      <c r="H200" s="386" t="s">
        <v>1078</v>
      </c>
      <c r="I200" s="386"/>
      <c r="J200" s="386"/>
      <c r="K200" s="368"/>
    </row>
    <row r="201" spans="2:11" ht="15" customHeight="1">
      <c r="B201" s="347"/>
      <c r="C201" s="353"/>
      <c r="D201" s="325"/>
      <c r="E201" s="325"/>
      <c r="F201" s="346" t="s">
        <v>45</v>
      </c>
      <c r="G201" s="325"/>
      <c r="H201" s="386" t="s">
        <v>1079</v>
      </c>
      <c r="I201" s="386"/>
      <c r="J201" s="386"/>
      <c r="K201" s="368"/>
    </row>
    <row r="202" spans="2:11" ht="15" customHeight="1">
      <c r="B202" s="347"/>
      <c r="C202" s="353"/>
      <c r="D202" s="325"/>
      <c r="E202" s="325"/>
      <c r="F202" s="346" t="s">
        <v>48</v>
      </c>
      <c r="G202" s="325"/>
      <c r="H202" s="386" t="s">
        <v>1080</v>
      </c>
      <c r="I202" s="386"/>
      <c r="J202" s="386"/>
      <c r="K202" s="368"/>
    </row>
    <row r="203" spans="2:11" ht="15" customHeight="1">
      <c r="B203" s="347"/>
      <c r="C203" s="325"/>
      <c r="D203" s="325"/>
      <c r="E203" s="325"/>
      <c r="F203" s="346" t="s">
        <v>46</v>
      </c>
      <c r="G203" s="325"/>
      <c r="H203" s="386" t="s">
        <v>1081</v>
      </c>
      <c r="I203" s="386"/>
      <c r="J203" s="386"/>
      <c r="K203" s="368"/>
    </row>
    <row r="204" spans="2:11" ht="15" customHeight="1">
      <c r="B204" s="347"/>
      <c r="C204" s="325"/>
      <c r="D204" s="325"/>
      <c r="E204" s="325"/>
      <c r="F204" s="346" t="s">
        <v>47</v>
      </c>
      <c r="G204" s="325"/>
      <c r="H204" s="386" t="s">
        <v>1082</v>
      </c>
      <c r="I204" s="386"/>
      <c r="J204" s="386"/>
      <c r="K204" s="368"/>
    </row>
    <row r="205" spans="2:11" ht="15" customHeight="1">
      <c r="B205" s="347"/>
      <c r="C205" s="325"/>
      <c r="D205" s="325"/>
      <c r="E205" s="325"/>
      <c r="F205" s="346"/>
      <c r="G205" s="325"/>
      <c r="H205" s="325"/>
      <c r="I205" s="325"/>
      <c r="J205" s="325"/>
      <c r="K205" s="368"/>
    </row>
    <row r="206" spans="2:11" ht="15" customHeight="1">
      <c r="B206" s="347"/>
      <c r="C206" s="325" t="s">
        <v>1023</v>
      </c>
      <c r="D206" s="325"/>
      <c r="E206" s="325"/>
      <c r="F206" s="346" t="s">
        <v>79</v>
      </c>
      <c r="G206" s="325"/>
      <c r="H206" s="386" t="s">
        <v>1083</v>
      </c>
      <c r="I206" s="386"/>
      <c r="J206" s="386"/>
      <c r="K206" s="368"/>
    </row>
    <row r="207" spans="2:11" ht="15" customHeight="1">
      <c r="B207" s="347"/>
      <c r="C207" s="353"/>
      <c r="D207" s="325"/>
      <c r="E207" s="325"/>
      <c r="F207" s="346" t="s">
        <v>922</v>
      </c>
      <c r="G207" s="325"/>
      <c r="H207" s="386" t="s">
        <v>923</v>
      </c>
      <c r="I207" s="386"/>
      <c r="J207" s="386"/>
      <c r="K207" s="368"/>
    </row>
    <row r="208" spans="2:11" ht="15" customHeight="1">
      <c r="B208" s="347"/>
      <c r="C208" s="325"/>
      <c r="D208" s="325"/>
      <c r="E208" s="325"/>
      <c r="F208" s="346" t="s">
        <v>920</v>
      </c>
      <c r="G208" s="325"/>
      <c r="H208" s="386" t="s">
        <v>1084</v>
      </c>
      <c r="I208" s="386"/>
      <c r="J208" s="386"/>
      <c r="K208" s="368"/>
    </row>
    <row r="209" spans="2:11" ht="15" customHeight="1">
      <c r="B209" s="387"/>
      <c r="C209" s="353"/>
      <c r="D209" s="353"/>
      <c r="E209" s="353"/>
      <c r="F209" s="346" t="s">
        <v>91</v>
      </c>
      <c r="G209" s="331"/>
      <c r="H209" s="388" t="s">
        <v>92</v>
      </c>
      <c r="I209" s="388"/>
      <c r="J209" s="388"/>
      <c r="K209" s="389"/>
    </row>
    <row r="210" spans="2:11" ht="15" customHeight="1">
      <c r="B210" s="387"/>
      <c r="C210" s="353"/>
      <c r="D210" s="353"/>
      <c r="E210" s="353"/>
      <c r="F210" s="346" t="s">
        <v>924</v>
      </c>
      <c r="G210" s="331"/>
      <c r="H210" s="388" t="s">
        <v>892</v>
      </c>
      <c r="I210" s="388"/>
      <c r="J210" s="388"/>
      <c r="K210" s="389"/>
    </row>
    <row r="211" spans="2:11" ht="15" customHeight="1">
      <c r="B211" s="387"/>
      <c r="C211" s="353"/>
      <c r="D211" s="353"/>
      <c r="E211" s="353"/>
      <c r="F211" s="390"/>
      <c r="G211" s="331"/>
      <c r="H211" s="391"/>
      <c r="I211" s="391"/>
      <c r="J211" s="391"/>
      <c r="K211" s="389"/>
    </row>
    <row r="212" spans="2:11" ht="15" customHeight="1">
      <c r="B212" s="387"/>
      <c r="C212" s="325" t="s">
        <v>1047</v>
      </c>
      <c r="D212" s="353"/>
      <c r="E212" s="353"/>
      <c r="F212" s="346">
        <v>1</v>
      </c>
      <c r="G212" s="331"/>
      <c r="H212" s="388" t="s">
        <v>1085</v>
      </c>
      <c r="I212" s="388"/>
      <c r="J212" s="388"/>
      <c r="K212" s="389"/>
    </row>
    <row r="213" spans="2:11" ht="15" customHeight="1">
      <c r="B213" s="387"/>
      <c r="C213" s="353"/>
      <c r="D213" s="353"/>
      <c r="E213" s="353"/>
      <c r="F213" s="346">
        <v>2</v>
      </c>
      <c r="G213" s="331"/>
      <c r="H213" s="388" t="s">
        <v>1086</v>
      </c>
      <c r="I213" s="388"/>
      <c r="J213" s="388"/>
      <c r="K213" s="389"/>
    </row>
    <row r="214" spans="2:11" ht="15" customHeight="1">
      <c r="B214" s="387"/>
      <c r="C214" s="353"/>
      <c r="D214" s="353"/>
      <c r="E214" s="353"/>
      <c r="F214" s="346">
        <v>3</v>
      </c>
      <c r="G214" s="331"/>
      <c r="H214" s="388" t="s">
        <v>1087</v>
      </c>
      <c r="I214" s="388"/>
      <c r="J214" s="388"/>
      <c r="K214" s="389"/>
    </row>
    <row r="215" spans="2:11" ht="15" customHeight="1">
      <c r="B215" s="387"/>
      <c r="C215" s="353"/>
      <c r="D215" s="353"/>
      <c r="E215" s="353"/>
      <c r="F215" s="346">
        <v>4</v>
      </c>
      <c r="G215" s="331"/>
      <c r="H215" s="388" t="s">
        <v>1088</v>
      </c>
      <c r="I215" s="388"/>
      <c r="J215" s="388"/>
      <c r="K215" s="389"/>
    </row>
    <row r="216" spans="2:11" ht="12.75" customHeight="1">
      <c r="B216" s="392"/>
      <c r="C216" s="393"/>
      <c r="D216" s="393"/>
      <c r="E216" s="393"/>
      <c r="F216" s="393"/>
      <c r="G216" s="393"/>
      <c r="H216" s="393"/>
      <c r="I216" s="393"/>
      <c r="J216" s="393"/>
      <c r="K216" s="394"/>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Pavel-HP\Pavel</dc:creator>
  <cp:keywords/>
  <dc:description/>
  <cp:lastModifiedBy>Pavel</cp:lastModifiedBy>
  <dcterms:created xsi:type="dcterms:W3CDTF">2016-07-25T08:56:03Z</dcterms:created>
  <dcterms:modified xsi:type="dcterms:W3CDTF">2016-07-25T08:56:15Z</dcterms:modified>
  <cp:category/>
  <cp:version/>
  <cp:contentType/>
  <cp:contentStatus/>
</cp:coreProperties>
</file>